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be\Desktop\"/>
    </mc:Choice>
  </mc:AlternateContent>
  <xr:revisionPtr revIDLastSave="0" documentId="13_ncr:1_{249C2EA6-3C2E-4917-BF77-5DF31B7ECA49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I and II. Overview" sheetId="1" r:id="rId1"/>
    <sheet name="III. Project implementation sup" sheetId="2" r:id="rId2"/>
    <sheet name="IV. Learning mobility-optional" sheetId="3" r:id="rId3"/>
    <sheet name="V. Work packages overview" sheetId="4" r:id="rId4"/>
    <sheet name="Ceiling - Project impl." sheetId="5" state="hidden" r:id="rId5"/>
    <sheet name="Translation" sheetId="6" state="hidden" r:id="rId6"/>
    <sheet name="Sheet1" sheetId="7" state="hidden" r:id="rId7"/>
    <sheet name="Sheet2" sheetId="8" state="hidden" r:id="rId8"/>
    <sheet name="Sheet3" sheetId="9" state="hidden" r:id="rId9"/>
  </sheets>
  <definedNames>
    <definedName name="_xlnm._FilterDatabase" localSheetId="0">'I and II. Overview'!$36:$75</definedName>
    <definedName name="AE">Sheet2!$H$2:$H$41</definedName>
    <definedName name="Countries">'Ceiling - Project impl.'!$A$1:$A$203</definedName>
    <definedName name="_xlnm.Print_Area" localSheetId="4">'Ceiling - Project impl.'!$G$1</definedName>
    <definedName name="_xlnm.Print_Area" localSheetId="5">Translation!$A$2</definedName>
    <definedName name="_xlnm.Print_Titles" localSheetId="1">'III. Project implementation sup'!$2:$3</definedName>
    <definedName name="_xlnm.Print_Titles" localSheetId="2">'IV. Learning mobility-optional'!$10:$11</definedName>
    <definedName name="Names">OFFSET(Sheet2!$H$2,0,0,COUNTIF(Sheet2!$H$2:$H$41,"&gt;"""))</definedName>
    <definedName name="names_complete">OFFSET(Sheet3!$H$2,0,0,COUNTIF(Sheet3!$H$2:$H$41,"&gt;"""))</definedName>
    <definedName name="P">Sheet2!$G$2</definedName>
    <definedName name="Partner_Affiliated">'I and II. Overview'!$B$36:$B$75</definedName>
    <definedName name="Print_Titles_0" localSheetId="1">'III. Project implementation sup'!$2:$3</definedName>
    <definedName name="Print_Titles_0" localSheetId="2">'IV. Learning mobility-optional'!$10:$11</definedName>
    <definedName name="Print_Titles_0_0" localSheetId="1">'III. Project implementation sup'!$2:$3</definedName>
    <definedName name="Print_Titles_0_0" localSheetId="2">'IV. Learning mobility-optional'!$10:$11</definedName>
    <definedName name="Print_Titles_0_0_0" localSheetId="1">'III. Project implementation sup'!$2:$3</definedName>
    <definedName name="Print_Titles_0_0_0" localSheetId="2">'IV. Learning mobility-optional'!$10:$11</definedName>
    <definedName name="Print_Titles_0_0_0_0" localSheetId="1">'III. Project implementation sup'!$2:$3</definedName>
    <definedName name="Print_Titles_0_0_0_0" localSheetId="2">'IV. Learning mobility-optional'!$10:$11</definedName>
    <definedName name="Print_Titles_0_0_0_0_0" localSheetId="1">'III. Project implementation sup'!$2:$3</definedName>
    <definedName name="Print_Titles_0_0_0_0_0" localSheetId="2">'IV. Learning mobility-optional'!$10:$11</definedName>
    <definedName name="Print_Titles_0_0_0_0_0_0" localSheetId="1">'III. Project implementation sup'!$2:$3</definedName>
    <definedName name="Print_Titles_0_0_0_0_0_0" localSheetId="2">'IV. Learning mobility-optional'!$10:$11</definedName>
    <definedName name="Print_Titles_0_0_0_0_0_0_0" localSheetId="1">'III. Project implementation sup'!$2:$3</definedName>
    <definedName name="Print_Titles_0_0_0_0_0_0_0" localSheetId="2">'IV. Learning mobility-optional'!$10:$11</definedName>
    <definedName name="Print_Titles_0_0_0_0_0_0_0_0" localSheetId="1">'III. Project implementation sup'!$2:$3</definedName>
    <definedName name="Print_Titles_0_0_0_0_0_0_0_0" localSheetId="2">'IV. Learning mobility-optional'!$10:$11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10" i="6" l="1"/>
  <c r="A105" i="6"/>
  <c r="C9" i="4" s="1"/>
  <c r="A89" i="6"/>
  <c r="A1" i="5" s="1"/>
  <c r="A83" i="6"/>
  <c r="A67" i="6"/>
  <c r="A62" i="6"/>
  <c r="A47" i="6"/>
  <c r="A43" i="6"/>
  <c r="A31" i="6"/>
  <c r="A27" i="6"/>
  <c r="A14" i="6"/>
  <c r="A9" i="6"/>
  <c r="B1" i="6"/>
  <c r="E40" i="4"/>
  <c r="E39" i="4"/>
  <c r="E38" i="4"/>
  <c r="E37" i="4"/>
  <c r="E36" i="4"/>
  <c r="E35" i="4"/>
  <c r="E33" i="4"/>
  <c r="AO32" i="4"/>
  <c r="AO28" i="4"/>
  <c r="AO24" i="4"/>
  <c r="AO20" i="4"/>
  <c r="AO16" i="4"/>
  <c r="AO12" i="4"/>
  <c r="F10" i="4"/>
  <c r="O7" i="4"/>
  <c r="AO31" i="4" s="1"/>
  <c r="I161" i="3"/>
  <c r="H161" i="3"/>
  <c r="E161" i="3"/>
  <c r="D161" i="3"/>
  <c r="L161" i="3" s="1"/>
  <c r="M161" i="3" s="1"/>
  <c r="C161" i="3"/>
  <c r="B161" i="3"/>
  <c r="I160" i="3"/>
  <c r="H160" i="3"/>
  <c r="E160" i="3"/>
  <c r="D160" i="3"/>
  <c r="L160" i="3" s="1"/>
  <c r="M160" i="3" s="1"/>
  <c r="C160" i="3"/>
  <c r="B160" i="3"/>
  <c r="I159" i="3"/>
  <c r="H159" i="3"/>
  <c r="E159" i="3"/>
  <c r="D159" i="3"/>
  <c r="L159" i="3" s="1"/>
  <c r="M159" i="3" s="1"/>
  <c r="C159" i="3"/>
  <c r="B159" i="3"/>
  <c r="I158" i="3"/>
  <c r="H158" i="3"/>
  <c r="E158" i="3"/>
  <c r="D158" i="3"/>
  <c r="L158" i="3" s="1"/>
  <c r="M158" i="3" s="1"/>
  <c r="C158" i="3"/>
  <c r="B158" i="3"/>
  <c r="I157" i="3"/>
  <c r="H157" i="3"/>
  <c r="E157" i="3"/>
  <c r="D157" i="3"/>
  <c r="L157" i="3" s="1"/>
  <c r="M157" i="3" s="1"/>
  <c r="C157" i="3"/>
  <c r="B157" i="3"/>
  <c r="I156" i="3"/>
  <c r="H156" i="3"/>
  <c r="E156" i="3"/>
  <c r="D156" i="3"/>
  <c r="L156" i="3" s="1"/>
  <c r="M156" i="3" s="1"/>
  <c r="C156" i="3"/>
  <c r="B156" i="3"/>
  <c r="I155" i="3"/>
  <c r="H155" i="3"/>
  <c r="E155" i="3"/>
  <c r="D155" i="3"/>
  <c r="L155" i="3" s="1"/>
  <c r="M155" i="3" s="1"/>
  <c r="C155" i="3"/>
  <c r="B155" i="3"/>
  <c r="I154" i="3"/>
  <c r="H154" i="3"/>
  <c r="E154" i="3"/>
  <c r="D154" i="3"/>
  <c r="L154" i="3" s="1"/>
  <c r="M154" i="3" s="1"/>
  <c r="C154" i="3"/>
  <c r="B154" i="3"/>
  <c r="I153" i="3"/>
  <c r="H153" i="3"/>
  <c r="E153" i="3"/>
  <c r="D153" i="3"/>
  <c r="L153" i="3" s="1"/>
  <c r="M153" i="3" s="1"/>
  <c r="C153" i="3"/>
  <c r="B153" i="3"/>
  <c r="I152" i="3"/>
  <c r="H152" i="3"/>
  <c r="E152" i="3"/>
  <c r="D152" i="3"/>
  <c r="L152" i="3" s="1"/>
  <c r="M152" i="3" s="1"/>
  <c r="C152" i="3"/>
  <c r="B152" i="3"/>
  <c r="I151" i="3"/>
  <c r="H151" i="3"/>
  <c r="E151" i="3"/>
  <c r="D151" i="3"/>
  <c r="L151" i="3" s="1"/>
  <c r="M151" i="3" s="1"/>
  <c r="C151" i="3"/>
  <c r="B151" i="3"/>
  <c r="I150" i="3"/>
  <c r="H150" i="3"/>
  <c r="E150" i="3"/>
  <c r="D150" i="3"/>
  <c r="L150" i="3" s="1"/>
  <c r="M150" i="3" s="1"/>
  <c r="C150" i="3"/>
  <c r="B150" i="3"/>
  <c r="I149" i="3"/>
  <c r="H149" i="3"/>
  <c r="E149" i="3"/>
  <c r="D149" i="3"/>
  <c r="L149" i="3" s="1"/>
  <c r="M149" i="3" s="1"/>
  <c r="C149" i="3"/>
  <c r="B149" i="3"/>
  <c r="H148" i="3"/>
  <c r="I148" i="3" s="1"/>
  <c r="E148" i="3"/>
  <c r="D148" i="3"/>
  <c r="L148" i="3" s="1"/>
  <c r="M148" i="3" s="1"/>
  <c r="C148" i="3"/>
  <c r="B148" i="3"/>
  <c r="H147" i="3"/>
  <c r="I147" i="3" s="1"/>
  <c r="E147" i="3"/>
  <c r="D147" i="3"/>
  <c r="L147" i="3" s="1"/>
  <c r="M147" i="3" s="1"/>
  <c r="C147" i="3"/>
  <c r="B147" i="3"/>
  <c r="I146" i="3"/>
  <c r="H146" i="3"/>
  <c r="E146" i="3"/>
  <c r="D146" i="3"/>
  <c r="L146" i="3" s="1"/>
  <c r="M146" i="3" s="1"/>
  <c r="C146" i="3"/>
  <c r="B146" i="3"/>
  <c r="I145" i="3"/>
  <c r="H145" i="3"/>
  <c r="E145" i="3"/>
  <c r="D145" i="3"/>
  <c r="L145" i="3" s="1"/>
  <c r="M145" i="3" s="1"/>
  <c r="C145" i="3"/>
  <c r="B145" i="3"/>
  <c r="H144" i="3"/>
  <c r="I144" i="3" s="1"/>
  <c r="E144" i="3"/>
  <c r="D144" i="3"/>
  <c r="L144" i="3" s="1"/>
  <c r="M144" i="3" s="1"/>
  <c r="C144" i="3"/>
  <c r="B144" i="3"/>
  <c r="H143" i="3"/>
  <c r="I143" i="3" s="1"/>
  <c r="E143" i="3"/>
  <c r="D143" i="3"/>
  <c r="L143" i="3" s="1"/>
  <c r="M143" i="3" s="1"/>
  <c r="C143" i="3"/>
  <c r="B143" i="3"/>
  <c r="I142" i="3"/>
  <c r="H142" i="3"/>
  <c r="E142" i="3"/>
  <c r="D142" i="3"/>
  <c r="L142" i="3" s="1"/>
  <c r="M142" i="3" s="1"/>
  <c r="C142" i="3"/>
  <c r="B142" i="3"/>
  <c r="I141" i="3"/>
  <c r="H141" i="3"/>
  <c r="E141" i="3"/>
  <c r="D141" i="3"/>
  <c r="L141" i="3" s="1"/>
  <c r="M141" i="3" s="1"/>
  <c r="C141" i="3"/>
  <c r="B141" i="3"/>
  <c r="H140" i="3"/>
  <c r="I140" i="3" s="1"/>
  <c r="E140" i="3"/>
  <c r="D140" i="3"/>
  <c r="L140" i="3" s="1"/>
  <c r="M140" i="3" s="1"/>
  <c r="C140" i="3"/>
  <c r="B140" i="3"/>
  <c r="H139" i="3"/>
  <c r="I139" i="3" s="1"/>
  <c r="E139" i="3"/>
  <c r="D139" i="3"/>
  <c r="L139" i="3" s="1"/>
  <c r="M139" i="3" s="1"/>
  <c r="C139" i="3"/>
  <c r="B139" i="3"/>
  <c r="I138" i="3"/>
  <c r="H138" i="3"/>
  <c r="E138" i="3"/>
  <c r="D138" i="3"/>
  <c r="L138" i="3" s="1"/>
  <c r="M138" i="3" s="1"/>
  <c r="C138" i="3"/>
  <c r="B138" i="3"/>
  <c r="I137" i="3"/>
  <c r="H137" i="3"/>
  <c r="E137" i="3"/>
  <c r="D137" i="3"/>
  <c r="L137" i="3" s="1"/>
  <c r="M137" i="3" s="1"/>
  <c r="C137" i="3"/>
  <c r="B137" i="3"/>
  <c r="H136" i="3"/>
  <c r="I136" i="3" s="1"/>
  <c r="E136" i="3"/>
  <c r="D136" i="3"/>
  <c r="L136" i="3" s="1"/>
  <c r="M136" i="3" s="1"/>
  <c r="C136" i="3"/>
  <c r="B136" i="3"/>
  <c r="H135" i="3"/>
  <c r="I135" i="3" s="1"/>
  <c r="E135" i="3"/>
  <c r="D135" i="3"/>
  <c r="L135" i="3" s="1"/>
  <c r="M135" i="3" s="1"/>
  <c r="C135" i="3"/>
  <c r="B135" i="3"/>
  <c r="I134" i="3"/>
  <c r="H134" i="3"/>
  <c r="E134" i="3"/>
  <c r="D134" i="3"/>
  <c r="L134" i="3" s="1"/>
  <c r="M134" i="3" s="1"/>
  <c r="C134" i="3"/>
  <c r="B134" i="3"/>
  <c r="I133" i="3"/>
  <c r="H133" i="3"/>
  <c r="E133" i="3"/>
  <c r="D133" i="3"/>
  <c r="L133" i="3" s="1"/>
  <c r="M133" i="3" s="1"/>
  <c r="C133" i="3"/>
  <c r="B133" i="3"/>
  <c r="H132" i="3"/>
  <c r="I132" i="3" s="1"/>
  <c r="E132" i="3"/>
  <c r="D132" i="3"/>
  <c r="L132" i="3" s="1"/>
  <c r="M132" i="3" s="1"/>
  <c r="C132" i="3"/>
  <c r="B132" i="3"/>
  <c r="H131" i="3"/>
  <c r="I131" i="3" s="1"/>
  <c r="E131" i="3"/>
  <c r="D131" i="3"/>
  <c r="L131" i="3" s="1"/>
  <c r="M131" i="3" s="1"/>
  <c r="C131" i="3"/>
  <c r="B131" i="3"/>
  <c r="I130" i="3"/>
  <c r="H130" i="3"/>
  <c r="E130" i="3"/>
  <c r="D130" i="3"/>
  <c r="L130" i="3" s="1"/>
  <c r="M130" i="3" s="1"/>
  <c r="C130" i="3"/>
  <c r="B130" i="3"/>
  <c r="I129" i="3"/>
  <c r="H129" i="3"/>
  <c r="E129" i="3"/>
  <c r="D129" i="3"/>
  <c r="L129" i="3" s="1"/>
  <c r="M129" i="3" s="1"/>
  <c r="C129" i="3"/>
  <c r="B129" i="3"/>
  <c r="H128" i="3"/>
  <c r="I128" i="3" s="1"/>
  <c r="E128" i="3"/>
  <c r="D128" i="3"/>
  <c r="L128" i="3" s="1"/>
  <c r="M128" i="3" s="1"/>
  <c r="C128" i="3"/>
  <c r="B128" i="3"/>
  <c r="H127" i="3"/>
  <c r="I127" i="3" s="1"/>
  <c r="E127" i="3"/>
  <c r="D127" i="3"/>
  <c r="L127" i="3" s="1"/>
  <c r="M127" i="3" s="1"/>
  <c r="C127" i="3"/>
  <c r="B127" i="3"/>
  <c r="I126" i="3"/>
  <c r="H126" i="3"/>
  <c r="E126" i="3"/>
  <c r="D126" i="3"/>
  <c r="L126" i="3" s="1"/>
  <c r="M126" i="3" s="1"/>
  <c r="C126" i="3"/>
  <c r="B126" i="3"/>
  <c r="I125" i="3"/>
  <c r="H125" i="3"/>
  <c r="E125" i="3"/>
  <c r="D125" i="3"/>
  <c r="L125" i="3" s="1"/>
  <c r="M125" i="3" s="1"/>
  <c r="C125" i="3"/>
  <c r="B125" i="3"/>
  <c r="H124" i="3"/>
  <c r="I124" i="3" s="1"/>
  <c r="E124" i="3"/>
  <c r="D124" i="3"/>
  <c r="L124" i="3" s="1"/>
  <c r="M124" i="3" s="1"/>
  <c r="C124" i="3"/>
  <c r="B124" i="3"/>
  <c r="H123" i="3"/>
  <c r="I123" i="3" s="1"/>
  <c r="E123" i="3"/>
  <c r="D123" i="3"/>
  <c r="L123" i="3" s="1"/>
  <c r="M123" i="3" s="1"/>
  <c r="C123" i="3"/>
  <c r="B123" i="3"/>
  <c r="I122" i="3"/>
  <c r="H122" i="3"/>
  <c r="E122" i="3"/>
  <c r="D122" i="3"/>
  <c r="L122" i="3" s="1"/>
  <c r="M122" i="3" s="1"/>
  <c r="C122" i="3"/>
  <c r="B122" i="3"/>
  <c r="I121" i="3"/>
  <c r="H121" i="3"/>
  <c r="E121" i="3"/>
  <c r="D121" i="3"/>
  <c r="L121" i="3" s="1"/>
  <c r="M121" i="3" s="1"/>
  <c r="C121" i="3"/>
  <c r="B121" i="3"/>
  <c r="H120" i="3"/>
  <c r="I120" i="3" s="1"/>
  <c r="E120" i="3"/>
  <c r="D120" i="3"/>
  <c r="L120" i="3" s="1"/>
  <c r="M120" i="3" s="1"/>
  <c r="C120" i="3"/>
  <c r="B120" i="3"/>
  <c r="H119" i="3"/>
  <c r="I119" i="3" s="1"/>
  <c r="E119" i="3"/>
  <c r="D119" i="3"/>
  <c r="L119" i="3" s="1"/>
  <c r="M119" i="3" s="1"/>
  <c r="C119" i="3"/>
  <c r="B119" i="3"/>
  <c r="I118" i="3"/>
  <c r="H118" i="3"/>
  <c r="E118" i="3"/>
  <c r="D118" i="3"/>
  <c r="L118" i="3" s="1"/>
  <c r="M118" i="3" s="1"/>
  <c r="C118" i="3"/>
  <c r="B118" i="3"/>
  <c r="I117" i="3"/>
  <c r="H117" i="3"/>
  <c r="E117" i="3"/>
  <c r="D117" i="3"/>
  <c r="L117" i="3" s="1"/>
  <c r="M117" i="3" s="1"/>
  <c r="C117" i="3"/>
  <c r="B117" i="3"/>
  <c r="H116" i="3"/>
  <c r="I116" i="3" s="1"/>
  <c r="E116" i="3"/>
  <c r="D116" i="3"/>
  <c r="L116" i="3" s="1"/>
  <c r="M116" i="3" s="1"/>
  <c r="C116" i="3"/>
  <c r="B116" i="3"/>
  <c r="H115" i="3"/>
  <c r="I115" i="3" s="1"/>
  <c r="E115" i="3"/>
  <c r="D115" i="3"/>
  <c r="L115" i="3" s="1"/>
  <c r="M115" i="3" s="1"/>
  <c r="C115" i="3"/>
  <c r="B115" i="3"/>
  <c r="I114" i="3"/>
  <c r="H114" i="3"/>
  <c r="E114" i="3"/>
  <c r="D114" i="3"/>
  <c r="L114" i="3" s="1"/>
  <c r="M114" i="3" s="1"/>
  <c r="C114" i="3"/>
  <c r="B114" i="3"/>
  <c r="I113" i="3"/>
  <c r="H113" i="3"/>
  <c r="E113" i="3"/>
  <c r="D113" i="3"/>
  <c r="L113" i="3" s="1"/>
  <c r="M113" i="3" s="1"/>
  <c r="C113" i="3"/>
  <c r="B113" i="3"/>
  <c r="H112" i="3"/>
  <c r="I112" i="3" s="1"/>
  <c r="E112" i="3"/>
  <c r="D112" i="3"/>
  <c r="L112" i="3" s="1"/>
  <c r="M112" i="3" s="1"/>
  <c r="C112" i="3"/>
  <c r="B112" i="3"/>
  <c r="H111" i="3"/>
  <c r="I111" i="3" s="1"/>
  <c r="E111" i="3"/>
  <c r="D111" i="3"/>
  <c r="L111" i="3" s="1"/>
  <c r="M111" i="3" s="1"/>
  <c r="C111" i="3"/>
  <c r="B111" i="3"/>
  <c r="I110" i="3"/>
  <c r="H110" i="3"/>
  <c r="E110" i="3"/>
  <c r="D110" i="3"/>
  <c r="L110" i="3" s="1"/>
  <c r="M110" i="3" s="1"/>
  <c r="C110" i="3"/>
  <c r="B110" i="3"/>
  <c r="I109" i="3"/>
  <c r="H109" i="3"/>
  <c r="E109" i="3"/>
  <c r="D109" i="3"/>
  <c r="L109" i="3" s="1"/>
  <c r="M109" i="3" s="1"/>
  <c r="C109" i="3"/>
  <c r="B109" i="3"/>
  <c r="H108" i="3"/>
  <c r="I108" i="3" s="1"/>
  <c r="E108" i="3"/>
  <c r="D108" i="3"/>
  <c r="L108" i="3" s="1"/>
  <c r="M108" i="3" s="1"/>
  <c r="C108" i="3"/>
  <c r="B108" i="3"/>
  <c r="H107" i="3"/>
  <c r="I107" i="3" s="1"/>
  <c r="E107" i="3"/>
  <c r="D107" i="3"/>
  <c r="L107" i="3" s="1"/>
  <c r="M107" i="3" s="1"/>
  <c r="C107" i="3"/>
  <c r="B107" i="3"/>
  <c r="I106" i="3"/>
  <c r="H106" i="3"/>
  <c r="E106" i="3"/>
  <c r="D106" i="3"/>
  <c r="L106" i="3" s="1"/>
  <c r="M106" i="3" s="1"/>
  <c r="C106" i="3"/>
  <c r="B106" i="3"/>
  <c r="I105" i="3"/>
  <c r="H105" i="3"/>
  <c r="E105" i="3"/>
  <c r="D105" i="3"/>
  <c r="L105" i="3" s="1"/>
  <c r="M105" i="3" s="1"/>
  <c r="C105" i="3"/>
  <c r="B105" i="3"/>
  <c r="H104" i="3"/>
  <c r="I104" i="3" s="1"/>
  <c r="E104" i="3"/>
  <c r="D104" i="3"/>
  <c r="L104" i="3" s="1"/>
  <c r="M104" i="3" s="1"/>
  <c r="C104" i="3"/>
  <c r="B104" i="3"/>
  <c r="H103" i="3"/>
  <c r="I103" i="3" s="1"/>
  <c r="E103" i="3"/>
  <c r="D103" i="3"/>
  <c r="L103" i="3" s="1"/>
  <c r="M103" i="3" s="1"/>
  <c r="C103" i="3"/>
  <c r="B103" i="3"/>
  <c r="I102" i="3"/>
  <c r="H102" i="3"/>
  <c r="E102" i="3"/>
  <c r="D102" i="3"/>
  <c r="L102" i="3" s="1"/>
  <c r="M102" i="3" s="1"/>
  <c r="C102" i="3"/>
  <c r="B102" i="3"/>
  <c r="I101" i="3"/>
  <c r="H101" i="3"/>
  <c r="E101" i="3"/>
  <c r="D101" i="3"/>
  <c r="L101" i="3" s="1"/>
  <c r="M101" i="3" s="1"/>
  <c r="C101" i="3"/>
  <c r="B101" i="3"/>
  <c r="H100" i="3"/>
  <c r="I100" i="3" s="1"/>
  <c r="E100" i="3"/>
  <c r="D100" i="3"/>
  <c r="L100" i="3" s="1"/>
  <c r="M100" i="3" s="1"/>
  <c r="C100" i="3"/>
  <c r="B100" i="3"/>
  <c r="H99" i="3"/>
  <c r="I99" i="3" s="1"/>
  <c r="E99" i="3"/>
  <c r="D99" i="3"/>
  <c r="L99" i="3" s="1"/>
  <c r="M99" i="3" s="1"/>
  <c r="C99" i="3"/>
  <c r="B99" i="3"/>
  <c r="I98" i="3"/>
  <c r="H98" i="3"/>
  <c r="E98" i="3"/>
  <c r="D98" i="3"/>
  <c r="L98" i="3" s="1"/>
  <c r="M98" i="3" s="1"/>
  <c r="C98" i="3"/>
  <c r="B98" i="3"/>
  <c r="I97" i="3"/>
  <c r="H97" i="3"/>
  <c r="E97" i="3"/>
  <c r="D97" i="3"/>
  <c r="L97" i="3" s="1"/>
  <c r="M97" i="3" s="1"/>
  <c r="C97" i="3"/>
  <c r="B97" i="3"/>
  <c r="H96" i="3"/>
  <c r="I96" i="3" s="1"/>
  <c r="E96" i="3"/>
  <c r="D96" i="3"/>
  <c r="L96" i="3" s="1"/>
  <c r="M96" i="3" s="1"/>
  <c r="C96" i="3"/>
  <c r="B96" i="3"/>
  <c r="H95" i="3"/>
  <c r="I95" i="3" s="1"/>
  <c r="E95" i="3"/>
  <c r="D95" i="3"/>
  <c r="L95" i="3" s="1"/>
  <c r="M95" i="3" s="1"/>
  <c r="C95" i="3"/>
  <c r="B95" i="3"/>
  <c r="I94" i="3"/>
  <c r="H94" i="3"/>
  <c r="E94" i="3"/>
  <c r="D94" i="3"/>
  <c r="L94" i="3" s="1"/>
  <c r="M94" i="3" s="1"/>
  <c r="C94" i="3"/>
  <c r="B94" i="3"/>
  <c r="I93" i="3"/>
  <c r="H93" i="3"/>
  <c r="E93" i="3"/>
  <c r="D93" i="3"/>
  <c r="L93" i="3" s="1"/>
  <c r="M93" i="3" s="1"/>
  <c r="C93" i="3"/>
  <c r="B93" i="3"/>
  <c r="H92" i="3"/>
  <c r="I92" i="3" s="1"/>
  <c r="E92" i="3"/>
  <c r="D92" i="3"/>
  <c r="L92" i="3" s="1"/>
  <c r="M92" i="3" s="1"/>
  <c r="C92" i="3"/>
  <c r="B92" i="3"/>
  <c r="H91" i="3"/>
  <c r="I91" i="3" s="1"/>
  <c r="E91" i="3"/>
  <c r="D91" i="3"/>
  <c r="L91" i="3" s="1"/>
  <c r="M91" i="3" s="1"/>
  <c r="C91" i="3"/>
  <c r="B91" i="3"/>
  <c r="I90" i="3"/>
  <c r="H90" i="3"/>
  <c r="E90" i="3"/>
  <c r="D90" i="3"/>
  <c r="L90" i="3" s="1"/>
  <c r="M90" i="3" s="1"/>
  <c r="C90" i="3"/>
  <c r="B90" i="3"/>
  <c r="I89" i="3"/>
  <c r="H89" i="3"/>
  <c r="E89" i="3"/>
  <c r="D89" i="3"/>
  <c r="L89" i="3" s="1"/>
  <c r="M89" i="3" s="1"/>
  <c r="C89" i="3"/>
  <c r="B89" i="3"/>
  <c r="H88" i="3"/>
  <c r="I88" i="3" s="1"/>
  <c r="E88" i="3"/>
  <c r="D88" i="3"/>
  <c r="L88" i="3" s="1"/>
  <c r="M88" i="3" s="1"/>
  <c r="C88" i="3"/>
  <c r="B88" i="3"/>
  <c r="H87" i="3"/>
  <c r="I87" i="3" s="1"/>
  <c r="E87" i="3"/>
  <c r="D87" i="3"/>
  <c r="L87" i="3" s="1"/>
  <c r="M87" i="3" s="1"/>
  <c r="C87" i="3"/>
  <c r="B87" i="3"/>
  <c r="I86" i="3"/>
  <c r="H86" i="3"/>
  <c r="E86" i="3"/>
  <c r="D86" i="3"/>
  <c r="L86" i="3" s="1"/>
  <c r="M86" i="3" s="1"/>
  <c r="C86" i="3"/>
  <c r="B86" i="3"/>
  <c r="I85" i="3"/>
  <c r="H85" i="3"/>
  <c r="E85" i="3"/>
  <c r="D85" i="3"/>
  <c r="L85" i="3" s="1"/>
  <c r="M85" i="3" s="1"/>
  <c r="C85" i="3"/>
  <c r="B85" i="3"/>
  <c r="H84" i="3"/>
  <c r="I84" i="3" s="1"/>
  <c r="E84" i="3"/>
  <c r="D84" i="3"/>
  <c r="L84" i="3" s="1"/>
  <c r="M84" i="3" s="1"/>
  <c r="C84" i="3"/>
  <c r="B84" i="3"/>
  <c r="H83" i="3"/>
  <c r="I83" i="3" s="1"/>
  <c r="E83" i="3"/>
  <c r="D83" i="3"/>
  <c r="L83" i="3" s="1"/>
  <c r="M83" i="3" s="1"/>
  <c r="C83" i="3"/>
  <c r="B83" i="3"/>
  <c r="I82" i="3"/>
  <c r="H82" i="3"/>
  <c r="E82" i="3"/>
  <c r="D82" i="3"/>
  <c r="L82" i="3" s="1"/>
  <c r="M82" i="3" s="1"/>
  <c r="C82" i="3"/>
  <c r="B82" i="3"/>
  <c r="I81" i="3"/>
  <c r="H81" i="3"/>
  <c r="E81" i="3"/>
  <c r="D81" i="3"/>
  <c r="L81" i="3" s="1"/>
  <c r="M81" i="3" s="1"/>
  <c r="C81" i="3"/>
  <c r="B81" i="3"/>
  <c r="H80" i="3"/>
  <c r="I80" i="3" s="1"/>
  <c r="E80" i="3"/>
  <c r="D80" i="3"/>
  <c r="L80" i="3" s="1"/>
  <c r="M80" i="3" s="1"/>
  <c r="C80" i="3"/>
  <c r="B80" i="3"/>
  <c r="H79" i="3"/>
  <c r="I79" i="3" s="1"/>
  <c r="E79" i="3"/>
  <c r="D79" i="3"/>
  <c r="L79" i="3" s="1"/>
  <c r="M79" i="3" s="1"/>
  <c r="C79" i="3"/>
  <c r="B79" i="3"/>
  <c r="I78" i="3"/>
  <c r="H78" i="3"/>
  <c r="E78" i="3"/>
  <c r="D78" i="3"/>
  <c r="L78" i="3" s="1"/>
  <c r="M78" i="3" s="1"/>
  <c r="C78" i="3"/>
  <c r="B78" i="3"/>
  <c r="I77" i="3"/>
  <c r="H77" i="3"/>
  <c r="E77" i="3"/>
  <c r="D77" i="3"/>
  <c r="L77" i="3" s="1"/>
  <c r="M77" i="3" s="1"/>
  <c r="C77" i="3"/>
  <c r="B77" i="3"/>
  <c r="H76" i="3"/>
  <c r="I76" i="3" s="1"/>
  <c r="E76" i="3"/>
  <c r="D76" i="3"/>
  <c r="L76" i="3" s="1"/>
  <c r="M76" i="3" s="1"/>
  <c r="C76" i="3"/>
  <c r="B76" i="3"/>
  <c r="H75" i="3"/>
  <c r="I75" i="3" s="1"/>
  <c r="E75" i="3"/>
  <c r="D75" i="3"/>
  <c r="L75" i="3" s="1"/>
  <c r="M75" i="3" s="1"/>
  <c r="C75" i="3"/>
  <c r="B75" i="3"/>
  <c r="I74" i="3"/>
  <c r="H74" i="3"/>
  <c r="E74" i="3"/>
  <c r="D74" i="3"/>
  <c r="L74" i="3" s="1"/>
  <c r="M74" i="3" s="1"/>
  <c r="C74" i="3"/>
  <c r="B74" i="3"/>
  <c r="I73" i="3"/>
  <c r="H73" i="3"/>
  <c r="E73" i="3"/>
  <c r="D73" i="3"/>
  <c r="L73" i="3" s="1"/>
  <c r="M73" i="3" s="1"/>
  <c r="C73" i="3"/>
  <c r="B73" i="3"/>
  <c r="H72" i="3"/>
  <c r="I72" i="3" s="1"/>
  <c r="E72" i="3"/>
  <c r="D72" i="3"/>
  <c r="L72" i="3" s="1"/>
  <c r="M72" i="3" s="1"/>
  <c r="C72" i="3"/>
  <c r="B72" i="3"/>
  <c r="H71" i="3"/>
  <c r="I71" i="3" s="1"/>
  <c r="E71" i="3"/>
  <c r="D71" i="3"/>
  <c r="L71" i="3" s="1"/>
  <c r="M71" i="3" s="1"/>
  <c r="C71" i="3"/>
  <c r="B71" i="3"/>
  <c r="I70" i="3"/>
  <c r="H70" i="3"/>
  <c r="E70" i="3"/>
  <c r="D70" i="3"/>
  <c r="L70" i="3" s="1"/>
  <c r="M70" i="3" s="1"/>
  <c r="C70" i="3"/>
  <c r="B70" i="3"/>
  <c r="I69" i="3"/>
  <c r="H69" i="3"/>
  <c r="E69" i="3"/>
  <c r="D69" i="3"/>
  <c r="L69" i="3" s="1"/>
  <c r="M69" i="3" s="1"/>
  <c r="C69" i="3"/>
  <c r="B69" i="3"/>
  <c r="H68" i="3"/>
  <c r="I68" i="3" s="1"/>
  <c r="E68" i="3"/>
  <c r="D68" i="3"/>
  <c r="L68" i="3" s="1"/>
  <c r="M68" i="3" s="1"/>
  <c r="C68" i="3"/>
  <c r="B68" i="3"/>
  <c r="H67" i="3"/>
  <c r="I67" i="3" s="1"/>
  <c r="E67" i="3"/>
  <c r="D67" i="3"/>
  <c r="L67" i="3" s="1"/>
  <c r="M67" i="3" s="1"/>
  <c r="C67" i="3"/>
  <c r="B67" i="3"/>
  <c r="I66" i="3"/>
  <c r="H66" i="3"/>
  <c r="E66" i="3"/>
  <c r="D66" i="3"/>
  <c r="L66" i="3" s="1"/>
  <c r="M66" i="3" s="1"/>
  <c r="C66" i="3"/>
  <c r="B66" i="3"/>
  <c r="I65" i="3"/>
  <c r="H65" i="3"/>
  <c r="D65" i="3"/>
  <c r="L65" i="3" s="1"/>
  <c r="M65" i="3" s="1"/>
  <c r="C65" i="3"/>
  <c r="B65" i="3"/>
  <c r="I64" i="3"/>
  <c r="H64" i="3"/>
  <c r="D64" i="3"/>
  <c r="E64" i="3" s="1"/>
  <c r="C64" i="3"/>
  <c r="B64" i="3"/>
  <c r="I63" i="3"/>
  <c r="H63" i="3"/>
  <c r="D63" i="3"/>
  <c r="E63" i="3" s="1"/>
  <c r="C63" i="3"/>
  <c r="B63" i="3"/>
  <c r="I62" i="3"/>
  <c r="H62" i="3"/>
  <c r="D62" i="3"/>
  <c r="E62" i="3" s="1"/>
  <c r="C62" i="3"/>
  <c r="B62" i="3"/>
  <c r="I61" i="3"/>
  <c r="H61" i="3"/>
  <c r="D61" i="3"/>
  <c r="E61" i="3" s="1"/>
  <c r="C61" i="3"/>
  <c r="B61" i="3"/>
  <c r="I60" i="3"/>
  <c r="H60" i="3"/>
  <c r="D60" i="3"/>
  <c r="E60" i="3" s="1"/>
  <c r="C60" i="3"/>
  <c r="B60" i="3"/>
  <c r="I59" i="3"/>
  <c r="H59" i="3"/>
  <c r="D59" i="3"/>
  <c r="E59" i="3" s="1"/>
  <c r="C59" i="3"/>
  <c r="B59" i="3"/>
  <c r="I58" i="3"/>
  <c r="H58" i="3"/>
  <c r="D58" i="3"/>
  <c r="E58" i="3" s="1"/>
  <c r="C58" i="3"/>
  <c r="B58" i="3"/>
  <c r="I57" i="3"/>
  <c r="H57" i="3"/>
  <c r="D57" i="3"/>
  <c r="E57" i="3" s="1"/>
  <c r="C57" i="3"/>
  <c r="B57" i="3"/>
  <c r="I56" i="3"/>
  <c r="H56" i="3"/>
  <c r="D56" i="3"/>
  <c r="E56" i="3" s="1"/>
  <c r="C56" i="3"/>
  <c r="B56" i="3"/>
  <c r="I55" i="3"/>
  <c r="H55" i="3"/>
  <c r="D55" i="3"/>
  <c r="E55" i="3" s="1"/>
  <c r="C55" i="3"/>
  <c r="B55" i="3"/>
  <c r="I54" i="3"/>
  <c r="H54" i="3"/>
  <c r="D54" i="3"/>
  <c r="E54" i="3" s="1"/>
  <c r="C54" i="3"/>
  <c r="B54" i="3"/>
  <c r="I53" i="3"/>
  <c r="H53" i="3"/>
  <c r="D53" i="3"/>
  <c r="E53" i="3" s="1"/>
  <c r="C53" i="3"/>
  <c r="B53" i="3"/>
  <c r="I52" i="3"/>
  <c r="H52" i="3"/>
  <c r="D52" i="3"/>
  <c r="E52" i="3" s="1"/>
  <c r="C52" i="3"/>
  <c r="B52" i="3"/>
  <c r="I51" i="3"/>
  <c r="H51" i="3"/>
  <c r="D51" i="3"/>
  <c r="E51" i="3" s="1"/>
  <c r="C51" i="3"/>
  <c r="B51" i="3"/>
  <c r="H50" i="3"/>
  <c r="I50" i="3" s="1"/>
  <c r="D50" i="3"/>
  <c r="E50" i="3" s="1"/>
  <c r="C50" i="3"/>
  <c r="B50" i="3"/>
  <c r="H49" i="3"/>
  <c r="I49" i="3" s="1"/>
  <c r="D49" i="3"/>
  <c r="E49" i="3" s="1"/>
  <c r="C49" i="3"/>
  <c r="B49" i="3"/>
  <c r="I48" i="3"/>
  <c r="H48" i="3"/>
  <c r="E48" i="3"/>
  <c r="D48" i="3"/>
  <c r="L48" i="3" s="1"/>
  <c r="M48" i="3" s="1"/>
  <c r="C48" i="3"/>
  <c r="B48" i="3"/>
  <c r="H47" i="3"/>
  <c r="I47" i="3" s="1"/>
  <c r="E47" i="3"/>
  <c r="D47" i="3"/>
  <c r="L47" i="3" s="1"/>
  <c r="M47" i="3" s="1"/>
  <c r="C47" i="3"/>
  <c r="B47" i="3"/>
  <c r="I46" i="3"/>
  <c r="H46" i="3"/>
  <c r="E46" i="3"/>
  <c r="D46" i="3"/>
  <c r="L46" i="3" s="1"/>
  <c r="M46" i="3" s="1"/>
  <c r="C46" i="3"/>
  <c r="B46" i="3"/>
  <c r="H45" i="3"/>
  <c r="I45" i="3" s="1"/>
  <c r="E45" i="3"/>
  <c r="D45" i="3"/>
  <c r="L45" i="3" s="1"/>
  <c r="M45" i="3" s="1"/>
  <c r="C45" i="3"/>
  <c r="B45" i="3"/>
  <c r="M44" i="3"/>
  <c r="H44" i="3"/>
  <c r="I44" i="3" s="1"/>
  <c r="E44" i="3"/>
  <c r="D44" i="3"/>
  <c r="L44" i="3" s="1"/>
  <c r="C44" i="3"/>
  <c r="B44" i="3"/>
  <c r="I43" i="3"/>
  <c r="H43" i="3"/>
  <c r="E43" i="3"/>
  <c r="D43" i="3"/>
  <c r="L43" i="3" s="1"/>
  <c r="M43" i="3" s="1"/>
  <c r="C43" i="3"/>
  <c r="B43" i="3"/>
  <c r="H42" i="3"/>
  <c r="I42" i="3" s="1"/>
  <c r="E42" i="3"/>
  <c r="D42" i="3"/>
  <c r="L42" i="3" s="1"/>
  <c r="M42" i="3" s="1"/>
  <c r="C42" i="3"/>
  <c r="B42" i="3"/>
  <c r="H41" i="3"/>
  <c r="I41" i="3" s="1"/>
  <c r="E41" i="3"/>
  <c r="D41" i="3"/>
  <c r="L41" i="3" s="1"/>
  <c r="M41" i="3" s="1"/>
  <c r="C41" i="3"/>
  <c r="B41" i="3"/>
  <c r="H40" i="3"/>
  <c r="I40" i="3" s="1"/>
  <c r="E40" i="3"/>
  <c r="D40" i="3"/>
  <c r="L40" i="3" s="1"/>
  <c r="M40" i="3" s="1"/>
  <c r="C40" i="3"/>
  <c r="B40" i="3"/>
  <c r="I39" i="3"/>
  <c r="H39" i="3"/>
  <c r="E39" i="3"/>
  <c r="D39" i="3"/>
  <c r="L39" i="3" s="1"/>
  <c r="M39" i="3" s="1"/>
  <c r="C39" i="3"/>
  <c r="B39" i="3"/>
  <c r="H38" i="3"/>
  <c r="I38" i="3" s="1"/>
  <c r="E38" i="3"/>
  <c r="D38" i="3"/>
  <c r="L38" i="3" s="1"/>
  <c r="M38" i="3" s="1"/>
  <c r="C38" i="3"/>
  <c r="B38" i="3"/>
  <c r="H37" i="3"/>
  <c r="I37" i="3" s="1"/>
  <c r="E37" i="3"/>
  <c r="D37" i="3"/>
  <c r="L37" i="3" s="1"/>
  <c r="M37" i="3" s="1"/>
  <c r="C37" i="3"/>
  <c r="B37" i="3"/>
  <c r="M36" i="3"/>
  <c r="H36" i="3"/>
  <c r="I36" i="3" s="1"/>
  <c r="E36" i="3"/>
  <c r="D36" i="3"/>
  <c r="L36" i="3" s="1"/>
  <c r="C36" i="3"/>
  <c r="B36" i="3"/>
  <c r="I35" i="3"/>
  <c r="H35" i="3"/>
  <c r="E35" i="3"/>
  <c r="D35" i="3"/>
  <c r="L35" i="3" s="1"/>
  <c r="M35" i="3" s="1"/>
  <c r="C35" i="3"/>
  <c r="B35" i="3"/>
  <c r="H34" i="3"/>
  <c r="I34" i="3" s="1"/>
  <c r="E34" i="3"/>
  <c r="D34" i="3"/>
  <c r="L34" i="3" s="1"/>
  <c r="M34" i="3" s="1"/>
  <c r="C34" i="3"/>
  <c r="B34" i="3"/>
  <c r="H33" i="3"/>
  <c r="I33" i="3" s="1"/>
  <c r="E33" i="3"/>
  <c r="D33" i="3"/>
  <c r="L33" i="3" s="1"/>
  <c r="M33" i="3" s="1"/>
  <c r="C33" i="3"/>
  <c r="B33" i="3"/>
  <c r="H32" i="3"/>
  <c r="I32" i="3" s="1"/>
  <c r="E32" i="3"/>
  <c r="D32" i="3"/>
  <c r="L32" i="3" s="1"/>
  <c r="M32" i="3" s="1"/>
  <c r="C32" i="3"/>
  <c r="B32" i="3"/>
  <c r="I31" i="3"/>
  <c r="H31" i="3"/>
  <c r="E31" i="3"/>
  <c r="D31" i="3"/>
  <c r="L31" i="3" s="1"/>
  <c r="M31" i="3" s="1"/>
  <c r="C31" i="3"/>
  <c r="B31" i="3"/>
  <c r="H30" i="3"/>
  <c r="I30" i="3" s="1"/>
  <c r="E30" i="3"/>
  <c r="D30" i="3"/>
  <c r="L30" i="3" s="1"/>
  <c r="M30" i="3" s="1"/>
  <c r="C30" i="3"/>
  <c r="B30" i="3"/>
  <c r="H29" i="3"/>
  <c r="I29" i="3" s="1"/>
  <c r="E29" i="3"/>
  <c r="D29" i="3"/>
  <c r="L29" i="3" s="1"/>
  <c r="M29" i="3" s="1"/>
  <c r="C29" i="3"/>
  <c r="B29" i="3"/>
  <c r="M28" i="3"/>
  <c r="H28" i="3"/>
  <c r="I28" i="3" s="1"/>
  <c r="E28" i="3"/>
  <c r="D28" i="3"/>
  <c r="L28" i="3" s="1"/>
  <c r="C28" i="3"/>
  <c r="B28" i="3"/>
  <c r="I27" i="3"/>
  <c r="H27" i="3"/>
  <c r="E27" i="3"/>
  <c r="D27" i="3"/>
  <c r="L27" i="3" s="1"/>
  <c r="M27" i="3" s="1"/>
  <c r="C27" i="3"/>
  <c r="B27" i="3"/>
  <c r="H26" i="3"/>
  <c r="I26" i="3" s="1"/>
  <c r="E26" i="3"/>
  <c r="D26" i="3"/>
  <c r="L26" i="3" s="1"/>
  <c r="M26" i="3" s="1"/>
  <c r="C26" i="3"/>
  <c r="B26" i="3"/>
  <c r="H25" i="3"/>
  <c r="I25" i="3" s="1"/>
  <c r="E25" i="3"/>
  <c r="D25" i="3"/>
  <c r="L25" i="3" s="1"/>
  <c r="M25" i="3" s="1"/>
  <c r="C25" i="3"/>
  <c r="B25" i="3"/>
  <c r="H24" i="3"/>
  <c r="I24" i="3" s="1"/>
  <c r="E24" i="3"/>
  <c r="D24" i="3"/>
  <c r="L24" i="3" s="1"/>
  <c r="M24" i="3" s="1"/>
  <c r="C24" i="3"/>
  <c r="B24" i="3"/>
  <c r="I23" i="3"/>
  <c r="H23" i="3"/>
  <c r="E23" i="3"/>
  <c r="D23" i="3"/>
  <c r="L23" i="3" s="1"/>
  <c r="M23" i="3" s="1"/>
  <c r="C23" i="3"/>
  <c r="B23" i="3"/>
  <c r="H22" i="3"/>
  <c r="I22" i="3" s="1"/>
  <c r="E22" i="3"/>
  <c r="D22" i="3"/>
  <c r="L22" i="3" s="1"/>
  <c r="M22" i="3" s="1"/>
  <c r="C22" i="3"/>
  <c r="B22" i="3"/>
  <c r="B21" i="3"/>
  <c r="B20" i="3"/>
  <c r="B19" i="3"/>
  <c r="B18" i="3"/>
  <c r="B17" i="3"/>
  <c r="B16" i="3"/>
  <c r="B15" i="3"/>
  <c r="B14" i="3"/>
  <c r="B13" i="3"/>
  <c r="B12" i="3"/>
  <c r="J11" i="3"/>
  <c r="J10" i="3"/>
  <c r="H3" i="3"/>
  <c r="R124" i="2"/>
  <c r="N124" i="2"/>
  <c r="J124" i="2"/>
  <c r="F124" i="2"/>
  <c r="C124" i="2"/>
  <c r="U123" i="2"/>
  <c r="S123" i="2"/>
  <c r="T123" i="2" s="1"/>
  <c r="O123" i="2"/>
  <c r="P123" i="2" s="1"/>
  <c r="K123" i="2"/>
  <c r="L123" i="2" s="1"/>
  <c r="G123" i="2"/>
  <c r="H123" i="2" s="1"/>
  <c r="D123" i="2"/>
  <c r="E123" i="2" s="1"/>
  <c r="C123" i="2"/>
  <c r="B123" i="2"/>
  <c r="U122" i="2"/>
  <c r="S122" i="2"/>
  <c r="T122" i="2" s="1"/>
  <c r="O122" i="2"/>
  <c r="P122" i="2" s="1"/>
  <c r="K122" i="2"/>
  <c r="L122" i="2" s="1"/>
  <c r="G122" i="2"/>
  <c r="H122" i="2" s="1"/>
  <c r="D122" i="2"/>
  <c r="E122" i="2" s="1"/>
  <c r="C122" i="2"/>
  <c r="B122" i="2"/>
  <c r="U121" i="2"/>
  <c r="S121" i="2"/>
  <c r="T121" i="2" s="1"/>
  <c r="O121" i="2"/>
  <c r="P121" i="2" s="1"/>
  <c r="K121" i="2"/>
  <c r="L121" i="2" s="1"/>
  <c r="G121" i="2"/>
  <c r="H121" i="2" s="1"/>
  <c r="D121" i="2"/>
  <c r="E121" i="2" s="1"/>
  <c r="C121" i="2"/>
  <c r="B121" i="2"/>
  <c r="U120" i="2"/>
  <c r="S120" i="2"/>
  <c r="T120" i="2" s="1"/>
  <c r="O120" i="2"/>
  <c r="P120" i="2" s="1"/>
  <c r="K120" i="2"/>
  <c r="L120" i="2" s="1"/>
  <c r="G120" i="2"/>
  <c r="H120" i="2" s="1"/>
  <c r="D120" i="2"/>
  <c r="E120" i="2" s="1"/>
  <c r="C120" i="2"/>
  <c r="B120" i="2"/>
  <c r="U119" i="2"/>
  <c r="S119" i="2"/>
  <c r="T119" i="2" s="1"/>
  <c r="O119" i="2"/>
  <c r="P119" i="2" s="1"/>
  <c r="K119" i="2"/>
  <c r="L119" i="2" s="1"/>
  <c r="G119" i="2"/>
  <c r="H119" i="2" s="1"/>
  <c r="D119" i="2"/>
  <c r="E119" i="2" s="1"/>
  <c r="C119" i="2"/>
  <c r="B119" i="2"/>
  <c r="U118" i="2"/>
  <c r="S118" i="2"/>
  <c r="T118" i="2" s="1"/>
  <c r="O118" i="2"/>
  <c r="P118" i="2" s="1"/>
  <c r="K118" i="2"/>
  <c r="L118" i="2" s="1"/>
  <c r="G118" i="2"/>
  <c r="H118" i="2" s="1"/>
  <c r="D118" i="2"/>
  <c r="E118" i="2" s="1"/>
  <c r="C118" i="2"/>
  <c r="B118" i="2"/>
  <c r="U117" i="2"/>
  <c r="S117" i="2"/>
  <c r="T117" i="2" s="1"/>
  <c r="O117" i="2"/>
  <c r="P117" i="2" s="1"/>
  <c r="K117" i="2"/>
  <c r="L117" i="2" s="1"/>
  <c r="G117" i="2"/>
  <c r="H117" i="2" s="1"/>
  <c r="D117" i="2"/>
  <c r="E117" i="2" s="1"/>
  <c r="C117" i="2"/>
  <c r="B117" i="2"/>
  <c r="U116" i="2"/>
  <c r="S116" i="2"/>
  <c r="T116" i="2" s="1"/>
  <c r="O116" i="2"/>
  <c r="P116" i="2" s="1"/>
  <c r="K116" i="2"/>
  <c r="L116" i="2" s="1"/>
  <c r="G116" i="2"/>
  <c r="H116" i="2" s="1"/>
  <c r="D116" i="2"/>
  <c r="E116" i="2" s="1"/>
  <c r="C116" i="2"/>
  <c r="B116" i="2"/>
  <c r="U115" i="2"/>
  <c r="S115" i="2"/>
  <c r="T115" i="2" s="1"/>
  <c r="O115" i="2"/>
  <c r="P115" i="2" s="1"/>
  <c r="K115" i="2"/>
  <c r="L115" i="2" s="1"/>
  <c r="G115" i="2"/>
  <c r="H115" i="2" s="1"/>
  <c r="D115" i="2"/>
  <c r="E115" i="2" s="1"/>
  <c r="C115" i="2"/>
  <c r="B115" i="2"/>
  <c r="U114" i="2"/>
  <c r="S114" i="2"/>
  <c r="T114" i="2" s="1"/>
  <c r="O114" i="2"/>
  <c r="P114" i="2" s="1"/>
  <c r="K114" i="2"/>
  <c r="L114" i="2" s="1"/>
  <c r="G114" i="2"/>
  <c r="H114" i="2" s="1"/>
  <c r="D114" i="2"/>
  <c r="E114" i="2" s="1"/>
  <c r="C114" i="2"/>
  <c r="B114" i="2"/>
  <c r="U113" i="2"/>
  <c r="S113" i="2"/>
  <c r="T113" i="2" s="1"/>
  <c r="O113" i="2"/>
  <c r="P113" i="2" s="1"/>
  <c r="K113" i="2"/>
  <c r="L113" i="2" s="1"/>
  <c r="G113" i="2"/>
  <c r="H113" i="2" s="1"/>
  <c r="D113" i="2"/>
  <c r="E113" i="2" s="1"/>
  <c r="C113" i="2"/>
  <c r="B113" i="2"/>
  <c r="U112" i="2"/>
  <c r="S112" i="2"/>
  <c r="T112" i="2" s="1"/>
  <c r="O112" i="2"/>
  <c r="P112" i="2" s="1"/>
  <c r="K112" i="2"/>
  <c r="L112" i="2" s="1"/>
  <c r="G112" i="2"/>
  <c r="H112" i="2" s="1"/>
  <c r="D112" i="2"/>
  <c r="E112" i="2" s="1"/>
  <c r="C112" i="2"/>
  <c r="B112" i="2"/>
  <c r="U111" i="2"/>
  <c r="S111" i="2"/>
  <c r="T111" i="2" s="1"/>
  <c r="O111" i="2"/>
  <c r="P111" i="2" s="1"/>
  <c r="K111" i="2"/>
  <c r="L111" i="2" s="1"/>
  <c r="G111" i="2"/>
  <c r="H111" i="2" s="1"/>
  <c r="D111" i="2"/>
  <c r="E111" i="2" s="1"/>
  <c r="C111" i="2"/>
  <c r="B111" i="2"/>
  <c r="U110" i="2"/>
  <c r="S110" i="2"/>
  <c r="T110" i="2" s="1"/>
  <c r="O110" i="2"/>
  <c r="P110" i="2" s="1"/>
  <c r="K110" i="2"/>
  <c r="L110" i="2" s="1"/>
  <c r="G110" i="2"/>
  <c r="H110" i="2" s="1"/>
  <c r="D110" i="2"/>
  <c r="E110" i="2" s="1"/>
  <c r="C110" i="2"/>
  <c r="B110" i="2"/>
  <c r="U109" i="2"/>
  <c r="S109" i="2"/>
  <c r="T109" i="2" s="1"/>
  <c r="O109" i="2"/>
  <c r="P109" i="2" s="1"/>
  <c r="K109" i="2"/>
  <c r="L109" i="2" s="1"/>
  <c r="G109" i="2"/>
  <c r="H109" i="2" s="1"/>
  <c r="D109" i="2"/>
  <c r="E109" i="2" s="1"/>
  <c r="C109" i="2"/>
  <c r="B109" i="2"/>
  <c r="U108" i="2"/>
  <c r="S108" i="2"/>
  <c r="T108" i="2" s="1"/>
  <c r="O108" i="2"/>
  <c r="P108" i="2" s="1"/>
  <c r="K108" i="2"/>
  <c r="L108" i="2" s="1"/>
  <c r="G108" i="2"/>
  <c r="H108" i="2" s="1"/>
  <c r="D108" i="2"/>
  <c r="E108" i="2" s="1"/>
  <c r="C108" i="2"/>
  <c r="B108" i="2"/>
  <c r="U107" i="2"/>
  <c r="S107" i="2"/>
  <c r="T107" i="2" s="1"/>
  <c r="O107" i="2"/>
  <c r="P107" i="2" s="1"/>
  <c r="K107" i="2"/>
  <c r="L107" i="2" s="1"/>
  <c r="G107" i="2"/>
  <c r="H107" i="2" s="1"/>
  <c r="D107" i="2"/>
  <c r="E107" i="2" s="1"/>
  <c r="C107" i="2"/>
  <c r="B107" i="2"/>
  <c r="U106" i="2"/>
  <c r="S106" i="2"/>
  <c r="T106" i="2" s="1"/>
  <c r="O106" i="2"/>
  <c r="P106" i="2" s="1"/>
  <c r="K106" i="2"/>
  <c r="L106" i="2" s="1"/>
  <c r="G106" i="2"/>
  <c r="H106" i="2" s="1"/>
  <c r="D106" i="2"/>
  <c r="E106" i="2" s="1"/>
  <c r="C106" i="2"/>
  <c r="B106" i="2"/>
  <c r="U105" i="2"/>
  <c r="S105" i="2"/>
  <c r="T105" i="2" s="1"/>
  <c r="O105" i="2"/>
  <c r="P105" i="2" s="1"/>
  <c r="K105" i="2"/>
  <c r="L105" i="2" s="1"/>
  <c r="G105" i="2"/>
  <c r="H105" i="2" s="1"/>
  <c r="D105" i="2"/>
  <c r="E105" i="2" s="1"/>
  <c r="C105" i="2"/>
  <c r="B105" i="2"/>
  <c r="U104" i="2"/>
  <c r="S104" i="2"/>
  <c r="T104" i="2" s="1"/>
  <c r="O104" i="2"/>
  <c r="P104" i="2" s="1"/>
  <c r="K104" i="2"/>
  <c r="L104" i="2" s="1"/>
  <c r="G104" i="2"/>
  <c r="H104" i="2" s="1"/>
  <c r="D104" i="2"/>
  <c r="E104" i="2" s="1"/>
  <c r="C104" i="2"/>
  <c r="B104" i="2"/>
  <c r="U103" i="2"/>
  <c r="S103" i="2"/>
  <c r="T103" i="2" s="1"/>
  <c r="O103" i="2"/>
  <c r="P103" i="2" s="1"/>
  <c r="K103" i="2"/>
  <c r="L103" i="2" s="1"/>
  <c r="G103" i="2"/>
  <c r="H103" i="2" s="1"/>
  <c r="D103" i="2"/>
  <c r="E103" i="2" s="1"/>
  <c r="C103" i="2"/>
  <c r="B103" i="2"/>
  <c r="U102" i="2"/>
  <c r="S102" i="2"/>
  <c r="T102" i="2" s="1"/>
  <c r="O102" i="2"/>
  <c r="P102" i="2" s="1"/>
  <c r="K102" i="2"/>
  <c r="L102" i="2" s="1"/>
  <c r="G102" i="2"/>
  <c r="H102" i="2" s="1"/>
  <c r="D102" i="2"/>
  <c r="E102" i="2" s="1"/>
  <c r="C102" i="2"/>
  <c r="B102" i="2"/>
  <c r="U101" i="2"/>
  <c r="S101" i="2"/>
  <c r="T101" i="2" s="1"/>
  <c r="O101" i="2"/>
  <c r="P101" i="2" s="1"/>
  <c r="K101" i="2"/>
  <c r="L101" i="2" s="1"/>
  <c r="G101" i="2"/>
  <c r="H101" i="2" s="1"/>
  <c r="D101" i="2"/>
  <c r="E101" i="2" s="1"/>
  <c r="C101" i="2"/>
  <c r="B101" i="2"/>
  <c r="U100" i="2"/>
  <c r="S100" i="2"/>
  <c r="T100" i="2" s="1"/>
  <c r="O100" i="2"/>
  <c r="P100" i="2" s="1"/>
  <c r="K100" i="2"/>
  <c r="L100" i="2" s="1"/>
  <c r="G100" i="2"/>
  <c r="H100" i="2" s="1"/>
  <c r="D100" i="2"/>
  <c r="E100" i="2" s="1"/>
  <c r="C100" i="2"/>
  <c r="B100" i="2"/>
  <c r="U99" i="2"/>
  <c r="S99" i="2"/>
  <c r="T99" i="2" s="1"/>
  <c r="O99" i="2"/>
  <c r="P99" i="2" s="1"/>
  <c r="K99" i="2"/>
  <c r="L99" i="2" s="1"/>
  <c r="G99" i="2"/>
  <c r="H99" i="2" s="1"/>
  <c r="D99" i="2"/>
  <c r="E99" i="2" s="1"/>
  <c r="C99" i="2"/>
  <c r="B99" i="2"/>
  <c r="U98" i="2"/>
  <c r="S98" i="2"/>
  <c r="T98" i="2" s="1"/>
  <c r="O98" i="2"/>
  <c r="P98" i="2" s="1"/>
  <c r="K98" i="2"/>
  <c r="L98" i="2" s="1"/>
  <c r="G98" i="2"/>
  <c r="H98" i="2" s="1"/>
  <c r="D98" i="2"/>
  <c r="E98" i="2" s="1"/>
  <c r="C98" i="2"/>
  <c r="B98" i="2"/>
  <c r="U97" i="2"/>
  <c r="S97" i="2"/>
  <c r="T97" i="2" s="1"/>
  <c r="V97" i="2" s="1"/>
  <c r="O97" i="2"/>
  <c r="P97" i="2" s="1"/>
  <c r="K97" i="2"/>
  <c r="L97" i="2" s="1"/>
  <c r="G97" i="2"/>
  <c r="H97" i="2" s="1"/>
  <c r="D97" i="2"/>
  <c r="E97" i="2" s="1"/>
  <c r="C97" i="2"/>
  <c r="B97" i="2"/>
  <c r="U96" i="2"/>
  <c r="S96" i="2"/>
  <c r="T96" i="2" s="1"/>
  <c r="V96" i="2" s="1"/>
  <c r="O96" i="2"/>
  <c r="P96" i="2" s="1"/>
  <c r="K96" i="2"/>
  <c r="L96" i="2" s="1"/>
  <c r="G96" i="2"/>
  <c r="H96" i="2" s="1"/>
  <c r="D96" i="2"/>
  <c r="E96" i="2" s="1"/>
  <c r="C96" i="2"/>
  <c r="B96" i="2"/>
  <c r="U95" i="2"/>
  <c r="S95" i="2"/>
  <c r="T95" i="2" s="1"/>
  <c r="V95" i="2" s="1"/>
  <c r="O95" i="2"/>
  <c r="P95" i="2" s="1"/>
  <c r="K95" i="2"/>
  <c r="L95" i="2" s="1"/>
  <c r="G95" i="2"/>
  <c r="H95" i="2" s="1"/>
  <c r="D95" i="2"/>
  <c r="E95" i="2" s="1"/>
  <c r="C95" i="2"/>
  <c r="B95" i="2"/>
  <c r="U94" i="2"/>
  <c r="S94" i="2"/>
  <c r="T94" i="2" s="1"/>
  <c r="V94" i="2" s="1"/>
  <c r="O94" i="2"/>
  <c r="P94" i="2" s="1"/>
  <c r="K94" i="2"/>
  <c r="L94" i="2" s="1"/>
  <c r="G94" i="2"/>
  <c r="H94" i="2" s="1"/>
  <c r="D94" i="2"/>
  <c r="E94" i="2" s="1"/>
  <c r="C94" i="2"/>
  <c r="B94" i="2"/>
  <c r="U93" i="2"/>
  <c r="T93" i="2"/>
  <c r="S93" i="2"/>
  <c r="O93" i="2"/>
  <c r="P93" i="2" s="1"/>
  <c r="K93" i="2"/>
  <c r="L93" i="2" s="1"/>
  <c r="G93" i="2"/>
  <c r="H93" i="2" s="1"/>
  <c r="D93" i="2"/>
  <c r="E93" i="2" s="1"/>
  <c r="C93" i="2"/>
  <c r="B93" i="2"/>
  <c r="U92" i="2"/>
  <c r="S92" i="2"/>
  <c r="T92" i="2" s="1"/>
  <c r="V92" i="2" s="1"/>
  <c r="O92" i="2"/>
  <c r="P92" i="2" s="1"/>
  <c r="K92" i="2"/>
  <c r="L92" i="2" s="1"/>
  <c r="H92" i="2"/>
  <c r="G92" i="2"/>
  <c r="D92" i="2"/>
  <c r="E92" i="2" s="1"/>
  <c r="C92" i="2"/>
  <c r="B92" i="2"/>
  <c r="U91" i="2"/>
  <c r="S91" i="2"/>
  <c r="T91" i="2" s="1"/>
  <c r="V91" i="2" s="1"/>
  <c r="O91" i="2"/>
  <c r="P91" i="2" s="1"/>
  <c r="K91" i="2"/>
  <c r="L91" i="2" s="1"/>
  <c r="G91" i="2"/>
  <c r="H91" i="2" s="1"/>
  <c r="E91" i="2"/>
  <c r="D91" i="2"/>
  <c r="C91" i="2"/>
  <c r="B91" i="2"/>
  <c r="U90" i="2"/>
  <c r="S90" i="2"/>
  <c r="T90" i="2" s="1"/>
  <c r="O90" i="2"/>
  <c r="P90" i="2" s="1"/>
  <c r="K90" i="2"/>
  <c r="L90" i="2" s="1"/>
  <c r="G90" i="2"/>
  <c r="H90" i="2" s="1"/>
  <c r="D90" i="2"/>
  <c r="E90" i="2" s="1"/>
  <c r="C90" i="2"/>
  <c r="B90" i="2"/>
  <c r="U89" i="2"/>
  <c r="T89" i="2"/>
  <c r="S89" i="2"/>
  <c r="O89" i="2"/>
  <c r="P89" i="2" s="1"/>
  <c r="K89" i="2"/>
  <c r="L89" i="2" s="1"/>
  <c r="G89" i="2"/>
  <c r="H89" i="2" s="1"/>
  <c r="D89" i="2"/>
  <c r="E89" i="2" s="1"/>
  <c r="C89" i="2"/>
  <c r="B89" i="2"/>
  <c r="U88" i="2"/>
  <c r="S88" i="2"/>
  <c r="T88" i="2" s="1"/>
  <c r="O88" i="2"/>
  <c r="P88" i="2" s="1"/>
  <c r="K88" i="2"/>
  <c r="L88" i="2" s="1"/>
  <c r="H88" i="2"/>
  <c r="G88" i="2"/>
  <c r="D88" i="2"/>
  <c r="E88" i="2" s="1"/>
  <c r="C88" i="2"/>
  <c r="B88" i="2"/>
  <c r="U87" i="2"/>
  <c r="S87" i="2"/>
  <c r="T87" i="2" s="1"/>
  <c r="O87" i="2"/>
  <c r="P87" i="2" s="1"/>
  <c r="K87" i="2"/>
  <c r="L87" i="2" s="1"/>
  <c r="G87" i="2"/>
  <c r="H87" i="2" s="1"/>
  <c r="E87" i="2"/>
  <c r="D87" i="2"/>
  <c r="C87" i="2"/>
  <c r="B87" i="2"/>
  <c r="U86" i="2"/>
  <c r="S86" i="2"/>
  <c r="T86" i="2" s="1"/>
  <c r="O86" i="2"/>
  <c r="P86" i="2" s="1"/>
  <c r="V86" i="2" s="1"/>
  <c r="K86" i="2"/>
  <c r="L86" i="2" s="1"/>
  <c r="G86" i="2"/>
  <c r="H86" i="2" s="1"/>
  <c r="D86" i="2"/>
  <c r="E86" i="2" s="1"/>
  <c r="C86" i="2"/>
  <c r="B86" i="2"/>
  <c r="U85" i="2"/>
  <c r="T85" i="2"/>
  <c r="S85" i="2"/>
  <c r="O85" i="2"/>
  <c r="P85" i="2" s="1"/>
  <c r="K85" i="2"/>
  <c r="L85" i="2" s="1"/>
  <c r="G85" i="2"/>
  <c r="H85" i="2" s="1"/>
  <c r="D85" i="2"/>
  <c r="E85" i="2" s="1"/>
  <c r="C85" i="2"/>
  <c r="B85" i="2"/>
  <c r="U84" i="2"/>
  <c r="S84" i="2"/>
  <c r="T84" i="2" s="1"/>
  <c r="V84" i="2" s="1"/>
  <c r="O84" i="2"/>
  <c r="P84" i="2" s="1"/>
  <c r="K84" i="2"/>
  <c r="L84" i="2" s="1"/>
  <c r="H84" i="2"/>
  <c r="G84" i="2"/>
  <c r="D84" i="2"/>
  <c r="E84" i="2" s="1"/>
  <c r="C84" i="2"/>
  <c r="B84" i="2"/>
  <c r="U83" i="2"/>
  <c r="S83" i="2"/>
  <c r="T83" i="2" s="1"/>
  <c r="O83" i="2"/>
  <c r="P83" i="2" s="1"/>
  <c r="K83" i="2"/>
  <c r="L83" i="2" s="1"/>
  <c r="G83" i="2"/>
  <c r="H83" i="2" s="1"/>
  <c r="E83" i="2"/>
  <c r="D83" i="2"/>
  <c r="C83" i="2"/>
  <c r="B83" i="2"/>
  <c r="U82" i="2"/>
  <c r="S82" i="2"/>
  <c r="T82" i="2" s="1"/>
  <c r="O82" i="2"/>
  <c r="P82" i="2" s="1"/>
  <c r="V82" i="2" s="1"/>
  <c r="K82" i="2"/>
  <c r="L82" i="2" s="1"/>
  <c r="G82" i="2"/>
  <c r="H82" i="2" s="1"/>
  <c r="D82" i="2"/>
  <c r="E82" i="2" s="1"/>
  <c r="C82" i="2"/>
  <c r="B82" i="2"/>
  <c r="U81" i="2"/>
  <c r="T81" i="2"/>
  <c r="S81" i="2"/>
  <c r="O81" i="2"/>
  <c r="P81" i="2" s="1"/>
  <c r="L81" i="2"/>
  <c r="K81" i="2"/>
  <c r="G81" i="2"/>
  <c r="H81" i="2" s="1"/>
  <c r="E81" i="2"/>
  <c r="D81" i="2"/>
  <c r="C81" i="2"/>
  <c r="B81" i="2"/>
  <c r="U80" i="2"/>
  <c r="S80" i="2"/>
  <c r="T80" i="2" s="1"/>
  <c r="V80" i="2" s="1"/>
  <c r="P80" i="2"/>
  <c r="O80" i="2"/>
  <c r="K80" i="2"/>
  <c r="L80" i="2" s="1"/>
  <c r="H80" i="2"/>
  <c r="G80" i="2"/>
  <c r="D80" i="2"/>
  <c r="E80" i="2" s="1"/>
  <c r="C80" i="2"/>
  <c r="B80" i="2"/>
  <c r="U79" i="2"/>
  <c r="T79" i="2"/>
  <c r="S79" i="2"/>
  <c r="O79" i="2"/>
  <c r="P79" i="2" s="1"/>
  <c r="L79" i="2"/>
  <c r="K79" i="2"/>
  <c r="G79" i="2"/>
  <c r="H79" i="2" s="1"/>
  <c r="E79" i="2"/>
  <c r="D79" i="2"/>
  <c r="C79" i="2"/>
  <c r="B79" i="2"/>
  <c r="U78" i="2"/>
  <c r="S78" i="2"/>
  <c r="T78" i="2" s="1"/>
  <c r="P78" i="2"/>
  <c r="O78" i="2"/>
  <c r="K78" i="2"/>
  <c r="L78" i="2" s="1"/>
  <c r="V78" i="2" s="1"/>
  <c r="H78" i="2"/>
  <c r="G78" i="2"/>
  <c r="D78" i="2"/>
  <c r="E78" i="2" s="1"/>
  <c r="C78" i="2"/>
  <c r="B78" i="2"/>
  <c r="U77" i="2"/>
  <c r="T77" i="2"/>
  <c r="S77" i="2"/>
  <c r="O77" i="2"/>
  <c r="P77" i="2" s="1"/>
  <c r="L77" i="2"/>
  <c r="K77" i="2"/>
  <c r="G77" i="2"/>
  <c r="H77" i="2" s="1"/>
  <c r="E77" i="2"/>
  <c r="D77" i="2"/>
  <c r="C77" i="2"/>
  <c r="B77" i="2"/>
  <c r="U76" i="2"/>
  <c r="S76" i="2"/>
  <c r="T76" i="2" s="1"/>
  <c r="V76" i="2" s="1"/>
  <c r="P76" i="2"/>
  <c r="O76" i="2"/>
  <c r="K76" i="2"/>
  <c r="L76" i="2" s="1"/>
  <c r="H76" i="2"/>
  <c r="G76" i="2"/>
  <c r="D76" i="2"/>
  <c r="E76" i="2" s="1"/>
  <c r="C76" i="2"/>
  <c r="B76" i="2"/>
  <c r="U75" i="2"/>
  <c r="T75" i="2"/>
  <c r="S75" i="2"/>
  <c r="O75" i="2"/>
  <c r="P75" i="2" s="1"/>
  <c r="L75" i="2"/>
  <c r="K75" i="2"/>
  <c r="G75" i="2"/>
  <c r="H75" i="2" s="1"/>
  <c r="E75" i="2"/>
  <c r="D75" i="2"/>
  <c r="C75" i="2"/>
  <c r="B75" i="2"/>
  <c r="V74" i="2"/>
  <c r="U74" i="2"/>
  <c r="S74" i="2"/>
  <c r="T74" i="2" s="1"/>
  <c r="P74" i="2"/>
  <c r="O74" i="2"/>
  <c r="K74" i="2"/>
  <c r="L74" i="2" s="1"/>
  <c r="H74" i="2"/>
  <c r="G74" i="2"/>
  <c r="D74" i="2"/>
  <c r="E74" i="2" s="1"/>
  <c r="C74" i="2"/>
  <c r="B74" i="2"/>
  <c r="U73" i="2"/>
  <c r="T73" i="2"/>
  <c r="V73" i="2" s="1"/>
  <c r="S73" i="2"/>
  <c r="O73" i="2"/>
  <c r="P73" i="2" s="1"/>
  <c r="L73" i="2"/>
  <c r="K73" i="2"/>
  <c r="G73" i="2"/>
  <c r="H73" i="2" s="1"/>
  <c r="E73" i="2"/>
  <c r="D73" i="2"/>
  <c r="C73" i="2"/>
  <c r="B73" i="2"/>
  <c r="U72" i="2"/>
  <c r="S72" i="2"/>
  <c r="T72" i="2" s="1"/>
  <c r="V72" i="2" s="1"/>
  <c r="P72" i="2"/>
  <c r="O72" i="2"/>
  <c r="K72" i="2"/>
  <c r="L72" i="2" s="1"/>
  <c r="H72" i="2"/>
  <c r="G72" i="2"/>
  <c r="D72" i="2"/>
  <c r="E72" i="2" s="1"/>
  <c r="C72" i="2"/>
  <c r="B72" i="2"/>
  <c r="U71" i="2"/>
  <c r="T71" i="2"/>
  <c r="S71" i="2"/>
  <c r="O71" i="2"/>
  <c r="P71" i="2" s="1"/>
  <c r="L71" i="2"/>
  <c r="K71" i="2"/>
  <c r="G71" i="2"/>
  <c r="H71" i="2" s="1"/>
  <c r="E71" i="2"/>
  <c r="D71" i="2"/>
  <c r="C71" i="2"/>
  <c r="B71" i="2"/>
  <c r="V70" i="2"/>
  <c r="U70" i="2"/>
  <c r="S70" i="2"/>
  <c r="T70" i="2" s="1"/>
  <c r="P70" i="2"/>
  <c r="O70" i="2"/>
  <c r="K70" i="2"/>
  <c r="L70" i="2" s="1"/>
  <c r="H70" i="2"/>
  <c r="G70" i="2"/>
  <c r="D70" i="2"/>
  <c r="E70" i="2" s="1"/>
  <c r="C70" i="2"/>
  <c r="B70" i="2"/>
  <c r="U69" i="2"/>
  <c r="T69" i="2"/>
  <c r="V69" i="2" s="1"/>
  <c r="S69" i="2"/>
  <c r="O69" i="2"/>
  <c r="P69" i="2" s="1"/>
  <c r="L69" i="2"/>
  <c r="K69" i="2"/>
  <c r="G69" i="2"/>
  <c r="H69" i="2" s="1"/>
  <c r="E69" i="2"/>
  <c r="D69" i="2"/>
  <c r="C69" i="2"/>
  <c r="B69" i="2"/>
  <c r="U68" i="2"/>
  <c r="S68" i="2"/>
  <c r="T68" i="2" s="1"/>
  <c r="V68" i="2" s="1"/>
  <c r="P68" i="2"/>
  <c r="O68" i="2"/>
  <c r="K68" i="2"/>
  <c r="L68" i="2" s="1"/>
  <c r="H68" i="2"/>
  <c r="G68" i="2"/>
  <c r="D68" i="2"/>
  <c r="E68" i="2" s="1"/>
  <c r="C68" i="2"/>
  <c r="B68" i="2"/>
  <c r="U67" i="2"/>
  <c r="T67" i="2"/>
  <c r="S67" i="2"/>
  <c r="O67" i="2"/>
  <c r="P67" i="2" s="1"/>
  <c r="L67" i="2"/>
  <c r="K67" i="2"/>
  <c r="G67" i="2"/>
  <c r="H67" i="2" s="1"/>
  <c r="E67" i="2"/>
  <c r="D67" i="2"/>
  <c r="C67" i="2"/>
  <c r="B67" i="2"/>
  <c r="V66" i="2"/>
  <c r="U66" i="2"/>
  <c r="S66" i="2"/>
  <c r="T66" i="2" s="1"/>
  <c r="P66" i="2"/>
  <c r="O66" i="2"/>
  <c r="K66" i="2"/>
  <c r="L66" i="2" s="1"/>
  <c r="H66" i="2"/>
  <c r="G66" i="2"/>
  <c r="D66" i="2"/>
  <c r="E66" i="2" s="1"/>
  <c r="C66" i="2"/>
  <c r="B66" i="2"/>
  <c r="U65" i="2"/>
  <c r="T65" i="2"/>
  <c r="V65" i="2" s="1"/>
  <c r="S65" i="2"/>
  <c r="O65" i="2"/>
  <c r="P65" i="2" s="1"/>
  <c r="L65" i="2"/>
  <c r="K65" i="2"/>
  <c r="G65" i="2"/>
  <c r="H65" i="2" s="1"/>
  <c r="E65" i="2"/>
  <c r="D65" i="2"/>
  <c r="C65" i="2"/>
  <c r="B65" i="2"/>
  <c r="U64" i="2"/>
  <c r="S64" i="2"/>
  <c r="T64" i="2" s="1"/>
  <c r="V64" i="2" s="1"/>
  <c r="P64" i="2"/>
  <c r="O64" i="2"/>
  <c r="K64" i="2"/>
  <c r="L64" i="2" s="1"/>
  <c r="H64" i="2"/>
  <c r="G64" i="2"/>
  <c r="D64" i="2"/>
  <c r="E64" i="2" s="1"/>
  <c r="C64" i="2"/>
  <c r="B64" i="2"/>
  <c r="U63" i="2"/>
  <c r="T63" i="2"/>
  <c r="S63" i="2"/>
  <c r="O63" i="2"/>
  <c r="P63" i="2" s="1"/>
  <c r="L63" i="2"/>
  <c r="K63" i="2"/>
  <c r="G63" i="2"/>
  <c r="H63" i="2" s="1"/>
  <c r="E63" i="2"/>
  <c r="D63" i="2"/>
  <c r="C63" i="2"/>
  <c r="B63" i="2"/>
  <c r="V62" i="2"/>
  <c r="U62" i="2"/>
  <c r="S62" i="2"/>
  <c r="T62" i="2" s="1"/>
  <c r="P62" i="2"/>
  <c r="O62" i="2"/>
  <c r="K62" i="2"/>
  <c r="L62" i="2" s="1"/>
  <c r="H62" i="2"/>
  <c r="G62" i="2"/>
  <c r="D62" i="2"/>
  <c r="E62" i="2" s="1"/>
  <c r="C62" i="2"/>
  <c r="B62" i="2"/>
  <c r="U61" i="2"/>
  <c r="T61" i="2"/>
  <c r="V61" i="2" s="1"/>
  <c r="S61" i="2"/>
  <c r="O61" i="2"/>
  <c r="P61" i="2" s="1"/>
  <c r="L61" i="2"/>
  <c r="K61" i="2"/>
  <c r="G61" i="2"/>
  <c r="H61" i="2" s="1"/>
  <c r="E61" i="2"/>
  <c r="D61" i="2"/>
  <c r="C61" i="2"/>
  <c r="B61" i="2"/>
  <c r="U60" i="2"/>
  <c r="S60" i="2"/>
  <c r="T60" i="2" s="1"/>
  <c r="V60" i="2" s="1"/>
  <c r="P60" i="2"/>
  <c r="O60" i="2"/>
  <c r="K60" i="2"/>
  <c r="L60" i="2" s="1"/>
  <c r="H60" i="2"/>
  <c r="G60" i="2"/>
  <c r="D60" i="2"/>
  <c r="E60" i="2" s="1"/>
  <c r="C60" i="2"/>
  <c r="B60" i="2"/>
  <c r="U59" i="2"/>
  <c r="T59" i="2"/>
  <c r="S59" i="2"/>
  <c r="O59" i="2"/>
  <c r="P59" i="2" s="1"/>
  <c r="L59" i="2"/>
  <c r="K59" i="2"/>
  <c r="G59" i="2"/>
  <c r="H59" i="2" s="1"/>
  <c r="E59" i="2"/>
  <c r="D59" i="2"/>
  <c r="C59" i="2"/>
  <c r="B59" i="2"/>
  <c r="V58" i="2"/>
  <c r="U58" i="2"/>
  <c r="S58" i="2"/>
  <c r="T58" i="2" s="1"/>
  <c r="P58" i="2"/>
  <c r="O58" i="2"/>
  <c r="K58" i="2"/>
  <c r="L58" i="2" s="1"/>
  <c r="H58" i="2"/>
  <c r="G58" i="2"/>
  <c r="D58" i="2"/>
  <c r="E58" i="2" s="1"/>
  <c r="C58" i="2"/>
  <c r="B58" i="2"/>
  <c r="U57" i="2"/>
  <c r="T57" i="2"/>
  <c r="V57" i="2" s="1"/>
  <c r="S57" i="2"/>
  <c r="O57" i="2"/>
  <c r="P57" i="2" s="1"/>
  <c r="L57" i="2"/>
  <c r="K57" i="2"/>
  <c r="G57" i="2"/>
  <c r="H57" i="2" s="1"/>
  <c r="E57" i="2"/>
  <c r="D57" i="2"/>
  <c r="C57" i="2"/>
  <c r="B57" i="2"/>
  <c r="U56" i="2"/>
  <c r="S56" i="2"/>
  <c r="T56" i="2" s="1"/>
  <c r="V56" i="2" s="1"/>
  <c r="P56" i="2"/>
  <c r="O56" i="2"/>
  <c r="K56" i="2"/>
  <c r="L56" i="2" s="1"/>
  <c r="H56" i="2"/>
  <c r="G56" i="2"/>
  <c r="D56" i="2"/>
  <c r="E56" i="2" s="1"/>
  <c r="C56" i="2"/>
  <c r="B56" i="2"/>
  <c r="U55" i="2"/>
  <c r="T55" i="2"/>
  <c r="S55" i="2"/>
  <c r="O55" i="2"/>
  <c r="P55" i="2" s="1"/>
  <c r="L55" i="2"/>
  <c r="K55" i="2"/>
  <c r="G55" i="2"/>
  <c r="H55" i="2" s="1"/>
  <c r="E55" i="2"/>
  <c r="D55" i="2"/>
  <c r="C55" i="2"/>
  <c r="B55" i="2"/>
  <c r="V54" i="2"/>
  <c r="U54" i="2"/>
  <c r="S54" i="2"/>
  <c r="T54" i="2" s="1"/>
  <c r="P54" i="2"/>
  <c r="O54" i="2"/>
  <c r="K54" i="2"/>
  <c r="L54" i="2" s="1"/>
  <c r="H54" i="2"/>
  <c r="G54" i="2"/>
  <c r="D54" i="2"/>
  <c r="E54" i="2" s="1"/>
  <c r="C54" i="2"/>
  <c r="B54" i="2"/>
  <c r="U53" i="2"/>
  <c r="T53" i="2"/>
  <c r="V53" i="2" s="1"/>
  <c r="S53" i="2"/>
  <c r="O53" i="2"/>
  <c r="P53" i="2" s="1"/>
  <c r="L53" i="2"/>
  <c r="K53" i="2"/>
  <c r="G53" i="2"/>
  <c r="H53" i="2" s="1"/>
  <c r="E53" i="2"/>
  <c r="D53" i="2"/>
  <c r="C53" i="2"/>
  <c r="B53" i="2"/>
  <c r="U52" i="2"/>
  <c r="S52" i="2"/>
  <c r="T52" i="2" s="1"/>
  <c r="V52" i="2" s="1"/>
  <c r="P52" i="2"/>
  <c r="O52" i="2"/>
  <c r="K52" i="2"/>
  <c r="L52" i="2" s="1"/>
  <c r="H52" i="2"/>
  <c r="G52" i="2"/>
  <c r="D52" i="2"/>
  <c r="E52" i="2" s="1"/>
  <c r="C52" i="2"/>
  <c r="B52" i="2"/>
  <c r="U51" i="2"/>
  <c r="T51" i="2"/>
  <c r="S51" i="2"/>
  <c r="O51" i="2"/>
  <c r="P51" i="2" s="1"/>
  <c r="L51" i="2"/>
  <c r="K51" i="2"/>
  <c r="G51" i="2"/>
  <c r="H51" i="2" s="1"/>
  <c r="E51" i="2"/>
  <c r="D51" i="2"/>
  <c r="C51" i="2"/>
  <c r="B51" i="2"/>
  <c r="V50" i="2"/>
  <c r="U50" i="2"/>
  <c r="S50" i="2"/>
  <c r="T50" i="2" s="1"/>
  <c r="P50" i="2"/>
  <c r="O50" i="2"/>
  <c r="K50" i="2"/>
  <c r="L50" i="2" s="1"/>
  <c r="H50" i="2"/>
  <c r="G50" i="2"/>
  <c r="D50" i="2"/>
  <c r="E50" i="2" s="1"/>
  <c r="C50" i="2"/>
  <c r="B50" i="2"/>
  <c r="U49" i="2"/>
  <c r="T49" i="2"/>
  <c r="V49" i="2" s="1"/>
  <c r="S49" i="2"/>
  <c r="O49" i="2"/>
  <c r="P49" i="2" s="1"/>
  <c r="L49" i="2"/>
  <c r="K49" i="2"/>
  <c r="G49" i="2"/>
  <c r="H49" i="2" s="1"/>
  <c r="E49" i="2"/>
  <c r="D49" i="2"/>
  <c r="C49" i="2"/>
  <c r="B49" i="2"/>
  <c r="U48" i="2"/>
  <c r="S48" i="2"/>
  <c r="T48" i="2" s="1"/>
  <c r="V48" i="2" s="1"/>
  <c r="P48" i="2"/>
  <c r="O48" i="2"/>
  <c r="K48" i="2"/>
  <c r="L48" i="2" s="1"/>
  <c r="H48" i="2"/>
  <c r="G48" i="2"/>
  <c r="D48" i="2"/>
  <c r="E48" i="2" s="1"/>
  <c r="C48" i="2"/>
  <c r="B48" i="2"/>
  <c r="U47" i="2"/>
  <c r="T47" i="2"/>
  <c r="S47" i="2"/>
  <c r="O47" i="2"/>
  <c r="P47" i="2" s="1"/>
  <c r="L47" i="2"/>
  <c r="K47" i="2"/>
  <c r="G47" i="2"/>
  <c r="H47" i="2" s="1"/>
  <c r="E47" i="2"/>
  <c r="D47" i="2"/>
  <c r="C47" i="2"/>
  <c r="B47" i="2"/>
  <c r="V46" i="2"/>
  <c r="U46" i="2"/>
  <c r="S46" i="2"/>
  <c r="T46" i="2" s="1"/>
  <c r="P46" i="2"/>
  <c r="O46" i="2"/>
  <c r="K46" i="2"/>
  <c r="L46" i="2" s="1"/>
  <c r="H46" i="2"/>
  <c r="G46" i="2"/>
  <c r="D46" i="2"/>
  <c r="E46" i="2" s="1"/>
  <c r="C46" i="2"/>
  <c r="B46" i="2"/>
  <c r="U45" i="2"/>
  <c r="T45" i="2"/>
  <c r="V45" i="2" s="1"/>
  <c r="S45" i="2"/>
  <c r="O45" i="2"/>
  <c r="P45" i="2" s="1"/>
  <c r="L45" i="2"/>
  <c r="K45" i="2"/>
  <c r="G45" i="2"/>
  <c r="H45" i="2" s="1"/>
  <c r="E45" i="2"/>
  <c r="D45" i="2"/>
  <c r="C45" i="2"/>
  <c r="B45" i="2"/>
  <c r="U44" i="2"/>
  <c r="S44" i="2"/>
  <c r="T44" i="2" s="1"/>
  <c r="V44" i="2" s="1"/>
  <c r="P44" i="2"/>
  <c r="O44" i="2"/>
  <c r="K44" i="2"/>
  <c r="L44" i="2" s="1"/>
  <c r="H44" i="2"/>
  <c r="G44" i="2"/>
  <c r="D44" i="2"/>
  <c r="E44" i="2" s="1"/>
  <c r="C44" i="2"/>
  <c r="B44" i="2"/>
  <c r="U43" i="2"/>
  <c r="T43" i="2"/>
  <c r="V43" i="2" s="1"/>
  <c r="S43" i="2"/>
  <c r="O43" i="2"/>
  <c r="P43" i="2" s="1"/>
  <c r="L43" i="2"/>
  <c r="K43" i="2"/>
  <c r="G43" i="2"/>
  <c r="H43" i="2" s="1"/>
  <c r="E43" i="2"/>
  <c r="D43" i="2"/>
  <c r="C43" i="2"/>
  <c r="B43" i="2"/>
  <c r="V42" i="2"/>
  <c r="U42" i="2"/>
  <c r="S42" i="2"/>
  <c r="T42" i="2" s="1"/>
  <c r="P42" i="2"/>
  <c r="O42" i="2"/>
  <c r="K42" i="2"/>
  <c r="L42" i="2" s="1"/>
  <c r="H42" i="2"/>
  <c r="G42" i="2"/>
  <c r="D42" i="2"/>
  <c r="E42" i="2" s="1"/>
  <c r="C42" i="2"/>
  <c r="B42" i="2"/>
  <c r="U41" i="2"/>
  <c r="T41" i="2"/>
  <c r="V41" i="2" s="1"/>
  <c r="S41" i="2"/>
  <c r="O41" i="2"/>
  <c r="P41" i="2" s="1"/>
  <c r="L41" i="2"/>
  <c r="K41" i="2"/>
  <c r="G41" i="2"/>
  <c r="H41" i="2" s="1"/>
  <c r="E41" i="2"/>
  <c r="D41" i="2"/>
  <c r="C41" i="2"/>
  <c r="B41" i="2"/>
  <c r="U40" i="2"/>
  <c r="S40" i="2"/>
  <c r="T40" i="2" s="1"/>
  <c r="V40" i="2" s="1"/>
  <c r="P40" i="2"/>
  <c r="O40" i="2"/>
  <c r="K40" i="2"/>
  <c r="L40" i="2" s="1"/>
  <c r="H40" i="2"/>
  <c r="G40" i="2"/>
  <c r="D40" i="2"/>
  <c r="E40" i="2" s="1"/>
  <c r="C40" i="2"/>
  <c r="B40" i="2"/>
  <c r="U39" i="2"/>
  <c r="T39" i="2"/>
  <c r="V39" i="2" s="1"/>
  <c r="S39" i="2"/>
  <c r="O39" i="2"/>
  <c r="P39" i="2" s="1"/>
  <c r="L39" i="2"/>
  <c r="K39" i="2"/>
  <c r="G39" i="2"/>
  <c r="H39" i="2" s="1"/>
  <c r="E39" i="2"/>
  <c r="D39" i="2"/>
  <c r="C39" i="2"/>
  <c r="B39" i="2"/>
  <c r="V38" i="2"/>
  <c r="U38" i="2"/>
  <c r="S38" i="2"/>
  <c r="T38" i="2" s="1"/>
  <c r="P38" i="2"/>
  <c r="O38" i="2"/>
  <c r="K38" i="2"/>
  <c r="L38" i="2" s="1"/>
  <c r="H38" i="2"/>
  <c r="G38" i="2"/>
  <c r="D38" i="2"/>
  <c r="E38" i="2" s="1"/>
  <c r="C38" i="2"/>
  <c r="B38" i="2"/>
  <c r="U37" i="2"/>
  <c r="T37" i="2"/>
  <c r="V37" i="2" s="1"/>
  <c r="S37" i="2"/>
  <c r="O37" i="2"/>
  <c r="P37" i="2" s="1"/>
  <c r="L37" i="2"/>
  <c r="K37" i="2"/>
  <c r="G37" i="2"/>
  <c r="H37" i="2" s="1"/>
  <c r="E37" i="2"/>
  <c r="D37" i="2"/>
  <c r="C37" i="2"/>
  <c r="B37" i="2"/>
  <c r="U36" i="2"/>
  <c r="S36" i="2"/>
  <c r="T36" i="2" s="1"/>
  <c r="V36" i="2" s="1"/>
  <c r="P36" i="2"/>
  <c r="O36" i="2"/>
  <c r="K36" i="2"/>
  <c r="L36" i="2" s="1"/>
  <c r="H36" i="2"/>
  <c r="G36" i="2"/>
  <c r="D36" i="2"/>
  <c r="E36" i="2" s="1"/>
  <c r="C36" i="2"/>
  <c r="B36" i="2"/>
  <c r="U35" i="2"/>
  <c r="T35" i="2"/>
  <c r="V35" i="2" s="1"/>
  <c r="S35" i="2"/>
  <c r="O35" i="2"/>
  <c r="P35" i="2" s="1"/>
  <c r="L35" i="2"/>
  <c r="K35" i="2"/>
  <c r="G35" i="2"/>
  <c r="H35" i="2" s="1"/>
  <c r="E35" i="2"/>
  <c r="D35" i="2"/>
  <c r="C35" i="2"/>
  <c r="B35" i="2"/>
  <c r="V34" i="2"/>
  <c r="U34" i="2"/>
  <c r="S34" i="2"/>
  <c r="T34" i="2" s="1"/>
  <c r="P34" i="2"/>
  <c r="O34" i="2"/>
  <c r="K34" i="2"/>
  <c r="L34" i="2" s="1"/>
  <c r="H34" i="2"/>
  <c r="G34" i="2"/>
  <c r="D34" i="2"/>
  <c r="E34" i="2" s="1"/>
  <c r="C34" i="2"/>
  <c r="B34" i="2"/>
  <c r="U33" i="2"/>
  <c r="T33" i="2"/>
  <c r="V33" i="2" s="1"/>
  <c r="S33" i="2"/>
  <c r="O33" i="2"/>
  <c r="P33" i="2" s="1"/>
  <c r="L33" i="2"/>
  <c r="K33" i="2"/>
  <c r="G33" i="2"/>
  <c r="H33" i="2" s="1"/>
  <c r="E33" i="2"/>
  <c r="D33" i="2"/>
  <c r="C33" i="2"/>
  <c r="B33" i="2"/>
  <c r="U32" i="2"/>
  <c r="S32" i="2"/>
  <c r="T32" i="2" s="1"/>
  <c r="V32" i="2" s="1"/>
  <c r="P32" i="2"/>
  <c r="O32" i="2"/>
  <c r="K32" i="2"/>
  <c r="L32" i="2" s="1"/>
  <c r="H32" i="2"/>
  <c r="G32" i="2"/>
  <c r="D32" i="2"/>
  <c r="E32" i="2" s="1"/>
  <c r="C32" i="2"/>
  <c r="B32" i="2"/>
  <c r="U31" i="2"/>
  <c r="T31" i="2"/>
  <c r="S31" i="2"/>
  <c r="P31" i="2"/>
  <c r="O31" i="2"/>
  <c r="L31" i="2"/>
  <c r="K31" i="2"/>
  <c r="H31" i="2"/>
  <c r="G31" i="2"/>
  <c r="E31" i="2"/>
  <c r="D31" i="2"/>
  <c r="C31" i="2"/>
  <c r="B31" i="2"/>
  <c r="U30" i="2"/>
  <c r="T30" i="2"/>
  <c r="S30" i="2"/>
  <c r="P30" i="2"/>
  <c r="V30" i="2" s="1"/>
  <c r="O30" i="2"/>
  <c r="L30" i="2"/>
  <c r="K30" i="2"/>
  <c r="H30" i="2"/>
  <c r="G30" i="2"/>
  <c r="E30" i="2"/>
  <c r="D30" i="2"/>
  <c r="C30" i="2"/>
  <c r="B30" i="2"/>
  <c r="U29" i="2"/>
  <c r="T29" i="2"/>
  <c r="V29" i="2" s="1"/>
  <c r="S29" i="2"/>
  <c r="P29" i="2"/>
  <c r="O29" i="2"/>
  <c r="L29" i="2"/>
  <c r="K29" i="2"/>
  <c r="H29" i="2"/>
  <c r="G29" i="2"/>
  <c r="E29" i="2"/>
  <c r="D29" i="2"/>
  <c r="C29" i="2"/>
  <c r="B29" i="2"/>
  <c r="U28" i="2"/>
  <c r="T28" i="2"/>
  <c r="S28" i="2"/>
  <c r="P28" i="2"/>
  <c r="V28" i="2" s="1"/>
  <c r="O28" i="2"/>
  <c r="L28" i="2"/>
  <c r="K28" i="2"/>
  <c r="H28" i="2"/>
  <c r="G28" i="2"/>
  <c r="E28" i="2"/>
  <c r="D28" i="2"/>
  <c r="C28" i="2"/>
  <c r="B28" i="2"/>
  <c r="U27" i="2"/>
  <c r="T27" i="2"/>
  <c r="V27" i="2" s="1"/>
  <c r="S27" i="2"/>
  <c r="P27" i="2"/>
  <c r="O27" i="2"/>
  <c r="L27" i="2"/>
  <c r="K27" i="2"/>
  <c r="H27" i="2"/>
  <c r="G27" i="2"/>
  <c r="E27" i="2"/>
  <c r="D27" i="2"/>
  <c r="C27" i="2"/>
  <c r="B27" i="2"/>
  <c r="U26" i="2"/>
  <c r="T26" i="2"/>
  <c r="S26" i="2"/>
  <c r="P26" i="2"/>
  <c r="V26" i="2" s="1"/>
  <c r="O26" i="2"/>
  <c r="L26" i="2"/>
  <c r="K26" i="2"/>
  <c r="H26" i="2"/>
  <c r="G26" i="2"/>
  <c r="E26" i="2"/>
  <c r="D26" i="2"/>
  <c r="C26" i="2"/>
  <c r="B26" i="2"/>
  <c r="U25" i="2"/>
  <c r="T25" i="2"/>
  <c r="V25" i="2" s="1"/>
  <c r="S25" i="2"/>
  <c r="P25" i="2"/>
  <c r="O25" i="2"/>
  <c r="L25" i="2"/>
  <c r="K25" i="2"/>
  <c r="H25" i="2"/>
  <c r="G25" i="2"/>
  <c r="E25" i="2"/>
  <c r="D25" i="2"/>
  <c r="C25" i="2"/>
  <c r="B25" i="2"/>
  <c r="U24" i="2"/>
  <c r="T24" i="2"/>
  <c r="S24" i="2"/>
  <c r="P24" i="2"/>
  <c r="V24" i="2" s="1"/>
  <c r="O24" i="2"/>
  <c r="L24" i="2"/>
  <c r="K24" i="2"/>
  <c r="H24" i="2"/>
  <c r="G24" i="2"/>
  <c r="E24" i="2"/>
  <c r="D24" i="2"/>
  <c r="C24" i="2"/>
  <c r="B24" i="2"/>
  <c r="U23" i="2"/>
  <c r="T23" i="2"/>
  <c r="V23" i="2" s="1"/>
  <c r="S23" i="2"/>
  <c r="P23" i="2"/>
  <c r="O23" i="2"/>
  <c r="L23" i="2"/>
  <c r="K23" i="2"/>
  <c r="H23" i="2"/>
  <c r="G23" i="2"/>
  <c r="E23" i="2"/>
  <c r="D23" i="2"/>
  <c r="C23" i="2"/>
  <c r="B23" i="2"/>
  <c r="U22" i="2"/>
  <c r="T22" i="2"/>
  <c r="S22" i="2"/>
  <c r="P22" i="2"/>
  <c r="V22" i="2" s="1"/>
  <c r="O22" i="2"/>
  <c r="L22" i="2"/>
  <c r="K22" i="2"/>
  <c r="H22" i="2"/>
  <c r="G22" i="2"/>
  <c r="E22" i="2"/>
  <c r="D22" i="2"/>
  <c r="C22" i="2"/>
  <c r="B22" i="2"/>
  <c r="U21" i="2"/>
  <c r="T21" i="2"/>
  <c r="V21" i="2" s="1"/>
  <c r="S21" i="2"/>
  <c r="P21" i="2"/>
  <c r="O21" i="2"/>
  <c r="L21" i="2"/>
  <c r="K21" i="2"/>
  <c r="H21" i="2"/>
  <c r="G21" i="2"/>
  <c r="E21" i="2"/>
  <c r="D21" i="2"/>
  <c r="C21" i="2"/>
  <c r="B21" i="2"/>
  <c r="U20" i="2"/>
  <c r="T20" i="2"/>
  <c r="S20" i="2"/>
  <c r="P20" i="2"/>
  <c r="V20" i="2" s="1"/>
  <c r="O20" i="2"/>
  <c r="L20" i="2"/>
  <c r="K20" i="2"/>
  <c r="H20" i="2"/>
  <c r="G20" i="2"/>
  <c r="E20" i="2"/>
  <c r="D20" i="2"/>
  <c r="C20" i="2"/>
  <c r="B20" i="2"/>
  <c r="U19" i="2"/>
  <c r="T19" i="2"/>
  <c r="V19" i="2" s="1"/>
  <c r="S19" i="2"/>
  <c r="P19" i="2"/>
  <c r="O19" i="2"/>
  <c r="L19" i="2"/>
  <c r="K19" i="2"/>
  <c r="H19" i="2"/>
  <c r="G19" i="2"/>
  <c r="E19" i="2"/>
  <c r="D19" i="2"/>
  <c r="C19" i="2"/>
  <c r="B19" i="2"/>
  <c r="U18" i="2"/>
  <c r="T18" i="2"/>
  <c r="S18" i="2"/>
  <c r="P18" i="2"/>
  <c r="V18" i="2" s="1"/>
  <c r="O18" i="2"/>
  <c r="L18" i="2"/>
  <c r="K18" i="2"/>
  <c r="H18" i="2"/>
  <c r="G18" i="2"/>
  <c r="E18" i="2"/>
  <c r="D18" i="2"/>
  <c r="C18" i="2"/>
  <c r="B18" i="2"/>
  <c r="U17" i="2"/>
  <c r="T17" i="2"/>
  <c r="V17" i="2" s="1"/>
  <c r="S17" i="2"/>
  <c r="P17" i="2"/>
  <c r="O17" i="2"/>
  <c r="L17" i="2"/>
  <c r="K17" i="2"/>
  <c r="H17" i="2"/>
  <c r="G17" i="2"/>
  <c r="E17" i="2"/>
  <c r="D17" i="2"/>
  <c r="C17" i="2"/>
  <c r="B17" i="2"/>
  <c r="U16" i="2"/>
  <c r="T16" i="2"/>
  <c r="S16" i="2"/>
  <c r="P16" i="2"/>
  <c r="V16" i="2" s="1"/>
  <c r="O16" i="2"/>
  <c r="L16" i="2"/>
  <c r="K16" i="2"/>
  <c r="H16" i="2"/>
  <c r="G16" i="2"/>
  <c r="E16" i="2"/>
  <c r="D16" i="2"/>
  <c r="C16" i="2"/>
  <c r="B16" i="2"/>
  <c r="U15" i="2"/>
  <c r="T15" i="2"/>
  <c r="V15" i="2" s="1"/>
  <c r="S15" i="2"/>
  <c r="P15" i="2"/>
  <c r="O15" i="2"/>
  <c r="L15" i="2"/>
  <c r="K15" i="2"/>
  <c r="H15" i="2"/>
  <c r="G15" i="2"/>
  <c r="E15" i="2"/>
  <c r="D15" i="2"/>
  <c r="C15" i="2"/>
  <c r="B15" i="2"/>
  <c r="U14" i="2"/>
  <c r="T14" i="2"/>
  <c r="S14" i="2"/>
  <c r="P14" i="2"/>
  <c r="V14" i="2" s="1"/>
  <c r="O14" i="2"/>
  <c r="L14" i="2"/>
  <c r="K14" i="2"/>
  <c r="H14" i="2"/>
  <c r="G14" i="2"/>
  <c r="E14" i="2"/>
  <c r="D14" i="2"/>
  <c r="C14" i="2"/>
  <c r="B14" i="2"/>
  <c r="U13" i="2"/>
  <c r="S13" i="2"/>
  <c r="T13" i="2" s="1"/>
  <c r="O13" i="2"/>
  <c r="P13" i="2" s="1"/>
  <c r="K13" i="2"/>
  <c r="L13" i="2" s="1"/>
  <c r="G13" i="2"/>
  <c r="H13" i="2" s="1"/>
  <c r="B13" i="2"/>
  <c r="U12" i="2"/>
  <c r="S12" i="2"/>
  <c r="T12" i="2" s="1"/>
  <c r="P12" i="2"/>
  <c r="O12" i="2"/>
  <c r="K12" i="2"/>
  <c r="L12" i="2" s="1"/>
  <c r="G12" i="2"/>
  <c r="H12" i="2" s="1"/>
  <c r="B12" i="2"/>
  <c r="U11" i="2"/>
  <c r="S11" i="2"/>
  <c r="T11" i="2" s="1"/>
  <c r="O11" i="2"/>
  <c r="P11" i="2" s="1"/>
  <c r="K11" i="2"/>
  <c r="L11" i="2" s="1"/>
  <c r="G11" i="2"/>
  <c r="H11" i="2" s="1"/>
  <c r="B11" i="2"/>
  <c r="U10" i="2"/>
  <c r="S10" i="2"/>
  <c r="T10" i="2" s="1"/>
  <c r="O10" i="2"/>
  <c r="P10" i="2" s="1"/>
  <c r="K10" i="2"/>
  <c r="L10" i="2" s="1"/>
  <c r="G10" i="2"/>
  <c r="H10" i="2" s="1"/>
  <c r="B10" i="2"/>
  <c r="U9" i="2"/>
  <c r="S9" i="2"/>
  <c r="T9" i="2" s="1"/>
  <c r="P9" i="2"/>
  <c r="O9" i="2"/>
  <c r="K9" i="2"/>
  <c r="L9" i="2" s="1"/>
  <c r="G9" i="2"/>
  <c r="H9" i="2" s="1"/>
  <c r="B9" i="2"/>
  <c r="U8" i="2"/>
  <c r="S8" i="2"/>
  <c r="T8" i="2" s="1"/>
  <c r="O8" i="2"/>
  <c r="P8" i="2" s="1"/>
  <c r="K8" i="2"/>
  <c r="L8" i="2" s="1"/>
  <c r="G8" i="2"/>
  <c r="H8" i="2" s="1"/>
  <c r="B8" i="2"/>
  <c r="U7" i="2"/>
  <c r="S7" i="2"/>
  <c r="T7" i="2" s="1"/>
  <c r="O7" i="2"/>
  <c r="P7" i="2" s="1"/>
  <c r="K7" i="2"/>
  <c r="L7" i="2" s="1"/>
  <c r="G7" i="2"/>
  <c r="H7" i="2" s="1"/>
  <c r="B7" i="2"/>
  <c r="U6" i="2"/>
  <c r="T6" i="2"/>
  <c r="S6" i="2"/>
  <c r="B6" i="2"/>
  <c r="U5" i="2"/>
  <c r="S5" i="2"/>
  <c r="T5" i="2" s="1"/>
  <c r="O5" i="2"/>
  <c r="P5" i="2" s="1"/>
  <c r="L5" i="2"/>
  <c r="K5" i="2"/>
  <c r="B5" i="2"/>
  <c r="U4" i="2"/>
  <c r="S4" i="2"/>
  <c r="T4" i="2" s="1"/>
  <c r="O4" i="2"/>
  <c r="P4" i="2" s="1"/>
  <c r="K4" i="2"/>
  <c r="L4" i="2" s="1"/>
  <c r="B4" i="2"/>
  <c r="V75" i="1"/>
  <c r="N75" i="1"/>
  <c r="G75" i="1"/>
  <c r="A41" i="8" s="1"/>
  <c r="F75" i="1"/>
  <c r="A41" i="9" s="1"/>
  <c r="E75" i="1"/>
  <c r="R75" i="1" s="1"/>
  <c r="D75" i="1"/>
  <c r="V74" i="1"/>
  <c r="N74" i="1"/>
  <c r="G74" i="1"/>
  <c r="A40" i="8" s="1"/>
  <c r="F74" i="1"/>
  <c r="A40" i="9" s="1"/>
  <c r="E74" i="1"/>
  <c r="R74" i="1" s="1"/>
  <c r="D74" i="1"/>
  <c r="V73" i="1"/>
  <c r="N73" i="1"/>
  <c r="G73" i="1"/>
  <c r="A39" i="8" s="1"/>
  <c r="F73" i="1"/>
  <c r="A39" i="9" s="1"/>
  <c r="E73" i="1"/>
  <c r="R73" i="1" s="1"/>
  <c r="D73" i="1"/>
  <c r="V72" i="1"/>
  <c r="N72" i="1"/>
  <c r="G72" i="1"/>
  <c r="A38" i="8" s="1"/>
  <c r="F72" i="1"/>
  <c r="A38" i="9" s="1"/>
  <c r="E72" i="1"/>
  <c r="R72" i="1" s="1"/>
  <c r="D72" i="1"/>
  <c r="V71" i="1"/>
  <c r="N71" i="1"/>
  <c r="G71" i="1"/>
  <c r="A37" i="8" s="1"/>
  <c r="F71" i="1"/>
  <c r="A37" i="9" s="1"/>
  <c r="E71" i="1"/>
  <c r="R71" i="1" s="1"/>
  <c r="D71" i="1"/>
  <c r="V70" i="1"/>
  <c r="N70" i="1"/>
  <c r="G70" i="1"/>
  <c r="A36" i="8" s="1"/>
  <c r="F70" i="1"/>
  <c r="A36" i="9" s="1"/>
  <c r="E70" i="1"/>
  <c r="R70" i="1" s="1"/>
  <c r="D70" i="1"/>
  <c r="V69" i="1"/>
  <c r="N69" i="1"/>
  <c r="G69" i="1"/>
  <c r="A35" i="8" s="1"/>
  <c r="F69" i="1"/>
  <c r="A35" i="9" s="1"/>
  <c r="E69" i="1"/>
  <c r="R69" i="1" s="1"/>
  <c r="D69" i="1"/>
  <c r="V68" i="1"/>
  <c r="N68" i="1"/>
  <c r="G68" i="1"/>
  <c r="A34" i="8" s="1"/>
  <c r="F68" i="1"/>
  <c r="A34" i="9" s="1"/>
  <c r="E68" i="1"/>
  <c r="R68" i="1" s="1"/>
  <c r="D68" i="1"/>
  <c r="V67" i="1"/>
  <c r="N67" i="1"/>
  <c r="G67" i="1"/>
  <c r="A33" i="8" s="1"/>
  <c r="F67" i="1"/>
  <c r="A33" i="9" s="1"/>
  <c r="E67" i="1"/>
  <c r="R67" i="1" s="1"/>
  <c r="D67" i="1"/>
  <c r="V66" i="1"/>
  <c r="N66" i="1"/>
  <c r="G66" i="1"/>
  <c r="A32" i="8" s="1"/>
  <c r="F66" i="1"/>
  <c r="A32" i="9" s="1"/>
  <c r="E66" i="1"/>
  <c r="R66" i="1" s="1"/>
  <c r="D66" i="1"/>
  <c r="V65" i="1"/>
  <c r="N65" i="1"/>
  <c r="G65" i="1"/>
  <c r="A31" i="8" s="1"/>
  <c r="F65" i="1"/>
  <c r="A31" i="9" s="1"/>
  <c r="E65" i="1"/>
  <c r="R65" i="1" s="1"/>
  <c r="D65" i="1"/>
  <c r="V64" i="1"/>
  <c r="N64" i="1"/>
  <c r="G64" i="1"/>
  <c r="A30" i="8" s="1"/>
  <c r="F64" i="1"/>
  <c r="A30" i="9" s="1"/>
  <c r="E64" i="1"/>
  <c r="R64" i="1" s="1"/>
  <c r="D64" i="1"/>
  <c r="V63" i="1"/>
  <c r="N63" i="1"/>
  <c r="G63" i="1"/>
  <c r="A29" i="8" s="1"/>
  <c r="F63" i="1"/>
  <c r="A29" i="9" s="1"/>
  <c r="E63" i="1"/>
  <c r="R63" i="1" s="1"/>
  <c r="D63" i="1"/>
  <c r="V62" i="1"/>
  <c r="N62" i="1"/>
  <c r="G62" i="1"/>
  <c r="A28" i="8" s="1"/>
  <c r="F62" i="1"/>
  <c r="A28" i="9" s="1"/>
  <c r="E62" i="1"/>
  <c r="R62" i="1" s="1"/>
  <c r="D62" i="1"/>
  <c r="V61" i="1"/>
  <c r="N61" i="1"/>
  <c r="G61" i="1"/>
  <c r="A27" i="8" s="1"/>
  <c r="F61" i="1"/>
  <c r="A27" i="9" s="1"/>
  <c r="E61" i="1"/>
  <c r="R61" i="1" s="1"/>
  <c r="D61" i="1"/>
  <c r="V60" i="1"/>
  <c r="N60" i="1"/>
  <c r="G60" i="1"/>
  <c r="A26" i="8" s="1"/>
  <c r="F60" i="1"/>
  <c r="A26" i="9" s="1"/>
  <c r="E60" i="1"/>
  <c r="R60" i="1" s="1"/>
  <c r="D60" i="1"/>
  <c r="V59" i="1"/>
  <c r="N59" i="1"/>
  <c r="G59" i="1"/>
  <c r="A25" i="8" s="1"/>
  <c r="F59" i="1"/>
  <c r="A25" i="9" s="1"/>
  <c r="E59" i="1"/>
  <c r="R59" i="1" s="1"/>
  <c r="D59" i="1"/>
  <c r="V58" i="1"/>
  <c r="N58" i="1"/>
  <c r="G58" i="1"/>
  <c r="A24" i="8" s="1"/>
  <c r="F58" i="1"/>
  <c r="A24" i="9" s="1"/>
  <c r="E58" i="1"/>
  <c r="R58" i="1" s="1"/>
  <c r="D58" i="1"/>
  <c r="V57" i="1"/>
  <c r="N57" i="1"/>
  <c r="G57" i="1"/>
  <c r="A23" i="8" s="1"/>
  <c r="F57" i="1"/>
  <c r="A23" i="9" s="1"/>
  <c r="E57" i="1"/>
  <c r="R57" i="1" s="1"/>
  <c r="D57" i="1"/>
  <c r="V56" i="1"/>
  <c r="N56" i="1"/>
  <c r="G56" i="1"/>
  <c r="A22" i="8" s="1"/>
  <c r="F56" i="1"/>
  <c r="A22" i="9" s="1"/>
  <c r="E56" i="1"/>
  <c r="R56" i="1" s="1"/>
  <c r="D56" i="1"/>
  <c r="V55" i="1"/>
  <c r="N55" i="1"/>
  <c r="G55" i="1"/>
  <c r="A21" i="8" s="1"/>
  <c r="F55" i="1"/>
  <c r="A21" i="9" s="1"/>
  <c r="E55" i="1"/>
  <c r="R55" i="1" s="1"/>
  <c r="D55" i="1"/>
  <c r="V54" i="1"/>
  <c r="N54" i="1"/>
  <c r="G54" i="1"/>
  <c r="A20" i="8" s="1"/>
  <c r="F54" i="1"/>
  <c r="A20" i="9" s="1"/>
  <c r="E54" i="1"/>
  <c r="R54" i="1" s="1"/>
  <c r="D54" i="1"/>
  <c r="V53" i="1"/>
  <c r="N53" i="1"/>
  <c r="G53" i="1"/>
  <c r="A19" i="8" s="1"/>
  <c r="F53" i="1"/>
  <c r="A19" i="9" s="1"/>
  <c r="E53" i="1"/>
  <c r="R53" i="1" s="1"/>
  <c r="D53" i="1"/>
  <c r="V52" i="1"/>
  <c r="N52" i="1"/>
  <c r="G52" i="1"/>
  <c r="A18" i="8" s="1"/>
  <c r="F52" i="1"/>
  <c r="A18" i="9" s="1"/>
  <c r="E52" i="1"/>
  <c r="R52" i="1" s="1"/>
  <c r="D52" i="1"/>
  <c r="V51" i="1"/>
  <c r="N51" i="1"/>
  <c r="G51" i="1"/>
  <c r="A17" i="8" s="1"/>
  <c r="F51" i="1"/>
  <c r="A17" i="9" s="1"/>
  <c r="E51" i="1"/>
  <c r="R51" i="1" s="1"/>
  <c r="D51" i="1"/>
  <c r="V50" i="1"/>
  <c r="N50" i="1"/>
  <c r="G50" i="1"/>
  <c r="A16" i="8" s="1"/>
  <c r="F50" i="1"/>
  <c r="A16" i="9" s="1"/>
  <c r="E50" i="1"/>
  <c r="R50" i="1" s="1"/>
  <c r="D50" i="1"/>
  <c r="V49" i="1"/>
  <c r="N49" i="1"/>
  <c r="G49" i="1"/>
  <c r="A15" i="8" s="1"/>
  <c r="F49" i="1"/>
  <c r="A15" i="9" s="1"/>
  <c r="E49" i="1"/>
  <c r="R49" i="1" s="1"/>
  <c r="D49" i="1"/>
  <c r="V48" i="1"/>
  <c r="N48" i="1"/>
  <c r="G48" i="1"/>
  <c r="A14" i="8" s="1"/>
  <c r="F48" i="1"/>
  <c r="A14" i="9" s="1"/>
  <c r="E48" i="1"/>
  <c r="R48" i="1" s="1"/>
  <c r="D48" i="1"/>
  <c r="V47" i="1"/>
  <c r="N47" i="1"/>
  <c r="G47" i="1"/>
  <c r="A13" i="8" s="1"/>
  <c r="F47" i="1"/>
  <c r="A13" i="9" s="1"/>
  <c r="E47" i="1"/>
  <c r="R47" i="1" s="1"/>
  <c r="D47" i="1"/>
  <c r="V46" i="1"/>
  <c r="N46" i="1"/>
  <c r="G46" i="1"/>
  <c r="A12" i="8" s="1"/>
  <c r="F46" i="1"/>
  <c r="A12" i="9" s="1"/>
  <c r="E46" i="1"/>
  <c r="R46" i="1" s="1"/>
  <c r="D46" i="1"/>
  <c r="G45" i="1"/>
  <c r="A11" i="8" s="1"/>
  <c r="F45" i="1"/>
  <c r="A11" i="9" s="1"/>
  <c r="E45" i="1"/>
  <c r="D45" i="1"/>
  <c r="G44" i="1"/>
  <c r="A10" i="8" s="1"/>
  <c r="F44" i="1"/>
  <c r="A10" i="9" s="1"/>
  <c r="E44" i="1"/>
  <c r="D44" i="1"/>
  <c r="G43" i="1"/>
  <c r="A9" i="8" s="1"/>
  <c r="F43" i="1"/>
  <c r="A9" i="9" s="1"/>
  <c r="E43" i="1"/>
  <c r="D43" i="1"/>
  <c r="G42" i="1"/>
  <c r="A8" i="8" s="1"/>
  <c r="F42" i="1"/>
  <c r="A8" i="9" s="1"/>
  <c r="E42" i="1"/>
  <c r="D42" i="1"/>
  <c r="G41" i="1"/>
  <c r="A7" i="8" s="1"/>
  <c r="F41" i="1"/>
  <c r="A7" i="9" s="1"/>
  <c r="E41" i="1"/>
  <c r="D41" i="1"/>
  <c r="G40" i="1"/>
  <c r="A6" i="8" s="1"/>
  <c r="F40" i="1"/>
  <c r="A6" i="9" s="1"/>
  <c r="E40" i="1"/>
  <c r="D40" i="1"/>
  <c r="G39" i="1"/>
  <c r="A5" i="8" s="1"/>
  <c r="F39" i="1"/>
  <c r="A5" i="9" s="1"/>
  <c r="E39" i="1"/>
  <c r="D39" i="1"/>
  <c r="G38" i="1"/>
  <c r="A4" i="8" s="1"/>
  <c r="F38" i="1"/>
  <c r="A4" i="9" s="1"/>
  <c r="E38" i="1"/>
  <c r="D38" i="1"/>
  <c r="G37" i="1"/>
  <c r="A3" i="8" s="1"/>
  <c r="F37" i="1"/>
  <c r="A3" i="9" s="1"/>
  <c r="E37" i="1"/>
  <c r="D37" i="1"/>
  <c r="G36" i="1"/>
  <c r="A2" i="8" s="1"/>
  <c r="F36" i="1"/>
  <c r="C13" i="2" s="1"/>
  <c r="E36" i="1"/>
  <c r="D36" i="1"/>
  <c r="Z34" i="1"/>
  <c r="K34" i="1"/>
  <c r="C34" i="1"/>
  <c r="A22" i="1"/>
  <c r="K19" i="1"/>
  <c r="M11" i="1"/>
  <c r="D7" i="4" s="1"/>
  <c r="A8" i="1"/>
  <c r="V10" i="2" l="1"/>
  <c r="V13" i="2"/>
  <c r="N45" i="1" s="1"/>
  <c r="V9" i="2"/>
  <c r="V7" i="2"/>
  <c r="N39" i="1" s="1"/>
  <c r="N42" i="1"/>
  <c r="N41" i="1"/>
  <c r="V8" i="2"/>
  <c r="N40" i="1" s="1"/>
  <c r="V11" i="2"/>
  <c r="N43" i="1" s="1"/>
  <c r="V12" i="2"/>
  <c r="N44" i="1" s="1"/>
  <c r="Z46" i="1"/>
  <c r="Z48" i="1"/>
  <c r="Z50" i="1"/>
  <c r="Z52" i="1"/>
  <c r="Z54" i="1"/>
  <c r="Z56" i="1"/>
  <c r="Z58" i="1"/>
  <c r="Z60" i="1"/>
  <c r="Z62" i="1"/>
  <c r="Z64" i="1"/>
  <c r="Z66" i="1"/>
  <c r="Z68" i="1"/>
  <c r="Z70" i="1"/>
  <c r="Z72" i="1"/>
  <c r="Z74" i="1"/>
  <c r="T124" i="2"/>
  <c r="Z47" i="1"/>
  <c r="Z49" i="1"/>
  <c r="Z51" i="1"/>
  <c r="Z53" i="1"/>
  <c r="Z55" i="1"/>
  <c r="Z57" i="1"/>
  <c r="Z59" i="1"/>
  <c r="Z61" i="1"/>
  <c r="Z63" i="1"/>
  <c r="Z65" i="1"/>
  <c r="Z67" i="1"/>
  <c r="Z69" i="1"/>
  <c r="Z71" i="1"/>
  <c r="Z73" i="1"/>
  <c r="Z75" i="1"/>
  <c r="D6" i="2"/>
  <c r="C8" i="2"/>
  <c r="D10" i="2"/>
  <c r="E10" i="2" s="1"/>
  <c r="V87" i="2"/>
  <c r="A2" i="9"/>
  <c r="D21" i="3"/>
  <c r="C21" i="3"/>
  <c r="C20" i="3"/>
  <c r="C19" i="3"/>
  <c r="C18" i="3"/>
  <c r="C17" i="3"/>
  <c r="C16" i="3"/>
  <c r="C15" i="3"/>
  <c r="C14" i="3"/>
  <c r="C13" i="3"/>
  <c r="C12" i="3"/>
  <c r="D20" i="3"/>
  <c r="D16" i="3"/>
  <c r="D12" i="3"/>
  <c r="D17" i="3"/>
  <c r="D13" i="3"/>
  <c r="D13" i="2"/>
  <c r="E13" i="2" s="1"/>
  <c r="D11" i="2"/>
  <c r="E11" i="2" s="1"/>
  <c r="D9" i="2"/>
  <c r="E9" i="2" s="1"/>
  <c r="D7" i="2"/>
  <c r="E7" i="2" s="1"/>
  <c r="D5" i="2"/>
  <c r="D18" i="3"/>
  <c r="D14" i="3"/>
  <c r="D19" i="3"/>
  <c r="D15" i="3"/>
  <c r="C4" i="2"/>
  <c r="D8" i="2"/>
  <c r="E8" i="2" s="1"/>
  <c r="C11" i="2"/>
  <c r="V31" i="2"/>
  <c r="V47" i="2"/>
  <c r="V51" i="2"/>
  <c r="V55" i="2"/>
  <c r="V59" i="2"/>
  <c r="V63" i="2"/>
  <c r="V67" i="2"/>
  <c r="V71" i="2"/>
  <c r="V75" i="2"/>
  <c r="V79" i="2"/>
  <c r="V83" i="2"/>
  <c r="V88" i="2"/>
  <c r="V90" i="2"/>
  <c r="H38" i="8" a="1"/>
  <c r="H38" i="8" s="1"/>
  <c r="H34" i="8" a="1"/>
  <c r="H34" i="8" s="1"/>
  <c r="H30" i="8" a="1"/>
  <c r="H30" i="8" s="1"/>
  <c r="H26" i="8" a="1"/>
  <c r="H26" i="8" s="1"/>
  <c r="H22" i="8" a="1"/>
  <c r="H22" i="8" s="1"/>
  <c r="H18" i="8" a="1"/>
  <c r="H18" i="8" s="1"/>
  <c r="H14" i="8" a="1"/>
  <c r="H14" i="8" s="1"/>
  <c r="H10" i="8" a="1"/>
  <c r="H10" i="8" s="1"/>
  <c r="H6" i="8" a="1"/>
  <c r="H6" i="8" s="1"/>
  <c r="H2" i="8"/>
  <c r="H39" i="8" a="1"/>
  <c r="H39" i="8" s="1"/>
  <c r="H35" i="8" a="1"/>
  <c r="H35" i="8" s="1"/>
  <c r="H31" i="8" a="1"/>
  <c r="H31" i="8" s="1"/>
  <c r="H27" i="8" a="1"/>
  <c r="H27" i="8" s="1"/>
  <c r="H23" i="8" a="1"/>
  <c r="H23" i="8" s="1"/>
  <c r="H19" i="8" a="1"/>
  <c r="H19" i="8" s="1"/>
  <c r="H15" i="8" a="1"/>
  <c r="H15" i="8" s="1"/>
  <c r="H11" i="8" a="1"/>
  <c r="H11" i="8" s="1"/>
  <c r="H7" i="8" a="1"/>
  <c r="H7" i="8" s="1"/>
  <c r="H3" i="8" a="1"/>
  <c r="H3" i="8" s="1"/>
  <c r="H40" i="8" a="1"/>
  <c r="H40" i="8" s="1"/>
  <c r="H36" i="8" a="1"/>
  <c r="H36" i="8" s="1"/>
  <c r="H32" i="8" a="1"/>
  <c r="H32" i="8" s="1"/>
  <c r="H28" i="8" a="1"/>
  <c r="H28" i="8" s="1"/>
  <c r="H24" i="8" a="1"/>
  <c r="H24" i="8" s="1"/>
  <c r="H20" i="8" a="1"/>
  <c r="H20" i="8" s="1"/>
  <c r="H16" i="8" a="1"/>
  <c r="H16" i="8" s="1"/>
  <c r="H12" i="8" a="1"/>
  <c r="H12" i="8" s="1"/>
  <c r="H8" i="8" a="1"/>
  <c r="H8" i="8" s="1"/>
  <c r="H4" i="8" a="1"/>
  <c r="H4" i="8" s="1"/>
  <c r="H41" i="8" a="1"/>
  <c r="H41" i="8" s="1"/>
  <c r="H37" i="8" a="1"/>
  <c r="H37" i="8" s="1"/>
  <c r="H33" i="8" a="1"/>
  <c r="H33" i="8" s="1"/>
  <c r="H21" i="8" a="1"/>
  <c r="H21" i="8" s="1"/>
  <c r="H5" i="8" a="1"/>
  <c r="H5" i="8" s="1"/>
  <c r="H25" i="8" a="1"/>
  <c r="H25" i="8" s="1"/>
  <c r="H9" i="8" a="1"/>
  <c r="H9" i="8" s="1"/>
  <c r="H29" i="8" a="1"/>
  <c r="H29" i="8" s="1"/>
  <c r="H13" i="8" a="1"/>
  <c r="H13" i="8" s="1"/>
  <c r="H17" i="8" a="1"/>
  <c r="H17" i="8" s="1"/>
  <c r="D4" i="2"/>
  <c r="C5" i="2"/>
  <c r="C9" i="2"/>
  <c r="C12" i="2"/>
  <c r="C6" i="2"/>
  <c r="C7" i="2"/>
  <c r="C10" i="2"/>
  <c r="D12" i="2"/>
  <c r="E12" i="2" s="1"/>
  <c r="V77" i="2"/>
  <c r="V81" i="2"/>
  <c r="U124" i="2"/>
  <c r="V85" i="2"/>
  <c r="V89" i="2"/>
  <c r="V93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F37" i="4"/>
  <c r="F39" i="4"/>
  <c r="F38" i="4"/>
  <c r="F40" i="4"/>
  <c r="F35" i="4"/>
  <c r="F33" i="4"/>
  <c r="F36" i="4"/>
  <c r="G10" i="4"/>
  <c r="L49" i="3"/>
  <c r="M49" i="3" s="1"/>
  <c r="L50" i="3"/>
  <c r="M50" i="3" s="1"/>
  <c r="L51" i="3"/>
  <c r="M51" i="3" s="1"/>
  <c r="L52" i="3"/>
  <c r="M52" i="3" s="1"/>
  <c r="L53" i="3"/>
  <c r="M53" i="3" s="1"/>
  <c r="L54" i="3"/>
  <c r="M54" i="3" s="1"/>
  <c r="L55" i="3"/>
  <c r="M55" i="3" s="1"/>
  <c r="L56" i="3"/>
  <c r="M56" i="3" s="1"/>
  <c r="L57" i="3"/>
  <c r="M57" i="3" s="1"/>
  <c r="L58" i="3"/>
  <c r="M58" i="3" s="1"/>
  <c r="L59" i="3"/>
  <c r="M59" i="3" s="1"/>
  <c r="L60" i="3"/>
  <c r="M60" i="3" s="1"/>
  <c r="L61" i="3"/>
  <c r="M61" i="3" s="1"/>
  <c r="L62" i="3"/>
  <c r="M62" i="3" s="1"/>
  <c r="L63" i="3"/>
  <c r="M63" i="3" s="1"/>
  <c r="L64" i="3"/>
  <c r="M64" i="3" s="1"/>
  <c r="E65" i="3"/>
  <c r="AO13" i="4"/>
  <c r="AO17" i="4"/>
  <c r="AO21" i="4"/>
  <c r="AO25" i="4"/>
  <c r="AO29" i="4"/>
  <c r="AO14" i="4"/>
  <c r="AO18" i="4"/>
  <c r="AO22" i="4"/>
  <c r="AO26" i="4"/>
  <c r="AO30" i="4"/>
  <c r="A112" i="6"/>
  <c r="A108" i="6"/>
  <c r="A34" i="4" s="1"/>
  <c r="A104" i="6"/>
  <c r="B9" i="4" s="1"/>
  <c r="A100" i="6"/>
  <c r="B7" i="4" s="1"/>
  <c r="A96" i="6"/>
  <c r="AD4" i="4" s="1"/>
  <c r="A92" i="6"/>
  <c r="A4" i="4" s="1"/>
  <c r="A88" i="6"/>
  <c r="C162" i="3" s="1"/>
  <c r="A84" i="6"/>
  <c r="K11" i="3" s="1"/>
  <c r="A80" i="6"/>
  <c r="G11" i="3" s="1"/>
  <c r="A76" i="6"/>
  <c r="C10" i="3" s="1"/>
  <c r="A72" i="6"/>
  <c r="I5" i="3" s="1"/>
  <c r="A68" i="6"/>
  <c r="C4" i="3" s="1"/>
  <c r="A64" i="6"/>
  <c r="D1" i="3" s="1"/>
  <c r="A60" i="6"/>
  <c r="U2" i="2" s="1"/>
  <c r="A56" i="6"/>
  <c r="A52" i="6"/>
  <c r="D3" i="2" s="1"/>
  <c r="A109" i="6"/>
  <c r="A103" i="6"/>
  <c r="A9" i="4" s="1"/>
  <c r="A98" i="6"/>
  <c r="AD6" i="4" s="1"/>
  <c r="A93" i="6"/>
  <c r="AD1" i="4" s="1"/>
  <c r="A87" i="6"/>
  <c r="N11" i="3" s="1"/>
  <c r="A82" i="6"/>
  <c r="I11" i="3" s="1"/>
  <c r="A77" i="6"/>
  <c r="C11" i="3" s="1"/>
  <c r="A71" i="6"/>
  <c r="N4" i="3" s="1"/>
  <c r="A66" i="6"/>
  <c r="C3" i="3" s="1"/>
  <c r="F10" i="3" s="1"/>
  <c r="A61" i="6"/>
  <c r="V2" i="2" s="1"/>
  <c r="A55" i="6"/>
  <c r="A50" i="6"/>
  <c r="C2" i="2" s="1"/>
  <c r="A46" i="6"/>
  <c r="V34" i="1" s="1"/>
  <c r="A42" i="6"/>
  <c r="I34" i="1" s="1"/>
  <c r="A38" i="6"/>
  <c r="A34" i="6"/>
  <c r="A28" i="1" s="1"/>
  <c r="A30" i="6"/>
  <c r="A21" i="1" s="1"/>
  <c r="A26" i="6"/>
  <c r="K18" i="1" s="1"/>
  <c r="A22" i="6"/>
  <c r="M12" i="1" s="1"/>
  <c r="A17" i="6"/>
  <c r="A13" i="6"/>
  <c r="A8" i="6"/>
  <c r="A7" i="1" s="1"/>
  <c r="A107" i="6"/>
  <c r="A102" i="6"/>
  <c r="A97" i="6"/>
  <c r="AD5" i="4" s="1"/>
  <c r="A91" i="6"/>
  <c r="A3" i="4" s="1"/>
  <c r="A86" i="6"/>
  <c r="M11" i="3" s="1"/>
  <c r="A81" i="6"/>
  <c r="H11" i="3" s="1"/>
  <c r="A75" i="6"/>
  <c r="I8" i="3" s="1"/>
  <c r="A70" i="6"/>
  <c r="H4" i="3" s="1"/>
  <c r="A65" i="6"/>
  <c r="N1" i="3" s="1"/>
  <c r="A59" i="6"/>
  <c r="H3" i="2" s="1"/>
  <c r="A54" i="6"/>
  <c r="A49" i="6"/>
  <c r="A1" i="2" s="1"/>
  <c r="A45" i="6"/>
  <c r="R34" i="1" s="1"/>
  <c r="A41" i="6"/>
  <c r="A37" i="6"/>
  <c r="A33" i="6"/>
  <c r="A26" i="1" s="1"/>
  <c r="A29" i="6"/>
  <c r="T19" i="1" s="1"/>
  <c r="A25" i="6"/>
  <c r="A17" i="1" s="1"/>
  <c r="A21" i="6"/>
  <c r="A16" i="6"/>
  <c r="A12" i="1" s="1"/>
  <c r="A11" i="6"/>
  <c r="A11" i="1" s="1"/>
  <c r="A7" i="6"/>
  <c r="A6" i="1" s="1"/>
  <c r="A111" i="6"/>
  <c r="H34" i="1" s="1"/>
  <c r="A106" i="6"/>
  <c r="D9" i="4" s="1"/>
  <c r="A101" i="6"/>
  <c r="O6" i="4" s="1"/>
  <c r="A95" i="6"/>
  <c r="AD3" i="4" s="1"/>
  <c r="A90" i="6"/>
  <c r="A1" i="4" s="1"/>
  <c r="A85" i="6"/>
  <c r="L11" i="3" s="1"/>
  <c r="A79" i="6"/>
  <c r="F11" i="3" s="1"/>
  <c r="A74" i="6"/>
  <c r="I7" i="3" s="1"/>
  <c r="A69" i="6"/>
  <c r="F4" i="3" s="1"/>
  <c r="A63" i="6"/>
  <c r="A1" i="3" s="1"/>
  <c r="A58" i="6"/>
  <c r="G3" i="2" s="1"/>
  <c r="A53" i="6"/>
  <c r="A48" i="6"/>
  <c r="A76" i="1" s="1"/>
  <c r="A44" i="6"/>
  <c r="N34" i="1" s="1"/>
  <c r="A40" i="6"/>
  <c r="A32" i="1" s="1"/>
  <c r="A36" i="6"/>
  <c r="X26" i="1" s="1"/>
  <c r="A32" i="6"/>
  <c r="A25" i="1" s="1"/>
  <c r="A28" i="6"/>
  <c r="P19" i="1" s="1"/>
  <c r="A24" i="6"/>
  <c r="A14" i="1" s="1"/>
  <c r="A20" i="6"/>
  <c r="A15" i="6"/>
  <c r="A10" i="6"/>
  <c r="A10" i="1" s="1"/>
  <c r="A6" i="6"/>
  <c r="J4" i="1" s="1"/>
  <c r="A19" i="6"/>
  <c r="A35" i="6"/>
  <c r="A30" i="1" s="1"/>
  <c r="A51" i="6"/>
  <c r="C3" i="2" s="1"/>
  <c r="A73" i="6"/>
  <c r="I6" i="3" s="1"/>
  <c r="A94" i="6"/>
  <c r="AD2" i="4" s="1"/>
  <c r="AO11" i="4"/>
  <c r="AO15" i="4"/>
  <c r="AO19" i="4"/>
  <c r="AO23" i="4"/>
  <c r="AO27" i="4"/>
  <c r="A5" i="6"/>
  <c r="H3" i="1" s="1"/>
  <c r="A23" i="6"/>
  <c r="A13" i="1" s="1"/>
  <c r="A39" i="6"/>
  <c r="A57" i="6"/>
  <c r="F3" i="2" s="1"/>
  <c r="A78" i="6"/>
  <c r="D11" i="3" s="1"/>
  <c r="A99" i="6"/>
  <c r="B6" i="4" s="1"/>
  <c r="G4" i="2" l="1"/>
  <c r="H4" i="2" s="1"/>
  <c r="E4" i="2"/>
  <c r="H18" i="3"/>
  <c r="I18" i="3" s="1"/>
  <c r="R42" i="1" s="1"/>
  <c r="E18" i="3"/>
  <c r="L18" i="3"/>
  <c r="M18" i="3" s="1"/>
  <c r="V42" i="1" s="1"/>
  <c r="H12" i="3"/>
  <c r="I12" i="3" s="1"/>
  <c r="E12" i="3"/>
  <c r="L12" i="3"/>
  <c r="M12" i="3" s="1"/>
  <c r="D1" i="5"/>
  <c r="J2" i="2"/>
  <c r="G39" i="4"/>
  <c r="G38" i="4"/>
  <c r="G40" i="4"/>
  <c r="G35" i="4"/>
  <c r="G33" i="4"/>
  <c r="G36" i="4"/>
  <c r="H10" i="4"/>
  <c r="G37" i="4"/>
  <c r="H15" i="3"/>
  <c r="I15" i="3" s="1"/>
  <c r="R39" i="1" s="1"/>
  <c r="E15" i="3"/>
  <c r="L15" i="3"/>
  <c r="M15" i="3" s="1"/>
  <c r="V39" i="1" s="1"/>
  <c r="E5" i="2"/>
  <c r="G5" i="2"/>
  <c r="H5" i="2" s="1"/>
  <c r="V5" i="2" s="1"/>
  <c r="N37" i="1" s="1"/>
  <c r="H16" i="3"/>
  <c r="I16" i="3" s="1"/>
  <c r="R40" i="1" s="1"/>
  <c r="E16" i="3"/>
  <c r="L16" i="3"/>
  <c r="M16" i="3" s="1"/>
  <c r="V40" i="1" s="1"/>
  <c r="L21" i="3"/>
  <c r="M21" i="3" s="1"/>
  <c r="V45" i="1" s="1"/>
  <c r="H21" i="3"/>
  <c r="I21" i="3" s="1"/>
  <c r="R45" i="1" s="1"/>
  <c r="E21" i="3"/>
  <c r="C1" i="5"/>
  <c r="F2" i="2"/>
  <c r="P3" i="2"/>
  <c r="T3" i="2"/>
  <c r="L3" i="2"/>
  <c r="H19" i="3"/>
  <c r="I19" i="3" s="1"/>
  <c r="R43" i="1" s="1"/>
  <c r="E19" i="3"/>
  <c r="L19" i="3"/>
  <c r="M19" i="3" s="1"/>
  <c r="V43" i="1" s="1"/>
  <c r="H13" i="3"/>
  <c r="I13" i="3" s="1"/>
  <c r="R37" i="1" s="1"/>
  <c r="E13" i="3"/>
  <c r="L13" i="3"/>
  <c r="M13" i="3" s="1"/>
  <c r="V37" i="1" s="1"/>
  <c r="H20" i="3"/>
  <c r="I20" i="3" s="1"/>
  <c r="R44" i="1" s="1"/>
  <c r="E20" i="3"/>
  <c r="L20" i="3"/>
  <c r="M20" i="3" s="1"/>
  <c r="V44" i="1" s="1"/>
  <c r="H41" i="9" a="1"/>
  <c r="H41" i="9" s="1"/>
  <c r="H37" i="9" a="1"/>
  <c r="H37" i="9" s="1"/>
  <c r="H33" i="9" a="1"/>
  <c r="H33" i="9" s="1"/>
  <c r="H29" i="9" a="1"/>
  <c r="H29" i="9" s="1"/>
  <c r="H25" i="9" a="1"/>
  <c r="H25" i="9" s="1"/>
  <c r="H21" i="9" a="1"/>
  <c r="H21" i="9" s="1"/>
  <c r="H17" i="9" a="1"/>
  <c r="H17" i="9" s="1"/>
  <c r="H13" i="9" a="1"/>
  <c r="H13" i="9" s="1"/>
  <c r="H9" i="9" a="1"/>
  <c r="H9" i="9" s="1"/>
  <c r="H5" i="9" a="1"/>
  <c r="H5" i="9" s="1"/>
  <c r="H38" i="9" a="1"/>
  <c r="H38" i="9" s="1"/>
  <c r="H34" i="9" a="1"/>
  <c r="H34" i="9" s="1"/>
  <c r="H30" i="9" a="1"/>
  <c r="H30" i="9" s="1"/>
  <c r="H26" i="9" a="1"/>
  <c r="H26" i="9" s="1"/>
  <c r="H22" i="9" a="1"/>
  <c r="H22" i="9" s="1"/>
  <c r="H18" i="9" a="1"/>
  <c r="H18" i="9" s="1"/>
  <c r="H14" i="9" a="1"/>
  <c r="H14" i="9" s="1"/>
  <c r="H10" i="9" a="1"/>
  <c r="H10" i="9" s="1"/>
  <c r="H6" i="9" a="1"/>
  <c r="H6" i="9" s="1"/>
  <c r="H39" i="9" a="1"/>
  <c r="H39" i="9" s="1"/>
  <c r="H35" i="9" a="1"/>
  <c r="H35" i="9" s="1"/>
  <c r="H31" i="9" a="1"/>
  <c r="H31" i="9" s="1"/>
  <c r="H27" i="9" a="1"/>
  <c r="H27" i="9" s="1"/>
  <c r="H23" i="9" a="1"/>
  <c r="H23" i="9" s="1"/>
  <c r="H19" i="9" a="1"/>
  <c r="H19" i="9" s="1"/>
  <c r="H15" i="9" a="1"/>
  <c r="H15" i="9" s="1"/>
  <c r="H11" i="9" a="1"/>
  <c r="H11" i="9" s="1"/>
  <c r="H7" i="9" a="1"/>
  <c r="H7" i="9" s="1"/>
  <c r="H3" i="9" a="1"/>
  <c r="H3" i="9" s="1"/>
  <c r="H40" i="9" a="1"/>
  <c r="H40" i="9" s="1"/>
  <c r="H36" i="9" a="1"/>
  <c r="H36" i="9" s="1"/>
  <c r="H24" i="9" a="1"/>
  <c r="H24" i="9" s="1"/>
  <c r="H8" i="9" a="1"/>
  <c r="H8" i="9" s="1"/>
  <c r="H4" i="9" a="1"/>
  <c r="H4" i="9" s="1"/>
  <c r="H28" i="9" a="1"/>
  <c r="H28" i="9" s="1"/>
  <c r="H12" i="9" a="1"/>
  <c r="H12" i="9" s="1"/>
  <c r="H2" i="9"/>
  <c r="H32" i="9" a="1"/>
  <c r="H32" i="9" s="1"/>
  <c r="H16" i="9" a="1"/>
  <c r="H16" i="9" s="1"/>
  <c r="H20" i="9" a="1"/>
  <c r="H20" i="9" s="1"/>
  <c r="O6" i="2"/>
  <c r="P6" i="2" s="1"/>
  <c r="P124" i="2" s="1"/>
  <c r="G6" i="2"/>
  <c r="H6" i="2" s="1"/>
  <c r="K6" i="2"/>
  <c r="L6" i="2" s="1"/>
  <c r="E6" i="2"/>
  <c r="N3" i="2"/>
  <c r="R3" i="2"/>
  <c r="J3" i="2"/>
  <c r="K3" i="2"/>
  <c r="S3" i="2"/>
  <c r="O3" i="2"/>
  <c r="E9" i="4"/>
  <c r="S7" i="4"/>
  <c r="E1" i="5"/>
  <c r="N2" i="2"/>
  <c r="F1" i="5"/>
  <c r="R2" i="2"/>
  <c r="H14" i="3"/>
  <c r="I14" i="3" s="1"/>
  <c r="R38" i="1" s="1"/>
  <c r="E14" i="3"/>
  <c r="L14" i="3"/>
  <c r="M14" i="3" s="1"/>
  <c r="V38" i="1" s="1"/>
  <c r="H17" i="3"/>
  <c r="I17" i="3" s="1"/>
  <c r="R41" i="1" s="1"/>
  <c r="E17" i="3"/>
  <c r="L17" i="3"/>
  <c r="M17" i="3" s="1"/>
  <c r="V41" i="1" s="1"/>
  <c r="Z45" i="1" l="1"/>
  <c r="I11" i="8" s="1"/>
  <c r="Z40" i="1"/>
  <c r="I6" i="8" s="1"/>
  <c r="Z44" i="1"/>
  <c r="I10" i="8" s="1"/>
  <c r="Z41" i="1"/>
  <c r="I7" i="8" s="1"/>
  <c r="Z37" i="1"/>
  <c r="I3" i="8" s="1"/>
  <c r="Z39" i="1"/>
  <c r="I5" i="8" s="1"/>
  <c r="H124" i="2"/>
  <c r="V4" i="2"/>
  <c r="N36" i="1" s="1"/>
  <c r="L124" i="2"/>
  <c r="V6" i="2"/>
  <c r="I162" i="3"/>
  <c r="R36" i="1"/>
  <c r="R76" i="1" s="1"/>
  <c r="Z43" i="1"/>
  <c r="I9" i="8" s="1"/>
  <c r="H40" i="4"/>
  <c r="H39" i="4"/>
  <c r="H38" i="4"/>
  <c r="H37" i="4"/>
  <c r="H36" i="4"/>
  <c r="H35" i="4"/>
  <c r="H33" i="4"/>
  <c r="I10" i="4"/>
  <c r="Z42" i="1"/>
  <c r="I8" i="8" s="1"/>
  <c r="M162" i="3"/>
  <c r="V36" i="1"/>
  <c r="P22" i="1"/>
  <c r="P28" i="1"/>
  <c r="K28" i="1"/>
  <c r="P26" i="1"/>
  <c r="K26" i="1"/>
  <c r="K22" i="1" l="1"/>
  <c r="T22" i="1" s="1"/>
  <c r="T26" i="1"/>
  <c r="T28" i="1"/>
  <c r="P30" i="1"/>
  <c r="N38" i="1"/>
  <c r="V124" i="2"/>
  <c r="V76" i="1"/>
  <c r="Z36" i="1"/>
  <c r="I40" i="4"/>
  <c r="I39" i="4"/>
  <c r="I33" i="4"/>
  <c r="I35" i="4"/>
  <c r="I36" i="4"/>
  <c r="I37" i="4"/>
  <c r="I38" i="4"/>
  <c r="J10" i="4"/>
  <c r="K30" i="1" l="1"/>
  <c r="X28" i="1" s="1"/>
  <c r="Z38" i="1"/>
  <c r="I4" i="8" s="1"/>
  <c r="N76" i="1"/>
  <c r="J40" i="4"/>
  <c r="J36" i="4"/>
  <c r="J37" i="4"/>
  <c r="J38" i="4"/>
  <c r="J39" i="4"/>
  <c r="J35" i="4"/>
  <c r="J33" i="4"/>
  <c r="K10" i="4"/>
  <c r="I2" i="8"/>
  <c r="I24" i="8" l="1"/>
  <c r="T30" i="1"/>
  <c r="I12" i="8"/>
  <c r="I15" i="8"/>
  <c r="I27" i="8"/>
  <c r="I30" i="8"/>
  <c r="I13" i="8"/>
  <c r="I36" i="8"/>
  <c r="Z76" i="1"/>
  <c r="I29" i="8"/>
  <c r="I38" i="8"/>
  <c r="I14" i="8"/>
  <c r="I16" i="8"/>
  <c r="I18" i="8"/>
  <c r="I35" i="8"/>
  <c r="I33" i="8"/>
  <c r="I37" i="8"/>
  <c r="I41" i="8"/>
  <c r="I20" i="8"/>
  <c r="I19" i="8"/>
  <c r="I39" i="8"/>
  <c r="I34" i="8"/>
  <c r="I32" i="8"/>
  <c r="I22" i="8"/>
  <c r="I25" i="8"/>
  <c r="I31" i="8"/>
  <c r="I40" i="8"/>
  <c r="I26" i="8"/>
  <c r="I23" i="8"/>
  <c r="I28" i="8"/>
  <c r="K37" i="4"/>
  <c r="K38" i="4"/>
  <c r="K39" i="4"/>
  <c r="K35" i="4"/>
  <c r="K33" i="4"/>
  <c r="L10" i="4"/>
  <c r="K40" i="4"/>
  <c r="K36" i="4"/>
  <c r="I21" i="8"/>
  <c r="I17" i="8"/>
  <c r="L40" i="4" l="1"/>
  <c r="L39" i="4"/>
  <c r="L38" i="4"/>
  <c r="L37" i="4"/>
  <c r="L36" i="4"/>
  <c r="L35" i="4"/>
  <c r="L33" i="4"/>
  <c r="M10" i="4"/>
  <c r="M40" i="4" l="1"/>
  <c r="M39" i="4"/>
  <c r="M38" i="4"/>
  <c r="M33" i="4"/>
  <c r="M35" i="4"/>
  <c r="M36" i="4"/>
  <c r="M37" i="4"/>
  <c r="N10" i="4"/>
  <c r="N38" i="4" l="1"/>
  <c r="N35" i="4"/>
  <c r="N33" i="4"/>
  <c r="N39" i="4"/>
  <c r="N36" i="4"/>
  <c r="N40" i="4"/>
  <c r="N37" i="4"/>
  <c r="O10" i="4"/>
  <c r="O39" i="4" l="1"/>
  <c r="O36" i="4"/>
  <c r="O40" i="4"/>
  <c r="O37" i="4"/>
  <c r="P10" i="4"/>
  <c r="O38" i="4"/>
  <c r="O35" i="4"/>
  <c r="O33" i="4"/>
  <c r="P40" i="4" l="1"/>
  <c r="P39" i="4"/>
  <c r="P38" i="4"/>
  <c r="P37" i="4"/>
  <c r="P36" i="4"/>
  <c r="P35" i="4"/>
  <c r="Q10" i="4"/>
  <c r="P33" i="4"/>
  <c r="Q40" i="4" l="1"/>
  <c r="Q39" i="4"/>
  <c r="Q38" i="4"/>
  <c r="Q33" i="4"/>
  <c r="Q37" i="4"/>
  <c r="Q35" i="4"/>
  <c r="Q36" i="4"/>
  <c r="R10" i="4"/>
  <c r="R40" i="4" l="1"/>
  <c r="R35" i="4"/>
  <c r="R33" i="4"/>
  <c r="R38" i="4"/>
  <c r="R36" i="4"/>
  <c r="R39" i="4"/>
  <c r="R37" i="4"/>
  <c r="S10" i="4"/>
  <c r="S35" i="4" l="1"/>
  <c r="S33" i="4"/>
  <c r="S38" i="4"/>
  <c r="S36" i="4"/>
  <c r="S39" i="4"/>
  <c r="S37" i="4"/>
  <c r="T10" i="4"/>
  <c r="S40" i="4"/>
  <c r="T40" i="4" l="1"/>
  <c r="T39" i="4"/>
  <c r="T38" i="4"/>
  <c r="T37" i="4"/>
  <c r="T36" i="4"/>
  <c r="T35" i="4"/>
  <c r="U10" i="4"/>
  <c r="T33" i="4"/>
  <c r="U40" i="4" l="1"/>
  <c r="U39" i="4"/>
  <c r="U38" i="4"/>
  <c r="U33" i="4"/>
  <c r="U36" i="4"/>
  <c r="U37" i="4"/>
  <c r="U35" i="4"/>
  <c r="V10" i="4"/>
  <c r="V38" i="4" l="1"/>
  <c r="V37" i="4"/>
  <c r="V39" i="4"/>
  <c r="V40" i="4"/>
  <c r="V35" i="4"/>
  <c r="V33" i="4"/>
  <c r="V36" i="4"/>
  <c r="W10" i="4"/>
  <c r="W39" i="4" l="1"/>
  <c r="W40" i="4"/>
  <c r="W35" i="4"/>
  <c r="W33" i="4"/>
  <c r="W36" i="4"/>
  <c r="X10" i="4"/>
  <c r="W38" i="4"/>
  <c r="W37" i="4"/>
  <c r="X40" i="4" l="1"/>
  <c r="X39" i="4"/>
  <c r="X38" i="4"/>
  <c r="X37" i="4"/>
  <c r="X36" i="4"/>
  <c r="X35" i="4"/>
  <c r="X33" i="4"/>
  <c r="Y10" i="4"/>
  <c r="Y40" i="4" l="1"/>
  <c r="Y39" i="4"/>
  <c r="Y38" i="4"/>
  <c r="Y33" i="4"/>
  <c r="Y35" i="4"/>
  <c r="Y36" i="4"/>
  <c r="Y37" i="4"/>
  <c r="Z10" i="4"/>
  <c r="Z40" i="4" l="1"/>
  <c r="Z36" i="4"/>
  <c r="Z37" i="4"/>
  <c r="Z38" i="4"/>
  <c r="Z39" i="4"/>
  <c r="Z35" i="4"/>
  <c r="Z33" i="4"/>
  <c r="AA10" i="4"/>
  <c r="AA37" i="4" l="1"/>
  <c r="AA38" i="4"/>
  <c r="AA39" i="4"/>
  <c r="AA35" i="4"/>
  <c r="AA33" i="4"/>
  <c r="AB10" i="4"/>
  <c r="AA40" i="4"/>
  <c r="AA36" i="4"/>
  <c r="AB40" i="4" l="1"/>
  <c r="AB39" i="4"/>
  <c r="AB38" i="4"/>
  <c r="AB37" i="4"/>
  <c r="AB36" i="4"/>
  <c r="AB35" i="4"/>
  <c r="AB33" i="4"/>
  <c r="AC10" i="4"/>
  <c r="AC40" i="4" l="1"/>
  <c r="AC39" i="4"/>
  <c r="AC38" i="4"/>
  <c r="AC33" i="4"/>
  <c r="AC35" i="4"/>
  <c r="AC36" i="4"/>
  <c r="AC37" i="4"/>
  <c r="AD10" i="4"/>
  <c r="AD38" i="4" l="1"/>
  <c r="AD35" i="4"/>
  <c r="AD33" i="4"/>
  <c r="AD39" i="4"/>
  <c r="AD36" i="4"/>
  <c r="AD40" i="4"/>
  <c r="AD37" i="4"/>
  <c r="AE10" i="4"/>
  <c r="AE39" i="4" l="1"/>
  <c r="AE36" i="4"/>
  <c r="AE40" i="4"/>
  <c r="AE37" i="4"/>
  <c r="AF10" i="4"/>
  <c r="AE38" i="4"/>
  <c r="AE35" i="4"/>
  <c r="AE33" i="4"/>
  <c r="AF40" i="4" l="1"/>
  <c r="AF39" i="4"/>
  <c r="AF38" i="4"/>
  <c r="AF37" i="4"/>
  <c r="AF36" i="4"/>
  <c r="AF35" i="4"/>
  <c r="AG10" i="4"/>
  <c r="AF33" i="4"/>
  <c r="AG40" i="4" l="1"/>
  <c r="AG39" i="4"/>
  <c r="AG38" i="4"/>
  <c r="AG33" i="4"/>
  <c r="AG37" i="4"/>
  <c r="AG35" i="4"/>
  <c r="AG36" i="4"/>
  <c r="AH10" i="4"/>
  <c r="AH40" i="4" l="1"/>
  <c r="AH35" i="4"/>
  <c r="AH33" i="4"/>
  <c r="AH38" i="4"/>
  <c r="AH36" i="4"/>
  <c r="AH39" i="4"/>
  <c r="AH37" i="4"/>
  <c r="AI10" i="4"/>
  <c r="AI35" i="4" l="1"/>
  <c r="AI33" i="4"/>
  <c r="AI38" i="4"/>
  <c r="AI36" i="4"/>
  <c r="AI39" i="4"/>
  <c r="AI37" i="4"/>
  <c r="AJ10" i="4"/>
  <c r="AI40" i="4"/>
  <c r="AJ40" i="4" l="1"/>
  <c r="AJ39" i="4"/>
  <c r="AJ38" i="4"/>
  <c r="AJ37" i="4"/>
  <c r="AJ36" i="4"/>
  <c r="AJ35" i="4"/>
  <c r="AK10" i="4"/>
  <c r="AJ33" i="4"/>
  <c r="AK40" i="4" l="1"/>
  <c r="AK39" i="4"/>
  <c r="AK38" i="4"/>
  <c r="AK33" i="4"/>
  <c r="AK36" i="4"/>
  <c r="AK37" i="4"/>
  <c r="AK35" i="4"/>
  <c r="AL10" i="4"/>
  <c r="AL38" i="4" l="1"/>
  <c r="AL37" i="4"/>
  <c r="AL39" i="4"/>
  <c r="AL40" i="4"/>
  <c r="AL35" i="4"/>
  <c r="AL33" i="4"/>
  <c r="AL36" i="4"/>
  <c r="AM10" i="4"/>
  <c r="AM39" i="4" l="1"/>
  <c r="AM40" i="4"/>
  <c r="AM35" i="4"/>
  <c r="AM33" i="4"/>
  <c r="AM36" i="4"/>
  <c r="AN10" i="4"/>
  <c r="AM38" i="4"/>
  <c r="AM37" i="4"/>
  <c r="AN40" i="4" l="1"/>
  <c r="AN39" i="4"/>
  <c r="AN38" i="4"/>
  <c r="AN37" i="4"/>
  <c r="AN36" i="4"/>
  <c r="AN35" i="4"/>
  <c r="AN33" i="4"/>
</calcChain>
</file>

<file path=xl/sharedStrings.xml><?xml version="1.0" encoding="utf-8"?>
<sst xmlns="http://schemas.openxmlformats.org/spreadsheetml/2006/main" count="1233" uniqueCount="535">
  <si>
    <t>English</t>
  </si>
  <si>
    <t>KA</t>
  </si>
  <si>
    <t>SIM</t>
  </si>
  <si>
    <t>Systematic Innovation Methodologies</t>
  </si>
  <si>
    <t>partners_validated</t>
  </si>
  <si>
    <t>P</t>
  </si>
  <si>
    <t>Leipzig University</t>
  </si>
  <si>
    <t>Germany</t>
  </si>
  <si>
    <t>INSA Strasbourg</t>
  </si>
  <si>
    <t>France</t>
  </si>
  <si>
    <t>HS Offenburg</t>
  </si>
  <si>
    <t>UTC Cluj-Napoca</t>
  </si>
  <si>
    <t>Romania</t>
  </si>
  <si>
    <t>LUT Lappeenranta</t>
  </si>
  <si>
    <t>Finland</t>
  </si>
  <si>
    <t>Schaeffler</t>
  </si>
  <si>
    <t>Arxia SRL</t>
  </si>
  <si>
    <t>Tehnoprod Plast SRL</t>
  </si>
  <si>
    <t>Jantschgi C&amp;R</t>
  </si>
  <si>
    <t>Austria</t>
  </si>
  <si>
    <t>Target Invention</t>
  </si>
  <si>
    <t>Belarus</t>
  </si>
  <si>
    <t>100 - 1,999 KM</t>
  </si>
  <si>
    <t>2,000 - 19,999 KM</t>
  </si>
  <si>
    <t>PREP</t>
  </si>
  <si>
    <t>Accompanying Measures</t>
  </si>
  <si>
    <t>MGNT</t>
  </si>
  <si>
    <t>IMP</t>
  </si>
  <si>
    <t>Multilateral Project</t>
  </si>
  <si>
    <t>QA</t>
  </si>
  <si>
    <t>Network</t>
  </si>
  <si>
    <t>EV</t>
  </si>
  <si>
    <t>DISS &amp; EXP</t>
  </si>
  <si>
    <t>Studies &amp; Comparative Research</t>
  </si>
  <si>
    <t>M1</t>
  </si>
  <si>
    <t>x</t>
  </si>
  <si>
    <t>M3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</si>
  <si>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</si>
  <si>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</si>
  <si>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</si>
  <si>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</si>
  <si>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</si>
  <si>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</si>
  <si>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</si>
  <si>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</si>
  <si>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</si>
  <si>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</si>
  <si>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</si>
  <si>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</si>
  <si>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</si>
  <si>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</si>
  <si>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</si>
  <si>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</si>
  <si>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</si>
  <si>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</si>
  <si>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</si>
  <si>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</si>
  <si>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</si>
  <si>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</si>
  <si>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</si>
  <si>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</si>
  <si>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</si>
  <si>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</si>
  <si>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</si>
  <si>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</si>
  <si>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</si>
  <si>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</si>
  <si>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</si>
  <si>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</si>
  <si>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</si>
  <si>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</si>
  <si>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Denmark</t>
  </si>
  <si>
    <t>PR</t>
  </si>
  <si>
    <t>Ireland</t>
  </si>
  <si>
    <t>Luxemburg</t>
  </si>
  <si>
    <t>Netherlands</t>
  </si>
  <si>
    <t>Sweden</t>
  </si>
  <si>
    <t>Liechtenstein</t>
  </si>
  <si>
    <t>Norway</t>
  </si>
  <si>
    <t>Belgium</t>
  </si>
  <si>
    <t>Italy</t>
  </si>
  <si>
    <t>United Kingdom</t>
  </si>
  <si>
    <t>Iceland</t>
  </si>
  <si>
    <t>Czech Republic</t>
  </si>
  <si>
    <t>Greece</t>
  </si>
  <si>
    <t>Spain</t>
  </si>
  <si>
    <t>Cyprus</t>
  </si>
  <si>
    <t>Malta</t>
  </si>
  <si>
    <t>Portugal</t>
  </si>
  <si>
    <t>Slovenia</t>
  </si>
  <si>
    <t>Bulgaria</t>
  </si>
  <si>
    <t>Estonia</t>
  </si>
  <si>
    <t>Croatia</t>
  </si>
  <si>
    <t>Latvia</t>
  </si>
  <si>
    <t>Lithuania</t>
  </si>
  <si>
    <t>Hungary</t>
  </si>
  <si>
    <t>Poland</t>
  </si>
  <si>
    <t>Slovakia</t>
  </si>
  <si>
    <t>Serbia</t>
  </si>
  <si>
    <t>the Republic of North Macedonia</t>
  </si>
  <si>
    <t>Turkey</t>
  </si>
  <si>
    <t>Australia</t>
  </si>
  <si>
    <t>PA</t>
  </si>
  <si>
    <t>Canada</t>
  </si>
  <si>
    <t>Kuwait</t>
  </si>
  <si>
    <t>Macao</t>
  </si>
  <si>
    <t>Monaco</t>
  </si>
  <si>
    <t>Qatar</t>
  </si>
  <si>
    <t>San Marino</t>
  </si>
  <si>
    <t>Switzerland</t>
  </si>
  <si>
    <t>United States of America</t>
  </si>
  <si>
    <t>Andorra</t>
  </si>
  <si>
    <t>Brunei</t>
  </si>
  <si>
    <t>Japan</t>
  </si>
  <si>
    <t>New Zealand</t>
  </si>
  <si>
    <t>Singapore</t>
  </si>
  <si>
    <t>United Arab Emirates</t>
  </si>
  <si>
    <t>Vatican City State</t>
  </si>
  <si>
    <t>Bahamas</t>
  </si>
  <si>
    <t>Bahrain</t>
  </si>
  <si>
    <t>Equatorial Guinea</t>
  </si>
  <si>
    <t>Hong Kong</t>
  </si>
  <si>
    <t>Israel</t>
  </si>
  <si>
    <t>Korea (Republic of)</t>
  </si>
  <si>
    <t>Oman</t>
  </si>
  <si>
    <t>Saudi Arabia</t>
  </si>
  <si>
    <t xml:space="preserve">Taiwan 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</si>
  <si>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</si>
  <si>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</si>
  <si>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</si>
  <si>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</si>
  <si>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</si>
  <si>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</si>
  <si>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</si>
  <si>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</si>
  <si>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Bangladesh</t>
  </si>
  <si>
    <t>Barbados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</si>
  <si>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</si>
  <si>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</si>
  <si>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</si>
  <si>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</si>
  <si>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</si>
  <si>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</si>
  <si>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</si>
  <si>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</si>
  <si>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</si>
  <si>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</si>
  <si>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</si>
  <si>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</si>
  <si>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</si>
  <si>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</si>
  <si>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</si>
  <si>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</si>
  <si>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</si>
  <si>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</si>
  <si>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</si>
  <si>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</si>
  <si>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Cook Islands</t>
  </si>
  <si>
    <t>Costa Rica</t>
  </si>
  <si>
    <t>Cuba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</si>
  <si>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</si>
  <si>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</si>
  <si>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</si>
  <si>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</si>
  <si>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</si>
  <si>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</si>
  <si>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</si>
  <si>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</si>
  <si>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</si>
  <si>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</si>
  <si>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</si>
  <si>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</si>
  <si>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</si>
  <si>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</si>
  <si>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</si>
  <si>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</si>
  <si>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</si>
  <si>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</si>
  <si>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</si>
  <si>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</si>
  <si>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</si>
  <si>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</si>
  <si>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</si>
  <si>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</si>
  <si>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Republic of Côte d'Ivoire</t>
  </si>
  <si>
    <t>Jamaica</t>
  </si>
  <si>
    <t>Jordan</t>
  </si>
  <si>
    <t>Kazakhstan</t>
  </si>
  <si>
    <t>Kenya</t>
  </si>
  <si>
    <t>Kiribati</t>
  </si>
  <si>
    <t>Korea (DPR)</t>
  </si>
  <si>
    <t>Kosovo</t>
  </si>
  <si>
    <t>Kyrgyzstan</t>
  </si>
  <si>
    <t>Laos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</si>
  <si>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</si>
  <si>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</si>
  <si>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</si>
  <si>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</si>
  <si>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</si>
  <si>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</si>
  <si>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</si>
  <si>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</si>
  <si>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</si>
  <si>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</si>
  <si>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</si>
  <si>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</si>
  <si>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</si>
  <si>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</si>
  <si>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</si>
  <si>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</si>
  <si>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</si>
  <si>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</si>
  <si>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</si>
  <si>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</si>
  <si>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</si>
  <si>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</si>
  <si>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</si>
  <si>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</si>
  <si>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</si>
  <si>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</si>
  <si>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</si>
  <si>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</si>
  <si>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</si>
  <si>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</si>
  <si>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</si>
  <si>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</si>
  <si>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</si>
  <si>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</si>
  <si>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</si>
  <si>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Rwanda</t>
  </si>
  <si>
    <t>Saint Kitts and Nevis</t>
  </si>
  <si>
    <t>Saint-Lucia</t>
  </si>
  <si>
    <t>Saint-Vincent and The Grenadines</t>
  </si>
  <si>
    <t>Samoa</t>
  </si>
  <si>
    <t>Sao Tome and Principe</t>
  </si>
  <si>
    <t>Senegal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</si>
  <si>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</si>
  <si>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</si>
  <si>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</si>
  <si>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</si>
  <si>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</si>
  <si>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</si>
  <si>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</si>
  <si>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</si>
  <si>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</si>
  <si>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Eswatini</t>
  </si>
  <si>
    <t>Syria</t>
  </si>
  <si>
    <t>Tajikistan</t>
  </si>
  <si>
    <t>Tanzania</t>
  </si>
  <si>
    <t>Territory of Russia as recognised by international law</t>
  </si>
  <si>
    <t>Territory of Ukraine as recognised by international law</t>
  </si>
  <si>
    <t>Thailand</t>
  </si>
  <si>
    <t>Timor Leste (Democratic Republic of)</t>
  </si>
  <si>
    <t>Togo</t>
  </si>
  <si>
    <t>Tonga</t>
  </si>
  <si>
    <t>Trinidad and 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</si>
  <si>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</si>
  <si>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</si>
  <si>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</si>
  <si>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</si>
  <si>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</si>
  <si>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</si>
  <si>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</si>
  <si>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</si>
  <si>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</si>
  <si>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</si>
  <si>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</si>
  <si>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</si>
  <si>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Language selected</t>
  </si>
  <si>
    <t>Français</t>
  </si>
  <si>
    <t>Deutsch</t>
  </si>
  <si>
    <t>Language to be selected</t>
  </si>
  <si>
    <t xml:space="preserve">  Knowledge Alliances</t>
  </si>
  <si>
    <t xml:space="preserve"> Alliances de la connaissance</t>
  </si>
  <si>
    <t>Wissensallianzen</t>
  </si>
  <si>
    <t xml:space="preserve">  Sector Skills Alliances</t>
  </si>
  <si>
    <t xml:space="preserve"> Alliances sectorielles pour les compétences</t>
  </si>
  <si>
    <t xml:space="preserve">Allianzen für branchenspezifische Fertigkeiten </t>
  </si>
  <si>
    <r>
      <rPr>
        <sz val="11"/>
        <color rgb="FF000000"/>
        <rFont val="Calibri"/>
        <family val="2"/>
        <charset val="1"/>
      </rPr>
      <t xml:space="preserve">Before completing this table please read carefully the instructions available on </t>
    </r>
    <r>
      <rPr>
        <i/>
        <sz val="11"/>
        <color rgb="FF558ED5"/>
        <rFont val="Calibri"/>
        <family val="2"/>
        <charset val="1"/>
      </rPr>
      <t>https://ec.europa.eu/programmes/erasmus-plus/resources/programme-guide_en</t>
    </r>
  </si>
  <si>
    <r>
      <rPr>
        <sz val="11"/>
        <color rgb="FF000000"/>
        <rFont val="Calibri"/>
        <family val="2"/>
        <charset val="1"/>
      </rPr>
      <t xml:space="preserve">Avant de compléter ce tableau merci de lire attentivement les instructions disponible à </t>
    </r>
    <r>
      <rPr>
        <i/>
        <sz val="11"/>
        <color rgb="FF558ED5"/>
        <rFont val="Calibri"/>
        <family val="2"/>
        <charset val="1"/>
      </rPr>
      <t>http://ec.europa.eu/programmes/erasmus-plus/resources/programme-guide_fr</t>
    </r>
  </si>
  <si>
    <r>
      <rPr>
        <sz val="11"/>
        <color rgb="FF000000"/>
        <rFont val="Calibri"/>
        <family val="2"/>
        <charset val="1"/>
      </rPr>
      <t xml:space="preserve">Bevor Sie diese Tabelle ausfüllen, lesen Sie bitte sorgfältig die Hinweise verfügbar unter </t>
    </r>
    <r>
      <rPr>
        <i/>
        <sz val="11"/>
        <color rgb="FF558ED5"/>
        <rFont val="Calibri"/>
        <family val="2"/>
        <charset val="1"/>
      </rPr>
      <t>http://ec.europa.eu/programmes/erasmus-plus/resources/programme-guide_de</t>
    </r>
  </si>
  <si>
    <t>Call for proposals 2020 - EAC/A02/2019 - Erasmus+ Programme - (2019/C 373/06)</t>
  </si>
  <si>
    <t>Appel à propositions 2020 - EAC/A02/2019 - Programme Erasmus+ - (2019/C 373/06)</t>
  </si>
  <si>
    <t>Aufforderung zur Einreichung von Vorschlägen 2020 - EAC/A02/2019 - Programm Erasmus+ - (2019/C 373/06)</t>
  </si>
  <si>
    <t>Programme guide and instructions for applicants</t>
  </si>
  <si>
    <t>Guide du Programme et instructions pour les candidats</t>
  </si>
  <si>
    <t>Programmleitfaden und Hinweise für Antragsteller</t>
  </si>
  <si>
    <t>Language</t>
  </si>
  <si>
    <t>Langue</t>
  </si>
  <si>
    <t>Sprache</t>
  </si>
  <si>
    <t>Action</t>
  </si>
  <si>
    <t>Aktion/Maßnahme</t>
  </si>
  <si>
    <t>Action to be selected</t>
  </si>
  <si>
    <t>Action a choisir</t>
  </si>
  <si>
    <t>Auszuwählende aktion</t>
  </si>
  <si>
    <t>Knowledge alliances</t>
  </si>
  <si>
    <t>Alliances de la connaissance</t>
  </si>
  <si>
    <t>Sector skills alliances</t>
  </si>
  <si>
    <t>Alliances sectorielles pour les competences</t>
  </si>
  <si>
    <t xml:space="preserve">Allianzen für branchenspezifische fertigkeiten </t>
  </si>
  <si>
    <t>Duration number of months</t>
  </si>
  <si>
    <t>Durée en nombre de mois</t>
  </si>
  <si>
    <t>Dauer (Anzahl der Monate)</t>
  </si>
  <si>
    <t>Duration to be completed</t>
  </si>
  <si>
    <t>Durée à compléter</t>
  </si>
  <si>
    <t>Anzugebene Dauer</t>
  </si>
  <si>
    <t>Duration</t>
  </si>
  <si>
    <t>Durée</t>
  </si>
  <si>
    <t>Dauer</t>
  </si>
  <si>
    <t>24 months</t>
  </si>
  <si>
    <t>24 mois</t>
  </si>
  <si>
    <t>24 monate</t>
  </si>
  <si>
    <t>36 months</t>
  </si>
  <si>
    <t>36 mois</t>
  </si>
  <si>
    <t>36 monate</t>
  </si>
  <si>
    <t>months</t>
  </si>
  <si>
    <t>mois</t>
  </si>
  <si>
    <t>monate</t>
  </si>
  <si>
    <t>Project acronym</t>
  </si>
  <si>
    <t>Acronyme du projet</t>
  </si>
  <si>
    <t>Projektakronym</t>
  </si>
  <si>
    <t>Project title</t>
  </si>
  <si>
    <t>Titre du projet</t>
  </si>
  <si>
    <t>Projekttitel</t>
  </si>
  <si>
    <t>Part I - Consolidated figures</t>
  </si>
  <si>
    <t>Partie I – Chiffres consolidés</t>
  </si>
  <si>
    <t>Teil I – Konsolidierte Zahlen</t>
  </si>
  <si>
    <t>EU Grant</t>
  </si>
  <si>
    <t>Subvention de l'UE</t>
  </si>
  <si>
    <t>EU-Zuschuss</t>
  </si>
  <si>
    <t>PROGRAMME 
COUNTRIES (PR)</t>
  </si>
  <si>
    <t>PAYS DU PROGRAMME(PR)</t>
  </si>
  <si>
    <t>Programm-Länder (PR)</t>
  </si>
  <si>
    <t>PARTNER COUNTRIES (PA)</t>
  </si>
  <si>
    <t>PAYS PARTENAIRES (PA)</t>
  </si>
  <si>
    <t>Partnerländer (PA)</t>
  </si>
  <si>
    <t>TOTAL</t>
  </si>
  <si>
    <t>Gesamt</t>
  </si>
  <si>
    <t>Project implementation support</t>
  </si>
  <si>
    <t>Soutien à la mise en œuvre du projet</t>
  </si>
  <si>
    <t>Unterstützung der Projektumsetzung</t>
  </si>
  <si>
    <t>Learning mobility activities (Optional)</t>
  </si>
  <si>
    <t>Activités de mobilité dans un but de formation (Optionnel)</t>
  </si>
  <si>
    <t>Mobilitätsaktivitäten von Studieren (fakultativ)</t>
  </si>
  <si>
    <t>Travel costs</t>
  </si>
  <si>
    <t>Frais  de voyage</t>
  </si>
  <si>
    <t>Reisekosten</t>
  </si>
  <si>
    <t>Subsistence costs</t>
  </si>
  <si>
    <t>Frais de séjour</t>
  </si>
  <si>
    <t>Aufenthaltskosten</t>
  </si>
  <si>
    <t>Total</t>
  </si>
  <si>
    <t>Warning messages</t>
  </si>
  <si>
    <t>Messages d'alerte</t>
  </si>
  <si>
    <t>Warnmeldung</t>
  </si>
  <si>
    <t>Maximum EU contribution awarded for a 2 years Alliance:        700 000 EUR</t>
  </si>
  <si>
    <t>Montant maximal de la subvention de l'UE pour un projet Alliance de 2 ans: 700.000EUR</t>
  </si>
  <si>
    <t>Maximal gewährte EU- Finanzhilfe für eine 2-jährige: 700 000 EUR</t>
  </si>
  <si>
    <t>Maximum EU contribution awarded for a 3 years Alliance:           1 000 000 EUR</t>
  </si>
  <si>
    <t>Montant maximal de la subvention de l'UE pour un projet Alliance de 3 ans: 1.000.000EUR</t>
  </si>
  <si>
    <t>Maximal gewährte EU- Finanzhilfe für eine 3-jährige: 1 000 000 EUR</t>
  </si>
  <si>
    <t>OK</t>
  </si>
  <si>
    <t>Part II - Distribution of grant by organisation</t>
  </si>
  <si>
    <t>Partie II – Distribution de la subvention par organisation</t>
  </si>
  <si>
    <t>Teil II – Verteilung der Finanzhilfe nach Organisation</t>
  </si>
  <si>
    <t xml:space="preserve">Partner </t>
  </si>
  <si>
    <t>Partenaire</t>
  </si>
  <si>
    <t>Partner</t>
  </si>
  <si>
    <t>Name</t>
  </si>
  <si>
    <t>Nom</t>
  </si>
  <si>
    <t>Country</t>
  </si>
  <si>
    <t>Pays</t>
  </si>
  <si>
    <t>Land</t>
  </si>
  <si>
    <t>Learning mobility
Travel costs</t>
  </si>
  <si>
    <t>Activités de mobilité dans un but de formation
Frais de voyage</t>
  </si>
  <si>
    <t>Mobilitätsaktivitäten von Studieren
Reisekosten</t>
  </si>
  <si>
    <t>Learning mobility
Subsistence costs</t>
  </si>
  <si>
    <t>Activités de mobilité dans un but de formation
Frais de séjour</t>
  </si>
  <si>
    <t>Mobilitätsaktivitäten von Studieren
Aufenthaltskosten</t>
  </si>
  <si>
    <t>EU grant</t>
  </si>
  <si>
    <t>EU-Finanzhilfe</t>
  </si>
  <si>
    <t>Part III - Project implementation support</t>
  </si>
  <si>
    <t>Partie III - Soutien à la mise en œuvre du projet</t>
  </si>
  <si>
    <t>Teil III - Unterstützung bei der Projektumsetzung</t>
  </si>
  <si>
    <t xml:space="preserve">Manager </t>
  </si>
  <si>
    <t>Manager</t>
  </si>
  <si>
    <t>Teacher/Trainer/Researcher</t>
  </si>
  <si>
    <t>Professeur/Formateur/Chercheur</t>
  </si>
  <si>
    <t>Lehrende/r; Ausbildner/in; Forscher/in</t>
  </si>
  <si>
    <t>Technician</t>
  </si>
  <si>
    <t>Technicien</t>
  </si>
  <si>
    <t>Techniker/in</t>
  </si>
  <si>
    <t xml:space="preserve">Administrative </t>
  </si>
  <si>
    <t>Administratif</t>
  </si>
  <si>
    <t>Verwaltungspersonal</t>
  </si>
  <si>
    <t>Number of days</t>
  </si>
  <si>
    <t>Nombre de jours</t>
  </si>
  <si>
    <t>Anzahl der Tage</t>
  </si>
  <si>
    <t>Unit cost per day</t>
  </si>
  <si>
    <t>Coût unitaire par jour</t>
  </si>
  <si>
    <t>Kosten pro Einheit pro Tag</t>
  </si>
  <si>
    <t>Total cost by category</t>
  </si>
  <si>
    <t>Coût total par catégorie</t>
  </si>
  <si>
    <t>Gesamtkosten pro Kategorie</t>
  </si>
  <si>
    <t>Total number of days</t>
  </si>
  <si>
    <t>Nombre total de jours</t>
  </si>
  <si>
    <t>Gesamte Anzahl der Tage</t>
  </si>
  <si>
    <t>Grant requested</t>
  </si>
  <si>
    <t>Subvention demandée</t>
  </si>
  <si>
    <t>Beantragte Finanzhilfe</t>
  </si>
  <si>
    <t>Total Part III</t>
  </si>
  <si>
    <t>Total Partie III</t>
  </si>
  <si>
    <t>Gesamter Teil III</t>
  </si>
  <si>
    <t>Part IV -</t>
  </si>
  <si>
    <t>Partie IV -</t>
  </si>
  <si>
    <t>Teil IV -</t>
  </si>
  <si>
    <t xml:space="preserve">Additional funding for learning mobility activities realised within an Alliance  </t>
  </si>
  <si>
    <t>Financement supplémentaire pour des activités de mobilité dans un but de formation réalisées au sein d'une Alliance</t>
  </si>
  <si>
    <t>Zusätzliche Finanzmittel für Mobilitätsaktivitäten von Studieren innerhalb einer Allianz</t>
  </si>
  <si>
    <t xml:space="preserve"> (OPTIONAL)</t>
  </si>
  <si>
    <t>(OPTION)</t>
  </si>
  <si>
    <t>(fakultativ)</t>
  </si>
  <si>
    <t>Learning mobility - Travel costs</t>
  </si>
  <si>
    <t>Activités de mobilité dans un but de formation - Frais de voyage</t>
  </si>
  <si>
    <t>Mobilitätsaktivitäten von Studieren - Reisekosten</t>
  </si>
  <si>
    <t>Learning mobility - Subsistence costs</t>
  </si>
  <si>
    <t>Activités de mobilité dans un but de formation - Frais de séjour</t>
  </si>
  <si>
    <t>Mobilitätsaktivitäten von Studieren - Aufenthaltskosten</t>
  </si>
  <si>
    <t>Distance</t>
  </si>
  <si>
    <t>Entfernung</t>
  </si>
  <si>
    <t>Unit cost per participant</t>
  </si>
  <si>
    <t>Coût unitaire par participant</t>
  </si>
  <si>
    <t>Kosten pro Einheit pro Teilnehmer</t>
  </si>
  <si>
    <t>Activity Type</t>
  </si>
  <si>
    <t>Type d'activité</t>
  </si>
  <si>
    <t>Art der Aktivität</t>
  </si>
  <si>
    <t>Activities targeting staff up to the 14th day</t>
  </si>
  <si>
    <t>Activités ciblant le personnel jusqu'au 14ème jour</t>
  </si>
  <si>
    <t>Aktivitäten, die auf Personal bis zum 14.Tag abzielen</t>
  </si>
  <si>
    <t>Activities targeting staff between the 15th and 60th day</t>
  </si>
  <si>
    <t>Activités ciblant le personnel entre le 15ème et le 60ème jour</t>
  </si>
  <si>
    <t>Aktivitäten, die auf Personal zwischen dem 15. und 60.Tag abzielen</t>
  </si>
  <si>
    <t>Activities targeting learners up to the 14th day</t>
  </si>
  <si>
    <t>Activités ciblant les apprenants jusqu'au 14ème jour</t>
  </si>
  <si>
    <t>Aktivitäten, die auf Lernende bis zum 14.Tag abzielen</t>
  </si>
  <si>
    <t>Activities targeting learners between the 15th and 60th day</t>
  </si>
  <si>
    <t>Activités ciblant les apprenants entre le 15ème et le 60ème jour</t>
  </si>
  <si>
    <t>Aktivitäten, die auf Lernende zwischen dem 15. und 60.Tag abzielen</t>
  </si>
  <si>
    <t>Number of travels 
(from their place of location to the venue of the activity and return)</t>
  </si>
  <si>
    <t>Nombre de voyages (A/R entre lieu d'origine et la destination de l'activité)</t>
  </si>
  <si>
    <t>Anzahl der Reisen (vom Ausgangsort zum Ort der Aktivität und zurück)</t>
  </si>
  <si>
    <t>Cost per participant</t>
  </si>
  <si>
    <t>Frais par participant</t>
  </si>
  <si>
    <t>Kosten pro Teilnehmer</t>
  </si>
  <si>
    <t>Frais de voyage</t>
  </si>
  <si>
    <t>Reise</t>
  </si>
  <si>
    <t>Activity type</t>
  </si>
  <si>
    <t>Work Package Number</t>
  </si>
  <si>
    <t>Numéro du lot de travail</t>
  </si>
  <si>
    <t>Arbeitspaket Nummer</t>
  </si>
  <si>
    <t>Total Part IV</t>
  </si>
  <si>
    <t>Total Partie IV</t>
  </si>
  <si>
    <t>Gesamter Teil IV</t>
  </si>
  <si>
    <t>Select your country</t>
  </si>
  <si>
    <t>Choisissez votre pays</t>
  </si>
  <si>
    <t>Wählen Sie Ihr Land aus</t>
  </si>
  <si>
    <t>Part V. Work packages overview</t>
  </si>
  <si>
    <t>Partie V. Aperçu des lots de travail</t>
  </si>
  <si>
    <t xml:space="preserve">Teil V. Überblick Arbeitspakete </t>
  </si>
  <si>
    <t xml:space="preserve">The information in this worksheet should be consistent with the information provided in the "Detailed project </t>
  </si>
  <si>
    <t xml:space="preserve">L'information fournie dans cette feuille doit être cohérente avec l'information fournie dans la </t>
  </si>
  <si>
    <t xml:space="preserve">Die Informationen in diesem Blatt müssen mit den Angaben in der </t>
  </si>
  <si>
    <t>description" annexed to your eForm</t>
  </si>
  <si>
    <t>"Description détaillée du projet" jointe à votre candidature électronique</t>
  </si>
  <si>
    <t>"Beschreibung des Projekts", die an Ihre elektronische Bewerbung anzuhängen ist, identisch sein</t>
  </si>
  <si>
    <t>Preparation</t>
  </si>
  <si>
    <t>Préparation</t>
  </si>
  <si>
    <t>Vorbereitung</t>
  </si>
  <si>
    <t>Management</t>
  </si>
  <si>
    <t>Implementation</t>
  </si>
  <si>
    <t>Mise en œuvre</t>
  </si>
  <si>
    <t>Implementierung</t>
  </si>
  <si>
    <t>Quality Assurance</t>
  </si>
  <si>
    <t>Assurance Qualité</t>
  </si>
  <si>
    <t>Qualitätsplan</t>
  </si>
  <si>
    <t>Evaluation</t>
  </si>
  <si>
    <t>Auswertung</t>
  </si>
  <si>
    <t>Dissemination &amp; Exploitation</t>
  </si>
  <si>
    <t>Verbreitung &amp; Nutzung</t>
  </si>
  <si>
    <t xml:space="preserve">Select an Action </t>
  </si>
  <si>
    <t xml:space="preserve">Sélectionnez une Action </t>
  </si>
  <si>
    <t>Art der Aktion auswählen</t>
  </si>
  <si>
    <t>Art der Aktion</t>
  </si>
  <si>
    <t>Maximum project duration</t>
  </si>
  <si>
    <t>Durée maximale du projet</t>
  </si>
  <si>
    <t>Maximale Projektlaufzeit</t>
  </si>
  <si>
    <t>Months</t>
  </si>
  <si>
    <t>Monate</t>
  </si>
  <si>
    <t>Lot de travail</t>
  </si>
  <si>
    <t>Arbeitspaket</t>
  </si>
  <si>
    <t>TYPE</t>
  </si>
  <si>
    <t>ART</t>
  </si>
  <si>
    <t>START</t>
  </si>
  <si>
    <t>DEBUT</t>
  </si>
  <si>
    <t>DURATION</t>
  </si>
  <si>
    <t>DUREE</t>
  </si>
  <si>
    <t>DAUER</t>
  </si>
  <si>
    <t>MONTHS</t>
  </si>
  <si>
    <t>MOIS</t>
  </si>
  <si>
    <t>Please enter information on all Work  packages, Use their reference number as they appear in the "Detailed Project Description" - Colour the corresponding cells</t>
  </si>
  <si>
    <t>Veuillez fournir l'information sur tous les lots de travaux, utiliser leur numéro de référence tels qu'ils apparaissent dans la "Description détaillée du projet" - Grisez les cellules appropriées</t>
  </si>
  <si>
    <t>Bitte geben Sie Informationen über alle Arbeitspakete an sowie ihre Referenznummer wie sie in der "Projektbeschreibung" aufscheinen - Färben Sie die entsprechenden Zellen</t>
  </si>
  <si>
    <t>Part III - Affiliated Entities</t>
  </si>
  <si>
    <t>Partie III - Partenaires associés</t>
  </si>
  <si>
    <t>Teil III - Assoziierte Partner</t>
  </si>
  <si>
    <t>Partner (P)
or
Affiliatied Entity (AE)</t>
  </si>
  <si>
    <t>Partenaire (P)
ou
Partenaire Associé (AE)</t>
  </si>
  <si>
    <t>Partner (P)
oder
Assoziierte Partner (AE)</t>
  </si>
  <si>
    <t>Affiliated Entity Linked to the Partner</t>
  </si>
  <si>
    <t>Partenaire Associé Lié au Partenaire</t>
  </si>
  <si>
    <t>Assoziierte Partner In Verbindung mit dem Partner</t>
  </si>
  <si>
    <t>Names</t>
  </si>
  <si>
    <t>DropDown</t>
  </si>
  <si>
    <t>=INDIRECT("Table1[Names]")</t>
  </si>
  <si>
    <t>only</t>
  </si>
  <si>
    <t xml:space="preserve">P1 only </t>
  </si>
  <si>
    <t xml:space="preserve">P2 only </t>
  </si>
  <si>
    <t xml:space="preserve">P3 only </t>
  </si>
  <si>
    <t xml:space="preserve">P4 only </t>
  </si>
  <si>
    <t xml:space="preserve">P5 only </t>
  </si>
  <si>
    <t xml:space="preserve">P6 only </t>
  </si>
  <si>
    <t xml:space="preserve">P7 only </t>
  </si>
  <si>
    <t xml:space="preserve">P8 only </t>
  </si>
  <si>
    <t xml:space="preserve">P9 only </t>
  </si>
  <si>
    <t xml:space="preserve">P10 only </t>
  </si>
  <si>
    <t>WP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</si>
</sst>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 %"/>
    <numFmt numFmtId="165" formatCode="_ * #,##0.00_ ;_ * \-#,##0.00_ ;_ * \-??_ ;_ @_ "/>
    <numFmt numFmtId="166" formatCode="_ &quot;€ &quot;* #,##0.00_ ;_ &quot;€ &quot;* \-#,##0.00_ ;_ &quot;€ &quot;* \-??_ ;_ @_ "/>
    <numFmt numFmtId="167" formatCode="#,##0.0"/>
  </numFmts>
  <fonts count="35" x14ac:knownFonts="1">
    <font>
      <sz val="11"/>
      <color rgb="FF000000"/>
      <name val="Calibri"/>
      <family val="2"/>
      <charset val="1"/>
    </font>
    <font>
      <sz val="10"/>
      <name val="Arial Narrow"/>
      <family val="2"/>
      <charset val="1"/>
    </font>
    <font>
      <sz val="11"/>
      <name val="Arial Narrow"/>
      <family val="2"/>
      <charset val="1"/>
    </font>
    <font>
      <b/>
      <sz val="11"/>
      <name val="Arial Narrow"/>
      <family val="2"/>
      <charset val="1"/>
    </font>
    <font>
      <b/>
      <sz val="12"/>
      <color rgb="FF000000"/>
      <name val="Arial"/>
      <family val="2"/>
      <charset val="1"/>
    </font>
    <font>
      <b/>
      <sz val="10"/>
      <name val="Arial Narrow"/>
      <family val="2"/>
      <charset val="1"/>
    </font>
    <font>
      <b/>
      <sz val="12"/>
      <color rgb="FFFFFFFF"/>
      <name val="Arial"/>
      <family val="2"/>
      <charset val="1"/>
    </font>
    <font>
      <b/>
      <sz val="12"/>
      <name val="Arial Narrow"/>
      <family val="2"/>
      <charset val="1"/>
    </font>
    <font>
      <u/>
      <sz val="10"/>
      <color rgb="FF0000FF"/>
      <name val="Arial"/>
      <family val="2"/>
      <charset val="1"/>
    </font>
    <font>
      <sz val="12"/>
      <name val="Arial Narrow"/>
      <family val="2"/>
      <charset val="1"/>
    </font>
    <font>
      <b/>
      <i/>
      <sz val="12"/>
      <name val="Arial Narrow"/>
      <family val="2"/>
      <charset val="1"/>
    </font>
    <font>
      <i/>
      <sz val="12"/>
      <name val="Arial Narrow"/>
      <family val="2"/>
      <charset val="1"/>
    </font>
    <font>
      <b/>
      <sz val="8.5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9"/>
      <name val="Arial Narrow"/>
      <family val="2"/>
      <charset val="1"/>
    </font>
    <font>
      <b/>
      <sz val="11"/>
      <color rgb="FFFF0000"/>
      <name val="Arial Narrow"/>
      <family val="2"/>
      <charset val="1"/>
    </font>
    <font>
      <b/>
      <i/>
      <u/>
      <sz val="12"/>
      <name val="Arial Narrow"/>
      <family val="2"/>
      <charset val="1"/>
    </font>
    <font>
      <b/>
      <i/>
      <sz val="10"/>
      <name val="Arial Narrow"/>
      <family val="2"/>
      <charset val="1"/>
    </font>
    <font>
      <b/>
      <i/>
      <sz val="11"/>
      <name val="Arial Narrow"/>
      <family val="2"/>
      <charset val="1"/>
    </font>
    <font>
      <b/>
      <sz val="11"/>
      <color rgb="FF000000"/>
      <name val="Arial Narrow"/>
      <family val="2"/>
      <charset val="1"/>
    </font>
    <font>
      <b/>
      <sz val="8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sz val="8"/>
      <color rgb="FFFFFFFF"/>
      <name val="Arial"/>
      <family val="2"/>
      <charset val="1"/>
    </font>
    <font>
      <i/>
      <sz val="10"/>
      <name val="Arial"/>
      <family val="2"/>
      <charset val="1"/>
    </font>
    <font>
      <sz val="8"/>
      <color rgb="FFC0C0C0"/>
      <name val="Arial"/>
      <family val="2"/>
      <charset val="1"/>
    </font>
    <font>
      <b/>
      <i/>
      <sz val="8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558ED5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8.5"/>
      <color rgb="FF000000"/>
      <name val="Arial Narrow"/>
      <family val="2"/>
      <charset val="1"/>
    </font>
    <font>
      <sz val="11"/>
      <color rgb="FF00000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DCE6F2"/>
      </patternFill>
    </fill>
    <fill>
      <patternFill patternType="solid">
        <fgColor rgb="FFEBF1DE"/>
        <bgColor rgb="FFF2F2F2"/>
      </patternFill>
    </fill>
    <fill>
      <patternFill patternType="solid">
        <fgColor rgb="FFC6D9F1"/>
        <bgColor rgb="FFB7DEE8"/>
      </patternFill>
    </fill>
    <fill>
      <patternFill patternType="solid">
        <fgColor rgb="FFC4BD97"/>
        <bgColor rgb="FFC0C0C0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AC090"/>
      </patternFill>
    </fill>
    <fill>
      <patternFill patternType="solid">
        <fgColor rgb="FF7F7F80"/>
        <bgColor rgb="FF808080"/>
      </patternFill>
    </fill>
    <fill>
      <patternFill patternType="solid">
        <fgColor rgb="FF808080"/>
        <bgColor rgb="FF7F7F80"/>
      </patternFill>
    </fill>
    <fill>
      <patternFill patternType="solid">
        <fgColor rgb="FFCCC0D9"/>
        <bgColor rgb="FFC0C0C0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E46C0A"/>
        <bgColor rgb="FFD99694"/>
      </patternFill>
    </fill>
    <fill>
      <patternFill patternType="solid">
        <fgColor rgb="FFB7DEE8"/>
        <bgColor rgb="FFC6D9F1"/>
      </patternFill>
    </fill>
    <fill>
      <patternFill patternType="solid">
        <fgColor rgb="FFFFFF00"/>
        <bgColor rgb="FFFFC000"/>
      </patternFill>
    </fill>
    <fill>
      <patternFill patternType="solid">
        <fgColor rgb="FFC3D69B"/>
        <bgColor rgb="FFC3D69A"/>
      </patternFill>
    </fill>
    <fill>
      <patternFill patternType="solid">
        <fgColor rgb="FFD99694"/>
        <bgColor rgb="FFE6B9B8"/>
      </patternFill>
    </fill>
    <fill>
      <patternFill patternType="solid">
        <fgColor rgb="FFC3D69A"/>
        <bgColor rgb="FFC3D69B"/>
      </patternFill>
    </fill>
    <fill>
      <patternFill patternType="solid">
        <fgColor rgb="FFB9CDE5"/>
        <bgColor rgb="FFC6D9F1"/>
      </patternFill>
    </fill>
    <fill>
      <patternFill patternType="solid">
        <fgColor rgb="FFF2DCDB"/>
        <bgColor rgb="FFD9D9D9"/>
      </patternFill>
    </fill>
    <fill>
      <patternFill patternType="solid">
        <fgColor rgb="FFF2F2F2"/>
        <bgColor rgb="FFEBF1DE"/>
      </patternFill>
    </fill>
    <fill>
      <patternFill patternType="solid">
        <fgColor rgb="FFDCE6F2"/>
        <bgColor rgb="FFD9D9D9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tted">
        <color rgb="FF95B3D7"/>
      </bottom>
      <diagonal/>
    </border>
    <border>
      <left/>
      <right/>
      <top style="dotted">
        <color rgb="FF95B3D7"/>
      </top>
      <bottom style="dotted">
        <color rgb="FF95B3D7"/>
      </bottom>
      <diagonal/>
    </border>
    <border>
      <left/>
      <right/>
      <top style="dotted">
        <color rgb="FF95B3D7"/>
      </top>
      <bottom/>
      <diagonal/>
    </border>
    <border>
      <left style="dotted">
        <color rgb="FF95B3D7"/>
      </left>
      <right style="dotted">
        <color rgb="FF95B3D7"/>
      </right>
      <top style="dotted">
        <color rgb="FF95B3D7"/>
      </top>
      <bottom style="dotted">
        <color rgb="FF95B3D7"/>
      </bottom>
      <diagonal/>
    </border>
  </borders>
  <cellStyleXfs count="4">
    <xf numFmtId="0" fontId="0" fillId="0" borderId="0"/>
    <xf numFmtId="165" fontId="34" fillId="0" borderId="0" applyBorder="0" applyProtection="0"/>
    <xf numFmtId="166" fontId="34" fillId="0" borderId="0" applyBorder="0" applyProtection="0"/>
    <xf numFmtId="0" fontId="8" fillId="0" borderId="0" applyBorder="0" applyProtection="0"/>
  </cellStyleXfs>
  <cellXfs count="302">
    <xf numFmtId="0" fontId="0" fillId="0" borderId="0" xfId="0"/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left"/>
    </xf>
    <xf numFmtId="0" fontId="2" fillId="2" borderId="0" xfId="0" applyFont="1" applyFill="1"/>
    <xf numFmtId="0" fontId="2" fillId="2" borderId="0" xfId="0" applyFont="1" applyFill="1" applyBorder="1" applyAlignment="1" applyProtection="1">
      <protection hidden="1"/>
    </xf>
    <xf numFmtId="0" fontId="2" fillId="2" borderId="0" xfId="0" applyFont="1" applyFill="1" applyProtection="1">
      <protection hidden="1"/>
    </xf>
    <xf numFmtId="0" fontId="2" fillId="0" borderId="0" xfId="0" applyFont="1"/>
    <xf numFmtId="0" fontId="3" fillId="2" borderId="0" xfId="0" applyFont="1" applyFill="1" applyProtection="1">
      <protection hidden="1"/>
    </xf>
    <xf numFmtId="0" fontId="4" fillId="2" borderId="0" xfId="0" applyFont="1" applyFill="1" applyAlignment="1" applyProtection="1">
      <alignment horizontal="left" vertical="center"/>
      <protection hidden="1"/>
    </xf>
    <xf numFmtId="0" fontId="4" fillId="2" borderId="0" xfId="0" applyFont="1" applyFill="1" applyAlignment="1" applyProtection="1">
      <alignment vertical="center"/>
      <protection hidden="1"/>
    </xf>
    <xf numFmtId="0" fontId="5" fillId="2" borderId="0" xfId="0" applyFont="1" applyFill="1" applyProtection="1">
      <protection hidden="1"/>
    </xf>
    <xf numFmtId="0" fontId="6" fillId="2" borderId="0" xfId="0" applyFont="1" applyFill="1" applyAlignment="1" applyProtection="1">
      <alignment vertical="center"/>
      <protection hidden="1"/>
    </xf>
    <xf numFmtId="0" fontId="2" fillId="2" borderId="0" xfId="0" applyFont="1" applyFill="1" applyBorder="1" applyAlignment="1" applyProtection="1">
      <alignment horizontal="center"/>
      <protection hidden="1"/>
    </xf>
    <xf numFmtId="0" fontId="3" fillId="2" borderId="4" xfId="0" applyFont="1" applyFill="1" applyBorder="1" applyProtection="1">
      <protection hidden="1"/>
    </xf>
    <xf numFmtId="0" fontId="2" fillId="2" borderId="5" xfId="0" applyFont="1" applyFill="1" applyBorder="1"/>
    <xf numFmtId="0" fontId="3" fillId="2" borderId="5" xfId="0" applyFont="1" applyFill="1" applyBorder="1" applyProtection="1">
      <protection hidden="1"/>
    </xf>
    <xf numFmtId="0" fontId="2" fillId="2" borderId="5" xfId="0" applyFont="1" applyFill="1" applyBorder="1" applyProtection="1">
      <protection hidden="1"/>
    </xf>
    <xf numFmtId="0" fontId="3" fillId="2" borderId="8" xfId="0" applyFont="1" applyFill="1" applyBorder="1" applyProtection="1">
      <protection hidden="1"/>
    </xf>
    <xf numFmtId="0" fontId="2" fillId="2" borderId="0" xfId="0" applyFont="1" applyFill="1" applyBorder="1"/>
    <xf numFmtId="0" fontId="3" fillId="2" borderId="0" xfId="0" applyFont="1" applyFill="1" applyBorder="1" applyProtection="1">
      <protection hidden="1"/>
    </xf>
    <xf numFmtId="0" fontId="2" fillId="2" borderId="0" xfId="0" applyFont="1" applyFill="1" applyBorder="1" applyProtection="1">
      <protection hidden="1"/>
    </xf>
    <xf numFmtId="0" fontId="3" fillId="2" borderId="11" xfId="0" applyFont="1" applyFill="1" applyBorder="1" applyAlignment="1" applyProtection="1">
      <alignment vertical="top"/>
      <protection hidden="1"/>
    </xf>
    <xf numFmtId="0" fontId="2" fillId="2" borderId="12" xfId="0" applyFont="1" applyFill="1" applyBorder="1"/>
    <xf numFmtId="0" fontId="3" fillId="2" borderId="12" xfId="0" applyFont="1" applyFill="1" applyBorder="1" applyAlignment="1" applyProtection="1">
      <alignment vertical="top"/>
      <protection hidden="1"/>
    </xf>
    <xf numFmtId="0" fontId="2" fillId="2" borderId="12" xfId="0" applyFont="1" applyFill="1" applyBorder="1" applyProtection="1">
      <protection hidden="1"/>
    </xf>
    <xf numFmtId="0" fontId="2" fillId="2" borderId="8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left"/>
      <protection hidden="1"/>
    </xf>
    <xf numFmtId="0" fontId="2" fillId="2" borderId="15" xfId="0" applyFont="1" applyFill="1" applyBorder="1" applyProtection="1">
      <protection hidden="1"/>
    </xf>
    <xf numFmtId="0" fontId="9" fillId="2" borderId="0" xfId="0" applyFont="1" applyFill="1" applyBorder="1" applyAlignment="1" applyProtection="1">
      <protection hidden="1"/>
    </xf>
    <xf numFmtId="0" fontId="1" fillId="0" borderId="0" xfId="0" applyFont="1" applyBorder="1" applyProtection="1">
      <protection hidden="1"/>
    </xf>
    <xf numFmtId="0" fontId="2" fillId="2" borderId="15" xfId="0" applyFont="1" applyFill="1" applyBorder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Border="1" applyAlignment="1" applyProtection="1">
      <alignment vertical="center" wrapText="1"/>
      <protection hidden="1"/>
    </xf>
    <xf numFmtId="0" fontId="2" fillId="2" borderId="15" xfId="0" applyFont="1" applyFill="1" applyBorder="1" applyAlignment="1" applyProtection="1">
      <alignment vertical="center" wrapText="1"/>
      <protection hidden="1"/>
    </xf>
    <xf numFmtId="0" fontId="1" fillId="2" borderId="0" xfId="0" applyFont="1" applyFill="1" applyBorder="1" applyProtection="1">
      <protection hidden="1"/>
    </xf>
    <xf numFmtId="0" fontId="2" fillId="0" borderId="12" xfId="0" applyFont="1" applyBorder="1" applyProtection="1">
      <protection hidden="1"/>
    </xf>
    <xf numFmtId="0" fontId="2" fillId="2" borderId="4" xfId="0" applyFont="1" applyFill="1" applyBorder="1"/>
    <xf numFmtId="0" fontId="2" fillId="2" borderId="8" xfId="0" applyFont="1" applyFill="1" applyBorder="1"/>
    <xf numFmtId="3" fontId="7" fillId="2" borderId="0" xfId="0" applyNumberFormat="1" applyFont="1" applyFill="1" applyBorder="1" applyAlignment="1" applyProtection="1">
      <alignment horizontal="center" vertical="center" wrapText="1"/>
      <protection hidden="1"/>
    </xf>
    <xf numFmtId="0" fontId="1" fillId="2" borderId="22" xfId="0" applyFont="1" applyFill="1" applyBorder="1" applyProtection="1"/>
    <xf numFmtId="0" fontId="1" fillId="2" borderId="23" xfId="0" applyFont="1" applyFill="1" applyBorder="1" applyProtection="1">
      <protection hidden="1"/>
    </xf>
    <xf numFmtId="3" fontId="7" fillId="2" borderId="23" xfId="0" applyNumberFormat="1" applyFont="1" applyFill="1" applyBorder="1" applyAlignment="1" applyProtection="1">
      <alignment horizontal="center" vertical="center" wrapText="1"/>
      <protection hidden="1"/>
    </xf>
    <xf numFmtId="3" fontId="7" fillId="2" borderId="23" xfId="0" applyNumberFormat="1" applyFont="1" applyFill="1" applyBorder="1" applyAlignment="1" applyProtection="1">
      <alignment vertical="center" wrapText="1"/>
      <protection hidden="1"/>
    </xf>
    <xf numFmtId="0" fontId="1" fillId="3" borderId="24" xfId="0" applyFont="1" applyFill="1" applyBorder="1" applyAlignment="1" applyProtection="1">
      <alignment horizontal="center"/>
      <protection hidden="1"/>
    </xf>
    <xf numFmtId="0" fontId="1" fillId="3" borderId="21" xfId="0" applyFont="1" applyFill="1" applyBorder="1" applyAlignment="1" applyProtection="1">
      <alignment horizontal="left"/>
      <protection hidden="1"/>
    </xf>
    <xf numFmtId="0" fontId="2" fillId="4" borderId="21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 applyProtection="1">
      <alignment horizontal="center"/>
      <protection hidden="1"/>
    </xf>
    <xf numFmtId="0" fontId="2" fillId="2" borderId="9" xfId="0" applyFont="1" applyFill="1" applyBorder="1" applyAlignment="1" applyProtection="1">
      <alignment horizontal="center"/>
      <protection hidden="1"/>
    </xf>
    <xf numFmtId="0" fontId="2" fillId="2" borderId="25" xfId="0" applyFont="1" applyFill="1" applyBorder="1" applyAlignment="1" applyProtection="1">
      <alignment horizontal="center"/>
      <protection hidden="1"/>
    </xf>
    <xf numFmtId="0" fontId="13" fillId="4" borderId="26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/>
      <protection hidden="1"/>
    </xf>
    <xf numFmtId="0" fontId="1" fillId="2" borderId="12" xfId="0" applyFont="1" applyFill="1" applyBorder="1" applyProtection="1">
      <protection hidden="1"/>
    </xf>
    <xf numFmtId="0" fontId="1" fillId="0" borderId="0" xfId="0" applyFont="1" applyBorder="1" applyAlignment="1" applyProtection="1">
      <alignment horizontal="center"/>
    </xf>
    <xf numFmtId="0" fontId="5" fillId="2" borderId="0" xfId="0" applyFont="1" applyFill="1" applyBorder="1" applyProtection="1"/>
    <xf numFmtId="0" fontId="5" fillId="0" borderId="0" xfId="0" applyFont="1" applyBorder="1" applyProtection="1"/>
    <xf numFmtId="0" fontId="5" fillId="2" borderId="4" xfId="0" applyFont="1" applyFill="1" applyBorder="1" applyAlignment="1" applyProtection="1">
      <alignment horizontal="center"/>
      <protection hidden="1"/>
    </xf>
    <xf numFmtId="0" fontId="5" fillId="2" borderId="29" xfId="0" applyFont="1" applyFill="1" applyBorder="1" applyAlignment="1" applyProtection="1">
      <alignment horizontal="center"/>
      <protection hidden="1"/>
    </xf>
    <xf numFmtId="0" fontId="5" fillId="2" borderId="30" xfId="0" applyFont="1" applyFill="1" applyBorder="1" applyAlignment="1" applyProtection="1">
      <alignment horizontal="center" vertical="top" wrapText="1"/>
      <protection hidden="1"/>
    </xf>
    <xf numFmtId="0" fontId="5" fillId="2" borderId="0" xfId="0" applyFont="1" applyFill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5" fillId="2" borderId="22" xfId="0" applyFont="1" applyFill="1" applyBorder="1" applyAlignment="1" applyProtection="1">
      <alignment horizontal="center"/>
      <protection hidden="1"/>
    </xf>
    <xf numFmtId="0" fontId="5" fillId="2" borderId="32" xfId="0" applyFont="1" applyFill="1" applyBorder="1" applyAlignment="1" applyProtection="1">
      <alignment horizontal="center"/>
      <protection hidden="1"/>
    </xf>
    <xf numFmtId="0" fontId="1" fillId="0" borderId="9" xfId="0" applyFont="1" applyBorder="1" applyAlignment="1" applyProtection="1">
      <alignment vertical="center"/>
      <protection hidden="1"/>
    </xf>
    <xf numFmtId="0" fontId="1" fillId="0" borderId="9" xfId="0" applyFont="1" applyBorder="1" applyAlignment="1" applyProtection="1">
      <alignment vertical="center" wrapText="1"/>
      <protection hidden="1"/>
    </xf>
    <xf numFmtId="0" fontId="14" fillId="0" borderId="9" xfId="0" applyFont="1" applyBorder="1" applyAlignment="1" applyProtection="1">
      <alignment horizontal="center" vertical="top" wrapText="1"/>
      <protection hidden="1"/>
    </xf>
    <xf numFmtId="0" fontId="14" fillId="0" borderId="9" xfId="3" applyFont="1" applyBorder="1" applyAlignment="1" applyProtection="1">
      <alignment horizontal="center" vertical="top" wrapText="1"/>
      <protection hidden="1"/>
    </xf>
    <xf numFmtId="0" fontId="14" fillId="2" borderId="3" xfId="0" applyFont="1" applyFill="1" applyBorder="1" applyAlignment="1" applyProtection="1">
      <alignment horizontal="center" vertical="top" wrapText="1"/>
      <protection hidden="1"/>
    </xf>
    <xf numFmtId="0" fontId="1" fillId="4" borderId="18" xfId="0" applyFont="1" applyFill="1" applyBorder="1" applyProtection="1">
      <protection locked="0"/>
    </xf>
    <xf numFmtId="0" fontId="1" fillId="2" borderId="21" xfId="0" applyFont="1" applyFill="1" applyBorder="1" applyAlignment="1" applyProtection="1">
      <alignment horizontal="center"/>
      <protection locked="0"/>
    </xf>
    <xf numFmtId="0" fontId="5" fillId="3" borderId="9" xfId="0" applyFont="1" applyFill="1" applyBorder="1" applyAlignment="1" applyProtection="1">
      <alignment horizontal="left"/>
      <protection hidden="1"/>
    </xf>
    <xf numFmtId="0" fontId="5" fillId="3" borderId="9" xfId="0" applyFont="1" applyFill="1" applyBorder="1" applyAlignment="1" applyProtection="1">
      <alignment horizontal="center"/>
      <protection hidden="1"/>
    </xf>
    <xf numFmtId="4" fontId="5" fillId="4" borderId="9" xfId="0" applyNumberFormat="1" applyFont="1" applyFill="1" applyBorder="1" applyAlignment="1" applyProtection="1">
      <alignment horizontal="right"/>
      <protection locked="0"/>
    </xf>
    <xf numFmtId="4" fontId="1" fillId="3" borderId="9" xfId="0" applyNumberFormat="1" applyFont="1" applyFill="1" applyBorder="1" applyProtection="1">
      <protection hidden="1"/>
    </xf>
    <xf numFmtId="165" fontId="1" fillId="3" borderId="9" xfId="1" applyFont="1" applyFill="1" applyBorder="1" applyAlignment="1" applyProtection="1">
      <alignment vertical="top" wrapText="1"/>
      <protection hidden="1"/>
    </xf>
    <xf numFmtId="4" fontId="5" fillId="9" borderId="9" xfId="0" applyNumberFormat="1" applyFont="1" applyFill="1" applyBorder="1" applyProtection="1">
      <protection hidden="1"/>
    </xf>
    <xf numFmtId="4" fontId="1" fillId="3" borderId="9" xfId="1" applyNumberFormat="1" applyFont="1" applyFill="1" applyBorder="1" applyAlignment="1" applyProtection="1">
      <alignment vertical="top" wrapText="1"/>
      <protection hidden="1"/>
    </xf>
    <xf numFmtId="165" fontId="1" fillId="3" borderId="10" xfId="0" applyNumberFormat="1" applyFont="1" applyFill="1" applyBorder="1" applyAlignment="1" applyProtection="1">
      <alignment vertical="top" wrapText="1"/>
      <protection hidden="1"/>
    </xf>
    <xf numFmtId="0" fontId="1" fillId="2" borderId="0" xfId="0" applyFont="1" applyFill="1" applyBorder="1" applyProtection="1"/>
    <xf numFmtId="2" fontId="1" fillId="3" borderId="9" xfId="0" applyNumberFormat="1" applyFont="1" applyFill="1" applyBorder="1" applyProtection="1">
      <protection hidden="1"/>
    </xf>
    <xf numFmtId="4" fontId="1" fillId="3" borderId="1" xfId="1" applyNumberFormat="1" applyFont="1" applyFill="1" applyBorder="1" applyAlignment="1" applyProtection="1">
      <alignment vertical="top" wrapText="1"/>
      <protection hidden="1"/>
    </xf>
    <xf numFmtId="165" fontId="1" fillId="3" borderId="33" xfId="0" applyNumberFormat="1" applyFont="1" applyFill="1" applyBorder="1" applyAlignment="1" applyProtection="1">
      <alignment vertical="top" wrapText="1"/>
      <protection hidden="1"/>
    </xf>
    <xf numFmtId="0" fontId="1" fillId="2" borderId="34" xfId="0" applyFont="1" applyFill="1" applyBorder="1" applyProtection="1">
      <protection hidden="1"/>
    </xf>
    <xf numFmtId="0" fontId="1" fillId="2" borderId="35" xfId="0" applyFont="1" applyFill="1" applyBorder="1" applyProtection="1">
      <protection hidden="1"/>
    </xf>
    <xf numFmtId="165" fontId="5" fillId="2" borderId="36" xfId="1" applyFont="1" applyFill="1" applyBorder="1" applyAlignment="1" applyProtection="1">
      <alignment horizontal="center" vertical="top" wrapText="1"/>
      <protection hidden="1"/>
    </xf>
    <xf numFmtId="4" fontId="1" fillId="3" borderId="20" xfId="1" applyNumberFormat="1" applyFont="1" applyFill="1" applyBorder="1" applyAlignment="1" applyProtection="1">
      <alignment vertical="top" wrapText="1"/>
      <protection hidden="1"/>
    </xf>
    <xf numFmtId="165" fontId="1" fillId="0" borderId="36" xfId="1" applyFont="1" applyBorder="1" applyAlignment="1" applyProtection="1">
      <alignment vertical="top" wrapText="1"/>
      <protection hidden="1"/>
    </xf>
    <xf numFmtId="165" fontId="1" fillId="3" borderId="20" xfId="1" applyFont="1" applyFill="1" applyBorder="1" applyAlignment="1" applyProtection="1">
      <alignment vertical="top" wrapText="1"/>
      <protection hidden="1"/>
    </xf>
    <xf numFmtId="0" fontId="1" fillId="0" borderId="20" xfId="0" applyFont="1" applyBorder="1" applyProtection="1">
      <protection hidden="1"/>
    </xf>
    <xf numFmtId="165" fontId="1" fillId="3" borderId="37" xfId="1" applyFont="1" applyFill="1" applyBorder="1" applyAlignment="1" applyProtection="1">
      <alignment vertical="top" wrapText="1"/>
      <protection hidden="1"/>
    </xf>
    <xf numFmtId="4" fontId="3" fillId="3" borderId="14" xfId="1" applyNumberFormat="1" applyFont="1" applyFill="1" applyBorder="1" applyAlignment="1" applyProtection="1">
      <alignment vertical="top" wrapText="1"/>
      <protection hidden="1"/>
    </xf>
    <xf numFmtId="165" fontId="3" fillId="3" borderId="14" xfId="1" applyFont="1" applyFill="1" applyBorder="1" applyAlignment="1" applyProtection="1">
      <alignment vertical="top" wrapText="1"/>
      <protection hidden="1"/>
    </xf>
    <xf numFmtId="0" fontId="1" fillId="2" borderId="0" xfId="0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center"/>
    </xf>
    <xf numFmtId="164" fontId="3" fillId="5" borderId="0" xfId="0" applyNumberFormat="1" applyFont="1" applyFill="1" applyBorder="1" applyAlignment="1" applyProtection="1">
      <alignment vertical="center" wrapText="1"/>
    </xf>
    <xf numFmtId="164" fontId="16" fillId="5" borderId="0" xfId="0" applyNumberFormat="1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Protection="1">
      <protection hidden="1"/>
    </xf>
    <xf numFmtId="0" fontId="1" fillId="2" borderId="5" xfId="0" applyFont="1" applyFill="1" applyBorder="1" applyProtection="1">
      <protection hidden="1"/>
    </xf>
    <xf numFmtId="0" fontId="17" fillId="2" borderId="41" xfId="0" applyFont="1" applyFill="1" applyBorder="1" applyAlignment="1" applyProtection="1">
      <protection hidden="1"/>
    </xf>
    <xf numFmtId="0" fontId="1" fillId="2" borderId="8" xfId="0" applyFont="1" applyFill="1" applyBorder="1" applyProtection="1">
      <protection hidden="1"/>
    </xf>
    <xf numFmtId="0" fontId="1" fillId="2" borderId="15" xfId="0" applyFont="1" applyFill="1" applyBorder="1" applyProtection="1">
      <protection hidden="1"/>
    </xf>
    <xf numFmtId="0" fontId="19" fillId="0" borderId="31" xfId="0" applyFont="1" applyBorder="1" applyAlignment="1" applyProtection="1">
      <alignment horizontal="center" wrapText="1"/>
      <protection hidden="1"/>
    </xf>
    <xf numFmtId="0" fontId="19" fillId="0" borderId="10" xfId="0" applyFont="1" applyBorder="1" applyAlignment="1" applyProtection="1">
      <alignment horizontal="center" wrapText="1"/>
      <protection hidden="1"/>
    </xf>
    <xf numFmtId="0" fontId="13" fillId="2" borderId="24" xfId="0" applyFont="1" applyFill="1" applyBorder="1" applyAlignment="1" applyProtection="1">
      <alignment horizontal="center"/>
      <protection hidden="1"/>
    </xf>
    <xf numFmtId="0" fontId="13" fillId="2" borderId="25" xfId="0" applyFont="1" applyFill="1" applyBorder="1" applyAlignment="1" applyProtection="1">
      <alignment horizontal="center"/>
      <protection hidden="1"/>
    </xf>
    <xf numFmtId="0" fontId="13" fillId="2" borderId="21" xfId="0" applyFont="1" applyFill="1" applyBorder="1" applyAlignment="1" applyProtection="1">
      <alignment horizontal="center"/>
      <protection hidden="1"/>
    </xf>
    <xf numFmtId="166" fontId="13" fillId="0" borderId="10" xfId="2" applyFont="1" applyBorder="1" applyAlignment="1" applyProtection="1">
      <protection hidden="1"/>
    </xf>
    <xf numFmtId="0" fontId="13" fillId="0" borderId="18" xfId="0" applyFont="1" applyBorder="1" applyAlignment="1" applyProtection="1">
      <protection hidden="1"/>
    </xf>
    <xf numFmtId="0" fontId="13" fillId="2" borderId="26" xfId="0" applyFont="1" applyFill="1" applyBorder="1" applyAlignment="1" applyProtection="1">
      <alignment horizontal="left"/>
      <protection hidden="1"/>
    </xf>
    <xf numFmtId="0" fontId="13" fillId="2" borderId="25" xfId="0" applyFont="1" applyFill="1" applyBorder="1" applyAlignment="1" applyProtection="1">
      <alignment horizontal="left"/>
      <protection hidden="1"/>
    </xf>
    <xf numFmtId="0" fontId="13" fillId="2" borderId="21" xfId="0" applyFont="1" applyFill="1" applyBorder="1" applyAlignment="1" applyProtection="1">
      <alignment horizontal="left"/>
      <protection hidden="1"/>
    </xf>
    <xf numFmtId="166" fontId="13" fillId="0" borderId="10" xfId="2" applyFont="1" applyBorder="1" applyAlignment="1" applyProtection="1">
      <alignment horizontal="left"/>
      <protection hidden="1"/>
    </xf>
    <xf numFmtId="0" fontId="13" fillId="2" borderId="34" xfId="0" applyFont="1" applyFill="1" applyBorder="1" applyAlignment="1" applyProtection="1">
      <alignment horizontal="center"/>
      <protection hidden="1"/>
    </xf>
    <xf numFmtId="0" fontId="13" fillId="2" borderId="35" xfId="0" applyFont="1" applyFill="1" applyBorder="1" applyAlignment="1" applyProtection="1">
      <alignment horizontal="center"/>
      <protection hidden="1"/>
    </xf>
    <xf numFmtId="0" fontId="13" fillId="2" borderId="36" xfId="0" applyFont="1" applyFill="1" applyBorder="1" applyAlignment="1" applyProtection="1">
      <alignment horizontal="center"/>
      <protection hidden="1"/>
    </xf>
    <xf numFmtId="166" fontId="13" fillId="0" borderId="13" xfId="2" applyFont="1" applyBorder="1" applyAlignment="1" applyProtection="1">
      <protection hidden="1"/>
    </xf>
    <xf numFmtId="0" fontId="0" fillId="2" borderId="0" xfId="0" applyFill="1" applyBorder="1" applyProtection="1">
      <protection hidden="1"/>
    </xf>
    <xf numFmtId="166" fontId="0" fillId="2" borderId="0" xfId="2" applyFont="1" applyFill="1" applyBorder="1" applyAlignment="1" applyProtection="1">
      <protection hidden="1"/>
    </xf>
    <xf numFmtId="0" fontId="5" fillId="2" borderId="8" xfId="0" applyFont="1" applyFill="1" applyBorder="1" applyProtection="1">
      <protection hidden="1"/>
    </xf>
    <xf numFmtId="0" fontId="5" fillId="2" borderId="0" xfId="0" applyFont="1" applyFill="1" applyBorder="1" applyProtection="1">
      <protection hidden="1"/>
    </xf>
    <xf numFmtId="0" fontId="13" fillId="0" borderId="19" xfId="0" applyFont="1" applyBorder="1" applyAlignment="1" applyProtection="1">
      <protection hidden="1"/>
    </xf>
    <xf numFmtId="0" fontId="13" fillId="2" borderId="37" xfId="0" applyFont="1" applyFill="1" applyBorder="1" applyAlignment="1" applyProtection="1">
      <alignment horizontal="left"/>
      <protection hidden="1"/>
    </xf>
    <xf numFmtId="0" fontId="13" fillId="2" borderId="35" xfId="0" applyFont="1" applyFill="1" applyBorder="1" applyAlignment="1" applyProtection="1">
      <alignment horizontal="left"/>
      <protection hidden="1"/>
    </xf>
    <xf numFmtId="0" fontId="13" fillId="2" borderId="36" xfId="0" applyFont="1" applyFill="1" applyBorder="1" applyAlignment="1" applyProtection="1">
      <alignment horizontal="left"/>
      <protection hidden="1"/>
    </xf>
    <xf numFmtId="166" fontId="13" fillId="0" borderId="13" xfId="2" applyFont="1" applyBorder="1" applyAlignment="1" applyProtection="1">
      <alignment horizontal="left"/>
      <protection hidden="1"/>
    </xf>
    <xf numFmtId="0" fontId="5" fillId="2" borderId="15" xfId="0" applyFont="1" applyFill="1" applyBorder="1" applyProtection="1">
      <protection hidden="1"/>
    </xf>
    <xf numFmtId="0" fontId="5" fillId="2" borderId="8" xfId="0" applyFont="1" applyFill="1" applyBorder="1" applyAlignment="1" applyProtection="1">
      <alignment horizontal="center"/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5" fillId="0" borderId="0" xfId="0" applyFont="1" applyBorder="1" applyAlignment="1" applyProtection="1">
      <alignment horizontal="center" vertical="center" wrapText="1"/>
      <protection hidden="1"/>
    </xf>
    <xf numFmtId="0" fontId="5" fillId="2" borderId="15" xfId="0" applyFont="1" applyFill="1" applyBorder="1" applyAlignment="1" applyProtection="1">
      <alignment horizontal="center" vertical="center" wrapText="1"/>
      <protection hidden="1"/>
    </xf>
    <xf numFmtId="0" fontId="1" fillId="0" borderId="19" xfId="0" applyFont="1" applyBorder="1" applyAlignment="1" applyProtection="1">
      <alignment vertical="center"/>
      <protection hidden="1"/>
    </xf>
    <xf numFmtId="0" fontId="1" fillId="0" borderId="13" xfId="0" applyFont="1" applyBorder="1" applyAlignment="1" applyProtection="1">
      <alignment vertical="center" wrapText="1"/>
      <protection hidden="1"/>
    </xf>
    <xf numFmtId="0" fontId="1" fillId="0" borderId="19" xfId="0" applyFont="1" applyBorder="1" applyAlignment="1" applyProtection="1">
      <alignment horizontal="center" vertical="center" wrapText="1"/>
      <protection hidden="1"/>
    </xf>
    <xf numFmtId="0" fontId="1" fillId="0" borderId="20" xfId="0" applyFont="1" applyBorder="1" applyAlignment="1" applyProtection="1">
      <alignment horizontal="center" vertical="center" wrapText="1"/>
      <protection hidden="1"/>
    </xf>
    <xf numFmtId="0" fontId="1" fillId="0" borderId="20" xfId="3" applyFont="1" applyBorder="1" applyAlignment="1" applyProtection="1">
      <alignment horizontal="center" vertical="center" wrapText="1"/>
      <protection hidden="1"/>
    </xf>
    <xf numFmtId="0" fontId="1" fillId="0" borderId="13" xfId="0" applyFont="1" applyBorder="1" applyAlignment="1" applyProtection="1">
      <alignment horizontal="center" vertical="center" wrapText="1"/>
      <protection hidden="1"/>
    </xf>
    <xf numFmtId="0" fontId="1" fillId="0" borderId="36" xfId="0" applyFont="1" applyBorder="1" applyAlignment="1" applyProtection="1">
      <alignment horizontal="center" vertical="center" wrapText="1"/>
      <protection hidden="1"/>
    </xf>
    <xf numFmtId="0" fontId="1" fillId="4" borderId="18" xfId="0" applyFont="1" applyFill="1" applyBorder="1" applyAlignment="1" applyProtection="1">
      <alignment horizontal="left"/>
      <protection locked="0"/>
    </xf>
    <xf numFmtId="0" fontId="1" fillId="2" borderId="32" xfId="0" applyFont="1" applyFill="1" applyBorder="1" applyAlignment="1" applyProtection="1">
      <alignment horizontal="center"/>
      <protection locked="0"/>
    </xf>
    <xf numFmtId="0" fontId="5" fillId="3" borderId="3" xfId="0" applyFont="1" applyFill="1" applyBorder="1" applyAlignment="1" applyProtection="1">
      <alignment horizontal="left"/>
      <protection hidden="1"/>
    </xf>
    <xf numFmtId="0" fontId="5" fillId="4" borderId="3" xfId="0" applyFont="1" applyFill="1" applyBorder="1" applyAlignment="1" applyProtection="1">
      <alignment horizontal="left"/>
      <protection locked="0"/>
    </xf>
    <xf numFmtId="3" fontId="5" fillId="4" borderId="3" xfId="0" applyNumberFormat="1" applyFont="1" applyFill="1" applyBorder="1" applyAlignment="1" applyProtection="1">
      <alignment horizontal="center"/>
      <protection locked="0"/>
    </xf>
    <xf numFmtId="4" fontId="1" fillId="3" borderId="3" xfId="0" applyNumberFormat="1" applyFont="1" applyFill="1" applyBorder="1" applyAlignment="1" applyProtection="1">
      <protection hidden="1"/>
    </xf>
    <xf numFmtId="165" fontId="1" fillId="3" borderId="3" xfId="1" applyFont="1" applyFill="1" applyBorder="1" applyAlignment="1" applyProtection="1">
      <alignment wrapText="1"/>
      <protection hidden="1"/>
    </xf>
    <xf numFmtId="0" fontId="5" fillId="4" borderId="3" xfId="0" applyFont="1" applyFill="1" applyBorder="1" applyAlignment="1" applyProtection="1">
      <alignment horizontal="center"/>
      <protection locked="0"/>
    </xf>
    <xf numFmtId="167" fontId="5" fillId="4" borderId="3" xfId="0" applyNumberFormat="1" applyFont="1" applyFill="1" applyBorder="1" applyAlignment="1" applyProtection="1">
      <alignment horizontal="right"/>
      <protection locked="0"/>
    </xf>
    <xf numFmtId="0" fontId="5" fillId="4" borderId="9" xfId="0" applyFont="1" applyFill="1" applyBorder="1" applyAlignment="1" applyProtection="1">
      <alignment horizontal="left"/>
      <protection locked="0"/>
    </xf>
    <xf numFmtId="3" fontId="5" fillId="4" borderId="9" xfId="0" applyNumberFormat="1" applyFont="1" applyFill="1" applyBorder="1" applyAlignment="1" applyProtection="1">
      <alignment horizontal="center"/>
      <protection locked="0"/>
    </xf>
    <xf numFmtId="4" fontId="1" fillId="3" borderId="9" xfId="0" applyNumberFormat="1" applyFont="1" applyFill="1" applyBorder="1" applyAlignment="1" applyProtection="1">
      <protection hidden="1"/>
    </xf>
    <xf numFmtId="165" fontId="1" fillId="3" borderId="9" xfId="1" applyFont="1" applyFill="1" applyBorder="1" applyAlignment="1" applyProtection="1">
      <alignment wrapText="1"/>
      <protection hidden="1"/>
    </xf>
    <xf numFmtId="0" fontId="5" fillId="4" borderId="9" xfId="0" applyFont="1" applyFill="1" applyBorder="1" applyAlignment="1" applyProtection="1">
      <alignment horizontal="center"/>
      <protection locked="0"/>
    </xf>
    <xf numFmtId="167" fontId="5" fillId="4" borderId="9" xfId="0" applyNumberFormat="1" applyFont="1" applyFill="1" applyBorder="1" applyAlignment="1" applyProtection="1">
      <alignment horizontal="right"/>
      <protection locked="0"/>
    </xf>
    <xf numFmtId="0" fontId="1" fillId="0" borderId="34" xfId="0" applyFont="1" applyBorder="1" applyAlignment="1" applyProtection="1">
      <protection hidden="1"/>
    </xf>
    <xf numFmtId="0" fontId="1" fillId="0" borderId="35" xfId="0" applyFont="1" applyBorder="1" applyAlignment="1" applyProtection="1">
      <protection hidden="1"/>
    </xf>
    <xf numFmtId="165" fontId="5" fillId="3" borderId="14" xfId="1" applyFont="1" applyFill="1" applyBorder="1" applyAlignment="1" applyProtection="1">
      <alignment wrapText="1"/>
      <protection hidden="1"/>
    </xf>
    <xf numFmtId="0" fontId="20" fillId="2" borderId="0" xfId="0" applyFont="1" applyFill="1" applyAlignment="1" applyProtection="1">
      <alignment horizontal="center"/>
    </xf>
    <xf numFmtId="0" fontId="21" fillId="2" borderId="0" xfId="0" applyFont="1" applyFill="1" applyProtection="1"/>
    <xf numFmtId="0" fontId="22" fillId="2" borderId="0" xfId="0" applyFont="1" applyFill="1" applyProtection="1"/>
    <xf numFmtId="0" fontId="0" fillId="2" borderId="0" xfId="0" applyFill="1" applyProtection="1"/>
    <xf numFmtId="0" fontId="23" fillId="2" borderId="0" xfId="0" applyFont="1" applyFill="1" applyProtection="1"/>
    <xf numFmtId="0" fontId="21" fillId="0" borderId="0" xfId="0" applyFont="1" applyProtection="1"/>
    <xf numFmtId="0" fontId="24" fillId="2" borderId="0" xfId="0" applyFont="1" applyFill="1" applyAlignment="1" applyProtection="1">
      <alignment wrapText="1"/>
    </xf>
    <xf numFmtId="0" fontId="24" fillId="2" borderId="0" xfId="0" applyFont="1" applyFill="1" applyProtection="1"/>
    <xf numFmtId="0" fontId="22" fillId="2" borderId="39" xfId="0" applyFont="1" applyFill="1" applyBorder="1" applyAlignment="1" applyProtection="1">
      <alignment horizontal="center"/>
    </xf>
    <xf numFmtId="0" fontId="20" fillId="2" borderId="26" xfId="0" applyFont="1" applyFill="1" applyBorder="1" applyAlignment="1" applyProtection="1">
      <alignment horizontal="center"/>
    </xf>
    <xf numFmtId="0" fontId="20" fillId="2" borderId="25" xfId="0" applyFont="1" applyFill="1" applyBorder="1" applyAlignment="1" applyProtection="1">
      <alignment horizontal="center"/>
    </xf>
    <xf numFmtId="0" fontId="20" fillId="2" borderId="21" xfId="0" applyFont="1" applyFill="1" applyBorder="1" applyAlignment="1" applyProtection="1">
      <alignment horizontal="center"/>
    </xf>
    <xf numFmtId="0" fontId="20" fillId="0" borderId="9" xfId="0" applyFont="1" applyBorder="1" applyAlignment="1" applyProtection="1">
      <alignment horizontal="center"/>
    </xf>
    <xf numFmtId="0" fontId="20" fillId="4" borderId="9" xfId="0" applyFont="1" applyFill="1" applyBorder="1" applyAlignment="1" applyProtection="1">
      <alignment horizontal="center"/>
      <protection locked="0"/>
    </xf>
    <xf numFmtId="14" fontId="20" fillId="4" borderId="9" xfId="0" applyNumberFormat="1" applyFont="1" applyFill="1" applyBorder="1" applyAlignment="1" applyProtection="1">
      <alignment horizontal="center"/>
      <protection locked="0"/>
    </xf>
    <xf numFmtId="0" fontId="25" fillId="4" borderId="9" xfId="0" applyFont="1" applyFill="1" applyBorder="1" applyAlignment="1" applyProtection="1">
      <alignment horizontal="center"/>
      <protection locked="0"/>
    </xf>
    <xf numFmtId="0" fontId="21" fillId="10" borderId="0" xfId="0" applyFont="1" applyFill="1" applyAlignment="1" applyProtection="1">
      <alignment horizontal="center"/>
    </xf>
    <xf numFmtId="0" fontId="25" fillId="2" borderId="0" xfId="0" applyFont="1" applyFill="1" applyAlignment="1" applyProtection="1">
      <alignment horizontal="center"/>
    </xf>
    <xf numFmtId="0" fontId="27" fillId="0" borderId="0" xfId="0" applyFont="1"/>
    <xf numFmtId="0" fontId="28" fillId="11" borderId="4" xfId="0" applyFont="1" applyFill="1" applyBorder="1" applyAlignment="1" applyProtection="1">
      <alignment horizontal="center" vertical="center" wrapText="1"/>
      <protection hidden="1"/>
    </xf>
    <xf numFmtId="0" fontId="27" fillId="0" borderId="0" xfId="0" applyFont="1" applyProtection="1">
      <protection hidden="1"/>
    </xf>
    <xf numFmtId="0" fontId="27" fillId="12" borderId="9" xfId="0" applyFont="1" applyFill="1" applyBorder="1" applyProtection="1">
      <protection hidden="1"/>
    </xf>
    <xf numFmtId="0" fontId="27" fillId="12" borderId="9" xfId="0" applyFont="1" applyFill="1" applyBorder="1" applyAlignment="1" applyProtection="1">
      <alignment horizontal="center" vertical="center" wrapText="1"/>
      <protection hidden="1"/>
    </xf>
    <xf numFmtId="0" fontId="27" fillId="13" borderId="9" xfId="0" applyFont="1" applyFill="1" applyBorder="1" applyAlignment="1" applyProtection="1">
      <alignment horizontal="justify" vertical="center" wrapText="1"/>
      <protection hidden="1"/>
    </xf>
    <xf numFmtId="0" fontId="27" fillId="13" borderId="9" xfId="0" applyFont="1" applyFill="1" applyBorder="1" applyAlignment="1" applyProtection="1">
      <alignment horizontal="center" vertical="center" wrapText="1"/>
      <protection hidden="1"/>
    </xf>
    <xf numFmtId="0" fontId="27" fillId="13" borderId="9" xfId="0" applyFont="1" applyFill="1" applyBorder="1" applyProtection="1">
      <protection hidden="1"/>
    </xf>
    <xf numFmtId="0" fontId="27" fillId="14" borderId="9" xfId="0" applyFont="1" applyFill="1" applyBorder="1" applyProtection="1">
      <protection hidden="1"/>
    </xf>
    <xf numFmtId="0" fontId="27" fillId="14" borderId="9" xfId="0" applyFont="1" applyFill="1" applyBorder="1" applyAlignment="1" applyProtection="1">
      <alignment horizontal="center" vertical="center" wrapText="1"/>
      <protection hidden="1"/>
    </xf>
    <xf numFmtId="0" fontId="27" fillId="14" borderId="9" xfId="0" applyFont="1" applyFill="1" applyBorder="1" applyAlignment="1" applyProtection="1">
      <alignment horizontal="justify" vertical="center" wrapText="1"/>
      <protection hidden="1"/>
    </xf>
    <xf numFmtId="0" fontId="27" fillId="15" borderId="9" xfId="0" applyFont="1" applyFill="1" applyBorder="1" applyAlignment="1" applyProtection="1">
      <alignment horizontal="justify" vertical="center" wrapText="1"/>
      <protection hidden="1"/>
    </xf>
    <xf numFmtId="0" fontId="27" fillId="15" borderId="9" xfId="0" applyFont="1" applyFill="1" applyBorder="1" applyAlignment="1" applyProtection="1">
      <alignment horizontal="center" vertical="center" wrapText="1"/>
      <protection hidden="1"/>
    </xf>
    <xf numFmtId="0" fontId="27" fillId="15" borderId="9" xfId="0" applyFont="1" applyFill="1" applyBorder="1" applyProtection="1">
      <protection hidden="1"/>
    </xf>
    <xf numFmtId="0" fontId="27" fillId="6" borderId="9" xfId="0" applyFont="1" applyFill="1" applyBorder="1" applyAlignment="1" applyProtection="1">
      <alignment horizontal="justify" vertical="center" wrapText="1"/>
      <protection hidden="1"/>
    </xf>
    <xf numFmtId="0" fontId="27" fillId="6" borderId="9" xfId="0" applyFont="1" applyFill="1" applyBorder="1" applyAlignment="1" applyProtection="1">
      <alignment horizontal="center" vertical="center" wrapText="1"/>
      <protection hidden="1"/>
    </xf>
    <xf numFmtId="0" fontId="27" fillId="6" borderId="9" xfId="0" applyFont="1" applyFill="1" applyBorder="1" applyProtection="1">
      <protection hidden="1"/>
    </xf>
    <xf numFmtId="0" fontId="27" fillId="16" borderId="9" xfId="0" applyFont="1" applyFill="1" applyBorder="1" applyAlignment="1" applyProtection="1">
      <alignment horizontal="justify" vertical="center" wrapText="1"/>
      <protection hidden="1"/>
    </xf>
    <xf numFmtId="0" fontId="27" fillId="16" borderId="9" xfId="0" applyFont="1" applyFill="1" applyBorder="1" applyAlignment="1" applyProtection="1">
      <alignment horizontal="center" vertical="center" wrapText="1"/>
      <protection hidden="1"/>
    </xf>
    <xf numFmtId="0" fontId="27" fillId="16" borderId="9" xfId="0" applyFont="1" applyFill="1" applyBorder="1" applyProtection="1">
      <protection hidden="1"/>
    </xf>
    <xf numFmtId="0" fontId="27" fillId="17" borderId="9" xfId="0" applyFont="1" applyFill="1" applyBorder="1" applyAlignment="1" applyProtection="1">
      <alignment horizontal="justify" vertical="center" wrapText="1"/>
      <protection hidden="1"/>
    </xf>
    <xf numFmtId="0" fontId="27" fillId="17" borderId="9" xfId="0" applyFont="1" applyFill="1" applyBorder="1" applyAlignment="1" applyProtection="1">
      <alignment horizontal="center" vertical="center" wrapText="1"/>
      <protection hidden="1"/>
    </xf>
    <xf numFmtId="0" fontId="27" fillId="17" borderId="9" xfId="0" applyFont="1" applyFill="1" applyBorder="1" applyProtection="1">
      <protection hidden="1"/>
    </xf>
    <xf numFmtId="0" fontId="27" fillId="18" borderId="9" xfId="0" applyFont="1" applyFill="1" applyBorder="1" applyAlignment="1" applyProtection="1">
      <alignment horizontal="justify" vertical="center" wrapText="1"/>
      <protection hidden="1"/>
    </xf>
    <xf numFmtId="0" fontId="27" fillId="18" borderId="9" xfId="0" applyFont="1" applyFill="1" applyBorder="1" applyAlignment="1" applyProtection="1">
      <alignment horizontal="center" vertical="center" wrapText="1"/>
      <protection hidden="1"/>
    </xf>
    <xf numFmtId="0" fontId="27" fillId="18" borderId="9" xfId="0" applyFont="1" applyFill="1" applyBorder="1" applyProtection="1">
      <protection hidden="1"/>
    </xf>
    <xf numFmtId="0" fontId="27" fillId="2" borderId="9" xfId="0" applyFont="1" applyFill="1" applyBorder="1" applyAlignment="1" applyProtection="1">
      <alignment vertical="center" wrapText="1"/>
      <protection hidden="1"/>
    </xf>
    <xf numFmtId="0" fontId="27" fillId="19" borderId="9" xfId="0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0" fontId="29" fillId="3" borderId="46" xfId="0" applyFont="1" applyFill="1" applyBorder="1" applyAlignment="1" applyProtection="1">
      <alignment wrapText="1"/>
      <protection hidden="1"/>
    </xf>
    <xf numFmtId="0" fontId="29" fillId="3" borderId="47" xfId="0" applyFont="1" applyFill="1" applyBorder="1" applyAlignment="1" applyProtection="1">
      <alignment wrapText="1"/>
      <protection hidden="1"/>
    </xf>
    <xf numFmtId="0" fontId="0" fillId="0" borderId="0" xfId="0" applyAlignment="1" applyProtection="1">
      <alignment wrapText="1"/>
      <protection hidden="1"/>
    </xf>
    <xf numFmtId="0" fontId="30" fillId="3" borderId="9" xfId="0" applyFont="1" applyFill="1" applyBorder="1" applyAlignment="1" applyProtection="1">
      <alignment wrapText="1"/>
      <protection hidden="1"/>
    </xf>
    <xf numFmtId="0" fontId="30" fillId="20" borderId="9" xfId="0" applyFont="1" applyFill="1" applyBorder="1" applyAlignment="1" applyProtection="1">
      <alignment wrapText="1"/>
      <protection hidden="1"/>
    </xf>
    <xf numFmtId="0" fontId="30" fillId="21" borderId="9" xfId="0" applyFont="1" applyFill="1" applyBorder="1" applyAlignment="1" applyProtection="1">
      <alignment wrapText="1"/>
      <protection hidden="1"/>
    </xf>
    <xf numFmtId="0" fontId="30" fillId="4" borderId="9" xfId="0" applyFont="1" applyFill="1" applyBorder="1" applyAlignment="1" applyProtection="1">
      <alignment wrapText="1"/>
      <protection hidden="1"/>
    </xf>
    <xf numFmtId="0" fontId="29" fillId="0" borderId="0" xfId="0" applyFont="1" applyAlignment="1" applyProtection="1">
      <alignment wrapText="1"/>
      <protection hidden="1"/>
    </xf>
    <xf numFmtId="0" fontId="0" fillId="3" borderId="9" xfId="0" applyFill="1" applyBorder="1" applyAlignment="1" applyProtection="1">
      <alignment wrapText="1"/>
      <protection hidden="1"/>
    </xf>
    <xf numFmtId="0" fontId="0" fillId="20" borderId="9" xfId="0" applyFont="1" applyFill="1" applyBorder="1" applyAlignment="1" applyProtection="1">
      <alignment wrapText="1"/>
      <protection hidden="1"/>
    </xf>
    <xf numFmtId="0" fontId="0" fillId="21" borderId="9" xfId="0" applyFont="1" applyFill="1" applyBorder="1" applyAlignment="1" applyProtection="1">
      <alignment wrapText="1"/>
      <protection hidden="1"/>
    </xf>
    <xf numFmtId="0" fontId="0" fillId="4" borderId="9" xfId="0" applyFont="1" applyFill="1" applyBorder="1" applyAlignment="1" applyProtection="1">
      <alignment wrapText="1"/>
      <protection hidden="1"/>
    </xf>
    <xf numFmtId="0" fontId="32" fillId="3" borderId="9" xfId="0" applyFont="1" applyFill="1" applyBorder="1" applyAlignment="1" applyProtection="1">
      <alignment wrapText="1"/>
      <protection hidden="1"/>
    </xf>
    <xf numFmtId="0" fontId="32" fillId="20" borderId="9" xfId="0" applyFont="1" applyFill="1" applyBorder="1" applyAlignment="1" applyProtection="1">
      <alignment wrapText="1"/>
      <protection hidden="1"/>
    </xf>
    <xf numFmtId="0" fontId="32" fillId="21" borderId="9" xfId="0" applyFont="1" applyFill="1" applyBorder="1" applyAlignment="1" applyProtection="1">
      <alignment wrapText="1"/>
      <protection hidden="1"/>
    </xf>
    <xf numFmtId="0" fontId="32" fillId="4" borderId="9" xfId="0" applyFont="1" applyFill="1" applyBorder="1" applyAlignment="1" applyProtection="1">
      <alignment wrapText="1"/>
      <protection hidden="1"/>
    </xf>
    <xf numFmtId="0" fontId="0" fillId="0" borderId="0" xfId="0" applyProtection="1"/>
    <xf numFmtId="0" fontId="29" fillId="4" borderId="48" xfId="0" applyFont="1" applyFill="1" applyBorder="1" applyAlignment="1">
      <alignment horizontal="center" vertical="center"/>
    </xf>
    <xf numFmtId="0" fontId="0" fillId="0" borderId="0" xfId="0" applyFont="1" applyAlignment="1" applyProtection="1">
      <alignment horizontal="center"/>
    </xf>
    <xf numFmtId="0" fontId="0" fillId="0" borderId="0" xfId="0" applyFont="1" applyProtection="1"/>
    <xf numFmtId="0" fontId="33" fillId="3" borderId="28" xfId="0" applyFont="1" applyFill="1" applyBorder="1" applyAlignment="1">
      <alignment vertical="center" wrapText="1"/>
    </xf>
    <xf numFmtId="0" fontId="13" fillId="0" borderId="8" xfId="0" applyFont="1" applyBorder="1" applyAlignment="1">
      <alignment vertical="center"/>
    </xf>
    <xf numFmtId="0" fontId="0" fillId="0" borderId="0" xfId="0" applyBorder="1" applyProtection="1"/>
    <xf numFmtId="0" fontId="0" fillId="16" borderId="49" xfId="0" applyFont="1" applyFill="1" applyBorder="1"/>
    <xf numFmtId="165" fontId="33" fillId="22" borderId="9" xfId="1" applyFont="1" applyFill="1" applyBorder="1" applyAlignment="1" applyProtection="1">
      <alignment vertical="center" wrapText="1"/>
    </xf>
    <xf numFmtId="0" fontId="13" fillId="0" borderId="0" xfId="0" applyFont="1" applyBorder="1" applyAlignment="1">
      <alignment vertical="center"/>
    </xf>
    <xf numFmtId="0" fontId="0" fillId="23" borderId="49" xfId="0" applyFont="1" applyFill="1" applyBorder="1"/>
    <xf numFmtId="0" fontId="0" fillId="0" borderId="49" xfId="0" applyFont="1" applyBorder="1"/>
    <xf numFmtId="0" fontId="0" fillId="23" borderId="50" xfId="0" applyFont="1" applyFill="1" applyBorder="1"/>
    <xf numFmtId="0" fontId="0" fillId="0" borderId="51" xfId="0" applyFont="1" applyBorder="1"/>
    <xf numFmtId="0" fontId="0" fillId="23" borderId="51" xfId="0" applyFont="1" applyFill="1" applyBorder="1"/>
    <xf numFmtId="0" fontId="5" fillId="0" borderId="19" xfId="0" applyFont="1" applyBorder="1" applyAlignment="1" applyProtection="1">
      <alignment horizontal="center"/>
      <protection hidden="1"/>
    </xf>
    <xf numFmtId="165" fontId="7" fillId="3" borderId="20" xfId="1" applyFont="1" applyFill="1" applyBorder="1" applyAlignment="1" applyProtection="1">
      <alignment horizontal="center" vertical="center" wrapText="1"/>
      <protection hidden="1"/>
    </xf>
    <xf numFmtId="165" fontId="7" fillId="3" borderId="13" xfId="1" applyFont="1" applyFill="1" applyBorder="1" applyAlignment="1" applyProtection="1">
      <alignment horizontal="center" vertical="center" wrapText="1"/>
      <protection hidden="1"/>
    </xf>
    <xf numFmtId="0" fontId="13" fillId="4" borderId="9" xfId="0" applyFont="1" applyFill="1" applyBorder="1" applyAlignment="1" applyProtection="1">
      <alignment horizontal="left"/>
      <protection locked="0"/>
    </xf>
    <xf numFmtId="0" fontId="2" fillId="4" borderId="9" xfId="0" applyFont="1" applyFill="1" applyBorder="1" applyAlignment="1" applyProtection="1">
      <alignment horizontal="left"/>
      <protection locked="0"/>
    </xf>
    <xf numFmtId="165" fontId="9" fillId="3" borderId="9" xfId="1" applyFont="1" applyFill="1" applyBorder="1" applyAlignment="1" applyProtection="1">
      <alignment horizontal="center" vertical="center" wrapText="1"/>
      <protection hidden="1"/>
    </xf>
    <xf numFmtId="165" fontId="9" fillId="3" borderId="10" xfId="1" applyFont="1" applyFill="1" applyBorder="1" applyAlignment="1" applyProtection="1">
      <alignment horizontal="center" vertical="center" wrapText="1"/>
      <protection hidden="1"/>
    </xf>
    <xf numFmtId="0" fontId="13" fillId="4" borderId="9" xfId="0" applyFont="1" applyFill="1" applyBorder="1" applyAlignment="1" applyProtection="1">
      <alignment vertical="top"/>
      <protection locked="0"/>
    </xf>
    <xf numFmtId="49" fontId="10" fillId="5" borderId="14" xfId="0" applyNumberFormat="1" applyFont="1" applyFill="1" applyBorder="1" applyAlignment="1" applyProtection="1">
      <alignment horizontal="center" vertical="center" wrapText="1"/>
      <protection hidden="1"/>
    </xf>
    <xf numFmtId="3" fontId="7" fillId="3" borderId="9" xfId="0" applyNumberFormat="1" applyFont="1" applyFill="1" applyBorder="1" applyAlignment="1" applyProtection="1">
      <alignment horizontal="center" vertical="center" wrapText="1"/>
      <protection hidden="1"/>
    </xf>
    <xf numFmtId="3" fontId="3" fillId="3" borderId="21" xfId="0" applyNumberFormat="1" applyFont="1" applyFill="1" applyBorder="1" applyAlignment="1" applyProtection="1">
      <alignment horizontal="center" vertical="center" wrapText="1"/>
      <protection hidden="1"/>
    </xf>
    <xf numFmtId="3" fontId="12" fillId="3" borderId="9" xfId="0" applyNumberFormat="1" applyFont="1" applyFill="1" applyBorder="1" applyAlignment="1" applyProtection="1">
      <alignment horizontal="center" vertical="center" wrapText="1"/>
      <protection hidden="1"/>
    </xf>
    <xf numFmtId="3" fontId="12" fillId="3" borderId="10" xfId="0" applyNumberFormat="1" applyFont="1" applyFill="1" applyBorder="1" applyAlignment="1" applyProtection="1">
      <alignment horizontal="center" vertical="center" wrapText="1"/>
      <protection hidden="1"/>
    </xf>
    <xf numFmtId="3" fontId="9" fillId="3" borderId="18" xfId="0" applyNumberFormat="1" applyFont="1" applyFill="1" applyBorder="1" applyAlignment="1" applyProtection="1">
      <alignment horizontal="center" vertical="center" wrapText="1"/>
      <protection hidden="1"/>
    </xf>
    <xf numFmtId="165" fontId="9" fillId="3" borderId="9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13" xfId="0" applyFont="1" applyBorder="1" applyAlignment="1" applyProtection="1">
      <alignment horizontal="center" vertical="center" wrapText="1"/>
      <protection hidden="1"/>
    </xf>
    <xf numFmtId="3" fontId="7" fillId="3" borderId="19" xfId="0" applyNumberFormat="1" applyFont="1" applyFill="1" applyBorder="1" applyAlignment="1" applyProtection="1">
      <alignment horizontal="center" vertical="center" wrapText="1"/>
      <protection hidden="1"/>
    </xf>
    <xf numFmtId="165" fontId="7" fillId="3" borderId="20" xfId="0" applyNumberFormat="1" applyFont="1" applyFill="1" applyBorder="1" applyAlignment="1" applyProtection="1">
      <alignment horizontal="center" vertical="center" wrapText="1"/>
      <protection hidden="1"/>
    </xf>
    <xf numFmtId="49" fontId="11" fillId="7" borderId="17" xfId="0" applyNumberFormat="1" applyFont="1" applyFill="1" applyBorder="1" applyAlignment="1" applyProtection="1">
      <alignment horizontal="center" vertical="center" wrapText="1"/>
      <protection hidden="1"/>
    </xf>
    <xf numFmtId="165" fontId="9" fillId="3" borderId="3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16" xfId="0" applyFont="1" applyBorder="1" applyAlignment="1">
      <alignment horizontal="center"/>
    </xf>
    <xf numFmtId="0" fontId="5" fillId="8" borderId="10" xfId="0" applyFont="1" applyFill="1" applyBorder="1" applyAlignment="1" applyProtection="1">
      <alignment horizontal="center" vertical="center" wrapText="1"/>
      <protection hidden="1"/>
    </xf>
    <xf numFmtId="0" fontId="3" fillId="4" borderId="9" xfId="0" applyFont="1" applyFill="1" applyBorder="1" applyAlignment="1" applyProtection="1">
      <alignment horizontal="center"/>
      <protection locked="0"/>
    </xf>
    <xf numFmtId="0" fontId="9" fillId="3" borderId="10" xfId="0" applyFont="1" applyFill="1" applyBorder="1" applyAlignment="1" applyProtection="1">
      <alignment horizontal="left" vertical="center" wrapText="1"/>
      <protection hidden="1"/>
    </xf>
    <xf numFmtId="0" fontId="3" fillId="4" borderId="13" xfId="0" applyFont="1" applyFill="1" applyBorder="1" applyAlignment="1" applyProtection="1">
      <alignment horizontal="left" vertical="top" wrapText="1"/>
      <protection locked="0"/>
    </xf>
    <xf numFmtId="164" fontId="10" fillId="5" borderId="14" xfId="0" applyNumberFormat="1" applyFont="1" applyFill="1" applyBorder="1" applyAlignment="1" applyProtection="1">
      <alignment horizontal="center" vertical="center" wrapText="1"/>
      <protection hidden="1"/>
    </xf>
    <xf numFmtId="0" fontId="5" fillId="6" borderId="3" xfId="0" applyFont="1" applyFill="1" applyBorder="1" applyAlignment="1" applyProtection="1">
      <alignment horizontal="center"/>
      <protection hidden="1"/>
    </xf>
    <xf numFmtId="164" fontId="9" fillId="3" borderId="3" xfId="0" applyNumberFormat="1" applyFont="1" applyFill="1" applyBorder="1" applyAlignment="1" applyProtection="1">
      <alignment horizontal="center" vertical="center" wrapText="1"/>
      <protection hidden="1"/>
    </xf>
    <xf numFmtId="0" fontId="2" fillId="3" borderId="1" xfId="0" applyFont="1" applyFill="1" applyBorder="1" applyAlignment="1" applyProtection="1">
      <alignment horizontal="center" vertical="center" wrapText="1"/>
      <protection hidden="1"/>
    </xf>
    <xf numFmtId="0" fontId="7" fillId="3" borderId="2" xfId="0" applyFont="1" applyFill="1" applyBorder="1" applyAlignment="1" applyProtection="1">
      <alignment horizontal="center" vertical="center" wrapText="1"/>
      <protection hidden="1"/>
    </xf>
    <xf numFmtId="0" fontId="9" fillId="3" borderId="3" xfId="3" applyFont="1" applyFill="1" applyBorder="1" applyAlignment="1" applyProtection="1">
      <alignment horizontal="center" vertical="center" wrapText="1"/>
      <protection hidden="1"/>
    </xf>
    <xf numFmtId="0" fontId="3" fillId="4" borderId="6" xfId="0" applyFont="1" applyFill="1" applyBorder="1" applyAlignment="1" applyProtection="1">
      <alignment horizontal="center"/>
      <protection locked="0"/>
    </xf>
    <xf numFmtId="0" fontId="9" fillId="3" borderId="7" xfId="0" applyFont="1" applyFill="1" applyBorder="1" applyAlignment="1" applyProtection="1">
      <alignment horizontal="left" vertical="center" wrapText="1"/>
      <protection hidden="1"/>
    </xf>
    <xf numFmtId="0" fontId="3" fillId="3" borderId="9" xfId="0" applyFont="1" applyFill="1" applyBorder="1" applyAlignment="1" applyProtection="1">
      <alignment horizontal="center"/>
    </xf>
    <xf numFmtId="0" fontId="2" fillId="3" borderId="10" xfId="0" applyFont="1" applyFill="1" applyBorder="1" applyAlignment="1" applyProtection="1">
      <alignment horizontal="left"/>
      <protection hidden="1"/>
    </xf>
    <xf numFmtId="165" fontId="5" fillId="2" borderId="35" xfId="1" applyFont="1" applyFill="1" applyBorder="1" applyAlignment="1" applyProtection="1">
      <alignment horizontal="right" vertical="top" wrapText="1"/>
      <protection hidden="1"/>
    </xf>
    <xf numFmtId="164" fontId="3" fillId="5" borderId="28" xfId="0" applyNumberFormat="1" applyFont="1" applyFill="1" applyBorder="1" applyAlignment="1" applyProtection="1">
      <alignment horizontal="center" vertical="center" wrapText="1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 wrapText="1"/>
      <protection hidden="1"/>
    </xf>
    <xf numFmtId="0" fontId="5" fillId="0" borderId="6" xfId="0" applyFont="1" applyBorder="1" applyAlignment="1" applyProtection="1">
      <alignment horizontal="center" vertical="top" wrapText="1"/>
      <protection hidden="1"/>
    </xf>
    <xf numFmtId="0" fontId="5" fillId="3" borderId="6" xfId="0" applyFont="1" applyFill="1" applyBorder="1" applyAlignment="1" applyProtection="1">
      <alignment horizontal="center" vertical="center" wrapText="1"/>
      <protection hidden="1"/>
    </xf>
    <xf numFmtId="0" fontId="5" fillId="3" borderId="31" xfId="0" applyFont="1" applyFill="1" applyBorder="1" applyAlignment="1" applyProtection="1">
      <alignment horizontal="center" vertical="center" wrapText="1"/>
      <protection hidden="1"/>
    </xf>
    <xf numFmtId="49" fontId="5" fillId="4" borderId="10" xfId="0" applyNumberFormat="1" applyFont="1" applyFill="1" applyBorder="1" applyAlignment="1" applyProtection="1">
      <alignment horizontal="center" wrapText="1"/>
      <protection locked="0"/>
    </xf>
    <xf numFmtId="165" fontId="5" fillId="0" borderId="20" xfId="1" applyFont="1" applyBorder="1" applyAlignment="1" applyProtection="1">
      <alignment horizontal="right" wrapText="1"/>
      <protection hidden="1"/>
    </xf>
    <xf numFmtId="165" fontId="5" fillId="0" borderId="13" xfId="1" applyFont="1" applyBorder="1" applyAlignment="1" applyProtection="1">
      <alignment horizontal="center" wrapText="1"/>
      <protection hidden="1"/>
    </xf>
    <xf numFmtId="165" fontId="1" fillId="0" borderId="11" xfId="1" applyFont="1" applyBorder="1" applyAlignment="1" applyProtection="1">
      <alignment horizontal="center" wrapText="1"/>
      <protection hidden="1"/>
    </xf>
    <xf numFmtId="0" fontId="1" fillId="0" borderId="45" xfId="0" applyFont="1" applyBorder="1" applyAlignment="1" applyProtection="1">
      <alignment horizontal="center"/>
      <protection hidden="1"/>
    </xf>
    <xf numFmtId="49" fontId="5" fillId="4" borderId="44" xfId="0" applyNumberFormat="1" applyFont="1" applyFill="1" applyBorder="1" applyAlignment="1" applyProtection="1">
      <alignment horizontal="center" wrapText="1"/>
      <protection locked="0"/>
    </xf>
    <xf numFmtId="164" fontId="3" fillId="5" borderId="38" xfId="0" applyNumberFormat="1" applyFont="1" applyFill="1" applyBorder="1" applyAlignment="1" applyProtection="1">
      <alignment horizontal="right" vertical="center" wrapText="1"/>
      <protection hidden="1"/>
    </xf>
    <xf numFmtId="164" fontId="3" fillId="5" borderId="39" xfId="0" applyNumberFormat="1" applyFont="1" applyFill="1" applyBorder="1" applyAlignment="1" applyProtection="1">
      <alignment horizontal="left" vertical="center" wrapText="1"/>
      <protection hidden="1"/>
    </xf>
    <xf numFmtId="164" fontId="15" fillId="5" borderId="40" xfId="0" applyNumberFormat="1" applyFont="1" applyFill="1" applyBorder="1" applyAlignment="1" applyProtection="1">
      <alignment horizontal="left" vertical="center" wrapText="1"/>
      <protection hidden="1"/>
    </xf>
    <xf numFmtId="0" fontId="18" fillId="0" borderId="28" xfId="0" applyFont="1" applyBorder="1" applyAlignment="1" applyProtection="1">
      <alignment horizontal="center"/>
      <protection hidden="1"/>
    </xf>
    <xf numFmtId="0" fontId="18" fillId="0" borderId="42" xfId="0" applyFont="1" applyBorder="1" applyAlignment="1" applyProtection="1">
      <alignment horizontal="center"/>
      <protection hidden="1"/>
    </xf>
    <xf numFmtId="0" fontId="19" fillId="0" borderId="43" xfId="0" applyFont="1" applyBorder="1" applyAlignment="1" applyProtection="1">
      <alignment horizontal="center" vertical="center"/>
      <protection hidden="1"/>
    </xf>
    <xf numFmtId="0" fontId="19" fillId="0" borderId="18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42" xfId="0" applyFont="1" applyBorder="1" applyAlignment="1" applyProtection="1">
      <alignment horizontal="center" vertical="center" wrapText="1"/>
      <protection hidden="1"/>
    </xf>
    <xf numFmtId="0" fontId="1" fillId="0" borderId="14" xfId="0" applyFont="1" applyBorder="1" applyAlignment="1" applyProtection="1">
      <alignment horizontal="center" vertical="center" wrapText="1"/>
      <protection hidden="1"/>
    </xf>
    <xf numFmtId="0" fontId="26" fillId="2" borderId="0" xfId="0" applyFont="1" applyFill="1" applyBorder="1" applyAlignment="1" applyProtection="1">
      <alignment horizontal="left" vertical="center" wrapText="1"/>
    </xf>
    <xf numFmtId="0" fontId="20" fillId="0" borderId="9" xfId="0" applyFont="1" applyBorder="1" applyAlignment="1" applyProtection="1">
      <alignment horizontal="center" vertical="center" wrapText="1"/>
    </xf>
    <xf numFmtId="0" fontId="20" fillId="2" borderId="9" xfId="0" applyFont="1" applyFill="1" applyBorder="1" applyAlignment="1" applyProtection="1">
      <alignment horizontal="center"/>
    </xf>
    <xf numFmtId="0" fontId="22" fillId="2" borderId="14" xfId="0" applyFont="1" applyFill="1" applyBorder="1" applyAlignment="1" applyProtection="1">
      <alignment horizontal="center"/>
    </xf>
    <xf numFmtId="0" fontId="22" fillId="2" borderId="9" xfId="0" applyFont="1" applyFill="1" applyBorder="1" applyAlignment="1" applyProtection="1">
      <alignment horizontal="center" vertical="center" wrapText="1"/>
    </xf>
    <xf numFmtId="0" fontId="22" fillId="2" borderId="9" xfId="0" applyFont="1" applyFill="1" applyBorder="1" applyAlignment="1" applyProtection="1">
      <alignment horizontal="center" vertical="center"/>
    </xf>
    <xf numFmtId="0" fontId="20" fillId="2" borderId="14" xfId="0" applyFont="1" applyFill="1" applyBorder="1" applyAlignment="1" applyProtection="1">
      <alignment horizontal="center"/>
    </xf>
    <xf numFmtId="0" fontId="22" fillId="2" borderId="38" xfId="0" applyFont="1" applyFill="1" applyBorder="1" applyAlignment="1" applyProtection="1">
      <alignment horizontal="center"/>
    </xf>
    <xf numFmtId="0" fontId="22" fillId="2" borderId="40" xfId="0" applyFont="1" applyFill="1" applyBorder="1" applyAlignment="1" applyProtection="1"/>
    <xf numFmtId="0" fontId="24" fillId="2" borderId="0" xfId="0" applyFont="1" applyFill="1" applyBorder="1" applyAlignment="1" applyProtection="1">
      <alignment wrapText="1"/>
    </xf>
  </cellXfs>
  <cellStyles count="4">
    <cellStyle name="Komma" xfId="1" builtinId="3"/>
    <cellStyle name="Link" xfId="3" builtinId="8"/>
    <cellStyle name="Standard" xfId="0" builtinId="0"/>
    <cellStyle name="Währung" xfId="2" builtinId="4"/>
  </cellStyles>
  <dxfs count="363"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F2DCDB"/>
      <rgbColor rgb="FF800080"/>
      <rgbColor rgb="FF008080"/>
      <rgbColor rgb="FFC0C0C0"/>
      <rgbColor rgb="FF808080"/>
      <rgbColor rgb="FF95B3D7"/>
      <rgbColor rgb="FF993366"/>
      <rgbColor rgb="FFEBF1DE"/>
      <rgbColor rgb="FFDCE6F2"/>
      <rgbColor rgb="FF660066"/>
      <rgbColor rgb="FFD99694"/>
      <rgbColor rgb="FF0066CC"/>
      <rgbColor rgb="FFC6D9F1"/>
      <rgbColor rgb="FF000080"/>
      <rgbColor rgb="FFFF00FF"/>
      <rgbColor rgb="FFC3D69A"/>
      <rgbColor rgb="FF00FFFF"/>
      <rgbColor rgb="FF800080"/>
      <rgbColor rgb="FF800000"/>
      <rgbColor rgb="FF008080"/>
      <rgbColor rgb="FF0000FF"/>
      <rgbColor rgb="FF00CCFF"/>
      <rgbColor rgb="FFF2F2F2"/>
      <rgbColor rgb="FFB7DEE8"/>
      <rgbColor rgb="FFFCD5B5"/>
      <rgbColor rgb="FFB9CDE5"/>
      <rgbColor rgb="FFE6B9B8"/>
      <rgbColor rgb="FFCCC0D9"/>
      <rgbColor rgb="FFFAC090"/>
      <rgbColor rgb="FF3366FF"/>
      <rgbColor rgb="FFD9D9D9"/>
      <rgbColor rgb="FFC4BD97"/>
      <rgbColor rgb="FFFFC000"/>
      <rgbColor rgb="FFC3D69B"/>
      <rgbColor rgb="FFE46C0A"/>
      <rgbColor rgb="FF558ED5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38160</xdr:rowOff>
    </xdr:from>
    <xdr:to>
      <xdr:col>2</xdr:col>
      <xdr:colOff>1388160</xdr:colOff>
      <xdr:row>4</xdr:row>
      <xdr:rowOff>133920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680" y="38160"/>
          <a:ext cx="1704240" cy="933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29160</xdr:colOff>
      <xdr:row>0</xdr:row>
      <xdr:rowOff>19080</xdr:rowOff>
    </xdr:from>
    <xdr:to>
      <xdr:col>8</xdr:col>
      <xdr:colOff>844920</xdr:colOff>
      <xdr:row>2</xdr:row>
      <xdr:rowOff>7560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922400" y="19080"/>
          <a:ext cx="1954440" cy="40752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2" displayName="Table2" ref="G35:G75" totalsRowShown="0">
  <autoFilter ref="G35:G75" xr:uid="{00000000-0009-0000-0100-000003000000}"/>
  <tableColumns count="1">
    <tableColumn id="1" xr3:uid="{00000000-0010-0000-0000-000001000000}" name="partners_validate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56" totalsRowShown="0">
  <autoFilter ref="A1:A56" xr:uid="{00000000-0009-0000-0100-000001000000}"/>
  <tableColumns count="1">
    <tableColumn id="1" xr3:uid="{00000000-0010-0000-0100-000001000000}" name="Nam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2" displayName="Table12" ref="A1:A56" totalsRowShown="0">
  <autoFilter ref="A1:A56" xr:uid="{00000000-0009-0000-0100-000002000000}"/>
  <tableColumns count="1">
    <tableColumn id="1" xr3:uid="{00000000-0010-0000-0200-000001000000}" name="Nam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77"/>
  <sheetViews>
    <sheetView tabSelected="1" topLeftCell="B21" zoomScaleNormal="100" workbookViewId="0">
      <selection activeCell="X28" sqref="X28:AA30"/>
    </sheetView>
  </sheetViews>
  <sheetFormatPr baseColWidth="10" defaultColWidth="9.140625" defaultRowHeight="15" zeroHeight="1" x14ac:dyDescent="0.25"/>
  <cols>
    <col min="1" max="1" width="2.7109375" style="1" customWidth="1"/>
    <col min="2" max="2" width="3" style="1" customWidth="1"/>
    <col min="3" max="3" width="21.140625" style="1" customWidth="1"/>
    <col min="4" max="4" width="21" style="1" hidden="1" customWidth="1"/>
    <col min="5" max="5" width="5.85546875" style="1" hidden="1" customWidth="1"/>
    <col min="6" max="6" width="9.7109375" style="1" hidden="1" customWidth="1"/>
    <col min="7" max="7" width="17" style="1" hidden="1" customWidth="1"/>
    <col min="8" max="8" width="16.140625" style="1" customWidth="1"/>
    <col min="9" max="9" width="20.85546875" style="2" customWidth="1"/>
    <col min="10" max="10" width="16" style="2" customWidth="1"/>
    <col min="11" max="11" width="22" style="1" customWidth="1"/>
    <col min="12" max="12" width="21.5703125" style="1" customWidth="1"/>
    <col min="13" max="13" width="1.42578125" style="1" customWidth="1"/>
    <col min="14" max="14" width="10.140625" style="1" customWidth="1"/>
    <col min="15" max="15" width="1.28515625" style="1" customWidth="1"/>
    <col min="16" max="16" width="5.5703125" style="1" customWidth="1"/>
    <col min="17" max="17" width="1.140625" style="1" customWidth="1"/>
    <col min="18" max="18" width="11" style="1" customWidth="1"/>
    <col min="19" max="19" width="1.28515625" style="1" customWidth="1"/>
    <col min="20" max="20" width="5.85546875" style="1" customWidth="1"/>
    <col min="21" max="21" width="1.7109375" style="1" customWidth="1"/>
    <col min="22" max="22" width="10.140625" style="1" customWidth="1"/>
    <col min="23" max="23" width="1.42578125" style="1" customWidth="1"/>
    <col min="24" max="24" width="8.140625" style="1" customWidth="1"/>
    <col min="25" max="25" width="1.5703125" style="1" customWidth="1"/>
    <col min="26" max="26" width="10.140625" style="1" customWidth="1"/>
    <col min="27" max="27" width="11.42578125" style="1"/>
    <col min="28" max="28" width="1.28515625" style="1" customWidth="1"/>
    <col min="29" max="1025" width="11.5703125" style="1" hidden="1"/>
  </cols>
  <sheetData>
    <row r="1" spans="1:28" s="6" customFormat="1" ht="16.5" x14ac:dyDescent="0.3">
      <c r="A1" s="3"/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s="6" customFormat="1" ht="16.5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s="6" customFormat="1" ht="16.5" x14ac:dyDescent="0.3">
      <c r="A3" s="3"/>
      <c r="B3" s="4"/>
      <c r="C3" s="4"/>
      <c r="D3" s="4"/>
      <c r="E3" s="4"/>
      <c r="F3" s="4"/>
      <c r="G3" s="4"/>
      <c r="H3" s="8" t="str">
        <f>Translation!A5</f>
        <v xml:space="preserve">  Knowledge Alliances</v>
      </c>
      <c r="I3" s="4"/>
      <c r="J3" s="9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s="6" customFormat="1" ht="16.5" x14ac:dyDescent="0.3">
      <c r="A4" s="3"/>
      <c r="B4" s="4"/>
      <c r="C4" s="4"/>
      <c r="D4" s="4"/>
      <c r="E4" s="4"/>
      <c r="F4" s="4"/>
      <c r="G4" s="4"/>
      <c r="H4" s="4"/>
      <c r="I4" s="4"/>
      <c r="J4" s="11" t="str">
        <f>+Translation!A6</f>
        <v xml:space="preserve">  Sector Skills Alliances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s="6" customFormat="1" ht="14.25" customHeight="1" x14ac:dyDescent="0.3">
      <c r="A5" s="3"/>
      <c r="B5" s="12"/>
      <c r="C5" s="12"/>
      <c r="D5" s="12"/>
      <c r="E5" s="12"/>
      <c r="F5" s="12"/>
      <c r="G5" s="12"/>
      <c r="H5" s="12"/>
      <c r="I5" s="12"/>
      <c r="J5" s="1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s="6" customFormat="1" ht="16.5" customHeight="1" x14ac:dyDescent="0.3">
      <c r="A6" s="260" t="str">
        <f>+Translation!A7</f>
        <v>Before completing this table please read carefully the instructions available on https://ec.europa.eu/programmes/erasmus-plus/resources/programme-guide_en</v>
      </c>
      <c r="B6" s="260"/>
      <c r="C6" s="260"/>
      <c r="D6" s="260"/>
      <c r="E6" s="260"/>
      <c r="F6" s="260"/>
      <c r="G6" s="260"/>
      <c r="H6" s="260"/>
      <c r="I6" s="260"/>
      <c r="J6" s="260"/>
      <c r="K6" s="260"/>
      <c r="L6" s="260"/>
      <c r="M6" s="260"/>
      <c r="N6" s="260"/>
      <c r="O6" s="260"/>
      <c r="P6" s="260"/>
      <c r="Q6" s="260"/>
      <c r="R6" s="260"/>
      <c r="S6" s="260"/>
      <c r="T6" s="260"/>
      <c r="U6" s="260"/>
      <c r="V6" s="260"/>
      <c r="W6" s="260"/>
      <c r="X6" s="260"/>
      <c r="Y6" s="260"/>
      <c r="Z6" s="260"/>
      <c r="AA6" s="260"/>
      <c r="AB6" s="5"/>
    </row>
    <row r="7" spans="1:28" s="6" customFormat="1" ht="16.5" customHeight="1" x14ac:dyDescent="0.3">
      <c r="A7" s="261" t="str">
        <f>+Translation!A8</f>
        <v>Call for proposals 2020 - EAC/A02/2019 - Erasmus+ Programme - (2019/C 373/06)</v>
      </c>
      <c r="B7" s="261"/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  <c r="W7" s="261"/>
      <c r="X7" s="261"/>
      <c r="Y7" s="261"/>
      <c r="Z7" s="261"/>
      <c r="AA7" s="261"/>
      <c r="AB7" s="5"/>
    </row>
    <row r="8" spans="1:28" s="6" customFormat="1" ht="16.5" customHeight="1" x14ac:dyDescent="0.3">
      <c r="A8" s="262" t="str">
        <f>+Translation!A9</f>
        <v>Programme guide and instructions for applicants</v>
      </c>
      <c r="B8" s="262"/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262"/>
      <c r="P8" s="262"/>
      <c r="Q8" s="262"/>
      <c r="R8" s="262"/>
      <c r="S8" s="262"/>
      <c r="T8" s="262"/>
      <c r="U8" s="262"/>
      <c r="V8" s="262"/>
      <c r="W8" s="262"/>
      <c r="X8" s="262"/>
      <c r="Y8" s="262"/>
      <c r="Z8" s="262"/>
      <c r="AA8" s="262"/>
      <c r="AB8" s="5"/>
    </row>
    <row r="9" spans="1:28" s="6" customFormat="1" ht="6.75" customHeight="1" x14ac:dyDescent="0.3">
      <c r="B9" s="12"/>
      <c r="C9" s="12"/>
      <c r="D9" s="12"/>
      <c r="E9" s="12"/>
      <c r="F9" s="12"/>
      <c r="G9" s="12"/>
      <c r="H9" s="12"/>
      <c r="I9" s="12"/>
      <c r="J9" s="1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s="6" customFormat="1" ht="16.5" x14ac:dyDescent="0.3">
      <c r="A10" s="13" t="str">
        <f>+Translation!A10</f>
        <v>Language</v>
      </c>
      <c r="B10" s="14"/>
      <c r="C10" s="15"/>
      <c r="D10" s="15"/>
      <c r="E10" s="15"/>
      <c r="F10" s="15"/>
      <c r="G10" s="15"/>
      <c r="H10" s="15"/>
      <c r="I10" s="16"/>
      <c r="J10" s="16"/>
      <c r="K10" s="263" t="s">
        <v>0</v>
      </c>
      <c r="L10" s="263"/>
      <c r="M10" s="264"/>
      <c r="N10" s="264"/>
      <c r="O10" s="264"/>
      <c r="P10" s="264"/>
      <c r="Q10" s="264"/>
      <c r="R10" s="264"/>
      <c r="S10" s="264"/>
      <c r="T10" s="264"/>
      <c r="U10" s="264"/>
      <c r="V10" s="264"/>
      <c r="W10" s="264"/>
      <c r="X10" s="264"/>
      <c r="Y10" s="264"/>
      <c r="Z10" s="264"/>
      <c r="AA10" s="264"/>
      <c r="AB10" s="5"/>
    </row>
    <row r="11" spans="1:28" s="6" customFormat="1" ht="16.5" x14ac:dyDescent="0.3">
      <c r="A11" s="17" t="str">
        <f>+Translation!A11</f>
        <v>Action</v>
      </c>
      <c r="B11" s="18"/>
      <c r="C11" s="19"/>
      <c r="D11" s="19"/>
      <c r="E11" s="19"/>
      <c r="F11" s="19"/>
      <c r="G11" s="19"/>
      <c r="H11" s="19"/>
      <c r="I11" s="20"/>
      <c r="J11" s="20"/>
      <c r="K11" s="265" t="s">
        <v>1</v>
      </c>
      <c r="L11" s="265"/>
      <c r="M11" s="266" t="str">
        <f>+IF(K11="",CONCATENATE(Translation!A13,": KA - ",Translation!A14,"  SSA - ",Translation!A15),IF(K11="KA",Translation!A14,IF(K11="SSA",Translation!A15,"")))</f>
        <v>Knowledge alliances</v>
      </c>
      <c r="N11" s="266"/>
      <c r="O11" s="266"/>
      <c r="P11" s="266"/>
      <c r="Q11" s="266"/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5"/>
    </row>
    <row r="12" spans="1:28" s="6" customFormat="1" ht="16.5" customHeight="1" x14ac:dyDescent="0.3">
      <c r="A12" s="17" t="str">
        <f>+Translation!A16</f>
        <v>Duration number of months</v>
      </c>
      <c r="B12" s="18"/>
      <c r="C12" s="19"/>
      <c r="D12" s="19"/>
      <c r="E12" s="19"/>
      <c r="F12" s="19"/>
      <c r="G12" s="19"/>
      <c r="H12" s="19"/>
      <c r="I12" s="20"/>
      <c r="J12" s="20"/>
      <c r="K12" s="254">
        <v>36</v>
      </c>
      <c r="L12" s="254"/>
      <c r="M12" s="255" t="str">
        <f>+IF(K12="",Translation!A17,Translation!A22)</f>
        <v>months</v>
      </c>
      <c r="N12" s="255"/>
      <c r="O12" s="255"/>
      <c r="P12" s="255"/>
      <c r="Q12" s="255"/>
      <c r="R12" s="255"/>
      <c r="S12" s="255"/>
      <c r="T12" s="255"/>
      <c r="U12" s="255"/>
      <c r="V12" s="255"/>
      <c r="W12" s="255"/>
      <c r="X12" s="255"/>
      <c r="Y12" s="255"/>
      <c r="Z12" s="255"/>
      <c r="AA12" s="255"/>
      <c r="AB12" s="5"/>
    </row>
    <row r="13" spans="1:28" s="6" customFormat="1" ht="16.5" customHeight="1" x14ac:dyDescent="0.3">
      <c r="A13" s="17" t="str">
        <f>+Translation!A23</f>
        <v>Project acronym</v>
      </c>
      <c r="B13" s="18"/>
      <c r="C13" s="19"/>
      <c r="D13" s="19"/>
      <c r="E13" s="19"/>
      <c r="F13" s="19"/>
      <c r="G13" s="19"/>
      <c r="H13" s="19"/>
      <c r="I13" s="20"/>
      <c r="J13" s="20"/>
      <c r="K13" s="254" t="s">
        <v>2</v>
      </c>
      <c r="L13" s="254"/>
      <c r="M13" s="255"/>
      <c r="N13" s="255"/>
      <c r="O13" s="255"/>
      <c r="P13" s="255"/>
      <c r="Q13" s="255"/>
      <c r="R13" s="255"/>
      <c r="S13" s="255"/>
      <c r="T13" s="255"/>
      <c r="U13" s="255"/>
      <c r="V13" s="255"/>
      <c r="W13" s="255"/>
      <c r="X13" s="255"/>
      <c r="Y13" s="255"/>
      <c r="Z13" s="255"/>
      <c r="AA13" s="255"/>
      <c r="AB13" s="5"/>
    </row>
    <row r="14" spans="1:28" s="6" customFormat="1" ht="14.1" customHeight="1" x14ac:dyDescent="0.3">
      <c r="A14" s="21" t="str">
        <f>+Translation!A24</f>
        <v>Project title</v>
      </c>
      <c r="B14" s="22"/>
      <c r="C14" s="23"/>
      <c r="D14" s="23"/>
      <c r="E14" s="23"/>
      <c r="F14" s="23"/>
      <c r="G14" s="23"/>
      <c r="H14" s="23"/>
      <c r="I14" s="23"/>
      <c r="J14" s="24"/>
      <c r="K14" s="256" t="s">
        <v>3</v>
      </c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6"/>
      <c r="AB14" s="5"/>
    </row>
    <row r="15" spans="1:28" s="6" customFormat="1" ht="3" customHeight="1" x14ac:dyDescent="0.3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s="6" customFormat="1" ht="3" customHeight="1" x14ac:dyDescent="0.3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s="6" customFormat="1" ht="16.5" customHeight="1" x14ac:dyDescent="0.3">
      <c r="A17" s="257" t="str">
        <f>+Translation!A25</f>
        <v>Part I - Consolidated figures</v>
      </c>
      <c r="B17" s="257"/>
      <c r="C17" s="257"/>
      <c r="D17" s="257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5"/>
    </row>
    <row r="18" spans="1:28" s="6" customFormat="1" ht="16.5" customHeight="1" x14ac:dyDescent="0.3">
      <c r="A18" s="25"/>
      <c r="B18" s="18"/>
      <c r="C18" s="20"/>
      <c r="D18" s="20"/>
      <c r="E18" s="20"/>
      <c r="F18" s="20"/>
      <c r="G18" s="20"/>
      <c r="H18" s="20"/>
      <c r="I18" s="26"/>
      <c r="J18" s="26"/>
      <c r="K18" s="258" t="str">
        <f>+Translation!A26</f>
        <v>EU Grant</v>
      </c>
      <c r="L18" s="258"/>
      <c r="M18" s="258"/>
      <c r="N18" s="258"/>
      <c r="O18" s="258"/>
      <c r="P18" s="258"/>
      <c r="Q18" s="258"/>
      <c r="R18" s="258"/>
      <c r="S18" s="258"/>
      <c r="T18" s="258"/>
      <c r="U18" s="258"/>
      <c r="V18" s="258"/>
      <c r="W18" s="20"/>
      <c r="X18" s="20"/>
      <c r="Y18" s="20"/>
      <c r="Z18" s="20"/>
      <c r="AA18" s="27"/>
      <c r="AB18" s="5"/>
    </row>
    <row r="19" spans="1:28" s="6" customFormat="1" ht="49.5" customHeight="1" x14ac:dyDescent="0.3">
      <c r="A19" s="25"/>
      <c r="B19" s="18"/>
      <c r="C19" s="20"/>
      <c r="D19" s="20"/>
      <c r="E19" s="20"/>
      <c r="F19" s="20"/>
      <c r="G19" s="20"/>
      <c r="H19" s="20"/>
      <c r="I19" s="28"/>
      <c r="J19" s="28"/>
      <c r="K19" s="259" t="str">
        <f>+Translation!A27</f>
        <v>PROGRAMME 
COUNTRIES (PR)</v>
      </c>
      <c r="L19" s="259"/>
      <c r="M19" s="259"/>
      <c r="N19" s="259"/>
      <c r="O19" s="29"/>
      <c r="P19" s="259" t="str">
        <f>+Translation!A28</f>
        <v>PARTNER COUNTRIES (PA)</v>
      </c>
      <c r="Q19" s="259"/>
      <c r="R19" s="259"/>
      <c r="S19" s="29"/>
      <c r="T19" s="259" t="str">
        <f>+Translation!A29</f>
        <v>TOTAL</v>
      </c>
      <c r="U19" s="259"/>
      <c r="V19" s="259"/>
      <c r="W19" s="20"/>
      <c r="X19" s="20"/>
      <c r="Y19" s="20"/>
      <c r="Z19" s="20"/>
      <c r="AA19" s="30"/>
      <c r="AB19" s="5"/>
    </row>
    <row r="20" spans="1:28" s="6" customFormat="1" ht="6" customHeight="1" x14ac:dyDescent="0.3">
      <c r="A20" s="252"/>
      <c r="B20" s="252"/>
      <c r="C20" s="252"/>
      <c r="D20" s="252"/>
      <c r="E20" s="252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  <c r="AA20" s="252"/>
      <c r="AB20" s="5"/>
    </row>
    <row r="21" spans="1:28" s="6" customFormat="1" ht="12" customHeight="1" x14ac:dyDescent="0.3">
      <c r="A21" s="250" t="str">
        <f>+Translation!A30</f>
        <v>Project implementation support</v>
      </c>
      <c r="B21" s="250"/>
      <c r="C21" s="250"/>
      <c r="D21" s="250"/>
      <c r="E21" s="250"/>
      <c r="F21" s="250"/>
      <c r="G21" s="250"/>
      <c r="H21" s="250"/>
      <c r="I21" s="250"/>
      <c r="J21" s="250"/>
      <c r="K21" s="250"/>
      <c r="L21" s="250"/>
      <c r="M21" s="250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50"/>
      <c r="Z21" s="250"/>
      <c r="AA21" s="250"/>
      <c r="AB21" s="5"/>
    </row>
    <row r="22" spans="1:28" s="6" customFormat="1" ht="9.75" customHeight="1" x14ac:dyDescent="0.3">
      <c r="A22" s="245" t="str">
        <f>+Translation!A31</f>
        <v>Project implementation support</v>
      </c>
      <c r="B22" s="245"/>
      <c r="C22" s="245"/>
      <c r="D22" s="245"/>
      <c r="E22" s="245"/>
      <c r="F22" s="245"/>
      <c r="G22" s="245"/>
      <c r="H22" s="245"/>
      <c r="I22" s="245"/>
      <c r="J22" s="245"/>
      <c r="K22" s="251">
        <f>SUMIF('III. Project implementation sup'!$E$4:$E$123,"PR",'III. Project implementation sup'!$V$4:$V$123)</f>
        <v>875710</v>
      </c>
      <c r="L22" s="251"/>
      <c r="M22" s="251"/>
      <c r="N22" s="251"/>
      <c r="O22" s="31"/>
      <c r="P22" s="251">
        <f>+SUMIF('III. Project implementation sup'!E4:E123,"PA",'III. Project implementation sup'!V4:V123)</f>
        <v>60580</v>
      </c>
      <c r="Q22" s="251"/>
      <c r="R22" s="251"/>
      <c r="S22" s="20"/>
      <c r="T22" s="251">
        <f>+IF(AND(K12=24,SUM(K22+P22)&gt;700000),700000,IF(AND(K12=36,SUM(K22+P22)&gt;1000000),1000000,SUM(K22+P22)))</f>
        <v>936290</v>
      </c>
      <c r="U22" s="251"/>
      <c r="V22" s="251"/>
      <c r="W22" s="20"/>
      <c r="X22" s="20"/>
      <c r="Y22" s="32"/>
      <c r="Z22" s="32"/>
      <c r="AA22" s="33"/>
      <c r="AB22" s="5"/>
    </row>
    <row r="23" spans="1:28" s="6" customFormat="1" ht="20.45" customHeight="1" x14ac:dyDescent="0.3">
      <c r="A23" s="245"/>
      <c r="B23" s="245"/>
      <c r="C23" s="245"/>
      <c r="D23" s="245"/>
      <c r="E23" s="245"/>
      <c r="F23" s="245"/>
      <c r="G23" s="245"/>
      <c r="H23" s="245"/>
      <c r="I23" s="245"/>
      <c r="J23" s="245"/>
      <c r="K23" s="251"/>
      <c r="L23" s="251"/>
      <c r="M23" s="251"/>
      <c r="N23" s="251"/>
      <c r="O23" s="34"/>
      <c r="P23" s="251"/>
      <c r="Q23" s="251"/>
      <c r="R23" s="251"/>
      <c r="S23" s="34"/>
      <c r="T23" s="251"/>
      <c r="U23" s="251"/>
      <c r="V23" s="251"/>
      <c r="W23" s="20"/>
      <c r="X23" s="32"/>
      <c r="Y23" s="32"/>
      <c r="Z23" s="32"/>
      <c r="AA23" s="33"/>
      <c r="AB23" s="5"/>
    </row>
    <row r="24" spans="1:28" s="6" customFormat="1" ht="6" customHeight="1" x14ac:dyDescent="0.3">
      <c r="A24" s="252"/>
      <c r="B24" s="252"/>
      <c r="C24" s="252"/>
      <c r="D24" s="252"/>
      <c r="E24" s="252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  <c r="AA24" s="252"/>
      <c r="AB24" s="5"/>
    </row>
    <row r="25" spans="1:28" s="6" customFormat="1" ht="12" customHeight="1" x14ac:dyDescent="0.3">
      <c r="A25" s="250" t="str">
        <f>+Translation!A32</f>
        <v>Learning mobility activities (Optional)</v>
      </c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5"/>
    </row>
    <row r="26" spans="1:28" s="6" customFormat="1" ht="9.75" customHeight="1" x14ac:dyDescent="0.3">
      <c r="A26" s="245" t="str">
        <f>+Translation!A33</f>
        <v>Travel costs</v>
      </c>
      <c r="B26" s="245"/>
      <c r="C26" s="245"/>
      <c r="D26" s="245"/>
      <c r="E26" s="245"/>
      <c r="F26" s="245"/>
      <c r="G26" s="245"/>
      <c r="H26" s="245"/>
      <c r="I26" s="245"/>
      <c r="J26" s="245"/>
      <c r="K26" s="251">
        <f ca="1">+SUMIF('IV. Learning mobility-optional'!$E$12:$M$161,"PR",'IV. Learning mobility-optional'!$I$12:$I$161)</f>
        <v>25850</v>
      </c>
      <c r="L26" s="251"/>
      <c r="M26" s="251"/>
      <c r="N26" s="251"/>
      <c r="O26" s="31"/>
      <c r="P26" s="251">
        <f ca="1">+SUMIF('IV. Learning mobility-optional'!$E$12:$M$161,"PA",'IV. Learning mobility-optional'!$I$12:$I$161)</f>
        <v>4400</v>
      </c>
      <c r="Q26" s="251"/>
      <c r="R26" s="251"/>
      <c r="S26" s="20"/>
      <c r="T26" s="251">
        <f ca="1">+K26+P26</f>
        <v>30250</v>
      </c>
      <c r="U26" s="251"/>
      <c r="V26" s="251"/>
      <c r="W26" s="20"/>
      <c r="X26" s="253" t="str">
        <f>+Translation!A36</f>
        <v>Warning messages</v>
      </c>
      <c r="Y26" s="253"/>
      <c r="Z26" s="253"/>
      <c r="AA26" s="253"/>
      <c r="AB26" s="5"/>
    </row>
    <row r="27" spans="1:28" s="6" customFormat="1" ht="17.25" customHeight="1" x14ac:dyDescent="0.3">
      <c r="A27" s="245"/>
      <c r="B27" s="245"/>
      <c r="C27" s="245"/>
      <c r="D27" s="245"/>
      <c r="E27" s="245"/>
      <c r="F27" s="245"/>
      <c r="G27" s="245"/>
      <c r="H27" s="245"/>
      <c r="I27" s="245"/>
      <c r="J27" s="245"/>
      <c r="K27" s="251"/>
      <c r="L27" s="251"/>
      <c r="M27" s="251"/>
      <c r="N27" s="251"/>
      <c r="O27" s="34"/>
      <c r="P27" s="251"/>
      <c r="Q27" s="251"/>
      <c r="R27" s="251"/>
      <c r="S27" s="34"/>
      <c r="T27" s="251"/>
      <c r="U27" s="251"/>
      <c r="V27" s="251"/>
      <c r="W27" s="20"/>
      <c r="X27" s="253"/>
      <c r="Y27" s="253"/>
      <c r="Z27" s="253"/>
      <c r="AA27" s="253"/>
      <c r="AB27" s="5"/>
    </row>
    <row r="28" spans="1:28" s="6" customFormat="1" ht="9.75" customHeight="1" x14ac:dyDescent="0.3">
      <c r="A28" s="245" t="str">
        <f>+Translation!A34</f>
        <v>Subsistence costs</v>
      </c>
      <c r="B28" s="245"/>
      <c r="C28" s="245"/>
      <c r="D28" s="245"/>
      <c r="E28" s="245"/>
      <c r="F28" s="245"/>
      <c r="G28" s="245"/>
      <c r="H28" s="245"/>
      <c r="I28" s="245"/>
      <c r="J28" s="245"/>
      <c r="K28" s="246">
        <f ca="1">+SUMIF('IV. Learning mobility-optional'!$E$12:$M$161,"PR",'IV. Learning mobility-optional'!$M$12:$M$161)</f>
        <v>28200</v>
      </c>
      <c r="L28" s="246"/>
      <c r="M28" s="246"/>
      <c r="N28" s="246"/>
      <c r="O28" s="31"/>
      <c r="P28" s="246">
        <f ca="1">+SUMIF('IV. Learning mobility-optional'!$E$12:$M$161,"PA",'IV. Learning mobility-optional'!$M$12:$M$161)</f>
        <v>4800</v>
      </c>
      <c r="Q28" s="246"/>
      <c r="R28" s="246"/>
      <c r="S28" s="31"/>
      <c r="T28" s="246">
        <f ca="1">+K28+P28</f>
        <v>33000</v>
      </c>
      <c r="U28" s="246"/>
      <c r="V28" s="246"/>
      <c r="W28" s="20"/>
      <c r="X28" s="247" t="str">
        <f ca="1">+IF(AND(K12=24,(K30+P30)&gt;700000),Translation!A37,IF(AND(K12=36,(K30+P30)&gt;1000000),Translation!A38,Translation!A39))</f>
        <v>OK</v>
      </c>
      <c r="Y28" s="247"/>
      <c r="Z28" s="247"/>
      <c r="AA28" s="247"/>
      <c r="AB28" s="5"/>
    </row>
    <row r="29" spans="1:28" s="6" customFormat="1" ht="17.25" customHeight="1" x14ac:dyDescent="0.3">
      <c r="A29" s="245"/>
      <c r="B29" s="245"/>
      <c r="C29" s="245"/>
      <c r="D29" s="245"/>
      <c r="E29" s="245"/>
      <c r="F29" s="245"/>
      <c r="G29" s="245"/>
      <c r="H29" s="245"/>
      <c r="I29" s="245"/>
      <c r="J29" s="245"/>
      <c r="K29" s="246"/>
      <c r="L29" s="246"/>
      <c r="M29" s="246"/>
      <c r="N29" s="246"/>
      <c r="O29" s="34"/>
      <c r="P29" s="246"/>
      <c r="Q29" s="246"/>
      <c r="R29" s="246"/>
      <c r="S29" s="34"/>
      <c r="T29" s="246"/>
      <c r="U29" s="246"/>
      <c r="V29" s="246"/>
      <c r="W29" s="20"/>
      <c r="X29" s="247"/>
      <c r="Y29" s="247"/>
      <c r="Z29" s="247"/>
      <c r="AA29" s="247"/>
      <c r="AB29" s="5"/>
    </row>
    <row r="30" spans="1:28" s="6" customFormat="1" ht="34.5" customHeight="1" x14ac:dyDescent="0.3">
      <c r="A30" s="248" t="str">
        <f>+Translation!A35</f>
        <v>Total</v>
      </c>
      <c r="B30" s="248"/>
      <c r="C30" s="248"/>
      <c r="D30" s="248"/>
      <c r="E30" s="248"/>
      <c r="F30" s="248"/>
      <c r="G30" s="248"/>
      <c r="H30" s="248"/>
      <c r="I30" s="248"/>
      <c r="J30" s="248"/>
      <c r="K30" s="249">
        <f ca="1">SUM(K22:N29)</f>
        <v>929760</v>
      </c>
      <c r="L30" s="249"/>
      <c r="M30" s="249"/>
      <c r="N30" s="249"/>
      <c r="O30" s="24"/>
      <c r="P30" s="249">
        <f ca="1">SUM(P22:R29)</f>
        <v>69780</v>
      </c>
      <c r="Q30" s="249"/>
      <c r="R30" s="249"/>
      <c r="S30" s="35"/>
      <c r="T30" s="249">
        <f ca="1">+IF(AND(K12=24,SUM(K30+P30)&gt;700000),700000,IF(AND(K12=36,SUM(K30+P30)&gt;1000000),1000000,SUM(K30+P30)))</f>
        <v>999540</v>
      </c>
      <c r="U30" s="249"/>
      <c r="V30" s="249"/>
      <c r="W30" s="24"/>
      <c r="X30" s="247"/>
      <c r="Y30" s="247"/>
      <c r="Z30" s="247"/>
      <c r="AA30" s="247"/>
      <c r="AB30" s="5"/>
    </row>
    <row r="31" spans="1:28" s="6" customFormat="1" ht="4.5" customHeight="1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s="6" customFormat="1" ht="16.5" customHeight="1" x14ac:dyDescent="0.3">
      <c r="A32" s="240" t="str">
        <f>+Translation!A40</f>
        <v>Part II - Distribution of grant by organisation</v>
      </c>
      <c r="B32" s="240"/>
      <c r="C32" s="240"/>
      <c r="D32" s="240"/>
      <c r="E32" s="240"/>
      <c r="F32" s="240"/>
      <c r="G32" s="240"/>
      <c r="H32" s="240"/>
      <c r="I32" s="240"/>
      <c r="J32" s="240"/>
      <c r="K32" s="240"/>
      <c r="L32" s="240"/>
      <c r="M32" s="240"/>
      <c r="N32" s="240"/>
      <c r="O32" s="240"/>
      <c r="P32" s="240"/>
      <c r="Q32" s="240"/>
      <c r="R32" s="240"/>
      <c r="S32" s="240"/>
      <c r="T32" s="240"/>
      <c r="U32" s="240"/>
      <c r="V32" s="240"/>
      <c r="W32" s="240"/>
      <c r="X32" s="240"/>
      <c r="Y32" s="240"/>
      <c r="Z32" s="240"/>
      <c r="AA32" s="240"/>
      <c r="AB32" s="5"/>
    </row>
    <row r="33" spans="1:28" s="6" customFormat="1" ht="6" customHeight="1" x14ac:dyDescent="0.3">
      <c r="A33" s="36"/>
      <c r="B33" s="16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7"/>
      <c r="AB33" s="5"/>
    </row>
    <row r="34" spans="1:28" s="6" customFormat="1" ht="14.25" customHeight="1" x14ac:dyDescent="0.3">
      <c r="A34" s="37"/>
      <c r="B34" s="20"/>
      <c r="C34" s="241" t="str">
        <f>Translation!A110</f>
        <v>Partner (P)
or
Affiliatied Entity (AE)</v>
      </c>
      <c r="D34" s="38"/>
      <c r="E34" s="20"/>
      <c r="F34" s="20"/>
      <c r="G34" s="20"/>
      <c r="H34" s="241" t="str">
        <f>Translation!A111</f>
        <v>Affiliated Entity Linked to the Partner</v>
      </c>
      <c r="I34" s="241" t="str">
        <f>+Translation!A42</f>
        <v>Name</v>
      </c>
      <c r="J34" s="241"/>
      <c r="K34" s="242" t="str">
        <f>+Translation!A43</f>
        <v>Country</v>
      </c>
      <c r="L34" s="242"/>
      <c r="M34" s="20"/>
      <c r="N34" s="243" t="str">
        <f>+Translation!A44</f>
        <v>Project implementation support</v>
      </c>
      <c r="O34" s="243"/>
      <c r="P34" s="243"/>
      <c r="Q34" s="20"/>
      <c r="R34" s="243" t="str">
        <f>+Translation!A45</f>
        <v>Learning mobility
Travel costs</v>
      </c>
      <c r="S34" s="243"/>
      <c r="T34" s="243"/>
      <c r="U34" s="20"/>
      <c r="V34" s="243" t="str">
        <f>+Translation!A46</f>
        <v>Learning mobility
Subsistence costs</v>
      </c>
      <c r="W34" s="243"/>
      <c r="X34" s="243"/>
      <c r="Y34" s="20"/>
      <c r="Z34" s="244" t="str">
        <f>+Translation!A47</f>
        <v>EU grant</v>
      </c>
      <c r="AA34" s="244"/>
      <c r="AB34" s="5"/>
    </row>
    <row r="35" spans="1:28" ht="29.25" customHeight="1" x14ac:dyDescent="0.25">
      <c r="A35" s="39"/>
      <c r="B35" s="40"/>
      <c r="C35" s="241"/>
      <c r="D35" s="41"/>
      <c r="E35" s="42"/>
      <c r="F35" s="34"/>
      <c r="G35" s="34" t="s">
        <v>4</v>
      </c>
      <c r="H35" s="241"/>
      <c r="I35" s="241"/>
      <c r="J35" s="241"/>
      <c r="K35" s="242"/>
      <c r="L35" s="242"/>
      <c r="M35" s="34"/>
      <c r="N35" s="243"/>
      <c r="O35" s="243"/>
      <c r="P35" s="243"/>
      <c r="Q35" s="34"/>
      <c r="R35" s="243"/>
      <c r="S35" s="243"/>
      <c r="T35" s="243"/>
      <c r="U35" s="34"/>
      <c r="V35" s="243"/>
      <c r="W35" s="243"/>
      <c r="X35" s="243"/>
      <c r="Y35" s="34"/>
      <c r="Z35" s="244"/>
      <c r="AA35" s="244"/>
      <c r="AB35" s="34"/>
    </row>
    <row r="36" spans="1:28" ht="16.5" x14ac:dyDescent="0.3">
      <c r="A36" s="43" t="s">
        <v>5</v>
      </c>
      <c r="B36" s="44">
        <v>1</v>
      </c>
      <c r="C36" s="45" t="s">
        <v>5</v>
      </c>
      <c r="D36" s="46" t="str">
        <f t="shared" ref="D36:D75" si="0">IF(C36="P","P",IF(C36="AE","Table2",""))</f>
        <v>P</v>
      </c>
      <c r="E36" s="47" t="str">
        <f t="shared" ref="E36:E75" si="1">IF(C36="","",CONCATENATE(C36,B36))</f>
        <v>P1</v>
      </c>
      <c r="F36" s="47" t="str">
        <f t="shared" ref="F36:F75" si="2">IF(C36="","",IF(C36="P",CONCATENATE(C36,B36," only "),CONCATENATE(C36,B36," to ",H36)))</f>
        <v xml:space="preserve">P1 only </v>
      </c>
      <c r="G36" s="48" t="str">
        <f>TEXT(IF(LEFT(E36,1)="P",E36,0),0)</f>
        <v>P1</v>
      </c>
      <c r="H36" s="49"/>
      <c r="I36" s="239" t="s">
        <v>6</v>
      </c>
      <c r="J36" s="239"/>
      <c r="K36" s="236" t="s">
        <v>7</v>
      </c>
      <c r="L36" s="236"/>
      <c r="M36" s="34"/>
      <c r="N36" s="237">
        <f>IF(LEFT(E36,1)="P",SUMIF('III. Project implementation sup'!$B$4:$B$123,E36,'III. Project implementation sup'!$V$4:$V$123),"")</f>
        <v>201762</v>
      </c>
      <c r="O36" s="237"/>
      <c r="P36" s="237"/>
      <c r="Q36" s="34"/>
      <c r="R36" s="237">
        <f>IF(LEFT(E36,1)="P",SUMIF('IV. Learning mobility-optional'!$B$12:$B$161,E36,'IV. Learning mobility-optional'!$I$12:$I$161),"")</f>
        <v>3300</v>
      </c>
      <c r="S36" s="237"/>
      <c r="T36" s="237"/>
      <c r="U36" s="34"/>
      <c r="V36" s="237">
        <f>IF(LEFT(E36,1)="P",SUMIF('IV. Learning mobility-optional'!$B$12:$B$161,E36,'IV. Learning mobility-optional'!$M$12:$M$161),"")</f>
        <v>3600</v>
      </c>
      <c r="W36" s="237"/>
      <c r="X36" s="237"/>
      <c r="Y36" s="34"/>
      <c r="Z36" s="238">
        <f t="shared" ref="Z36:Z75" si="3">IFERROR((V36+R36+N36),"")</f>
        <v>208662</v>
      </c>
      <c r="AA36" s="238"/>
      <c r="AB36" s="34"/>
    </row>
    <row r="37" spans="1:28" ht="16.5" customHeight="1" x14ac:dyDescent="0.3">
      <c r="A37" s="43" t="s">
        <v>5</v>
      </c>
      <c r="B37" s="44">
        <v>2</v>
      </c>
      <c r="C37" s="45" t="s">
        <v>5</v>
      </c>
      <c r="D37" s="46" t="str">
        <f t="shared" si="0"/>
        <v>P</v>
      </c>
      <c r="E37" s="47" t="str">
        <f t="shared" si="1"/>
        <v>P2</v>
      </c>
      <c r="F37" s="47" t="str">
        <f t="shared" si="2"/>
        <v xml:space="preserve">P2 only </v>
      </c>
      <c r="G37" s="48" t="str">
        <f t="shared" ref="G37:G75" si="4">TEXT(IF(LEFT(E37,1)="P",E37,""),0)</f>
        <v>P2</v>
      </c>
      <c r="H37" s="49"/>
      <c r="I37" s="239" t="s">
        <v>8</v>
      </c>
      <c r="J37" s="239"/>
      <c r="K37" s="236" t="s">
        <v>9</v>
      </c>
      <c r="L37" s="236"/>
      <c r="M37" s="34"/>
      <c r="N37" s="237">
        <f>IF(LEFT(E37,1)="P",SUMIF('III. Project implementation sup'!$B$4:$B$123,E37,'III. Project implementation sup'!$V$4:$V$123),"")</f>
        <v>168804</v>
      </c>
      <c r="O37" s="237"/>
      <c r="P37" s="237"/>
      <c r="Q37" s="34"/>
      <c r="R37" s="237">
        <f>IF(LEFT(E37,1)="P",SUMIF('IV. Learning mobility-optional'!$B$12:$B$161,E37,'IV. Learning mobility-optional'!$I$12:$I$161),"")</f>
        <v>3300</v>
      </c>
      <c r="S37" s="237"/>
      <c r="T37" s="237"/>
      <c r="U37" s="34"/>
      <c r="V37" s="237">
        <f>IF(LEFT(E37,1)="P",SUMIF('IV. Learning mobility-optional'!$B$12:$B$161,E37,'IV. Learning mobility-optional'!$M$12:$M$161),"")</f>
        <v>3600</v>
      </c>
      <c r="W37" s="237"/>
      <c r="X37" s="237"/>
      <c r="Y37" s="34"/>
      <c r="Z37" s="238">
        <f t="shared" si="3"/>
        <v>175704</v>
      </c>
      <c r="AA37" s="238"/>
      <c r="AB37" s="34"/>
    </row>
    <row r="38" spans="1:28" ht="16.5" customHeight="1" x14ac:dyDescent="0.3">
      <c r="A38" s="43" t="s">
        <v>5</v>
      </c>
      <c r="B38" s="44">
        <v>3</v>
      </c>
      <c r="C38" s="45" t="s">
        <v>5</v>
      </c>
      <c r="D38" s="46" t="str">
        <f t="shared" si="0"/>
        <v>P</v>
      </c>
      <c r="E38" s="47" t="str">
        <f t="shared" si="1"/>
        <v>P3</v>
      </c>
      <c r="F38" s="47" t="str">
        <f t="shared" si="2"/>
        <v xml:space="preserve">P3 only </v>
      </c>
      <c r="G38" s="48" t="str">
        <f t="shared" si="4"/>
        <v>P3</v>
      </c>
      <c r="H38" s="49"/>
      <c r="I38" s="239" t="s">
        <v>10</v>
      </c>
      <c r="J38" s="239"/>
      <c r="K38" s="236" t="s">
        <v>7</v>
      </c>
      <c r="L38" s="236"/>
      <c r="M38" s="34"/>
      <c r="N38" s="237">
        <f>IF(LEFT(E38,1)="P",SUMIF('III. Project implementation sup'!$B$4:$B$123,E38,'III. Project implementation sup'!$V$4:$V$123),"")</f>
        <v>128542</v>
      </c>
      <c r="O38" s="237"/>
      <c r="P38" s="237"/>
      <c r="Q38" s="34"/>
      <c r="R38" s="237">
        <f>IF(LEFT(E38,1)="P",SUMIF('IV. Learning mobility-optional'!$B$12:$B$161,E38,'IV. Learning mobility-optional'!$I$12:$I$161),"")</f>
        <v>3300</v>
      </c>
      <c r="S38" s="237"/>
      <c r="T38" s="237"/>
      <c r="U38" s="34"/>
      <c r="V38" s="237">
        <f>IF(LEFT(E38,1)="P",SUMIF('IV. Learning mobility-optional'!$B$12:$B$161,E38,'IV. Learning mobility-optional'!$M$12:$M$161),"")</f>
        <v>3600</v>
      </c>
      <c r="W38" s="237"/>
      <c r="X38" s="237"/>
      <c r="Y38" s="34"/>
      <c r="Z38" s="238">
        <f t="shared" si="3"/>
        <v>135442</v>
      </c>
      <c r="AA38" s="238"/>
      <c r="AB38" s="34"/>
    </row>
    <row r="39" spans="1:28" ht="16.5" customHeight="1" x14ac:dyDescent="0.3">
      <c r="A39" s="43" t="s">
        <v>5</v>
      </c>
      <c r="B39" s="44">
        <v>4</v>
      </c>
      <c r="C39" s="45" t="s">
        <v>5</v>
      </c>
      <c r="D39" s="46" t="str">
        <f t="shared" si="0"/>
        <v>P</v>
      </c>
      <c r="E39" s="47" t="str">
        <f t="shared" si="1"/>
        <v>P4</v>
      </c>
      <c r="F39" s="47" t="str">
        <f t="shared" si="2"/>
        <v xml:space="preserve">P4 only </v>
      </c>
      <c r="G39" s="48" t="str">
        <f t="shared" si="4"/>
        <v>P4</v>
      </c>
      <c r="H39" s="49"/>
      <c r="I39" s="239" t="s">
        <v>11</v>
      </c>
      <c r="J39" s="239"/>
      <c r="K39" s="236" t="s">
        <v>12</v>
      </c>
      <c r="L39" s="236"/>
      <c r="M39" s="34"/>
      <c r="N39" s="237">
        <f>IF(LEFT(E39,1)="P",SUMIF('III. Project implementation sup'!$B$4:$B$123,E39,'III. Project implementation sup'!$V$4:$V$123),"")</f>
        <v>49528</v>
      </c>
      <c r="O39" s="237"/>
      <c r="P39" s="237"/>
      <c r="Q39" s="34"/>
      <c r="R39" s="237">
        <f>IF(LEFT(E39,1)="P",SUMIF('IV. Learning mobility-optional'!$B$12:$B$161,E39,'IV. Learning mobility-optional'!$I$12:$I$161),"")</f>
        <v>4400</v>
      </c>
      <c r="S39" s="237"/>
      <c r="T39" s="237"/>
      <c r="U39" s="34"/>
      <c r="V39" s="237">
        <f>IF(LEFT(E39,1)="P",SUMIF('IV. Learning mobility-optional'!$B$12:$B$161,E39,'IV. Learning mobility-optional'!$M$12:$M$161),"")</f>
        <v>4800</v>
      </c>
      <c r="W39" s="237"/>
      <c r="X39" s="237"/>
      <c r="Y39" s="34"/>
      <c r="Z39" s="238">
        <f t="shared" si="3"/>
        <v>58728</v>
      </c>
      <c r="AA39" s="238"/>
      <c r="AB39" s="34"/>
    </row>
    <row r="40" spans="1:28" ht="16.5" customHeight="1" x14ac:dyDescent="0.3">
      <c r="A40" s="43" t="s">
        <v>5</v>
      </c>
      <c r="B40" s="44">
        <v>5</v>
      </c>
      <c r="C40" s="45" t="s">
        <v>5</v>
      </c>
      <c r="D40" s="46" t="str">
        <f t="shared" si="0"/>
        <v>P</v>
      </c>
      <c r="E40" s="47" t="str">
        <f t="shared" si="1"/>
        <v>P5</v>
      </c>
      <c r="F40" s="47" t="str">
        <f t="shared" si="2"/>
        <v xml:space="preserve">P5 only </v>
      </c>
      <c r="G40" s="48" t="str">
        <f t="shared" si="4"/>
        <v>P5</v>
      </c>
      <c r="H40" s="49"/>
      <c r="I40" s="239" t="s">
        <v>13</v>
      </c>
      <c r="J40" s="239"/>
      <c r="K40" s="236" t="s">
        <v>14</v>
      </c>
      <c r="L40" s="236"/>
      <c r="M40" s="34"/>
      <c r="N40" s="237">
        <f>IF(LEFT(E40,1)="P",SUMIF('III. Project implementation sup'!$B$4:$B$123,E40,'III. Project implementation sup'!$V$4:$V$123),"")</f>
        <v>138859</v>
      </c>
      <c r="O40" s="237"/>
      <c r="P40" s="237"/>
      <c r="Q40" s="34"/>
      <c r="R40" s="237">
        <f>IF(LEFT(E40,1)="P",SUMIF('IV. Learning mobility-optional'!$B$12:$B$161,E40,'IV. Learning mobility-optional'!$I$12:$I$161),"")</f>
        <v>3300</v>
      </c>
      <c r="S40" s="237"/>
      <c r="T40" s="237"/>
      <c r="U40" s="34"/>
      <c r="V40" s="237">
        <f>IF(LEFT(E40,1)="P",SUMIF('IV. Learning mobility-optional'!$B$12:$B$161,E40,'IV. Learning mobility-optional'!$M$12:$M$161),"")</f>
        <v>3600</v>
      </c>
      <c r="W40" s="237"/>
      <c r="X40" s="237"/>
      <c r="Y40" s="34"/>
      <c r="Z40" s="238">
        <f t="shared" si="3"/>
        <v>145759</v>
      </c>
      <c r="AA40" s="238"/>
      <c r="AB40" s="34"/>
    </row>
    <row r="41" spans="1:28" ht="16.5" customHeight="1" x14ac:dyDescent="0.3">
      <c r="A41" s="43" t="s">
        <v>5</v>
      </c>
      <c r="B41" s="44">
        <v>6</v>
      </c>
      <c r="C41" s="45" t="s">
        <v>5</v>
      </c>
      <c r="D41" s="46" t="str">
        <f t="shared" si="0"/>
        <v>P</v>
      </c>
      <c r="E41" s="47" t="str">
        <f t="shared" si="1"/>
        <v>P6</v>
      </c>
      <c r="F41" s="47" t="str">
        <f t="shared" si="2"/>
        <v xml:space="preserve">P6 only </v>
      </c>
      <c r="G41" s="48" t="str">
        <f t="shared" si="4"/>
        <v>P6</v>
      </c>
      <c r="H41" s="49"/>
      <c r="I41" s="239" t="s">
        <v>15</v>
      </c>
      <c r="J41" s="239"/>
      <c r="K41" s="236" t="s">
        <v>7</v>
      </c>
      <c r="L41" s="236"/>
      <c r="M41" s="34"/>
      <c r="N41" s="237">
        <f>IF(LEFT(E41,1)="P",SUMIF('III. Project implementation sup'!$B$4:$B$123,E41,'III. Project implementation sup'!$V$4:$V$123),"")</f>
        <v>22173</v>
      </c>
      <c r="O41" s="237"/>
      <c r="P41" s="237"/>
      <c r="Q41" s="34"/>
      <c r="R41" s="237">
        <f>IF(LEFT(E41,1)="P",SUMIF('IV. Learning mobility-optional'!$B$12:$B$161,E41,'IV. Learning mobility-optional'!$I$12:$I$161),"")</f>
        <v>1100</v>
      </c>
      <c r="S41" s="237"/>
      <c r="T41" s="237"/>
      <c r="U41" s="34"/>
      <c r="V41" s="237">
        <f>IF(LEFT(E41,1)="P",SUMIF('IV. Learning mobility-optional'!$B$12:$B$161,E41,'IV. Learning mobility-optional'!$M$12:$M$161),"")</f>
        <v>1200</v>
      </c>
      <c r="W41" s="237"/>
      <c r="X41" s="237"/>
      <c r="Y41" s="34"/>
      <c r="Z41" s="238">
        <f t="shared" si="3"/>
        <v>24473</v>
      </c>
      <c r="AA41" s="238"/>
      <c r="AB41" s="34"/>
    </row>
    <row r="42" spans="1:28" ht="16.5" customHeight="1" x14ac:dyDescent="0.3">
      <c r="A42" s="43" t="s">
        <v>5</v>
      </c>
      <c r="B42" s="44">
        <v>7</v>
      </c>
      <c r="C42" s="45" t="s">
        <v>5</v>
      </c>
      <c r="D42" s="46" t="str">
        <f t="shared" si="0"/>
        <v>P</v>
      </c>
      <c r="E42" s="47" t="str">
        <f t="shared" si="1"/>
        <v>P7</v>
      </c>
      <c r="F42" s="47" t="str">
        <f t="shared" si="2"/>
        <v xml:space="preserve">P7 only </v>
      </c>
      <c r="G42" s="48" t="str">
        <f t="shared" si="4"/>
        <v>P7</v>
      </c>
      <c r="H42" s="49"/>
      <c r="I42" s="239" t="s">
        <v>16</v>
      </c>
      <c r="J42" s="239"/>
      <c r="K42" s="236" t="s">
        <v>12</v>
      </c>
      <c r="L42" s="236"/>
      <c r="M42" s="34"/>
      <c r="N42" s="237">
        <f>IF(LEFT(E42,1)="P",SUMIF('III. Project implementation sup'!$B$4:$B$123,E42,'III. Project implementation sup'!$V$4:$V$123),"")</f>
        <v>23644</v>
      </c>
      <c r="O42" s="237"/>
      <c r="P42" s="237"/>
      <c r="Q42" s="34"/>
      <c r="R42" s="237">
        <f>IF(LEFT(E42,1)="P",SUMIF('IV. Learning mobility-optional'!$B$12:$B$161,E42,'IV. Learning mobility-optional'!$I$12:$I$161),"")</f>
        <v>1650</v>
      </c>
      <c r="S42" s="237"/>
      <c r="T42" s="237"/>
      <c r="U42" s="34"/>
      <c r="V42" s="237">
        <f>IF(LEFT(E42,1)="P",SUMIF('IV. Learning mobility-optional'!$B$12:$B$161,E42,'IV. Learning mobility-optional'!$M$12:$M$161),"")</f>
        <v>1800</v>
      </c>
      <c r="W42" s="237"/>
      <c r="X42" s="237"/>
      <c r="Y42" s="34"/>
      <c r="Z42" s="238">
        <f t="shared" si="3"/>
        <v>27094</v>
      </c>
      <c r="AA42" s="238"/>
      <c r="AB42" s="34"/>
    </row>
    <row r="43" spans="1:28" ht="16.5" customHeight="1" x14ac:dyDescent="0.3">
      <c r="A43" s="43" t="s">
        <v>5</v>
      </c>
      <c r="B43" s="44">
        <v>8</v>
      </c>
      <c r="C43" s="45" t="s">
        <v>5</v>
      </c>
      <c r="D43" s="46" t="str">
        <f t="shared" si="0"/>
        <v>P</v>
      </c>
      <c r="E43" s="47" t="str">
        <f t="shared" si="1"/>
        <v>P8</v>
      </c>
      <c r="F43" s="47" t="str">
        <f t="shared" si="2"/>
        <v xml:space="preserve">P8 only </v>
      </c>
      <c r="G43" s="48" t="str">
        <f t="shared" si="4"/>
        <v>P8</v>
      </c>
      <c r="H43" s="49"/>
      <c r="I43" s="239" t="s">
        <v>17</v>
      </c>
      <c r="J43" s="239"/>
      <c r="K43" s="236" t="s">
        <v>12</v>
      </c>
      <c r="L43" s="236"/>
      <c r="M43" s="34"/>
      <c r="N43" s="237">
        <f>IF(LEFT(E43,1)="P",SUMIF('III. Project implementation sup'!$B$4:$B$123,E43,'III. Project implementation sup'!$V$4:$V$123),"")</f>
        <v>23644</v>
      </c>
      <c r="O43" s="237"/>
      <c r="P43" s="237"/>
      <c r="Q43" s="34"/>
      <c r="R43" s="237">
        <f>IF(LEFT(E43,1)="P",SUMIF('IV. Learning mobility-optional'!$B$12:$B$161,E43,'IV. Learning mobility-optional'!$I$12:$I$161),"")</f>
        <v>1650</v>
      </c>
      <c r="S43" s="237"/>
      <c r="T43" s="237"/>
      <c r="U43" s="34"/>
      <c r="V43" s="237">
        <f>IF(LEFT(E43,1)="P",SUMIF('IV. Learning mobility-optional'!$B$12:$B$161,E43,'IV. Learning mobility-optional'!$M$12:$M$161),"")</f>
        <v>1800</v>
      </c>
      <c r="W43" s="237"/>
      <c r="X43" s="237"/>
      <c r="Y43" s="34"/>
      <c r="Z43" s="238">
        <f t="shared" si="3"/>
        <v>27094</v>
      </c>
      <c r="AA43" s="238"/>
      <c r="AB43" s="34"/>
    </row>
    <row r="44" spans="1:28" ht="16.5" customHeight="1" x14ac:dyDescent="0.3">
      <c r="A44" s="43" t="s">
        <v>5</v>
      </c>
      <c r="B44" s="44">
        <v>9</v>
      </c>
      <c r="C44" s="45" t="s">
        <v>5</v>
      </c>
      <c r="D44" s="46" t="str">
        <f t="shared" si="0"/>
        <v>P</v>
      </c>
      <c r="E44" s="47" t="str">
        <f t="shared" si="1"/>
        <v>P9</v>
      </c>
      <c r="F44" s="47" t="str">
        <f t="shared" si="2"/>
        <v xml:space="preserve">P9 only </v>
      </c>
      <c r="G44" s="48" t="str">
        <f t="shared" si="4"/>
        <v>P9</v>
      </c>
      <c r="H44" s="49"/>
      <c r="I44" s="235" t="s">
        <v>18</v>
      </c>
      <c r="J44" s="235"/>
      <c r="K44" s="236" t="s">
        <v>19</v>
      </c>
      <c r="L44" s="236"/>
      <c r="M44" s="34"/>
      <c r="N44" s="237">
        <f>IF(LEFT(E44,1)="P",SUMIF('III. Project implementation sup'!$B$4:$B$123,E44,'III. Project implementation sup'!$V$4:$V$123),"")</f>
        <v>118754</v>
      </c>
      <c r="O44" s="237"/>
      <c r="P44" s="237"/>
      <c r="Q44" s="34"/>
      <c r="R44" s="237">
        <f>IF(LEFT(E44,1)="P",SUMIF('IV. Learning mobility-optional'!$B$12:$B$161,E44,'IV. Learning mobility-optional'!$I$12:$I$161),"")</f>
        <v>3850</v>
      </c>
      <c r="S44" s="237"/>
      <c r="T44" s="237"/>
      <c r="U44" s="34"/>
      <c r="V44" s="237">
        <f>IF(LEFT(E44,1)="P",SUMIF('IV. Learning mobility-optional'!$B$12:$B$161,E44,'IV. Learning mobility-optional'!$M$12:$M$161),"")</f>
        <v>4200</v>
      </c>
      <c r="W44" s="237"/>
      <c r="X44" s="237"/>
      <c r="Y44" s="34"/>
      <c r="Z44" s="238">
        <f t="shared" si="3"/>
        <v>126804</v>
      </c>
      <c r="AA44" s="238"/>
      <c r="AB44" s="34"/>
    </row>
    <row r="45" spans="1:28" ht="16.5" customHeight="1" x14ac:dyDescent="0.3">
      <c r="A45" s="43" t="s">
        <v>5</v>
      </c>
      <c r="B45" s="44">
        <v>10</v>
      </c>
      <c r="C45" s="45" t="s">
        <v>5</v>
      </c>
      <c r="D45" s="46" t="str">
        <f t="shared" si="0"/>
        <v>P</v>
      </c>
      <c r="E45" s="47" t="str">
        <f t="shared" si="1"/>
        <v>P10</v>
      </c>
      <c r="F45" s="47" t="str">
        <f t="shared" si="2"/>
        <v xml:space="preserve">P10 only </v>
      </c>
      <c r="G45" s="48" t="str">
        <f t="shared" si="4"/>
        <v>P10</v>
      </c>
      <c r="H45" s="49"/>
      <c r="I45" s="235" t="s">
        <v>20</v>
      </c>
      <c r="J45" s="235"/>
      <c r="K45" s="236" t="s">
        <v>21</v>
      </c>
      <c r="L45" s="236"/>
      <c r="M45" s="34"/>
      <c r="N45" s="237">
        <f>IF(LEFT(E45,1)="P",SUMIF('III. Project implementation sup'!$B$4:$B$123,E45,'III. Project implementation sup'!$V$4:$V$123),"")</f>
        <v>60580</v>
      </c>
      <c r="O45" s="237"/>
      <c r="P45" s="237"/>
      <c r="Q45" s="34"/>
      <c r="R45" s="237">
        <f>IF(LEFT(E45,1)="P",SUMIF('IV. Learning mobility-optional'!$B$12:$B$161,E45,'IV. Learning mobility-optional'!$I$12:$I$161),"")</f>
        <v>4400</v>
      </c>
      <c r="S45" s="237"/>
      <c r="T45" s="237"/>
      <c r="U45" s="34"/>
      <c r="V45" s="237">
        <f>IF(LEFT(E45,1)="P",SUMIF('IV. Learning mobility-optional'!$B$12:$B$161,E45,'IV. Learning mobility-optional'!$M$12:$M$161),"")</f>
        <v>4800</v>
      </c>
      <c r="W45" s="237"/>
      <c r="X45" s="237"/>
      <c r="Y45" s="34"/>
      <c r="Z45" s="238">
        <f t="shared" si="3"/>
        <v>69780</v>
      </c>
      <c r="AA45" s="238"/>
      <c r="AB45" s="34"/>
    </row>
    <row r="46" spans="1:28" ht="16.5" customHeight="1" x14ac:dyDescent="0.3">
      <c r="A46" s="43" t="s">
        <v>5</v>
      </c>
      <c r="B46" s="44">
        <v>11</v>
      </c>
      <c r="C46" s="45"/>
      <c r="D46" s="46" t="str">
        <f t="shared" si="0"/>
        <v/>
      </c>
      <c r="E46" s="47" t="str">
        <f t="shared" si="1"/>
        <v/>
      </c>
      <c r="F46" s="47" t="str">
        <f t="shared" si="2"/>
        <v/>
      </c>
      <c r="G46" s="48" t="str">
        <f t="shared" si="4"/>
        <v/>
      </c>
      <c r="H46" s="49"/>
      <c r="I46" s="235"/>
      <c r="J46" s="235"/>
      <c r="K46" s="236"/>
      <c r="L46" s="236"/>
      <c r="M46" s="34"/>
      <c r="N46" s="237" t="str">
        <f>IF(LEFT(E46,1)="P",SUMIF('III. Project implementation sup'!$B$4:$B$123,E46,'III. Project implementation sup'!$V$4:$V$123),"")</f>
        <v/>
      </c>
      <c r="O46" s="237"/>
      <c r="P46" s="237"/>
      <c r="Q46" s="34"/>
      <c r="R46" s="237" t="str">
        <f>IF(LEFT(E46,1)="P",SUMIF('IV. Learning mobility-optional'!$B$12:$B$161,E46,'IV. Learning mobility-optional'!$I$12:$I$161),"")</f>
        <v/>
      </c>
      <c r="S46" s="237"/>
      <c r="T46" s="237"/>
      <c r="U46" s="34"/>
      <c r="V46" s="237" t="str">
        <f>IF(LEFT(E46,1)="P",SUMIF('IV. Learning mobility-optional'!$B$12:$B$161,E46,'IV. Learning mobility-optional'!$M$12:$M$161),"")</f>
        <v/>
      </c>
      <c r="W46" s="237"/>
      <c r="X46" s="237"/>
      <c r="Y46" s="34"/>
      <c r="Z46" s="238" t="str">
        <f t="shared" si="3"/>
        <v/>
      </c>
      <c r="AA46" s="238"/>
      <c r="AB46" s="34"/>
    </row>
    <row r="47" spans="1:28" ht="16.5" customHeight="1" x14ac:dyDescent="0.3">
      <c r="A47" s="43" t="s">
        <v>5</v>
      </c>
      <c r="B47" s="44">
        <v>12</v>
      </c>
      <c r="C47" s="45"/>
      <c r="D47" s="46" t="str">
        <f t="shared" si="0"/>
        <v/>
      </c>
      <c r="E47" s="47" t="str">
        <f t="shared" si="1"/>
        <v/>
      </c>
      <c r="F47" s="47" t="str">
        <f t="shared" si="2"/>
        <v/>
      </c>
      <c r="G47" s="48" t="str">
        <f t="shared" si="4"/>
        <v/>
      </c>
      <c r="H47" s="49"/>
      <c r="I47" s="235"/>
      <c r="J47" s="235"/>
      <c r="K47" s="236"/>
      <c r="L47" s="236"/>
      <c r="M47" s="34"/>
      <c r="N47" s="237" t="str">
        <f>IF(LEFT(E47,1)="P",SUMIF('III. Project implementation sup'!$B$4:$B$123,E47,'III. Project implementation sup'!$V$4:$V$123),"")</f>
        <v/>
      </c>
      <c r="O47" s="237"/>
      <c r="P47" s="237"/>
      <c r="Q47" s="34"/>
      <c r="R47" s="237" t="str">
        <f>IF(LEFT(E47,1)="P",SUMIF('IV. Learning mobility-optional'!$B$12:$B$161,E47,'IV. Learning mobility-optional'!$I$12:$I$161),"")</f>
        <v/>
      </c>
      <c r="S47" s="237"/>
      <c r="T47" s="237"/>
      <c r="U47" s="34"/>
      <c r="V47" s="237" t="str">
        <f>IF(LEFT(E47,1)="P",SUMIF('IV. Learning mobility-optional'!$B$12:$B$161,E47,'IV. Learning mobility-optional'!$M$12:$M$161),"")</f>
        <v/>
      </c>
      <c r="W47" s="237"/>
      <c r="X47" s="237"/>
      <c r="Y47" s="34"/>
      <c r="Z47" s="238" t="str">
        <f t="shared" si="3"/>
        <v/>
      </c>
      <c r="AA47" s="238"/>
      <c r="AB47" s="34"/>
    </row>
    <row r="48" spans="1:28" ht="16.5" customHeight="1" x14ac:dyDescent="0.3">
      <c r="A48" s="43" t="s">
        <v>5</v>
      </c>
      <c r="B48" s="44">
        <v>13</v>
      </c>
      <c r="C48" s="45"/>
      <c r="D48" s="46" t="str">
        <f t="shared" si="0"/>
        <v/>
      </c>
      <c r="E48" s="47" t="str">
        <f t="shared" si="1"/>
        <v/>
      </c>
      <c r="F48" s="47" t="str">
        <f t="shared" si="2"/>
        <v/>
      </c>
      <c r="G48" s="48" t="str">
        <f t="shared" si="4"/>
        <v/>
      </c>
      <c r="H48" s="49"/>
      <c r="I48" s="235"/>
      <c r="J48" s="235"/>
      <c r="K48" s="236"/>
      <c r="L48" s="236"/>
      <c r="M48" s="34"/>
      <c r="N48" s="237" t="str">
        <f>IF(LEFT(E48,1)="P",SUMIF('III. Project implementation sup'!$B$4:$B$123,E48,'III. Project implementation sup'!$V$4:$V$123),"")</f>
        <v/>
      </c>
      <c r="O48" s="237"/>
      <c r="P48" s="237"/>
      <c r="Q48" s="34"/>
      <c r="R48" s="237" t="str">
        <f>IF(LEFT(E48,1)="P",SUMIF('IV. Learning mobility-optional'!$B$12:$B$161,E48,'IV. Learning mobility-optional'!$I$12:$I$161),"")</f>
        <v/>
      </c>
      <c r="S48" s="237"/>
      <c r="T48" s="237"/>
      <c r="U48" s="34"/>
      <c r="V48" s="237" t="str">
        <f>IF(LEFT(E48,1)="P",SUMIF('IV. Learning mobility-optional'!$B$12:$B$161,E48,'IV. Learning mobility-optional'!$M$12:$M$161),"")</f>
        <v/>
      </c>
      <c r="W48" s="237"/>
      <c r="X48" s="237"/>
      <c r="Y48" s="34"/>
      <c r="Z48" s="238" t="str">
        <f t="shared" si="3"/>
        <v/>
      </c>
      <c r="AA48" s="238"/>
      <c r="AB48" s="34"/>
    </row>
    <row r="49" spans="1:28" ht="16.5" customHeight="1" x14ac:dyDescent="0.3">
      <c r="A49" s="43" t="s">
        <v>5</v>
      </c>
      <c r="B49" s="44">
        <v>14</v>
      </c>
      <c r="C49" s="45"/>
      <c r="D49" s="46" t="str">
        <f t="shared" si="0"/>
        <v/>
      </c>
      <c r="E49" s="47" t="str">
        <f t="shared" si="1"/>
        <v/>
      </c>
      <c r="F49" s="47" t="str">
        <f t="shared" si="2"/>
        <v/>
      </c>
      <c r="G49" s="48" t="str">
        <f t="shared" si="4"/>
        <v/>
      </c>
      <c r="H49" s="49"/>
      <c r="I49" s="235"/>
      <c r="J49" s="235"/>
      <c r="K49" s="236"/>
      <c r="L49" s="236"/>
      <c r="M49" s="34"/>
      <c r="N49" s="237" t="str">
        <f>IF(LEFT(E49,1)="P",SUMIF('III. Project implementation sup'!$B$4:$B$123,E49,'III. Project implementation sup'!$V$4:$V$123),"")</f>
        <v/>
      </c>
      <c r="O49" s="237"/>
      <c r="P49" s="237"/>
      <c r="Q49" s="34"/>
      <c r="R49" s="237" t="str">
        <f>IF(LEFT(E49,1)="P",SUMIF('IV. Learning mobility-optional'!$B$12:$B$161,E49,'IV. Learning mobility-optional'!$I$12:$I$161),"")</f>
        <v/>
      </c>
      <c r="S49" s="237"/>
      <c r="T49" s="237"/>
      <c r="U49" s="34"/>
      <c r="V49" s="237" t="str">
        <f>IF(LEFT(E49,1)="P",SUMIF('IV. Learning mobility-optional'!$B$12:$B$161,E49,'IV. Learning mobility-optional'!$M$12:$M$161),"")</f>
        <v/>
      </c>
      <c r="W49" s="237"/>
      <c r="X49" s="237"/>
      <c r="Y49" s="34"/>
      <c r="Z49" s="238" t="str">
        <f t="shared" si="3"/>
        <v/>
      </c>
      <c r="AA49" s="238"/>
      <c r="AB49" s="34"/>
    </row>
    <row r="50" spans="1:28" ht="16.5" customHeight="1" x14ac:dyDescent="0.3">
      <c r="A50" s="43" t="s">
        <v>5</v>
      </c>
      <c r="B50" s="44">
        <v>15</v>
      </c>
      <c r="C50" s="45"/>
      <c r="D50" s="46" t="str">
        <f t="shared" si="0"/>
        <v/>
      </c>
      <c r="E50" s="47" t="str">
        <f t="shared" si="1"/>
        <v/>
      </c>
      <c r="F50" s="47" t="str">
        <f t="shared" si="2"/>
        <v/>
      </c>
      <c r="G50" s="48" t="str">
        <f t="shared" si="4"/>
        <v/>
      </c>
      <c r="H50" s="49"/>
      <c r="I50" s="235"/>
      <c r="J50" s="235"/>
      <c r="K50" s="236"/>
      <c r="L50" s="236"/>
      <c r="M50" s="34"/>
      <c r="N50" s="237" t="str">
        <f>IF(LEFT(E50,1)="P",SUMIF('III. Project implementation sup'!$B$4:$B$123,E50,'III. Project implementation sup'!$V$4:$V$123),"")</f>
        <v/>
      </c>
      <c r="O50" s="237"/>
      <c r="P50" s="237"/>
      <c r="Q50" s="34"/>
      <c r="R50" s="237" t="str">
        <f>IF(LEFT(E50,1)="P",SUMIF('IV. Learning mobility-optional'!$B$12:$B$161,E50,'IV. Learning mobility-optional'!$I$12:$I$161),"")</f>
        <v/>
      </c>
      <c r="S50" s="237"/>
      <c r="T50" s="237"/>
      <c r="U50" s="34"/>
      <c r="V50" s="237" t="str">
        <f>IF(LEFT(E50,1)="P",SUMIF('IV. Learning mobility-optional'!$B$12:$B$161,E50,'IV. Learning mobility-optional'!$M$12:$M$161),"")</f>
        <v/>
      </c>
      <c r="W50" s="237"/>
      <c r="X50" s="237"/>
      <c r="Y50" s="34"/>
      <c r="Z50" s="238" t="str">
        <f t="shared" si="3"/>
        <v/>
      </c>
      <c r="AA50" s="238"/>
      <c r="AB50" s="34"/>
    </row>
    <row r="51" spans="1:28" ht="16.5" customHeight="1" x14ac:dyDescent="0.3">
      <c r="A51" s="43" t="s">
        <v>5</v>
      </c>
      <c r="B51" s="44">
        <v>16</v>
      </c>
      <c r="C51" s="45"/>
      <c r="D51" s="46" t="str">
        <f t="shared" si="0"/>
        <v/>
      </c>
      <c r="E51" s="47" t="str">
        <f t="shared" si="1"/>
        <v/>
      </c>
      <c r="F51" s="47" t="str">
        <f t="shared" si="2"/>
        <v/>
      </c>
      <c r="G51" s="48" t="str">
        <f t="shared" si="4"/>
        <v/>
      </c>
      <c r="H51" s="49"/>
      <c r="I51" s="235"/>
      <c r="J51" s="235"/>
      <c r="K51" s="236"/>
      <c r="L51" s="236"/>
      <c r="M51" s="34"/>
      <c r="N51" s="237" t="str">
        <f>IF(LEFT(E51,1)="P",SUMIF('III. Project implementation sup'!$B$4:$B$123,E51,'III. Project implementation sup'!$V$4:$V$123),"")</f>
        <v/>
      </c>
      <c r="O51" s="237"/>
      <c r="P51" s="237"/>
      <c r="Q51" s="34"/>
      <c r="R51" s="237" t="str">
        <f>IF(LEFT(E51,1)="P",SUMIF('IV. Learning mobility-optional'!$B$12:$B$161,E51,'IV. Learning mobility-optional'!$I$12:$I$161),"")</f>
        <v/>
      </c>
      <c r="S51" s="237"/>
      <c r="T51" s="237"/>
      <c r="U51" s="34"/>
      <c r="V51" s="237" t="str">
        <f>IF(LEFT(E51,1)="P",SUMIF('IV. Learning mobility-optional'!$B$12:$B$161,E51,'IV. Learning mobility-optional'!$M$12:$M$161),"")</f>
        <v/>
      </c>
      <c r="W51" s="237"/>
      <c r="X51" s="237"/>
      <c r="Y51" s="34"/>
      <c r="Z51" s="238" t="str">
        <f t="shared" si="3"/>
        <v/>
      </c>
      <c r="AA51" s="238"/>
      <c r="AB51" s="34"/>
    </row>
    <row r="52" spans="1:28" ht="16.5" customHeight="1" x14ac:dyDescent="0.3">
      <c r="A52" s="43" t="s">
        <v>5</v>
      </c>
      <c r="B52" s="44">
        <v>17</v>
      </c>
      <c r="C52" s="45"/>
      <c r="D52" s="46" t="str">
        <f t="shared" si="0"/>
        <v/>
      </c>
      <c r="E52" s="47" t="str">
        <f t="shared" si="1"/>
        <v/>
      </c>
      <c r="F52" s="47" t="str">
        <f t="shared" si="2"/>
        <v/>
      </c>
      <c r="G52" s="48" t="str">
        <f t="shared" si="4"/>
        <v/>
      </c>
      <c r="H52" s="49"/>
      <c r="I52" s="235"/>
      <c r="J52" s="235"/>
      <c r="K52" s="236"/>
      <c r="L52" s="236"/>
      <c r="M52" s="34"/>
      <c r="N52" s="237" t="str">
        <f>IF(LEFT(E52,1)="P",SUMIF('III. Project implementation sup'!$B$4:$B$123,E52,'III. Project implementation sup'!$V$4:$V$123),"")</f>
        <v/>
      </c>
      <c r="O52" s="237"/>
      <c r="P52" s="237"/>
      <c r="Q52" s="34"/>
      <c r="R52" s="237" t="str">
        <f>IF(LEFT(E52,1)="P",SUMIF('IV. Learning mobility-optional'!$B$12:$B$161,E52,'IV. Learning mobility-optional'!$I$12:$I$161),"")</f>
        <v/>
      </c>
      <c r="S52" s="237"/>
      <c r="T52" s="237"/>
      <c r="U52" s="34"/>
      <c r="V52" s="237" t="str">
        <f>IF(LEFT(E52,1)="P",SUMIF('IV. Learning mobility-optional'!$B$12:$B$161,E52,'IV. Learning mobility-optional'!$M$12:$M$161),"")</f>
        <v/>
      </c>
      <c r="W52" s="237"/>
      <c r="X52" s="237"/>
      <c r="Y52" s="34"/>
      <c r="Z52" s="238" t="str">
        <f t="shared" si="3"/>
        <v/>
      </c>
      <c r="AA52" s="238"/>
      <c r="AB52" s="34"/>
    </row>
    <row r="53" spans="1:28" ht="16.5" customHeight="1" x14ac:dyDescent="0.3">
      <c r="A53" s="43" t="s">
        <v>5</v>
      </c>
      <c r="B53" s="44">
        <v>18</v>
      </c>
      <c r="C53" s="45"/>
      <c r="D53" s="46" t="str">
        <f t="shared" si="0"/>
        <v/>
      </c>
      <c r="E53" s="47" t="str">
        <f t="shared" si="1"/>
        <v/>
      </c>
      <c r="F53" s="47" t="str">
        <f t="shared" si="2"/>
        <v/>
      </c>
      <c r="G53" s="48" t="str">
        <f t="shared" si="4"/>
        <v/>
      </c>
      <c r="H53" s="49"/>
      <c r="I53" s="235"/>
      <c r="J53" s="235"/>
      <c r="K53" s="236"/>
      <c r="L53" s="236"/>
      <c r="M53" s="34"/>
      <c r="N53" s="237" t="str">
        <f>IF(LEFT(E53,1)="P",SUMIF('III. Project implementation sup'!$B$4:$B$123,E53,'III. Project implementation sup'!$V$4:$V$123),"")</f>
        <v/>
      </c>
      <c r="O53" s="237"/>
      <c r="P53" s="237"/>
      <c r="Q53" s="34"/>
      <c r="R53" s="237" t="str">
        <f>IF(LEFT(E53,1)="P",SUMIF('IV. Learning mobility-optional'!$B$12:$B$161,E53,'IV. Learning mobility-optional'!$I$12:$I$161),"")</f>
        <v/>
      </c>
      <c r="S53" s="237"/>
      <c r="T53" s="237"/>
      <c r="U53" s="34"/>
      <c r="V53" s="237" t="str">
        <f>IF(LEFT(E53,1)="P",SUMIF('IV. Learning mobility-optional'!$B$12:$B$161,E53,'IV. Learning mobility-optional'!$M$12:$M$161),"")</f>
        <v/>
      </c>
      <c r="W53" s="237"/>
      <c r="X53" s="237"/>
      <c r="Y53" s="34"/>
      <c r="Z53" s="238" t="str">
        <f t="shared" si="3"/>
        <v/>
      </c>
      <c r="AA53" s="238"/>
      <c r="AB53" s="34"/>
    </row>
    <row r="54" spans="1:28" ht="16.5" customHeight="1" x14ac:dyDescent="0.3">
      <c r="A54" s="43" t="s">
        <v>5</v>
      </c>
      <c r="B54" s="44">
        <v>19</v>
      </c>
      <c r="C54" s="45"/>
      <c r="D54" s="46" t="str">
        <f t="shared" si="0"/>
        <v/>
      </c>
      <c r="E54" s="47" t="str">
        <f t="shared" si="1"/>
        <v/>
      </c>
      <c r="F54" s="47" t="str">
        <f t="shared" si="2"/>
        <v/>
      </c>
      <c r="G54" s="48" t="str">
        <f t="shared" si="4"/>
        <v/>
      </c>
      <c r="H54" s="49"/>
      <c r="I54" s="235"/>
      <c r="J54" s="235"/>
      <c r="K54" s="236"/>
      <c r="L54" s="236"/>
      <c r="M54" s="34"/>
      <c r="N54" s="237" t="str">
        <f>IF(LEFT(E54,1)="P",SUMIF('III. Project implementation sup'!$B$4:$B$123,E54,'III. Project implementation sup'!$V$4:$V$123),"")</f>
        <v/>
      </c>
      <c r="O54" s="237"/>
      <c r="P54" s="237"/>
      <c r="Q54" s="34"/>
      <c r="R54" s="237" t="str">
        <f>IF(LEFT(E54,1)="P",SUMIF('IV. Learning mobility-optional'!$B$12:$B$161,E54,'IV. Learning mobility-optional'!$I$12:$I$161),"")</f>
        <v/>
      </c>
      <c r="S54" s="237"/>
      <c r="T54" s="237"/>
      <c r="U54" s="34"/>
      <c r="V54" s="237" t="str">
        <f>IF(LEFT(E54,1)="P",SUMIF('IV. Learning mobility-optional'!$B$12:$B$161,E54,'IV. Learning mobility-optional'!$M$12:$M$161),"")</f>
        <v/>
      </c>
      <c r="W54" s="237"/>
      <c r="X54" s="237"/>
      <c r="Y54" s="34"/>
      <c r="Z54" s="238" t="str">
        <f t="shared" si="3"/>
        <v/>
      </c>
      <c r="AA54" s="238"/>
      <c r="AB54" s="34"/>
    </row>
    <row r="55" spans="1:28" ht="16.5" customHeight="1" x14ac:dyDescent="0.3">
      <c r="A55" s="43" t="s">
        <v>5</v>
      </c>
      <c r="B55" s="44">
        <v>20</v>
      </c>
      <c r="C55" s="45"/>
      <c r="D55" s="46" t="str">
        <f t="shared" si="0"/>
        <v/>
      </c>
      <c r="E55" s="47" t="str">
        <f t="shared" si="1"/>
        <v/>
      </c>
      <c r="F55" s="47" t="str">
        <f t="shared" si="2"/>
        <v/>
      </c>
      <c r="G55" s="48" t="str">
        <f t="shared" si="4"/>
        <v/>
      </c>
      <c r="H55" s="49"/>
      <c r="I55" s="235"/>
      <c r="J55" s="235"/>
      <c r="K55" s="236"/>
      <c r="L55" s="236"/>
      <c r="M55" s="34"/>
      <c r="N55" s="237" t="str">
        <f>IF(LEFT(E55,1)="P",SUMIF('III. Project implementation sup'!$B$4:$B$123,E55,'III. Project implementation sup'!$V$4:$V$123),"")</f>
        <v/>
      </c>
      <c r="O55" s="237"/>
      <c r="P55" s="237"/>
      <c r="Q55" s="34"/>
      <c r="R55" s="237" t="str">
        <f>IF(LEFT(E55,1)="P",SUMIF('IV. Learning mobility-optional'!$B$12:$B$161,E55,'IV. Learning mobility-optional'!$I$12:$I$161),"")</f>
        <v/>
      </c>
      <c r="S55" s="237"/>
      <c r="T55" s="237"/>
      <c r="U55" s="34"/>
      <c r="V55" s="237" t="str">
        <f>IF(LEFT(E55,1)="P",SUMIF('IV. Learning mobility-optional'!$B$12:$B$161,E55,'IV. Learning mobility-optional'!$M$12:$M$161),"")</f>
        <v/>
      </c>
      <c r="W55" s="237"/>
      <c r="X55" s="237"/>
      <c r="Y55" s="34"/>
      <c r="Z55" s="238" t="str">
        <f t="shared" si="3"/>
        <v/>
      </c>
      <c r="AA55" s="238"/>
      <c r="AB55" s="34"/>
    </row>
    <row r="56" spans="1:28" ht="16.5" customHeight="1" x14ac:dyDescent="0.3">
      <c r="A56" s="43" t="s">
        <v>5</v>
      </c>
      <c r="B56" s="44">
        <v>21</v>
      </c>
      <c r="C56" s="45"/>
      <c r="D56" s="46" t="str">
        <f t="shared" si="0"/>
        <v/>
      </c>
      <c r="E56" s="47" t="str">
        <f t="shared" si="1"/>
        <v/>
      </c>
      <c r="F56" s="47" t="str">
        <f t="shared" si="2"/>
        <v/>
      </c>
      <c r="G56" s="48" t="str">
        <f t="shared" si="4"/>
        <v/>
      </c>
      <c r="H56" s="49"/>
      <c r="I56" s="235"/>
      <c r="J56" s="235"/>
      <c r="K56" s="236"/>
      <c r="L56" s="236"/>
      <c r="M56" s="34"/>
      <c r="N56" s="237" t="str">
        <f>IF(LEFT(E56,1)="P",SUMIF('III. Project implementation sup'!$B$4:$B$123,E56,'III. Project implementation sup'!$V$4:$V$123),"")</f>
        <v/>
      </c>
      <c r="O56" s="237"/>
      <c r="P56" s="237"/>
      <c r="Q56" s="34"/>
      <c r="R56" s="237" t="str">
        <f>IF(LEFT(E56,1)="P",SUMIF('IV. Learning mobility-optional'!$B$12:$B$161,E56,'IV. Learning mobility-optional'!$I$12:$I$161),"")</f>
        <v/>
      </c>
      <c r="S56" s="237"/>
      <c r="T56" s="237"/>
      <c r="U56" s="34"/>
      <c r="V56" s="237" t="str">
        <f>IF(LEFT(E56,1)="P",SUMIF('IV. Learning mobility-optional'!$B$12:$B$161,E56,'IV. Learning mobility-optional'!$M$12:$M$161),"")</f>
        <v/>
      </c>
      <c r="W56" s="237"/>
      <c r="X56" s="237"/>
      <c r="Y56" s="34"/>
      <c r="Z56" s="238" t="str">
        <f t="shared" si="3"/>
        <v/>
      </c>
      <c r="AA56" s="238"/>
      <c r="AB56" s="34"/>
    </row>
    <row r="57" spans="1:28" ht="16.5" customHeight="1" x14ac:dyDescent="0.3">
      <c r="A57" s="43" t="s">
        <v>5</v>
      </c>
      <c r="B57" s="44">
        <v>22</v>
      </c>
      <c r="C57" s="45"/>
      <c r="D57" s="46" t="str">
        <f t="shared" si="0"/>
        <v/>
      </c>
      <c r="E57" s="47" t="str">
        <f t="shared" si="1"/>
        <v/>
      </c>
      <c r="F57" s="47" t="str">
        <f t="shared" si="2"/>
        <v/>
      </c>
      <c r="G57" s="48" t="str">
        <f t="shared" si="4"/>
        <v/>
      </c>
      <c r="H57" s="49"/>
      <c r="I57" s="235"/>
      <c r="J57" s="235"/>
      <c r="K57" s="236"/>
      <c r="L57" s="236"/>
      <c r="M57" s="34"/>
      <c r="N57" s="237" t="str">
        <f>IF(LEFT(E57,1)="P",SUMIF('III. Project implementation sup'!$B$4:$B$123,E57,'III. Project implementation sup'!$V$4:$V$123),"")</f>
        <v/>
      </c>
      <c r="O57" s="237"/>
      <c r="P57" s="237"/>
      <c r="Q57" s="34"/>
      <c r="R57" s="237" t="str">
        <f>IF(LEFT(E57,1)="P",SUMIF('IV. Learning mobility-optional'!$B$12:$B$161,E57,'IV. Learning mobility-optional'!$I$12:$I$161),"")</f>
        <v/>
      </c>
      <c r="S57" s="237"/>
      <c r="T57" s="237"/>
      <c r="U57" s="34"/>
      <c r="V57" s="237" t="str">
        <f>IF(LEFT(E57,1)="P",SUMIF('IV. Learning mobility-optional'!$B$12:$B$161,E57,'IV. Learning mobility-optional'!$M$12:$M$161),"")</f>
        <v/>
      </c>
      <c r="W57" s="237"/>
      <c r="X57" s="237"/>
      <c r="Y57" s="34"/>
      <c r="Z57" s="238" t="str">
        <f t="shared" si="3"/>
        <v/>
      </c>
      <c r="AA57" s="238"/>
      <c r="AB57" s="34"/>
    </row>
    <row r="58" spans="1:28" ht="16.5" customHeight="1" x14ac:dyDescent="0.3">
      <c r="A58" s="43" t="s">
        <v>5</v>
      </c>
      <c r="B58" s="44">
        <v>23</v>
      </c>
      <c r="C58" s="45"/>
      <c r="D58" s="46" t="str">
        <f t="shared" si="0"/>
        <v/>
      </c>
      <c r="E58" s="47" t="str">
        <f t="shared" si="1"/>
        <v/>
      </c>
      <c r="F58" s="47" t="str">
        <f t="shared" si="2"/>
        <v/>
      </c>
      <c r="G58" s="48" t="str">
        <f t="shared" si="4"/>
        <v/>
      </c>
      <c r="H58" s="49"/>
      <c r="I58" s="235"/>
      <c r="J58" s="235"/>
      <c r="K58" s="236"/>
      <c r="L58" s="236"/>
      <c r="M58" s="34"/>
      <c r="N58" s="237" t="str">
        <f>IF(LEFT(E58,1)="P",SUMIF('III. Project implementation sup'!$B$4:$B$123,E58,'III. Project implementation sup'!$V$4:$V$123),"")</f>
        <v/>
      </c>
      <c r="O58" s="237"/>
      <c r="P58" s="237"/>
      <c r="Q58" s="34"/>
      <c r="R58" s="237" t="str">
        <f>IF(LEFT(E58,1)="P",SUMIF('IV. Learning mobility-optional'!$B$12:$B$161,E58,'IV. Learning mobility-optional'!$I$12:$I$161),"")</f>
        <v/>
      </c>
      <c r="S58" s="237"/>
      <c r="T58" s="237"/>
      <c r="U58" s="34"/>
      <c r="V58" s="237" t="str">
        <f>IF(LEFT(E58,1)="P",SUMIF('IV. Learning mobility-optional'!$B$12:$B$161,E58,'IV. Learning mobility-optional'!$M$12:$M$161),"")</f>
        <v/>
      </c>
      <c r="W58" s="237"/>
      <c r="X58" s="237"/>
      <c r="Y58" s="34"/>
      <c r="Z58" s="238" t="str">
        <f t="shared" si="3"/>
        <v/>
      </c>
      <c r="AA58" s="238"/>
      <c r="AB58" s="34"/>
    </row>
    <row r="59" spans="1:28" ht="16.5" customHeight="1" x14ac:dyDescent="0.3">
      <c r="A59" s="43" t="s">
        <v>5</v>
      </c>
      <c r="B59" s="44">
        <v>24</v>
      </c>
      <c r="C59" s="45"/>
      <c r="D59" s="46" t="str">
        <f t="shared" si="0"/>
        <v/>
      </c>
      <c r="E59" s="47" t="str">
        <f t="shared" si="1"/>
        <v/>
      </c>
      <c r="F59" s="47" t="str">
        <f t="shared" si="2"/>
        <v/>
      </c>
      <c r="G59" s="48" t="str">
        <f t="shared" si="4"/>
        <v/>
      </c>
      <c r="H59" s="49"/>
      <c r="I59" s="235"/>
      <c r="J59" s="235"/>
      <c r="K59" s="236"/>
      <c r="L59" s="236"/>
      <c r="M59" s="34"/>
      <c r="N59" s="237" t="str">
        <f>IF(LEFT(E59,1)="P",SUMIF('III. Project implementation sup'!$B$4:$B$123,E59,'III. Project implementation sup'!$V$4:$V$123),"")</f>
        <v/>
      </c>
      <c r="O59" s="237"/>
      <c r="P59" s="237"/>
      <c r="Q59" s="34"/>
      <c r="R59" s="237" t="str">
        <f>IF(LEFT(E59,1)="P",SUMIF('IV. Learning mobility-optional'!$B$12:$B$161,E59,'IV. Learning mobility-optional'!$I$12:$I$161),"")</f>
        <v/>
      </c>
      <c r="S59" s="237"/>
      <c r="T59" s="237"/>
      <c r="U59" s="34"/>
      <c r="V59" s="237" t="str">
        <f>IF(LEFT(E59,1)="P",SUMIF('IV. Learning mobility-optional'!$B$12:$B$161,E59,'IV. Learning mobility-optional'!$M$12:$M$161),"")</f>
        <v/>
      </c>
      <c r="W59" s="237"/>
      <c r="X59" s="237"/>
      <c r="Y59" s="34"/>
      <c r="Z59" s="238" t="str">
        <f t="shared" si="3"/>
        <v/>
      </c>
      <c r="AA59" s="238"/>
      <c r="AB59" s="34"/>
    </row>
    <row r="60" spans="1:28" ht="16.5" customHeight="1" x14ac:dyDescent="0.3">
      <c r="A60" s="43" t="s">
        <v>5</v>
      </c>
      <c r="B60" s="44">
        <v>25</v>
      </c>
      <c r="C60" s="45"/>
      <c r="D60" s="46" t="str">
        <f t="shared" si="0"/>
        <v/>
      </c>
      <c r="E60" s="47" t="str">
        <f t="shared" si="1"/>
        <v/>
      </c>
      <c r="F60" s="47" t="str">
        <f t="shared" si="2"/>
        <v/>
      </c>
      <c r="G60" s="48" t="str">
        <f t="shared" si="4"/>
        <v/>
      </c>
      <c r="H60" s="49"/>
      <c r="I60" s="235"/>
      <c r="J60" s="235"/>
      <c r="K60" s="236"/>
      <c r="L60" s="236"/>
      <c r="M60" s="34"/>
      <c r="N60" s="237" t="str">
        <f>IF(LEFT(E60,1)="P",SUMIF('III. Project implementation sup'!$B$4:$B$123,E60,'III. Project implementation sup'!$V$4:$V$123),"")</f>
        <v/>
      </c>
      <c r="O60" s="237"/>
      <c r="P60" s="237"/>
      <c r="Q60" s="34"/>
      <c r="R60" s="237" t="str">
        <f>IF(LEFT(E60,1)="P",SUMIF('IV. Learning mobility-optional'!$B$12:$B$161,E60,'IV. Learning mobility-optional'!$I$12:$I$161),"")</f>
        <v/>
      </c>
      <c r="S60" s="237"/>
      <c r="T60" s="237"/>
      <c r="U60" s="34"/>
      <c r="V60" s="237" t="str">
        <f>IF(LEFT(E60,1)="P",SUMIF('IV. Learning mobility-optional'!$B$12:$B$161,E60,'IV. Learning mobility-optional'!$M$12:$M$161),"")</f>
        <v/>
      </c>
      <c r="W60" s="237"/>
      <c r="X60" s="237"/>
      <c r="Y60" s="34"/>
      <c r="Z60" s="238" t="str">
        <f t="shared" si="3"/>
        <v/>
      </c>
      <c r="AA60" s="238"/>
      <c r="AB60" s="34"/>
    </row>
    <row r="61" spans="1:28" ht="16.5" customHeight="1" x14ac:dyDescent="0.3">
      <c r="A61" s="43" t="s">
        <v>5</v>
      </c>
      <c r="B61" s="44">
        <v>26</v>
      </c>
      <c r="C61" s="45"/>
      <c r="D61" s="46" t="str">
        <f t="shared" si="0"/>
        <v/>
      </c>
      <c r="E61" s="47" t="str">
        <f t="shared" si="1"/>
        <v/>
      </c>
      <c r="F61" s="47" t="str">
        <f t="shared" si="2"/>
        <v/>
      </c>
      <c r="G61" s="48" t="str">
        <f t="shared" si="4"/>
        <v/>
      </c>
      <c r="H61" s="49"/>
      <c r="I61" s="235"/>
      <c r="J61" s="235"/>
      <c r="K61" s="236"/>
      <c r="L61" s="236"/>
      <c r="M61" s="34"/>
      <c r="N61" s="237" t="str">
        <f>IF(LEFT(E61,1)="P",SUMIF('III. Project implementation sup'!$B$4:$B$123,E61,'III. Project implementation sup'!$V$4:$V$123),"")</f>
        <v/>
      </c>
      <c r="O61" s="237"/>
      <c r="P61" s="237"/>
      <c r="Q61" s="34"/>
      <c r="R61" s="237" t="str">
        <f>IF(LEFT(E61,1)="P",SUMIF('IV. Learning mobility-optional'!$B$12:$B$161,E61,'IV. Learning mobility-optional'!$I$12:$I$161),"")</f>
        <v/>
      </c>
      <c r="S61" s="237"/>
      <c r="T61" s="237"/>
      <c r="U61" s="34"/>
      <c r="V61" s="237" t="str">
        <f>IF(LEFT(E61,1)="P",SUMIF('IV. Learning mobility-optional'!$B$12:$B$161,E61,'IV. Learning mobility-optional'!$M$12:$M$161),"")</f>
        <v/>
      </c>
      <c r="W61" s="237"/>
      <c r="X61" s="237"/>
      <c r="Y61" s="34"/>
      <c r="Z61" s="238" t="str">
        <f t="shared" si="3"/>
        <v/>
      </c>
      <c r="AA61" s="238"/>
      <c r="AB61" s="34"/>
    </row>
    <row r="62" spans="1:28" ht="16.5" customHeight="1" x14ac:dyDescent="0.3">
      <c r="A62" s="43" t="s">
        <v>5</v>
      </c>
      <c r="B62" s="44">
        <v>27</v>
      </c>
      <c r="C62" s="45"/>
      <c r="D62" s="46" t="str">
        <f t="shared" si="0"/>
        <v/>
      </c>
      <c r="E62" s="47" t="str">
        <f t="shared" si="1"/>
        <v/>
      </c>
      <c r="F62" s="47" t="str">
        <f t="shared" si="2"/>
        <v/>
      </c>
      <c r="G62" s="48" t="str">
        <f t="shared" si="4"/>
        <v/>
      </c>
      <c r="H62" s="49"/>
      <c r="I62" s="235"/>
      <c r="J62" s="235"/>
      <c r="K62" s="236"/>
      <c r="L62" s="236"/>
      <c r="M62" s="34"/>
      <c r="N62" s="237" t="str">
        <f>IF(LEFT(E62,1)="P",SUMIF('III. Project implementation sup'!$B$4:$B$123,E62,'III. Project implementation sup'!$V$4:$V$123),"")</f>
        <v/>
      </c>
      <c r="O62" s="237"/>
      <c r="P62" s="237"/>
      <c r="Q62" s="34"/>
      <c r="R62" s="237" t="str">
        <f>IF(LEFT(E62,1)="P",SUMIF('IV. Learning mobility-optional'!$B$12:$B$161,E62,'IV. Learning mobility-optional'!$I$12:$I$161),"")</f>
        <v/>
      </c>
      <c r="S62" s="237"/>
      <c r="T62" s="237"/>
      <c r="U62" s="34"/>
      <c r="V62" s="237" t="str">
        <f>IF(LEFT(E62,1)="P",SUMIF('IV. Learning mobility-optional'!$B$12:$B$161,E62,'IV. Learning mobility-optional'!$M$12:$M$161),"")</f>
        <v/>
      </c>
      <c r="W62" s="237"/>
      <c r="X62" s="237"/>
      <c r="Y62" s="34"/>
      <c r="Z62" s="238" t="str">
        <f t="shared" si="3"/>
        <v/>
      </c>
      <c r="AA62" s="238"/>
      <c r="AB62" s="34"/>
    </row>
    <row r="63" spans="1:28" ht="16.5" customHeight="1" x14ac:dyDescent="0.3">
      <c r="A63" s="43" t="s">
        <v>5</v>
      </c>
      <c r="B63" s="44">
        <v>28</v>
      </c>
      <c r="C63" s="45"/>
      <c r="D63" s="46" t="str">
        <f t="shared" si="0"/>
        <v/>
      </c>
      <c r="E63" s="47" t="str">
        <f t="shared" si="1"/>
        <v/>
      </c>
      <c r="F63" s="47" t="str">
        <f t="shared" si="2"/>
        <v/>
      </c>
      <c r="G63" s="48" t="str">
        <f t="shared" si="4"/>
        <v/>
      </c>
      <c r="H63" s="49"/>
      <c r="I63" s="235"/>
      <c r="J63" s="235"/>
      <c r="K63" s="236"/>
      <c r="L63" s="236"/>
      <c r="M63" s="34"/>
      <c r="N63" s="237" t="str">
        <f>IF(LEFT(E63,1)="P",SUMIF('III. Project implementation sup'!$B$4:$B$123,E63,'III. Project implementation sup'!$V$4:$V$123),"")</f>
        <v/>
      </c>
      <c r="O63" s="237"/>
      <c r="P63" s="237"/>
      <c r="Q63" s="34"/>
      <c r="R63" s="237" t="str">
        <f>IF(LEFT(E63,1)="P",SUMIF('IV. Learning mobility-optional'!$B$12:$B$161,E63,'IV. Learning mobility-optional'!$I$12:$I$161),"")</f>
        <v/>
      </c>
      <c r="S63" s="237"/>
      <c r="T63" s="237"/>
      <c r="U63" s="34"/>
      <c r="V63" s="237" t="str">
        <f>IF(LEFT(E63,1)="P",SUMIF('IV. Learning mobility-optional'!$B$12:$B$161,E63,'IV. Learning mobility-optional'!$M$12:$M$161),"")</f>
        <v/>
      </c>
      <c r="W63" s="237"/>
      <c r="X63" s="237"/>
      <c r="Y63" s="34"/>
      <c r="Z63" s="238" t="str">
        <f t="shared" si="3"/>
        <v/>
      </c>
      <c r="AA63" s="238"/>
      <c r="AB63" s="34"/>
    </row>
    <row r="64" spans="1:28" ht="16.5" customHeight="1" x14ac:dyDescent="0.3">
      <c r="A64" s="43" t="s">
        <v>5</v>
      </c>
      <c r="B64" s="44">
        <v>29</v>
      </c>
      <c r="C64" s="45"/>
      <c r="D64" s="46" t="str">
        <f t="shared" si="0"/>
        <v/>
      </c>
      <c r="E64" s="47" t="str">
        <f t="shared" si="1"/>
        <v/>
      </c>
      <c r="F64" s="47" t="str">
        <f t="shared" si="2"/>
        <v/>
      </c>
      <c r="G64" s="48" t="str">
        <f t="shared" si="4"/>
        <v/>
      </c>
      <c r="H64" s="49"/>
      <c r="I64" s="235"/>
      <c r="J64" s="235"/>
      <c r="K64" s="236"/>
      <c r="L64" s="236"/>
      <c r="M64" s="34"/>
      <c r="N64" s="237" t="str">
        <f>IF(LEFT(E64,1)="P",SUMIF('III. Project implementation sup'!$B$4:$B$123,E64,'III. Project implementation sup'!$V$4:$V$123),"")</f>
        <v/>
      </c>
      <c r="O64" s="237"/>
      <c r="P64" s="237"/>
      <c r="Q64" s="34"/>
      <c r="R64" s="237" t="str">
        <f>IF(LEFT(E64,1)="P",SUMIF('IV. Learning mobility-optional'!$B$12:$B$161,E64,'IV. Learning mobility-optional'!$I$12:$I$161),"")</f>
        <v/>
      </c>
      <c r="S64" s="237"/>
      <c r="T64" s="237"/>
      <c r="U64" s="34"/>
      <c r="V64" s="237" t="str">
        <f>IF(LEFT(E64,1)="P",SUMIF('IV. Learning mobility-optional'!$B$12:$B$161,E64,'IV. Learning mobility-optional'!$M$12:$M$161),"")</f>
        <v/>
      </c>
      <c r="W64" s="237"/>
      <c r="X64" s="237"/>
      <c r="Y64" s="34"/>
      <c r="Z64" s="238" t="str">
        <f t="shared" si="3"/>
        <v/>
      </c>
      <c r="AA64" s="238"/>
      <c r="AB64" s="34"/>
    </row>
    <row r="65" spans="1:28" ht="16.5" customHeight="1" x14ac:dyDescent="0.3">
      <c r="A65" s="43" t="s">
        <v>5</v>
      </c>
      <c r="B65" s="44">
        <v>30</v>
      </c>
      <c r="C65" s="45"/>
      <c r="D65" s="46" t="str">
        <f t="shared" si="0"/>
        <v/>
      </c>
      <c r="E65" s="47" t="str">
        <f t="shared" si="1"/>
        <v/>
      </c>
      <c r="F65" s="47" t="str">
        <f t="shared" si="2"/>
        <v/>
      </c>
      <c r="G65" s="48" t="str">
        <f t="shared" si="4"/>
        <v/>
      </c>
      <c r="H65" s="49"/>
      <c r="I65" s="235"/>
      <c r="J65" s="235"/>
      <c r="K65" s="236"/>
      <c r="L65" s="236"/>
      <c r="M65" s="34"/>
      <c r="N65" s="237" t="str">
        <f>IF(LEFT(E65,1)="P",SUMIF('III. Project implementation sup'!$B$4:$B$123,E65,'III. Project implementation sup'!$V$4:$V$123),"")</f>
        <v/>
      </c>
      <c r="O65" s="237"/>
      <c r="P65" s="237"/>
      <c r="Q65" s="34"/>
      <c r="R65" s="237" t="str">
        <f>IF(LEFT(E65,1)="P",SUMIF('IV. Learning mobility-optional'!$B$12:$B$161,E65,'IV. Learning mobility-optional'!$I$12:$I$161),"")</f>
        <v/>
      </c>
      <c r="S65" s="237"/>
      <c r="T65" s="237"/>
      <c r="U65" s="34"/>
      <c r="V65" s="237" t="str">
        <f>IF(LEFT(E65,1)="P",SUMIF('IV. Learning mobility-optional'!$B$12:$B$161,E65,'IV. Learning mobility-optional'!$M$12:$M$161),"")</f>
        <v/>
      </c>
      <c r="W65" s="237"/>
      <c r="X65" s="237"/>
      <c r="Y65" s="34"/>
      <c r="Z65" s="238" t="str">
        <f t="shared" si="3"/>
        <v/>
      </c>
      <c r="AA65" s="238"/>
      <c r="AB65" s="34"/>
    </row>
    <row r="66" spans="1:28" ht="16.5" customHeight="1" x14ac:dyDescent="0.3">
      <c r="A66" s="43" t="s">
        <v>5</v>
      </c>
      <c r="B66" s="44">
        <v>31</v>
      </c>
      <c r="C66" s="45"/>
      <c r="D66" s="46" t="str">
        <f t="shared" si="0"/>
        <v/>
      </c>
      <c r="E66" s="47" t="str">
        <f t="shared" si="1"/>
        <v/>
      </c>
      <c r="F66" s="47" t="str">
        <f t="shared" si="2"/>
        <v/>
      </c>
      <c r="G66" s="48" t="str">
        <f t="shared" si="4"/>
        <v/>
      </c>
      <c r="H66" s="49"/>
      <c r="I66" s="235"/>
      <c r="J66" s="235"/>
      <c r="K66" s="236"/>
      <c r="L66" s="236"/>
      <c r="M66" s="34"/>
      <c r="N66" s="237" t="str">
        <f>IF(LEFT(E66,1)="P",SUMIF('III. Project implementation sup'!$B$4:$B$123,E66,'III. Project implementation sup'!$V$4:$V$123),"")</f>
        <v/>
      </c>
      <c r="O66" s="237"/>
      <c r="P66" s="237"/>
      <c r="Q66" s="34"/>
      <c r="R66" s="237" t="str">
        <f>IF(LEFT(E66,1)="P",SUMIF('IV. Learning mobility-optional'!$B$12:$B$161,E66,'IV. Learning mobility-optional'!$I$12:$I$161),"")</f>
        <v/>
      </c>
      <c r="S66" s="237"/>
      <c r="T66" s="237"/>
      <c r="U66" s="34"/>
      <c r="V66" s="237" t="str">
        <f>IF(LEFT(E66,1)="P",SUMIF('IV. Learning mobility-optional'!$B$12:$B$161,E66,'IV. Learning mobility-optional'!$M$12:$M$161),"")</f>
        <v/>
      </c>
      <c r="W66" s="237"/>
      <c r="X66" s="237"/>
      <c r="Y66" s="34"/>
      <c r="Z66" s="238" t="str">
        <f t="shared" si="3"/>
        <v/>
      </c>
      <c r="AA66" s="238"/>
      <c r="AB66" s="34"/>
    </row>
    <row r="67" spans="1:28" ht="16.5" customHeight="1" x14ac:dyDescent="0.3">
      <c r="A67" s="43" t="s">
        <v>5</v>
      </c>
      <c r="B67" s="44">
        <v>32</v>
      </c>
      <c r="C67" s="45"/>
      <c r="D67" s="46" t="str">
        <f t="shared" si="0"/>
        <v/>
      </c>
      <c r="E67" s="47" t="str">
        <f t="shared" si="1"/>
        <v/>
      </c>
      <c r="F67" s="47" t="str">
        <f t="shared" si="2"/>
        <v/>
      </c>
      <c r="G67" s="48" t="str">
        <f t="shared" si="4"/>
        <v/>
      </c>
      <c r="H67" s="49"/>
      <c r="I67" s="235"/>
      <c r="J67" s="235"/>
      <c r="K67" s="236"/>
      <c r="L67" s="236"/>
      <c r="M67" s="34"/>
      <c r="N67" s="237" t="str">
        <f>IF(LEFT(E67,1)="P",SUMIF('III. Project implementation sup'!$B$4:$B$123,E67,'III. Project implementation sup'!$V$4:$V$123),"")</f>
        <v/>
      </c>
      <c r="O67" s="237"/>
      <c r="P67" s="237"/>
      <c r="Q67" s="34"/>
      <c r="R67" s="237" t="str">
        <f>IF(LEFT(E67,1)="P",SUMIF('IV. Learning mobility-optional'!$B$12:$B$161,E67,'IV. Learning mobility-optional'!$I$12:$I$161),"")</f>
        <v/>
      </c>
      <c r="S67" s="237"/>
      <c r="T67" s="237"/>
      <c r="U67" s="34"/>
      <c r="V67" s="237" t="str">
        <f>IF(LEFT(E67,1)="P",SUMIF('IV. Learning mobility-optional'!$B$12:$B$161,E67,'IV. Learning mobility-optional'!$M$12:$M$161),"")</f>
        <v/>
      </c>
      <c r="W67" s="237"/>
      <c r="X67" s="237"/>
      <c r="Y67" s="34"/>
      <c r="Z67" s="238" t="str">
        <f t="shared" si="3"/>
        <v/>
      </c>
      <c r="AA67" s="238"/>
      <c r="AB67" s="34"/>
    </row>
    <row r="68" spans="1:28" ht="16.5" customHeight="1" x14ac:dyDescent="0.3">
      <c r="A68" s="43" t="s">
        <v>5</v>
      </c>
      <c r="B68" s="44">
        <v>33</v>
      </c>
      <c r="C68" s="45"/>
      <c r="D68" s="46" t="str">
        <f t="shared" si="0"/>
        <v/>
      </c>
      <c r="E68" s="47" t="str">
        <f t="shared" si="1"/>
        <v/>
      </c>
      <c r="F68" s="47" t="str">
        <f t="shared" si="2"/>
        <v/>
      </c>
      <c r="G68" s="48" t="str">
        <f t="shared" si="4"/>
        <v/>
      </c>
      <c r="H68" s="49"/>
      <c r="I68" s="235"/>
      <c r="J68" s="235"/>
      <c r="K68" s="236"/>
      <c r="L68" s="236"/>
      <c r="M68" s="34"/>
      <c r="N68" s="237" t="str">
        <f>IF(LEFT(E68,1)="P",SUMIF('III. Project implementation sup'!$B$4:$B$123,E68,'III. Project implementation sup'!$V$4:$V$123),"")</f>
        <v/>
      </c>
      <c r="O68" s="237"/>
      <c r="P68" s="237"/>
      <c r="Q68" s="34"/>
      <c r="R68" s="237" t="str">
        <f>IF(LEFT(E68,1)="P",SUMIF('IV. Learning mobility-optional'!$B$12:$B$161,E68,'IV. Learning mobility-optional'!$I$12:$I$161),"")</f>
        <v/>
      </c>
      <c r="S68" s="237"/>
      <c r="T68" s="237"/>
      <c r="U68" s="34"/>
      <c r="V68" s="237" t="str">
        <f>IF(LEFT(E68,1)="P",SUMIF('IV. Learning mobility-optional'!$B$12:$B$161,E68,'IV. Learning mobility-optional'!$M$12:$M$161),"")</f>
        <v/>
      </c>
      <c r="W68" s="237"/>
      <c r="X68" s="237"/>
      <c r="Y68" s="34"/>
      <c r="Z68" s="238" t="str">
        <f t="shared" si="3"/>
        <v/>
      </c>
      <c r="AA68" s="238"/>
      <c r="AB68" s="34"/>
    </row>
    <row r="69" spans="1:28" ht="16.5" customHeight="1" x14ac:dyDescent="0.3">
      <c r="A69" s="43" t="s">
        <v>5</v>
      </c>
      <c r="B69" s="44">
        <v>34</v>
      </c>
      <c r="C69" s="45"/>
      <c r="D69" s="46" t="str">
        <f t="shared" si="0"/>
        <v/>
      </c>
      <c r="E69" s="47" t="str">
        <f t="shared" si="1"/>
        <v/>
      </c>
      <c r="F69" s="47" t="str">
        <f t="shared" si="2"/>
        <v/>
      </c>
      <c r="G69" s="48" t="str">
        <f t="shared" si="4"/>
        <v/>
      </c>
      <c r="H69" s="49"/>
      <c r="I69" s="235"/>
      <c r="J69" s="235"/>
      <c r="K69" s="236"/>
      <c r="L69" s="236"/>
      <c r="M69" s="34"/>
      <c r="N69" s="237" t="str">
        <f>IF(LEFT(E69,1)="P",SUMIF('III. Project implementation sup'!$B$4:$B$123,E69,'III. Project implementation sup'!$V$4:$V$123),"")</f>
        <v/>
      </c>
      <c r="O69" s="237"/>
      <c r="P69" s="237"/>
      <c r="Q69" s="34"/>
      <c r="R69" s="237" t="str">
        <f>IF(LEFT(E69,1)="P",SUMIF('IV. Learning mobility-optional'!$B$12:$B$161,E69,'IV. Learning mobility-optional'!$I$12:$I$161),"")</f>
        <v/>
      </c>
      <c r="S69" s="237"/>
      <c r="T69" s="237"/>
      <c r="U69" s="34"/>
      <c r="V69" s="237" t="str">
        <f>IF(LEFT(E69,1)="P",SUMIF('IV. Learning mobility-optional'!$B$12:$B$161,E69,'IV. Learning mobility-optional'!$M$12:$M$161),"")</f>
        <v/>
      </c>
      <c r="W69" s="237"/>
      <c r="X69" s="237"/>
      <c r="Y69" s="34"/>
      <c r="Z69" s="238" t="str">
        <f t="shared" si="3"/>
        <v/>
      </c>
      <c r="AA69" s="238"/>
      <c r="AB69" s="34"/>
    </row>
    <row r="70" spans="1:28" ht="16.5" customHeight="1" x14ac:dyDescent="0.3">
      <c r="A70" s="43" t="s">
        <v>5</v>
      </c>
      <c r="B70" s="44">
        <v>35</v>
      </c>
      <c r="C70" s="45"/>
      <c r="D70" s="46" t="str">
        <f t="shared" si="0"/>
        <v/>
      </c>
      <c r="E70" s="47" t="str">
        <f t="shared" si="1"/>
        <v/>
      </c>
      <c r="F70" s="47" t="str">
        <f t="shared" si="2"/>
        <v/>
      </c>
      <c r="G70" s="48" t="str">
        <f t="shared" si="4"/>
        <v/>
      </c>
      <c r="H70" s="49"/>
      <c r="I70" s="235"/>
      <c r="J70" s="235"/>
      <c r="K70" s="236"/>
      <c r="L70" s="236"/>
      <c r="M70" s="34"/>
      <c r="N70" s="237" t="str">
        <f>IF(LEFT(E70,1)="P",SUMIF('III. Project implementation sup'!$B$4:$B$123,E70,'III. Project implementation sup'!$V$4:$V$123),"")</f>
        <v/>
      </c>
      <c r="O70" s="237"/>
      <c r="P70" s="237"/>
      <c r="Q70" s="34"/>
      <c r="R70" s="237" t="str">
        <f>IF(LEFT(E70,1)="P",SUMIF('IV. Learning mobility-optional'!$B$12:$B$161,E70,'IV. Learning mobility-optional'!$I$12:$I$161),"")</f>
        <v/>
      </c>
      <c r="S70" s="237"/>
      <c r="T70" s="237"/>
      <c r="U70" s="34"/>
      <c r="V70" s="237" t="str">
        <f>IF(LEFT(E70,1)="P",SUMIF('IV. Learning mobility-optional'!$B$12:$B$161,E70,'IV. Learning mobility-optional'!$M$12:$M$161),"")</f>
        <v/>
      </c>
      <c r="W70" s="237"/>
      <c r="X70" s="237"/>
      <c r="Y70" s="34"/>
      <c r="Z70" s="238" t="str">
        <f t="shared" si="3"/>
        <v/>
      </c>
      <c r="AA70" s="238"/>
      <c r="AB70" s="34"/>
    </row>
    <row r="71" spans="1:28" ht="16.5" customHeight="1" x14ac:dyDescent="0.3">
      <c r="A71" s="43" t="s">
        <v>5</v>
      </c>
      <c r="B71" s="44">
        <v>36</v>
      </c>
      <c r="C71" s="45"/>
      <c r="D71" s="46" t="str">
        <f t="shared" si="0"/>
        <v/>
      </c>
      <c r="E71" s="47" t="str">
        <f t="shared" si="1"/>
        <v/>
      </c>
      <c r="F71" s="47" t="str">
        <f t="shared" si="2"/>
        <v/>
      </c>
      <c r="G71" s="48" t="str">
        <f t="shared" si="4"/>
        <v/>
      </c>
      <c r="H71" s="49"/>
      <c r="I71" s="235"/>
      <c r="J71" s="235"/>
      <c r="K71" s="236"/>
      <c r="L71" s="236"/>
      <c r="M71" s="34"/>
      <c r="N71" s="237" t="str">
        <f>IF(LEFT(E71,1)="P",SUMIF('III. Project implementation sup'!$B$4:$B$123,E71,'III. Project implementation sup'!$V$4:$V$123),"")</f>
        <v/>
      </c>
      <c r="O71" s="237"/>
      <c r="P71" s="237"/>
      <c r="Q71" s="34"/>
      <c r="R71" s="237" t="str">
        <f>IF(LEFT(E71,1)="P",SUMIF('IV. Learning mobility-optional'!$B$12:$B$161,E71,'IV. Learning mobility-optional'!$I$12:$I$161),"")</f>
        <v/>
      </c>
      <c r="S71" s="237"/>
      <c r="T71" s="237"/>
      <c r="U71" s="34"/>
      <c r="V71" s="237" t="str">
        <f>IF(LEFT(E71,1)="P",SUMIF('IV. Learning mobility-optional'!$B$12:$B$161,E71,'IV. Learning mobility-optional'!$M$12:$M$161),"")</f>
        <v/>
      </c>
      <c r="W71" s="237"/>
      <c r="X71" s="237"/>
      <c r="Y71" s="34"/>
      <c r="Z71" s="238" t="str">
        <f t="shared" si="3"/>
        <v/>
      </c>
      <c r="AA71" s="238"/>
      <c r="AB71" s="34"/>
    </row>
    <row r="72" spans="1:28" ht="16.5" customHeight="1" x14ac:dyDescent="0.3">
      <c r="A72" s="43" t="s">
        <v>5</v>
      </c>
      <c r="B72" s="44">
        <v>37</v>
      </c>
      <c r="C72" s="45"/>
      <c r="D72" s="46" t="str">
        <f t="shared" si="0"/>
        <v/>
      </c>
      <c r="E72" s="47" t="str">
        <f t="shared" si="1"/>
        <v/>
      </c>
      <c r="F72" s="47" t="str">
        <f t="shared" si="2"/>
        <v/>
      </c>
      <c r="G72" s="48" t="str">
        <f t="shared" si="4"/>
        <v/>
      </c>
      <c r="H72" s="49"/>
      <c r="I72" s="235"/>
      <c r="J72" s="235"/>
      <c r="K72" s="236"/>
      <c r="L72" s="236"/>
      <c r="M72" s="34"/>
      <c r="N72" s="237" t="str">
        <f>IF(LEFT(E72,1)="P",SUMIF('III. Project implementation sup'!$B$4:$B$123,E72,'III. Project implementation sup'!$V$4:$V$123),"")</f>
        <v/>
      </c>
      <c r="O72" s="237"/>
      <c r="P72" s="237"/>
      <c r="Q72" s="34"/>
      <c r="R72" s="237" t="str">
        <f>IF(LEFT(E72,1)="P",SUMIF('IV. Learning mobility-optional'!$B$12:$B$161,E72,'IV. Learning mobility-optional'!$I$12:$I$161),"")</f>
        <v/>
      </c>
      <c r="S72" s="237"/>
      <c r="T72" s="237"/>
      <c r="U72" s="34"/>
      <c r="V72" s="237" t="str">
        <f>IF(LEFT(E72,1)="P",SUMIF('IV. Learning mobility-optional'!$B$12:$B$161,E72,'IV. Learning mobility-optional'!$M$12:$M$161),"")</f>
        <v/>
      </c>
      <c r="W72" s="237"/>
      <c r="X72" s="237"/>
      <c r="Y72" s="34"/>
      <c r="Z72" s="238" t="str">
        <f t="shared" si="3"/>
        <v/>
      </c>
      <c r="AA72" s="238"/>
      <c r="AB72" s="34"/>
    </row>
    <row r="73" spans="1:28" ht="16.5" customHeight="1" x14ac:dyDescent="0.3">
      <c r="A73" s="43" t="s">
        <v>5</v>
      </c>
      <c r="B73" s="44">
        <v>38</v>
      </c>
      <c r="C73" s="45"/>
      <c r="D73" s="46" t="str">
        <f t="shared" si="0"/>
        <v/>
      </c>
      <c r="E73" s="47" t="str">
        <f t="shared" si="1"/>
        <v/>
      </c>
      <c r="F73" s="47" t="str">
        <f t="shared" si="2"/>
        <v/>
      </c>
      <c r="G73" s="48" t="str">
        <f t="shared" si="4"/>
        <v/>
      </c>
      <c r="H73" s="49"/>
      <c r="I73" s="235"/>
      <c r="J73" s="235"/>
      <c r="K73" s="236"/>
      <c r="L73" s="236"/>
      <c r="M73" s="34"/>
      <c r="N73" s="237" t="str">
        <f>IF(LEFT(E73,1)="P",SUMIF('III. Project implementation sup'!$B$4:$B$123,E73,'III. Project implementation sup'!$V$4:$V$123),"")</f>
        <v/>
      </c>
      <c r="O73" s="237"/>
      <c r="P73" s="237"/>
      <c r="Q73" s="34"/>
      <c r="R73" s="237" t="str">
        <f>IF(LEFT(E73,1)="P",SUMIF('IV. Learning mobility-optional'!$B$12:$B$161,E73,'IV. Learning mobility-optional'!$I$12:$I$161),"")</f>
        <v/>
      </c>
      <c r="S73" s="237"/>
      <c r="T73" s="237"/>
      <c r="U73" s="34"/>
      <c r="V73" s="237" t="str">
        <f>IF(LEFT(E73,1)="P",SUMIF('IV. Learning mobility-optional'!$B$12:$B$161,E73,'IV. Learning mobility-optional'!$M$12:$M$161),"")</f>
        <v/>
      </c>
      <c r="W73" s="237"/>
      <c r="X73" s="237"/>
      <c r="Y73" s="34"/>
      <c r="Z73" s="238" t="str">
        <f t="shared" si="3"/>
        <v/>
      </c>
      <c r="AA73" s="238"/>
      <c r="AB73" s="34"/>
    </row>
    <row r="74" spans="1:28" ht="16.5" customHeight="1" x14ac:dyDescent="0.3">
      <c r="A74" s="43" t="s">
        <v>5</v>
      </c>
      <c r="B74" s="44">
        <v>39</v>
      </c>
      <c r="C74" s="45"/>
      <c r="D74" s="46" t="str">
        <f t="shared" si="0"/>
        <v/>
      </c>
      <c r="E74" s="47" t="str">
        <f t="shared" si="1"/>
        <v/>
      </c>
      <c r="F74" s="47" t="str">
        <f t="shared" si="2"/>
        <v/>
      </c>
      <c r="G74" s="48" t="str">
        <f t="shared" si="4"/>
        <v/>
      </c>
      <c r="H74" s="49"/>
      <c r="I74" s="235"/>
      <c r="J74" s="235"/>
      <c r="K74" s="236"/>
      <c r="L74" s="236"/>
      <c r="M74" s="34"/>
      <c r="N74" s="237" t="str">
        <f>IF(LEFT(E74,1)="P",SUMIF('III. Project implementation sup'!$B$4:$B$123,E74,'III. Project implementation sup'!$V$4:$V$123),"")</f>
        <v/>
      </c>
      <c r="O74" s="237"/>
      <c r="P74" s="237"/>
      <c r="Q74" s="34"/>
      <c r="R74" s="237" t="str">
        <f>IF(LEFT(E74,1)="P",SUMIF('IV. Learning mobility-optional'!$B$12:$B$161,E74,'IV. Learning mobility-optional'!$I$12:$I$161),"")</f>
        <v/>
      </c>
      <c r="S74" s="237"/>
      <c r="T74" s="237"/>
      <c r="U74" s="34"/>
      <c r="V74" s="237" t="str">
        <f>IF(LEFT(E74,1)="P",SUMIF('IV. Learning mobility-optional'!$B$12:$B$161,E74,'IV. Learning mobility-optional'!$M$12:$M$161),"")</f>
        <v/>
      </c>
      <c r="W74" s="237"/>
      <c r="X74" s="237"/>
      <c r="Y74" s="34"/>
      <c r="Z74" s="238" t="str">
        <f t="shared" si="3"/>
        <v/>
      </c>
      <c r="AA74" s="238"/>
      <c r="AB74" s="34"/>
    </row>
    <row r="75" spans="1:28" ht="16.5" customHeight="1" x14ac:dyDescent="0.3">
      <c r="A75" s="43" t="s">
        <v>5</v>
      </c>
      <c r="B75" s="44">
        <v>40</v>
      </c>
      <c r="C75" s="45"/>
      <c r="D75" s="46" t="str">
        <f t="shared" si="0"/>
        <v/>
      </c>
      <c r="E75" s="47" t="str">
        <f t="shared" si="1"/>
        <v/>
      </c>
      <c r="F75" s="47" t="str">
        <f t="shared" si="2"/>
        <v/>
      </c>
      <c r="G75" s="50" t="str">
        <f t="shared" si="4"/>
        <v/>
      </c>
      <c r="H75" s="49"/>
      <c r="I75" s="235"/>
      <c r="J75" s="235"/>
      <c r="K75" s="236"/>
      <c r="L75" s="236"/>
      <c r="M75" s="34"/>
      <c r="N75" s="237" t="str">
        <f>IF(LEFT(E75,1)="P",SUMIF('III. Project implementation sup'!$B$4:$B$123,E75,'III. Project implementation sup'!$V$4:$V$123),"")</f>
        <v/>
      </c>
      <c r="O75" s="237"/>
      <c r="P75" s="237"/>
      <c r="Q75" s="34"/>
      <c r="R75" s="237" t="str">
        <f>IF(LEFT(E75,1)="P",SUMIF('IV. Learning mobility-optional'!$B$12:$B$161,E75,'IV. Learning mobility-optional'!$I$12:$I$161),"")</f>
        <v/>
      </c>
      <c r="S75" s="237"/>
      <c r="T75" s="237"/>
      <c r="U75" s="34"/>
      <c r="V75" s="237" t="str">
        <f>IF(LEFT(E75,1)="P",SUMIF('IV. Learning mobility-optional'!$B$12:$B$161,E75,'IV. Learning mobility-optional'!$M$12:$M$161),"")</f>
        <v/>
      </c>
      <c r="W75" s="237"/>
      <c r="X75" s="237"/>
      <c r="Y75" s="34"/>
      <c r="Z75" s="238" t="str">
        <f t="shared" si="3"/>
        <v/>
      </c>
      <c r="AA75" s="238"/>
      <c r="AB75" s="34"/>
    </row>
    <row r="76" spans="1:28" ht="16.5" customHeight="1" x14ac:dyDescent="0.25">
      <c r="A76" s="232" t="str">
        <f>+Translation!A48</f>
        <v>Total</v>
      </c>
      <c r="B76" s="232"/>
      <c r="C76" s="232"/>
      <c r="D76" s="232"/>
      <c r="E76" s="232"/>
      <c r="F76" s="232"/>
      <c r="G76" s="232"/>
      <c r="H76" s="232"/>
      <c r="I76" s="232"/>
      <c r="J76" s="232"/>
      <c r="K76" s="232"/>
      <c r="L76" s="232"/>
      <c r="M76" s="51"/>
      <c r="N76" s="233">
        <f>SUM(N36:P75)</f>
        <v>936290</v>
      </c>
      <c r="O76" s="233"/>
      <c r="P76" s="233"/>
      <c r="Q76" s="51"/>
      <c r="R76" s="233">
        <f>SUM(R36:T75)</f>
        <v>30250</v>
      </c>
      <c r="S76" s="233"/>
      <c r="T76" s="233"/>
      <c r="U76" s="51"/>
      <c r="V76" s="233">
        <f>SUM(V36:X75)</f>
        <v>33000</v>
      </c>
      <c r="W76" s="233"/>
      <c r="X76" s="233"/>
      <c r="Y76" s="51"/>
      <c r="Z76" s="234">
        <f>SUM(Z36:AA75)</f>
        <v>999540</v>
      </c>
      <c r="AA76" s="234"/>
      <c r="AB76" s="34"/>
    </row>
    <row r="77" spans="1:28" ht="6" customHeight="1" x14ac:dyDescent="0.25">
      <c r="B77" s="34"/>
      <c r="C77" s="34"/>
      <c r="D77" s="34"/>
      <c r="E77" s="34"/>
      <c r="F77" s="34"/>
      <c r="G77" s="34"/>
      <c r="H77" s="34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</sheetData>
  <sheetProtection password="8100" sheet="1" objects="1" scenarios="1"/>
  <mergeCells count="293">
    <mergeCell ref="A6:AA6"/>
    <mergeCell ref="A7:AA7"/>
    <mergeCell ref="A8:AA8"/>
    <mergeCell ref="K10:L10"/>
    <mergeCell ref="M10:AA10"/>
    <mergeCell ref="K11:L11"/>
    <mergeCell ref="M11:AA11"/>
    <mergeCell ref="K12:L12"/>
    <mergeCell ref="M12:AA12"/>
    <mergeCell ref="K13:L13"/>
    <mergeCell ref="M13:AA13"/>
    <mergeCell ref="K14:AA14"/>
    <mergeCell ref="A17:AA17"/>
    <mergeCell ref="K18:V18"/>
    <mergeCell ref="K19:N19"/>
    <mergeCell ref="P19:R19"/>
    <mergeCell ref="T19:V19"/>
    <mergeCell ref="A20:AA20"/>
    <mergeCell ref="A21:AA21"/>
    <mergeCell ref="A22:J23"/>
    <mergeCell ref="K22:N23"/>
    <mergeCell ref="P22:R23"/>
    <mergeCell ref="T22:V23"/>
    <mergeCell ref="A24:AA24"/>
    <mergeCell ref="A25:AA25"/>
    <mergeCell ref="A26:J27"/>
    <mergeCell ref="K26:N27"/>
    <mergeCell ref="P26:R27"/>
    <mergeCell ref="T26:V27"/>
    <mergeCell ref="X26:AA27"/>
    <mergeCell ref="A28:J29"/>
    <mergeCell ref="K28:N29"/>
    <mergeCell ref="P28:R29"/>
    <mergeCell ref="T28:V29"/>
    <mergeCell ref="X28:AA30"/>
    <mergeCell ref="A30:J30"/>
    <mergeCell ref="K30:N30"/>
    <mergeCell ref="P30:R30"/>
    <mergeCell ref="T30:V30"/>
    <mergeCell ref="A32:AA32"/>
    <mergeCell ref="C34:C35"/>
    <mergeCell ref="H34:H35"/>
    <mergeCell ref="I34:J35"/>
    <mergeCell ref="K34:L35"/>
    <mergeCell ref="N34:P35"/>
    <mergeCell ref="R34:T35"/>
    <mergeCell ref="V34:X35"/>
    <mergeCell ref="Z34:AA35"/>
    <mergeCell ref="I36:J36"/>
    <mergeCell ref="K36:L36"/>
    <mergeCell ref="N36:P36"/>
    <mergeCell ref="R36:T36"/>
    <mergeCell ref="V36:X36"/>
    <mergeCell ref="Z36:AA36"/>
    <mergeCell ref="I37:J37"/>
    <mergeCell ref="K37:L37"/>
    <mergeCell ref="N37:P37"/>
    <mergeCell ref="R37:T37"/>
    <mergeCell ref="V37:X37"/>
    <mergeCell ref="Z37:AA37"/>
    <mergeCell ref="I38:J38"/>
    <mergeCell ref="K38:L38"/>
    <mergeCell ref="N38:P38"/>
    <mergeCell ref="R38:T38"/>
    <mergeCell ref="V38:X38"/>
    <mergeCell ref="Z38:AA38"/>
    <mergeCell ref="I39:J39"/>
    <mergeCell ref="K39:L39"/>
    <mergeCell ref="N39:P39"/>
    <mergeCell ref="R39:T39"/>
    <mergeCell ref="V39:X39"/>
    <mergeCell ref="Z39:AA39"/>
    <mergeCell ref="I40:J40"/>
    <mergeCell ref="K40:L40"/>
    <mergeCell ref="N40:P40"/>
    <mergeCell ref="R40:T40"/>
    <mergeCell ref="V40:X40"/>
    <mergeCell ref="Z40:AA40"/>
    <mergeCell ref="I41:J41"/>
    <mergeCell ref="K41:L41"/>
    <mergeCell ref="N41:P41"/>
    <mergeCell ref="R41:T41"/>
    <mergeCell ref="V41:X41"/>
    <mergeCell ref="Z41:AA41"/>
    <mergeCell ref="I42:J42"/>
    <mergeCell ref="K42:L42"/>
    <mergeCell ref="N42:P42"/>
    <mergeCell ref="R42:T42"/>
    <mergeCell ref="V42:X42"/>
    <mergeCell ref="Z42:AA42"/>
    <mergeCell ref="I43:J43"/>
    <mergeCell ref="K43:L43"/>
    <mergeCell ref="N43:P43"/>
    <mergeCell ref="R43:T43"/>
    <mergeCell ref="V43:X43"/>
    <mergeCell ref="Z43:AA43"/>
    <mergeCell ref="I44:J44"/>
    <mergeCell ref="K44:L44"/>
    <mergeCell ref="N44:P44"/>
    <mergeCell ref="R44:T44"/>
    <mergeCell ref="V44:X44"/>
    <mergeCell ref="Z44:AA44"/>
    <mergeCell ref="I45:J45"/>
    <mergeCell ref="K45:L45"/>
    <mergeCell ref="N45:P45"/>
    <mergeCell ref="R45:T45"/>
    <mergeCell ref="V45:X45"/>
    <mergeCell ref="Z45:AA45"/>
    <mergeCell ref="I46:J46"/>
    <mergeCell ref="K46:L46"/>
    <mergeCell ref="N46:P46"/>
    <mergeCell ref="R46:T46"/>
    <mergeCell ref="V46:X46"/>
    <mergeCell ref="Z46:AA46"/>
    <mergeCell ref="I47:J47"/>
    <mergeCell ref="K47:L47"/>
    <mergeCell ref="N47:P47"/>
    <mergeCell ref="R47:T47"/>
    <mergeCell ref="V47:X47"/>
    <mergeCell ref="Z47:AA47"/>
    <mergeCell ref="I48:J48"/>
    <mergeCell ref="K48:L48"/>
    <mergeCell ref="N48:P48"/>
    <mergeCell ref="R48:T48"/>
    <mergeCell ref="V48:X48"/>
    <mergeCell ref="Z48:AA48"/>
    <mergeCell ref="I49:J49"/>
    <mergeCell ref="K49:L49"/>
    <mergeCell ref="N49:P49"/>
    <mergeCell ref="R49:T49"/>
    <mergeCell ref="V49:X49"/>
    <mergeCell ref="Z49:AA49"/>
    <mergeCell ref="I50:J50"/>
    <mergeCell ref="K50:L50"/>
    <mergeCell ref="N50:P50"/>
    <mergeCell ref="R50:T50"/>
    <mergeCell ref="V50:X50"/>
    <mergeCell ref="Z50:AA50"/>
    <mergeCell ref="I51:J51"/>
    <mergeCell ref="K51:L51"/>
    <mergeCell ref="N51:P51"/>
    <mergeCell ref="R51:T51"/>
    <mergeCell ref="V51:X51"/>
    <mergeCell ref="Z51:AA51"/>
    <mergeCell ref="I52:J52"/>
    <mergeCell ref="K52:L52"/>
    <mergeCell ref="N52:P52"/>
    <mergeCell ref="R52:T52"/>
    <mergeCell ref="V52:X52"/>
    <mergeCell ref="Z52:AA52"/>
    <mergeCell ref="I53:J53"/>
    <mergeCell ref="K53:L53"/>
    <mergeCell ref="N53:P53"/>
    <mergeCell ref="R53:T53"/>
    <mergeCell ref="V53:X53"/>
    <mergeCell ref="Z53:AA53"/>
    <mergeCell ref="I54:J54"/>
    <mergeCell ref="K54:L54"/>
    <mergeCell ref="N54:P54"/>
    <mergeCell ref="R54:T54"/>
    <mergeCell ref="V54:X54"/>
    <mergeCell ref="Z54:AA54"/>
    <mergeCell ref="I55:J55"/>
    <mergeCell ref="K55:L55"/>
    <mergeCell ref="N55:P55"/>
    <mergeCell ref="R55:T55"/>
    <mergeCell ref="V55:X55"/>
    <mergeCell ref="Z55:AA55"/>
    <mergeCell ref="I56:J56"/>
    <mergeCell ref="K56:L56"/>
    <mergeCell ref="N56:P56"/>
    <mergeCell ref="R56:T56"/>
    <mergeCell ref="V56:X56"/>
    <mergeCell ref="Z56:AA56"/>
    <mergeCell ref="I57:J57"/>
    <mergeCell ref="K57:L57"/>
    <mergeCell ref="N57:P57"/>
    <mergeCell ref="R57:T57"/>
    <mergeCell ref="V57:X57"/>
    <mergeCell ref="Z57:AA57"/>
    <mergeCell ref="I58:J58"/>
    <mergeCell ref="K58:L58"/>
    <mergeCell ref="N58:P58"/>
    <mergeCell ref="R58:T58"/>
    <mergeCell ref="V58:X58"/>
    <mergeCell ref="Z58:AA58"/>
    <mergeCell ref="I59:J59"/>
    <mergeCell ref="K59:L59"/>
    <mergeCell ref="N59:P59"/>
    <mergeCell ref="R59:T59"/>
    <mergeCell ref="V59:X59"/>
    <mergeCell ref="Z59:AA59"/>
    <mergeCell ref="I60:J60"/>
    <mergeCell ref="K60:L60"/>
    <mergeCell ref="N60:P60"/>
    <mergeCell ref="R60:T60"/>
    <mergeCell ref="V60:X60"/>
    <mergeCell ref="Z60:AA60"/>
    <mergeCell ref="I61:J61"/>
    <mergeCell ref="K61:L61"/>
    <mergeCell ref="N61:P61"/>
    <mergeCell ref="R61:T61"/>
    <mergeCell ref="V61:X61"/>
    <mergeCell ref="Z61:AA61"/>
    <mergeCell ref="I62:J62"/>
    <mergeCell ref="K62:L62"/>
    <mergeCell ref="N62:P62"/>
    <mergeCell ref="R62:T62"/>
    <mergeCell ref="V62:X62"/>
    <mergeCell ref="Z62:AA62"/>
    <mergeCell ref="I63:J63"/>
    <mergeCell ref="K63:L63"/>
    <mergeCell ref="N63:P63"/>
    <mergeCell ref="R63:T63"/>
    <mergeCell ref="V63:X63"/>
    <mergeCell ref="Z63:AA63"/>
    <mergeCell ref="I64:J64"/>
    <mergeCell ref="K64:L64"/>
    <mergeCell ref="N64:P64"/>
    <mergeCell ref="R64:T64"/>
    <mergeCell ref="V64:X64"/>
    <mergeCell ref="Z64:AA64"/>
    <mergeCell ref="I65:J65"/>
    <mergeCell ref="K65:L65"/>
    <mergeCell ref="N65:P65"/>
    <mergeCell ref="R65:T65"/>
    <mergeCell ref="V65:X65"/>
    <mergeCell ref="Z65:AA65"/>
    <mergeCell ref="I66:J66"/>
    <mergeCell ref="K66:L66"/>
    <mergeCell ref="N66:P66"/>
    <mergeCell ref="R66:T66"/>
    <mergeCell ref="V66:X66"/>
    <mergeCell ref="Z66:AA66"/>
    <mergeCell ref="I67:J67"/>
    <mergeCell ref="K67:L67"/>
    <mergeCell ref="N67:P67"/>
    <mergeCell ref="R67:T67"/>
    <mergeCell ref="V67:X67"/>
    <mergeCell ref="Z67:AA67"/>
    <mergeCell ref="I68:J68"/>
    <mergeCell ref="K68:L68"/>
    <mergeCell ref="N68:P68"/>
    <mergeCell ref="R68:T68"/>
    <mergeCell ref="V68:X68"/>
    <mergeCell ref="Z68:AA68"/>
    <mergeCell ref="I69:J69"/>
    <mergeCell ref="K69:L69"/>
    <mergeCell ref="N69:P69"/>
    <mergeCell ref="R69:T69"/>
    <mergeCell ref="V69:X69"/>
    <mergeCell ref="Z69:AA69"/>
    <mergeCell ref="I70:J70"/>
    <mergeCell ref="K70:L70"/>
    <mergeCell ref="N70:P70"/>
    <mergeCell ref="R70:T70"/>
    <mergeCell ref="V70:X70"/>
    <mergeCell ref="Z70:AA70"/>
    <mergeCell ref="I71:J71"/>
    <mergeCell ref="K71:L71"/>
    <mergeCell ref="N71:P71"/>
    <mergeCell ref="R71:T71"/>
    <mergeCell ref="V71:X71"/>
    <mergeCell ref="Z71:AA71"/>
    <mergeCell ref="I72:J72"/>
    <mergeCell ref="K72:L72"/>
    <mergeCell ref="N72:P72"/>
    <mergeCell ref="R72:T72"/>
    <mergeCell ref="V72:X72"/>
    <mergeCell ref="Z72:AA72"/>
    <mergeCell ref="I73:J73"/>
    <mergeCell ref="K73:L73"/>
    <mergeCell ref="N73:P73"/>
    <mergeCell ref="R73:T73"/>
    <mergeCell ref="V73:X73"/>
    <mergeCell ref="Z73:AA73"/>
    <mergeCell ref="A76:L76"/>
    <mergeCell ref="N76:P76"/>
    <mergeCell ref="R76:T76"/>
    <mergeCell ref="V76:X76"/>
    <mergeCell ref="Z76:AA76"/>
    <mergeCell ref="I74:J74"/>
    <mergeCell ref="K74:L74"/>
    <mergeCell ref="N74:P74"/>
    <mergeCell ref="R74:T74"/>
    <mergeCell ref="V74:X74"/>
    <mergeCell ref="Z74:AA74"/>
    <mergeCell ref="I75:J75"/>
    <mergeCell ref="K75:L75"/>
    <mergeCell ref="N75:P75"/>
    <mergeCell ref="R75:T75"/>
    <mergeCell ref="V75:X75"/>
    <mergeCell ref="Z75:AA75"/>
  </mergeCells>
  <conditionalFormatting sqref="K19 P22 K22 N36 N34 A30 A28 A26 A22">
    <cfRule type="cellIs" dxfId="362" priority="2" operator="equal">
      <formula>"ERROR"</formula>
    </cfRule>
  </conditionalFormatting>
  <conditionalFormatting sqref="P19">
    <cfRule type="cellIs" dxfId="361" priority="3" operator="equal">
      <formula>"&gt; 10 %"</formula>
    </cfRule>
  </conditionalFormatting>
  <conditionalFormatting sqref="A32 A25 A21 A17">
    <cfRule type="cellIs" dxfId="360" priority="4" operator="equal">
      <formula>"&gt; 30 %"</formula>
    </cfRule>
  </conditionalFormatting>
  <conditionalFormatting sqref="T22">
    <cfRule type="cellIs" dxfId="359" priority="5" operator="equal">
      <formula>"ERROR"</formula>
    </cfRule>
  </conditionalFormatting>
  <conditionalFormatting sqref="K28 P28">
    <cfRule type="cellIs" dxfId="358" priority="6" operator="equal">
      <formula>"ERROR"</formula>
    </cfRule>
  </conditionalFormatting>
  <conditionalFormatting sqref="V34">
    <cfRule type="cellIs" dxfId="357" priority="7" operator="equal">
      <formula>"ERROR"</formula>
    </cfRule>
  </conditionalFormatting>
  <conditionalFormatting sqref="R34">
    <cfRule type="cellIs" dxfId="356" priority="8" operator="equal">
      <formula>"ERROR"</formula>
    </cfRule>
  </conditionalFormatting>
  <conditionalFormatting sqref="K26 P26">
    <cfRule type="cellIs" dxfId="355" priority="9" operator="equal">
      <formula>"ERROR"</formula>
    </cfRule>
  </conditionalFormatting>
  <conditionalFormatting sqref="T26">
    <cfRule type="cellIs" dxfId="354" priority="10" operator="equal">
      <formula>"ERROR"</formula>
    </cfRule>
  </conditionalFormatting>
  <conditionalFormatting sqref="K30">
    <cfRule type="cellIs" dxfId="353" priority="11" operator="equal">
      <formula>"ERROR"</formula>
    </cfRule>
  </conditionalFormatting>
  <conditionalFormatting sqref="P30">
    <cfRule type="cellIs" dxfId="352" priority="12" operator="equal">
      <formula>"ERROR"</formula>
    </cfRule>
  </conditionalFormatting>
  <conditionalFormatting sqref="T30">
    <cfRule type="cellIs" dxfId="351" priority="13" operator="equal">
      <formula>"ERROR"</formula>
    </cfRule>
  </conditionalFormatting>
  <conditionalFormatting sqref="Z34">
    <cfRule type="cellIs" dxfId="350" priority="14" operator="equal">
      <formula>"ERROR"</formula>
    </cfRule>
  </conditionalFormatting>
  <conditionalFormatting sqref="T28">
    <cfRule type="cellIs" dxfId="349" priority="15" operator="equal">
      <formula>"ERROR"</formula>
    </cfRule>
  </conditionalFormatting>
  <conditionalFormatting sqref="K77">
    <cfRule type="cellIs" dxfId="348" priority="16" operator="equal">
      <formula>"ERROR"</formula>
    </cfRule>
  </conditionalFormatting>
  <conditionalFormatting sqref="R36">
    <cfRule type="cellIs" dxfId="347" priority="17" operator="equal">
      <formula>"ERROR"</formula>
    </cfRule>
  </conditionalFormatting>
  <conditionalFormatting sqref="V36">
    <cfRule type="cellIs" dxfId="346" priority="18" operator="equal">
      <formula>"ERROR"</formula>
    </cfRule>
  </conditionalFormatting>
  <conditionalFormatting sqref="I34">
    <cfRule type="cellIs" dxfId="345" priority="19" operator="equal">
      <formula>"ERROR"</formula>
    </cfRule>
  </conditionalFormatting>
  <conditionalFormatting sqref="P77">
    <cfRule type="cellIs" dxfId="344" priority="20" operator="equal">
      <formula>"ERROR"</formula>
    </cfRule>
  </conditionalFormatting>
  <conditionalFormatting sqref="X77">
    <cfRule type="cellIs" dxfId="343" priority="21" operator="equal">
      <formula>"ERROR"</formula>
    </cfRule>
  </conditionalFormatting>
  <conditionalFormatting sqref="Z36">
    <cfRule type="cellIs" dxfId="342" priority="22" operator="equal">
      <formula>"ERROR"</formula>
    </cfRule>
  </conditionalFormatting>
  <conditionalFormatting sqref="T77">
    <cfRule type="cellIs" dxfId="341" priority="23" operator="equal">
      <formula>"ERROR"</formula>
    </cfRule>
  </conditionalFormatting>
  <conditionalFormatting sqref="N37">
    <cfRule type="cellIs" dxfId="340" priority="24" operator="equal">
      <formula>"ERROR"</formula>
    </cfRule>
  </conditionalFormatting>
  <conditionalFormatting sqref="R37">
    <cfRule type="cellIs" dxfId="339" priority="25" operator="equal">
      <formula>"ERROR"</formula>
    </cfRule>
  </conditionalFormatting>
  <conditionalFormatting sqref="V37">
    <cfRule type="cellIs" dxfId="338" priority="26" operator="equal">
      <formula>"ERROR"</formula>
    </cfRule>
  </conditionalFormatting>
  <conditionalFormatting sqref="Z37">
    <cfRule type="cellIs" dxfId="337" priority="27" operator="equal">
      <formula>"ERROR"</formula>
    </cfRule>
  </conditionalFormatting>
  <conditionalFormatting sqref="R38">
    <cfRule type="cellIs" dxfId="336" priority="28" operator="equal">
      <formula>"ERROR"</formula>
    </cfRule>
  </conditionalFormatting>
  <conditionalFormatting sqref="N38">
    <cfRule type="cellIs" dxfId="335" priority="29" operator="equal">
      <formula>"ERROR"</formula>
    </cfRule>
  </conditionalFormatting>
  <conditionalFormatting sqref="V38">
    <cfRule type="cellIs" dxfId="334" priority="30" operator="equal">
      <formula>"ERROR"</formula>
    </cfRule>
  </conditionalFormatting>
  <conditionalFormatting sqref="Z38">
    <cfRule type="cellIs" dxfId="333" priority="31" operator="equal">
      <formula>"ERROR"</formula>
    </cfRule>
  </conditionalFormatting>
  <conditionalFormatting sqref="T19">
    <cfRule type="cellIs" dxfId="332" priority="32" operator="equal">
      <formula>"&gt; 10 %"</formula>
    </cfRule>
  </conditionalFormatting>
  <conditionalFormatting sqref="N39">
    <cfRule type="cellIs" dxfId="331" priority="33" operator="equal">
      <formula>"ERROR"</formula>
    </cfRule>
  </conditionalFormatting>
  <conditionalFormatting sqref="R39">
    <cfRule type="cellIs" dxfId="330" priority="34" operator="equal">
      <formula>"ERROR"</formula>
    </cfRule>
  </conditionalFormatting>
  <conditionalFormatting sqref="V39">
    <cfRule type="cellIs" dxfId="329" priority="35" operator="equal">
      <formula>"ERROR"</formula>
    </cfRule>
  </conditionalFormatting>
  <conditionalFormatting sqref="Z39">
    <cfRule type="cellIs" dxfId="328" priority="36" operator="equal">
      <formula>"ERROR"</formula>
    </cfRule>
  </conditionalFormatting>
  <conditionalFormatting sqref="N40">
    <cfRule type="cellIs" dxfId="327" priority="37" operator="equal">
      <formula>"ERROR"</formula>
    </cfRule>
  </conditionalFormatting>
  <conditionalFormatting sqref="R40">
    <cfRule type="cellIs" dxfId="326" priority="38" operator="equal">
      <formula>"ERROR"</formula>
    </cfRule>
  </conditionalFormatting>
  <conditionalFormatting sqref="V40">
    <cfRule type="cellIs" dxfId="325" priority="39" operator="equal">
      <formula>"ERROR"</formula>
    </cfRule>
  </conditionalFormatting>
  <conditionalFormatting sqref="Z40">
    <cfRule type="cellIs" dxfId="324" priority="40" operator="equal">
      <formula>"ERROR"</formula>
    </cfRule>
  </conditionalFormatting>
  <conditionalFormatting sqref="N41">
    <cfRule type="cellIs" dxfId="323" priority="41" operator="equal">
      <formula>"ERROR"</formula>
    </cfRule>
  </conditionalFormatting>
  <conditionalFormatting sqref="R41">
    <cfRule type="cellIs" dxfId="322" priority="42" operator="equal">
      <formula>"ERROR"</formula>
    </cfRule>
  </conditionalFormatting>
  <conditionalFormatting sqref="V41">
    <cfRule type="cellIs" dxfId="321" priority="43" operator="equal">
      <formula>"ERROR"</formula>
    </cfRule>
  </conditionalFormatting>
  <conditionalFormatting sqref="Z41">
    <cfRule type="cellIs" dxfId="320" priority="44" operator="equal">
      <formula>"ERROR"</formula>
    </cfRule>
  </conditionalFormatting>
  <conditionalFormatting sqref="N42">
    <cfRule type="cellIs" dxfId="319" priority="45" operator="equal">
      <formula>"ERROR"</formula>
    </cfRule>
  </conditionalFormatting>
  <conditionalFormatting sqref="R42">
    <cfRule type="cellIs" dxfId="318" priority="46" operator="equal">
      <formula>"ERROR"</formula>
    </cfRule>
  </conditionalFormatting>
  <conditionalFormatting sqref="V42">
    <cfRule type="cellIs" dxfId="317" priority="47" operator="equal">
      <formula>"ERROR"</formula>
    </cfRule>
  </conditionalFormatting>
  <conditionalFormatting sqref="Z42">
    <cfRule type="cellIs" dxfId="316" priority="48" operator="equal">
      <formula>"ERROR"</formula>
    </cfRule>
  </conditionalFormatting>
  <conditionalFormatting sqref="N43">
    <cfRule type="cellIs" dxfId="315" priority="49" operator="equal">
      <formula>"ERROR"</formula>
    </cfRule>
  </conditionalFormatting>
  <conditionalFormatting sqref="R43">
    <cfRule type="cellIs" dxfId="314" priority="50" operator="equal">
      <formula>"ERROR"</formula>
    </cfRule>
  </conditionalFormatting>
  <conditionalFormatting sqref="V43">
    <cfRule type="cellIs" dxfId="313" priority="51" operator="equal">
      <formula>"ERROR"</formula>
    </cfRule>
  </conditionalFormatting>
  <conditionalFormatting sqref="Z43">
    <cfRule type="cellIs" dxfId="312" priority="52" operator="equal">
      <formula>"ERROR"</formula>
    </cfRule>
  </conditionalFormatting>
  <conditionalFormatting sqref="N44">
    <cfRule type="cellIs" dxfId="311" priority="53" operator="equal">
      <formula>"ERROR"</formula>
    </cfRule>
  </conditionalFormatting>
  <conditionalFormatting sqref="R44">
    <cfRule type="cellIs" dxfId="310" priority="54" operator="equal">
      <formula>"ERROR"</formula>
    </cfRule>
  </conditionalFormatting>
  <conditionalFormatting sqref="V44">
    <cfRule type="cellIs" dxfId="309" priority="55" operator="equal">
      <formula>"ERROR"</formula>
    </cfRule>
  </conditionalFormatting>
  <conditionalFormatting sqref="Z44">
    <cfRule type="cellIs" dxfId="308" priority="56" operator="equal">
      <formula>"ERROR"</formula>
    </cfRule>
  </conditionalFormatting>
  <conditionalFormatting sqref="N45">
    <cfRule type="cellIs" dxfId="307" priority="57" operator="equal">
      <formula>"ERROR"</formula>
    </cfRule>
  </conditionalFormatting>
  <conditionalFormatting sqref="R45">
    <cfRule type="cellIs" dxfId="306" priority="58" operator="equal">
      <formula>"ERROR"</formula>
    </cfRule>
  </conditionalFormatting>
  <conditionalFormatting sqref="V45">
    <cfRule type="cellIs" dxfId="305" priority="59" operator="equal">
      <formula>"ERROR"</formula>
    </cfRule>
  </conditionalFormatting>
  <conditionalFormatting sqref="Z45">
    <cfRule type="cellIs" dxfId="304" priority="60" operator="equal">
      <formula>"ERROR"</formula>
    </cfRule>
  </conditionalFormatting>
  <conditionalFormatting sqref="N46">
    <cfRule type="cellIs" dxfId="303" priority="61" operator="equal">
      <formula>"ERROR"</formula>
    </cfRule>
  </conditionalFormatting>
  <conditionalFormatting sqref="R46">
    <cfRule type="cellIs" dxfId="302" priority="62" operator="equal">
      <formula>"ERROR"</formula>
    </cfRule>
  </conditionalFormatting>
  <conditionalFormatting sqref="V46">
    <cfRule type="cellIs" dxfId="301" priority="63" operator="equal">
      <formula>"ERROR"</formula>
    </cfRule>
  </conditionalFormatting>
  <conditionalFormatting sqref="Z46">
    <cfRule type="cellIs" dxfId="300" priority="64" operator="equal">
      <formula>"ERROR"</formula>
    </cfRule>
  </conditionalFormatting>
  <conditionalFormatting sqref="N47">
    <cfRule type="cellIs" dxfId="299" priority="65" operator="equal">
      <formula>"ERROR"</formula>
    </cfRule>
  </conditionalFormatting>
  <conditionalFormatting sqref="R47">
    <cfRule type="cellIs" dxfId="298" priority="66" operator="equal">
      <formula>"ERROR"</formula>
    </cfRule>
  </conditionalFormatting>
  <conditionalFormatting sqref="V47">
    <cfRule type="cellIs" dxfId="297" priority="67" operator="equal">
      <formula>"ERROR"</formula>
    </cfRule>
  </conditionalFormatting>
  <conditionalFormatting sqref="Z47">
    <cfRule type="cellIs" dxfId="296" priority="68" operator="equal">
      <formula>"ERROR"</formula>
    </cfRule>
  </conditionalFormatting>
  <conditionalFormatting sqref="N48">
    <cfRule type="cellIs" dxfId="295" priority="69" operator="equal">
      <formula>"ERROR"</formula>
    </cfRule>
  </conditionalFormatting>
  <conditionalFormatting sqref="R48">
    <cfRule type="cellIs" dxfId="294" priority="70" operator="equal">
      <formula>"ERROR"</formula>
    </cfRule>
  </conditionalFormatting>
  <conditionalFormatting sqref="V48">
    <cfRule type="cellIs" dxfId="293" priority="71" operator="equal">
      <formula>"ERROR"</formula>
    </cfRule>
  </conditionalFormatting>
  <conditionalFormatting sqref="Z48">
    <cfRule type="cellIs" dxfId="292" priority="72" operator="equal">
      <formula>"ERROR"</formula>
    </cfRule>
  </conditionalFormatting>
  <conditionalFormatting sqref="N49">
    <cfRule type="cellIs" dxfId="291" priority="73" operator="equal">
      <formula>"ERROR"</formula>
    </cfRule>
  </conditionalFormatting>
  <conditionalFormatting sqref="R49">
    <cfRule type="cellIs" dxfId="290" priority="74" operator="equal">
      <formula>"ERROR"</formula>
    </cfRule>
  </conditionalFormatting>
  <conditionalFormatting sqref="V49">
    <cfRule type="cellIs" dxfId="289" priority="75" operator="equal">
      <formula>"ERROR"</formula>
    </cfRule>
  </conditionalFormatting>
  <conditionalFormatting sqref="Z49">
    <cfRule type="cellIs" dxfId="288" priority="76" operator="equal">
      <formula>"ERROR"</formula>
    </cfRule>
  </conditionalFormatting>
  <conditionalFormatting sqref="N50">
    <cfRule type="cellIs" dxfId="287" priority="77" operator="equal">
      <formula>"ERROR"</formula>
    </cfRule>
  </conditionalFormatting>
  <conditionalFormatting sqref="R50">
    <cfRule type="cellIs" dxfId="286" priority="78" operator="equal">
      <formula>"ERROR"</formula>
    </cfRule>
  </conditionalFormatting>
  <conditionalFormatting sqref="V50">
    <cfRule type="cellIs" dxfId="285" priority="79" operator="equal">
      <formula>"ERROR"</formula>
    </cfRule>
  </conditionalFormatting>
  <conditionalFormatting sqref="Z50">
    <cfRule type="cellIs" dxfId="284" priority="80" operator="equal">
      <formula>"ERROR"</formula>
    </cfRule>
  </conditionalFormatting>
  <conditionalFormatting sqref="N51">
    <cfRule type="cellIs" dxfId="283" priority="81" operator="equal">
      <formula>"ERROR"</formula>
    </cfRule>
  </conditionalFormatting>
  <conditionalFormatting sqref="R51">
    <cfRule type="cellIs" dxfId="282" priority="82" operator="equal">
      <formula>"ERROR"</formula>
    </cfRule>
  </conditionalFormatting>
  <conditionalFormatting sqref="V51">
    <cfRule type="cellIs" dxfId="281" priority="83" operator="equal">
      <formula>"ERROR"</formula>
    </cfRule>
  </conditionalFormatting>
  <conditionalFormatting sqref="Z51">
    <cfRule type="cellIs" dxfId="280" priority="84" operator="equal">
      <formula>"ERROR"</formula>
    </cfRule>
  </conditionalFormatting>
  <conditionalFormatting sqref="N52">
    <cfRule type="cellIs" dxfId="279" priority="85" operator="equal">
      <formula>"ERROR"</formula>
    </cfRule>
  </conditionalFormatting>
  <conditionalFormatting sqref="R52">
    <cfRule type="cellIs" dxfId="278" priority="86" operator="equal">
      <formula>"ERROR"</formula>
    </cfRule>
  </conditionalFormatting>
  <conditionalFormatting sqref="V52">
    <cfRule type="cellIs" dxfId="277" priority="87" operator="equal">
      <formula>"ERROR"</formula>
    </cfRule>
  </conditionalFormatting>
  <conditionalFormatting sqref="Z52">
    <cfRule type="cellIs" dxfId="276" priority="88" operator="equal">
      <formula>"ERROR"</formula>
    </cfRule>
  </conditionalFormatting>
  <conditionalFormatting sqref="N53">
    <cfRule type="cellIs" dxfId="275" priority="89" operator="equal">
      <formula>"ERROR"</formula>
    </cfRule>
  </conditionalFormatting>
  <conditionalFormatting sqref="R53">
    <cfRule type="cellIs" dxfId="274" priority="90" operator="equal">
      <formula>"ERROR"</formula>
    </cfRule>
  </conditionalFormatting>
  <conditionalFormatting sqref="V53">
    <cfRule type="cellIs" dxfId="273" priority="91" operator="equal">
      <formula>"ERROR"</formula>
    </cfRule>
  </conditionalFormatting>
  <conditionalFormatting sqref="Z53">
    <cfRule type="cellIs" dxfId="272" priority="92" operator="equal">
      <formula>"ERROR"</formula>
    </cfRule>
  </conditionalFormatting>
  <conditionalFormatting sqref="N54">
    <cfRule type="cellIs" dxfId="271" priority="93" operator="equal">
      <formula>"ERROR"</formula>
    </cfRule>
  </conditionalFormatting>
  <conditionalFormatting sqref="R54">
    <cfRule type="cellIs" dxfId="270" priority="94" operator="equal">
      <formula>"ERROR"</formula>
    </cfRule>
  </conditionalFormatting>
  <conditionalFormatting sqref="V54">
    <cfRule type="cellIs" dxfId="269" priority="95" operator="equal">
      <formula>"ERROR"</formula>
    </cfRule>
  </conditionalFormatting>
  <conditionalFormatting sqref="Z54">
    <cfRule type="cellIs" dxfId="268" priority="96" operator="equal">
      <formula>"ERROR"</formula>
    </cfRule>
  </conditionalFormatting>
  <conditionalFormatting sqref="N55">
    <cfRule type="cellIs" dxfId="267" priority="97" operator="equal">
      <formula>"ERROR"</formula>
    </cfRule>
  </conditionalFormatting>
  <conditionalFormatting sqref="R55">
    <cfRule type="cellIs" dxfId="266" priority="98" operator="equal">
      <formula>"ERROR"</formula>
    </cfRule>
  </conditionalFormatting>
  <conditionalFormatting sqref="V55">
    <cfRule type="cellIs" dxfId="265" priority="99" operator="equal">
      <formula>"ERROR"</formula>
    </cfRule>
  </conditionalFormatting>
  <conditionalFormatting sqref="Z55">
    <cfRule type="cellIs" dxfId="264" priority="100" operator="equal">
      <formula>"ERROR"</formula>
    </cfRule>
  </conditionalFormatting>
  <conditionalFormatting sqref="N56">
    <cfRule type="cellIs" dxfId="263" priority="101" operator="equal">
      <formula>"ERROR"</formula>
    </cfRule>
  </conditionalFormatting>
  <conditionalFormatting sqref="R56">
    <cfRule type="cellIs" dxfId="262" priority="102" operator="equal">
      <formula>"ERROR"</formula>
    </cfRule>
  </conditionalFormatting>
  <conditionalFormatting sqref="V56">
    <cfRule type="cellIs" dxfId="261" priority="103" operator="equal">
      <formula>"ERROR"</formula>
    </cfRule>
  </conditionalFormatting>
  <conditionalFormatting sqref="Z56">
    <cfRule type="cellIs" dxfId="260" priority="104" operator="equal">
      <formula>"ERROR"</formula>
    </cfRule>
  </conditionalFormatting>
  <conditionalFormatting sqref="N57">
    <cfRule type="cellIs" dxfId="259" priority="105" operator="equal">
      <formula>"ERROR"</formula>
    </cfRule>
  </conditionalFormatting>
  <conditionalFormatting sqref="R57">
    <cfRule type="cellIs" dxfId="258" priority="106" operator="equal">
      <formula>"ERROR"</formula>
    </cfRule>
  </conditionalFormatting>
  <conditionalFormatting sqref="V57">
    <cfRule type="cellIs" dxfId="257" priority="107" operator="equal">
      <formula>"ERROR"</formula>
    </cfRule>
  </conditionalFormatting>
  <conditionalFormatting sqref="Z57">
    <cfRule type="cellIs" dxfId="256" priority="108" operator="equal">
      <formula>"ERROR"</formula>
    </cfRule>
  </conditionalFormatting>
  <conditionalFormatting sqref="N58">
    <cfRule type="cellIs" dxfId="255" priority="109" operator="equal">
      <formula>"ERROR"</formula>
    </cfRule>
  </conditionalFormatting>
  <conditionalFormatting sqref="R58">
    <cfRule type="cellIs" dxfId="254" priority="110" operator="equal">
      <formula>"ERROR"</formula>
    </cfRule>
  </conditionalFormatting>
  <conditionalFormatting sqref="V58">
    <cfRule type="cellIs" dxfId="253" priority="111" operator="equal">
      <formula>"ERROR"</formula>
    </cfRule>
  </conditionalFormatting>
  <conditionalFormatting sqref="Z58">
    <cfRule type="cellIs" dxfId="252" priority="112" operator="equal">
      <formula>"ERROR"</formula>
    </cfRule>
  </conditionalFormatting>
  <conditionalFormatting sqref="N59">
    <cfRule type="cellIs" dxfId="251" priority="113" operator="equal">
      <formula>"ERROR"</formula>
    </cfRule>
  </conditionalFormatting>
  <conditionalFormatting sqref="R59">
    <cfRule type="cellIs" dxfId="250" priority="114" operator="equal">
      <formula>"ERROR"</formula>
    </cfRule>
  </conditionalFormatting>
  <conditionalFormatting sqref="V59">
    <cfRule type="cellIs" dxfId="249" priority="115" operator="equal">
      <formula>"ERROR"</formula>
    </cfRule>
  </conditionalFormatting>
  <conditionalFormatting sqref="Z59">
    <cfRule type="cellIs" dxfId="248" priority="116" operator="equal">
      <formula>"ERROR"</formula>
    </cfRule>
  </conditionalFormatting>
  <conditionalFormatting sqref="N60">
    <cfRule type="cellIs" dxfId="247" priority="117" operator="equal">
      <formula>"ERROR"</formula>
    </cfRule>
  </conditionalFormatting>
  <conditionalFormatting sqref="R60">
    <cfRule type="cellIs" dxfId="246" priority="118" operator="equal">
      <formula>"ERROR"</formula>
    </cfRule>
  </conditionalFormatting>
  <conditionalFormatting sqref="V60">
    <cfRule type="cellIs" dxfId="245" priority="119" operator="equal">
      <formula>"ERROR"</formula>
    </cfRule>
  </conditionalFormatting>
  <conditionalFormatting sqref="Z60">
    <cfRule type="cellIs" dxfId="244" priority="120" operator="equal">
      <formula>"ERROR"</formula>
    </cfRule>
  </conditionalFormatting>
  <conditionalFormatting sqref="N61">
    <cfRule type="cellIs" dxfId="243" priority="121" operator="equal">
      <formula>"ERROR"</formula>
    </cfRule>
  </conditionalFormatting>
  <conditionalFormatting sqref="R61">
    <cfRule type="cellIs" dxfId="242" priority="122" operator="equal">
      <formula>"ERROR"</formula>
    </cfRule>
  </conditionalFormatting>
  <conditionalFormatting sqref="V61">
    <cfRule type="cellIs" dxfId="241" priority="123" operator="equal">
      <formula>"ERROR"</formula>
    </cfRule>
  </conditionalFormatting>
  <conditionalFormatting sqref="Z61">
    <cfRule type="cellIs" dxfId="240" priority="124" operator="equal">
      <formula>"ERROR"</formula>
    </cfRule>
  </conditionalFormatting>
  <conditionalFormatting sqref="N62">
    <cfRule type="cellIs" dxfId="239" priority="125" operator="equal">
      <formula>"ERROR"</formula>
    </cfRule>
  </conditionalFormatting>
  <conditionalFormatting sqref="R62">
    <cfRule type="cellIs" dxfId="238" priority="126" operator="equal">
      <formula>"ERROR"</formula>
    </cfRule>
  </conditionalFormatting>
  <conditionalFormatting sqref="V62">
    <cfRule type="cellIs" dxfId="237" priority="127" operator="equal">
      <formula>"ERROR"</formula>
    </cfRule>
  </conditionalFormatting>
  <conditionalFormatting sqref="Z62">
    <cfRule type="cellIs" dxfId="236" priority="128" operator="equal">
      <formula>"ERROR"</formula>
    </cfRule>
  </conditionalFormatting>
  <conditionalFormatting sqref="N63">
    <cfRule type="cellIs" dxfId="235" priority="129" operator="equal">
      <formula>"ERROR"</formula>
    </cfRule>
  </conditionalFormatting>
  <conditionalFormatting sqref="R63">
    <cfRule type="cellIs" dxfId="234" priority="130" operator="equal">
      <formula>"ERROR"</formula>
    </cfRule>
  </conditionalFormatting>
  <conditionalFormatting sqref="V63">
    <cfRule type="cellIs" dxfId="233" priority="131" operator="equal">
      <formula>"ERROR"</formula>
    </cfRule>
  </conditionalFormatting>
  <conditionalFormatting sqref="Z63">
    <cfRule type="cellIs" dxfId="232" priority="132" operator="equal">
      <formula>"ERROR"</formula>
    </cfRule>
  </conditionalFormatting>
  <conditionalFormatting sqref="N64">
    <cfRule type="cellIs" dxfId="231" priority="133" operator="equal">
      <formula>"ERROR"</formula>
    </cfRule>
  </conditionalFormatting>
  <conditionalFormatting sqref="R64">
    <cfRule type="cellIs" dxfId="230" priority="134" operator="equal">
      <formula>"ERROR"</formula>
    </cfRule>
  </conditionalFormatting>
  <conditionalFormatting sqref="V64">
    <cfRule type="cellIs" dxfId="229" priority="135" operator="equal">
      <formula>"ERROR"</formula>
    </cfRule>
  </conditionalFormatting>
  <conditionalFormatting sqref="Z64">
    <cfRule type="cellIs" dxfId="228" priority="136" operator="equal">
      <formula>"ERROR"</formula>
    </cfRule>
  </conditionalFormatting>
  <conditionalFormatting sqref="N65">
    <cfRule type="cellIs" dxfId="227" priority="137" operator="equal">
      <formula>"ERROR"</formula>
    </cfRule>
  </conditionalFormatting>
  <conditionalFormatting sqref="R65">
    <cfRule type="cellIs" dxfId="226" priority="138" operator="equal">
      <formula>"ERROR"</formula>
    </cfRule>
  </conditionalFormatting>
  <conditionalFormatting sqref="V65">
    <cfRule type="cellIs" dxfId="225" priority="139" operator="equal">
      <formula>"ERROR"</formula>
    </cfRule>
  </conditionalFormatting>
  <conditionalFormatting sqref="Z65">
    <cfRule type="cellIs" dxfId="224" priority="140" operator="equal">
      <formula>"ERROR"</formula>
    </cfRule>
  </conditionalFormatting>
  <conditionalFormatting sqref="N66">
    <cfRule type="cellIs" dxfId="223" priority="141" operator="equal">
      <formula>"ERROR"</formula>
    </cfRule>
  </conditionalFormatting>
  <conditionalFormatting sqref="R66">
    <cfRule type="cellIs" dxfId="222" priority="142" operator="equal">
      <formula>"ERROR"</formula>
    </cfRule>
  </conditionalFormatting>
  <conditionalFormatting sqref="V66">
    <cfRule type="cellIs" dxfId="221" priority="143" operator="equal">
      <formula>"ERROR"</formula>
    </cfRule>
  </conditionalFormatting>
  <conditionalFormatting sqref="Z66">
    <cfRule type="cellIs" dxfId="220" priority="144" operator="equal">
      <formula>"ERROR"</formula>
    </cfRule>
  </conditionalFormatting>
  <conditionalFormatting sqref="N67">
    <cfRule type="cellIs" dxfId="219" priority="145" operator="equal">
      <formula>"ERROR"</formula>
    </cfRule>
  </conditionalFormatting>
  <conditionalFormatting sqref="R67">
    <cfRule type="cellIs" dxfId="218" priority="146" operator="equal">
      <formula>"ERROR"</formula>
    </cfRule>
  </conditionalFormatting>
  <conditionalFormatting sqref="V67">
    <cfRule type="cellIs" dxfId="217" priority="147" operator="equal">
      <formula>"ERROR"</formula>
    </cfRule>
  </conditionalFormatting>
  <conditionalFormatting sqref="Z67">
    <cfRule type="cellIs" dxfId="216" priority="148" operator="equal">
      <formula>"ERROR"</formula>
    </cfRule>
  </conditionalFormatting>
  <conditionalFormatting sqref="N68">
    <cfRule type="cellIs" dxfId="215" priority="149" operator="equal">
      <formula>"ERROR"</formula>
    </cfRule>
  </conditionalFormatting>
  <conditionalFormatting sqref="R68">
    <cfRule type="cellIs" dxfId="214" priority="150" operator="equal">
      <formula>"ERROR"</formula>
    </cfRule>
  </conditionalFormatting>
  <conditionalFormatting sqref="V68">
    <cfRule type="cellIs" dxfId="213" priority="151" operator="equal">
      <formula>"ERROR"</formula>
    </cfRule>
  </conditionalFormatting>
  <conditionalFormatting sqref="Z68">
    <cfRule type="cellIs" dxfId="212" priority="152" operator="equal">
      <formula>"ERROR"</formula>
    </cfRule>
  </conditionalFormatting>
  <conditionalFormatting sqref="N69">
    <cfRule type="cellIs" dxfId="211" priority="153" operator="equal">
      <formula>"ERROR"</formula>
    </cfRule>
  </conditionalFormatting>
  <conditionalFormatting sqref="R69">
    <cfRule type="cellIs" dxfId="210" priority="154" operator="equal">
      <formula>"ERROR"</formula>
    </cfRule>
  </conditionalFormatting>
  <conditionalFormatting sqref="V69">
    <cfRule type="cellIs" dxfId="209" priority="155" operator="equal">
      <formula>"ERROR"</formula>
    </cfRule>
  </conditionalFormatting>
  <conditionalFormatting sqref="Z69">
    <cfRule type="cellIs" dxfId="208" priority="156" operator="equal">
      <formula>"ERROR"</formula>
    </cfRule>
  </conditionalFormatting>
  <conditionalFormatting sqref="N70">
    <cfRule type="cellIs" dxfId="207" priority="157" operator="equal">
      <formula>"ERROR"</formula>
    </cfRule>
  </conditionalFormatting>
  <conditionalFormatting sqref="R70">
    <cfRule type="cellIs" dxfId="206" priority="158" operator="equal">
      <formula>"ERROR"</formula>
    </cfRule>
  </conditionalFormatting>
  <conditionalFormatting sqref="V70">
    <cfRule type="cellIs" dxfId="205" priority="159" operator="equal">
      <formula>"ERROR"</formula>
    </cfRule>
  </conditionalFormatting>
  <conditionalFormatting sqref="Z70">
    <cfRule type="cellIs" dxfId="204" priority="160" operator="equal">
      <formula>"ERROR"</formula>
    </cfRule>
  </conditionalFormatting>
  <conditionalFormatting sqref="N71">
    <cfRule type="cellIs" dxfId="203" priority="161" operator="equal">
      <formula>"ERROR"</formula>
    </cfRule>
  </conditionalFormatting>
  <conditionalFormatting sqref="R71">
    <cfRule type="cellIs" dxfId="202" priority="162" operator="equal">
      <formula>"ERROR"</formula>
    </cfRule>
  </conditionalFormatting>
  <conditionalFormatting sqref="V71">
    <cfRule type="cellIs" dxfId="201" priority="163" operator="equal">
      <formula>"ERROR"</formula>
    </cfRule>
  </conditionalFormatting>
  <conditionalFormatting sqref="Z71">
    <cfRule type="cellIs" dxfId="200" priority="164" operator="equal">
      <formula>"ERROR"</formula>
    </cfRule>
  </conditionalFormatting>
  <conditionalFormatting sqref="N72">
    <cfRule type="cellIs" dxfId="199" priority="165" operator="equal">
      <formula>"ERROR"</formula>
    </cfRule>
  </conditionalFormatting>
  <conditionalFormatting sqref="R72">
    <cfRule type="cellIs" dxfId="198" priority="166" operator="equal">
      <formula>"ERROR"</formula>
    </cfRule>
  </conditionalFormatting>
  <conditionalFormatting sqref="V72">
    <cfRule type="cellIs" dxfId="197" priority="167" operator="equal">
      <formula>"ERROR"</formula>
    </cfRule>
  </conditionalFormatting>
  <conditionalFormatting sqref="Z72">
    <cfRule type="cellIs" dxfId="196" priority="168" operator="equal">
      <formula>"ERROR"</formula>
    </cfRule>
  </conditionalFormatting>
  <conditionalFormatting sqref="N73">
    <cfRule type="cellIs" dxfId="195" priority="169" operator="equal">
      <formula>"ERROR"</formula>
    </cfRule>
  </conditionalFormatting>
  <conditionalFormatting sqref="R73">
    <cfRule type="cellIs" dxfId="194" priority="170" operator="equal">
      <formula>"ERROR"</formula>
    </cfRule>
  </conditionalFormatting>
  <conditionalFormatting sqref="V73">
    <cfRule type="cellIs" dxfId="193" priority="171" operator="equal">
      <formula>"ERROR"</formula>
    </cfRule>
  </conditionalFormatting>
  <conditionalFormatting sqref="Z73">
    <cfRule type="cellIs" dxfId="192" priority="172" operator="equal">
      <formula>"ERROR"</formula>
    </cfRule>
  </conditionalFormatting>
  <conditionalFormatting sqref="N74">
    <cfRule type="cellIs" dxfId="191" priority="173" operator="equal">
      <formula>"ERROR"</formula>
    </cfRule>
  </conditionalFormatting>
  <conditionalFormatting sqref="R74">
    <cfRule type="cellIs" dxfId="190" priority="174" operator="equal">
      <formula>"ERROR"</formula>
    </cfRule>
  </conditionalFormatting>
  <conditionalFormatting sqref="V74">
    <cfRule type="cellIs" dxfId="189" priority="175" operator="equal">
      <formula>"ERROR"</formula>
    </cfRule>
  </conditionalFormatting>
  <conditionalFormatting sqref="Z74">
    <cfRule type="cellIs" dxfId="188" priority="176" operator="equal">
      <formula>"ERROR"</formula>
    </cfRule>
  </conditionalFormatting>
  <conditionalFormatting sqref="N76">
    <cfRule type="cellIs" dxfId="187" priority="177" operator="equal">
      <formula>"ERROR"</formula>
    </cfRule>
  </conditionalFormatting>
  <conditionalFormatting sqref="Z76">
    <cfRule type="cellIs" dxfId="186" priority="178" operator="equal">
      <formula>"ERROR"</formula>
    </cfRule>
  </conditionalFormatting>
  <conditionalFormatting sqref="R76">
    <cfRule type="cellIs" dxfId="185" priority="179" operator="equal">
      <formula>"ERROR"</formula>
    </cfRule>
  </conditionalFormatting>
  <conditionalFormatting sqref="V76">
    <cfRule type="cellIs" dxfId="184" priority="180" operator="equal">
      <formula>"ERROR"</formula>
    </cfRule>
  </conditionalFormatting>
  <conditionalFormatting sqref="M12">
    <cfRule type="cellIs" dxfId="183" priority="181" operator="equal">
      <formula>"ERROR"</formula>
    </cfRule>
  </conditionalFormatting>
  <conditionalFormatting sqref="M13">
    <cfRule type="cellIs" dxfId="182" priority="182" operator="equal">
      <formula>"ERROR"</formula>
    </cfRule>
  </conditionalFormatting>
  <conditionalFormatting sqref="M10">
    <cfRule type="cellIs" dxfId="181" priority="183" operator="equal">
      <formula>"ERROR"</formula>
    </cfRule>
  </conditionalFormatting>
  <conditionalFormatting sqref="N75">
    <cfRule type="cellIs" dxfId="180" priority="184" operator="equal">
      <formula>"ERROR"</formula>
    </cfRule>
  </conditionalFormatting>
  <conditionalFormatting sqref="R75">
    <cfRule type="cellIs" dxfId="179" priority="185" operator="equal">
      <formula>"ERROR"</formula>
    </cfRule>
  </conditionalFormatting>
  <conditionalFormatting sqref="V75">
    <cfRule type="cellIs" dxfId="178" priority="186" operator="equal">
      <formula>"ERROR"</formula>
    </cfRule>
  </conditionalFormatting>
  <conditionalFormatting sqref="Z75">
    <cfRule type="cellIs" dxfId="177" priority="187" operator="equal">
      <formula>"ERROR"</formula>
    </cfRule>
  </conditionalFormatting>
  <conditionalFormatting sqref="K40:L44 K45">
    <cfRule type="cellIs" dxfId="176" priority="188" operator="equal">
      <formula>0</formula>
    </cfRule>
  </conditionalFormatting>
  <conditionalFormatting sqref="C34:D34">
    <cfRule type="cellIs" dxfId="175" priority="189" operator="equal">
      <formula>"ERROR"</formula>
    </cfRule>
  </conditionalFormatting>
  <conditionalFormatting sqref="H34">
    <cfRule type="cellIs" dxfId="174" priority="190" operator="equal">
      <formula>"ERROR"</formula>
    </cfRule>
  </conditionalFormatting>
  <conditionalFormatting sqref="K48:K75 K46">
    <cfRule type="cellIs" dxfId="173" priority="191" operator="equal">
      <formula>0</formula>
    </cfRule>
  </conditionalFormatting>
  <conditionalFormatting sqref="K47">
    <cfRule type="cellIs" dxfId="172" priority="192" operator="equal">
      <formula>0</formula>
    </cfRule>
  </conditionalFormatting>
  <dataValidations count="7">
    <dataValidation type="textLength" operator="lessThan" allowBlank="1" showInputMessage="1" showErrorMessage="1" sqref="M10 M13" xr:uid="{00000000-0002-0000-0000-000000000000}">
      <formula1>8</formula1>
      <formula2>0</formula2>
    </dataValidation>
    <dataValidation type="list" showInputMessage="1" showErrorMessage="1" sqref="K12:L12" xr:uid="{00000000-0002-0000-0000-000001000000}">
      <formula1>",24,36"</formula1>
      <formula2>0</formula2>
    </dataValidation>
    <dataValidation type="textLength" operator="lessThan" allowBlank="1" showInputMessage="1" showErrorMessage="1" sqref="K13:L13" xr:uid="{00000000-0002-0000-0000-000002000000}">
      <formula1>15</formula1>
      <formula2>0</formula2>
    </dataValidation>
    <dataValidation type="list" allowBlank="1" showInputMessage="1" showErrorMessage="1" sqref="C36:C75" xr:uid="{00000000-0002-0000-0000-000003000000}">
      <formula1>"P,AE"</formula1>
      <formula2>0</formula2>
    </dataValidation>
    <dataValidation showInputMessage="1" showErrorMessage="1" sqref="E36:E75" xr:uid="{00000000-0002-0000-0000-000004000000}">
      <formula1>0</formula1>
      <formula2>0</formula2>
    </dataValidation>
    <dataValidation type="list" allowBlank="1" showInputMessage="1" showErrorMessage="1" sqref="H36:H75" xr:uid="{00000000-0002-0000-0000-000005000000}">
      <formula1>INDIRECT(C36)</formula1>
      <formula2>0</formula2>
    </dataValidation>
    <dataValidation type="list" allowBlank="1" showInputMessage="1" showErrorMessage="1" sqref="L36:L44 L46 L48:L75" xr:uid="{00000000-0002-0000-0000-000006000000}">
      <formula1>$A$2:$A$204</formula1>
      <formula2>0</formula2>
    </dataValidation>
  </dataValidations>
  <printOptions horizontalCentered="1"/>
  <pageMargins left="0.196527777777778" right="0.23611111111111099" top="0.39374999999999999" bottom="0.39374999999999999" header="0.51180555555555496" footer="0.31527777777777799"/>
  <pageSetup paperSize="9" firstPageNumber="0" orientation="landscape" horizontalDpi="300" verticalDpi="300"/>
  <headerFooter>
    <oddFooter>&amp;CPage &amp;P of 3</oddFooter>
  </headerFooter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8000000}">
          <x14:formula1>
            <xm:f>Translation!$A$4:$D$4</xm:f>
          </x14:formula1>
          <x14:formula2>
            <xm:f>0</xm:f>
          </x14:formula2>
          <xm:sqref>K10</xm:sqref>
        </x14:dataValidation>
        <x14:dataValidation type="list" allowBlank="1" showInputMessage="1" showErrorMessage="1" xr:uid="{00000000-0002-0000-0000-000009000000}">
          <x14:formula1>
            <xm:f>'Ceiling - Project impl.'!$A$2:$A$203</xm:f>
          </x14:formula1>
          <x14:formula2>
            <xm:f>0</xm:f>
          </x14:formula2>
          <xm:sqref>K36:K75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125"/>
  <sheetViews>
    <sheetView zoomScaleNormal="100" workbookViewId="0">
      <selection activeCell="R14" sqref="R14"/>
    </sheetView>
  </sheetViews>
  <sheetFormatPr baseColWidth="10" defaultColWidth="9.140625" defaultRowHeight="15" zeroHeight="1" x14ac:dyDescent="0.25"/>
  <cols>
    <col min="1" max="1" width="9.42578125" style="1" customWidth="1"/>
    <col min="2" max="2" width="5.7109375" style="1" hidden="1" customWidth="1"/>
    <col min="3" max="3" width="29.85546875" style="2" customWidth="1"/>
    <col min="4" max="4" width="41.85546875" style="2" customWidth="1"/>
    <col min="5" max="5" width="9.28515625" style="52" customWidth="1"/>
    <col min="6" max="6" width="8" style="1" customWidth="1"/>
    <col min="7" max="7" width="6.85546875" style="1" customWidth="1"/>
    <col min="8" max="8" width="10.140625" style="1" customWidth="1"/>
    <col min="9" max="9" width="1.28515625" style="1" customWidth="1"/>
    <col min="10" max="10" width="7.7109375" style="1" customWidth="1"/>
    <col min="11" max="11" width="6.85546875" style="1" customWidth="1"/>
    <col min="12" max="12" width="10.85546875" style="1" customWidth="1"/>
    <col min="13" max="13" width="1.28515625" style="1" customWidth="1"/>
    <col min="14" max="14" width="7.28515625" style="1" customWidth="1"/>
    <col min="15" max="15" width="6.85546875" style="1" customWidth="1"/>
    <col min="16" max="16" width="10.140625" style="1" customWidth="1"/>
    <col min="17" max="17" width="1.42578125" style="1" customWidth="1"/>
    <col min="18" max="18" width="7.28515625" style="1" customWidth="1"/>
    <col min="19" max="19" width="6.85546875" style="1" customWidth="1"/>
    <col min="20" max="20" width="10.140625" style="1" customWidth="1"/>
    <col min="21" max="21" width="8.85546875" style="1" customWidth="1"/>
    <col min="22" max="22" width="12.5703125" style="1" customWidth="1"/>
    <col min="23" max="23" width="2.28515625" style="1" customWidth="1"/>
    <col min="24" max="1025" width="11.5703125" style="1" hidden="1"/>
  </cols>
  <sheetData>
    <row r="1" spans="1:23" s="54" customFormat="1" ht="16.5" customHeight="1" x14ac:dyDescent="0.2">
      <c r="A1" s="268" t="str">
        <f>+Translation!A49</f>
        <v>Part III - Project implementation support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268"/>
      <c r="T1" s="268"/>
      <c r="U1" s="268"/>
      <c r="V1" s="268"/>
      <c r="W1" s="53"/>
    </row>
    <row r="2" spans="1:23" s="59" customFormat="1" ht="25.5" customHeight="1" x14ac:dyDescent="0.2">
      <c r="A2" s="55"/>
      <c r="B2" s="56"/>
      <c r="C2" s="269" t="str">
        <f>+Translation!A50</f>
        <v xml:space="preserve">Partner </v>
      </c>
      <c r="D2" s="269"/>
      <c r="E2" s="270"/>
      <c r="F2" s="271" t="str">
        <f>+Translation!A53</f>
        <v xml:space="preserve">Manager </v>
      </c>
      <c r="G2" s="271"/>
      <c r="H2" s="271"/>
      <c r="I2" s="57"/>
      <c r="J2" s="271" t="str">
        <f>+Translation!A54</f>
        <v>Teacher/Trainer/Researcher</v>
      </c>
      <c r="K2" s="271"/>
      <c r="L2" s="271"/>
      <c r="M2" s="57"/>
      <c r="N2" s="271" t="str">
        <f>+Translation!A55</f>
        <v>Technician</v>
      </c>
      <c r="O2" s="271"/>
      <c r="P2" s="271"/>
      <c r="Q2" s="57"/>
      <c r="R2" s="271" t="str">
        <f>+Translation!A56</f>
        <v xml:space="preserve">Administrative </v>
      </c>
      <c r="S2" s="271"/>
      <c r="T2" s="271"/>
      <c r="U2" s="272" t="str">
        <f>+Translation!A60</f>
        <v>Total number of days</v>
      </c>
      <c r="V2" s="273" t="str">
        <f>+Translation!A61</f>
        <v>Grant requested</v>
      </c>
      <c r="W2" s="58"/>
    </row>
    <row r="3" spans="1:23" s="59" customFormat="1" ht="27" x14ac:dyDescent="0.2">
      <c r="A3" s="60"/>
      <c r="B3" s="61"/>
      <c r="C3" s="62" t="str">
        <f>+Translation!A51</f>
        <v>Name</v>
      </c>
      <c r="D3" s="63" t="str">
        <f>+Translation!A52</f>
        <v>Country</v>
      </c>
      <c r="E3" s="270"/>
      <c r="F3" s="64" t="str">
        <f>+Translation!A57</f>
        <v>Number of days</v>
      </c>
      <c r="G3" s="65" t="str">
        <f>+Translation!A58</f>
        <v>Unit cost per day</v>
      </c>
      <c r="H3" s="64" t="str">
        <f>+Translation!A59</f>
        <v>Total cost by category</v>
      </c>
      <c r="I3" s="66"/>
      <c r="J3" s="64" t="str">
        <f>+F3</f>
        <v>Number of days</v>
      </c>
      <c r="K3" s="65" t="str">
        <f>+G3</f>
        <v>Unit cost per day</v>
      </c>
      <c r="L3" s="64" t="str">
        <f>+H3</f>
        <v>Total cost by category</v>
      </c>
      <c r="M3" s="66"/>
      <c r="N3" s="64" t="str">
        <f>+F3</f>
        <v>Number of days</v>
      </c>
      <c r="O3" s="65" t="str">
        <f>+G3</f>
        <v>Unit cost per day</v>
      </c>
      <c r="P3" s="64" t="str">
        <f>+H3</f>
        <v>Total cost by category</v>
      </c>
      <c r="Q3" s="66"/>
      <c r="R3" s="64" t="str">
        <f>+F3</f>
        <v>Number of days</v>
      </c>
      <c r="S3" s="65" t="str">
        <f>+G3</f>
        <v>Unit cost per day</v>
      </c>
      <c r="T3" s="64" t="str">
        <f>+H3</f>
        <v>Total cost by category</v>
      </c>
      <c r="U3" s="272"/>
      <c r="V3" s="273"/>
      <c r="W3" s="58"/>
    </row>
    <row r="4" spans="1:23" ht="14.25" customHeight="1" x14ac:dyDescent="0.25">
      <c r="A4" s="67" t="s">
        <v>524</v>
      </c>
      <c r="B4" s="68" t="str">
        <f t="shared" ref="B4:B35" si="0">IFERROR(IF(LEFT(A4,1)="P",TRIM(LEFT(A4,3)),TRIM(RIGHT(A4,3))),"")</f>
        <v>P1</v>
      </c>
      <c r="C4" s="69" t="str">
        <f>IFERROR(IF(A4="","",IF(VLOOKUP(A4,'I and II. Overview'!$F$36:$L$75,4,0)="","",VLOOKUP(A4,'I and II. Overview'!$F$36:$L$75,4,0))),"")</f>
        <v>Leipzig University</v>
      </c>
      <c r="D4" s="69" t="str">
        <f>IFERROR(IF(A4="","",IF(VLOOKUP(A4,'I and II. Overview'!$F$36:$L$75,6,0)="","",VLOOKUP(A4,'I and II. Overview'!$F$36:$L$75,6,0))),"")</f>
        <v>Germany</v>
      </c>
      <c r="E4" s="70" t="str">
        <f>IFERROR(VLOOKUP(D4,'Ceiling - Project impl.'!$A$2:$B$203,2,0),"")</f>
        <v>PR</v>
      </c>
      <c r="F4" s="71">
        <v>169</v>
      </c>
      <c r="G4" s="72">
        <f>IFERROR(IF(F4="","",VLOOKUP(D4,'Ceiling - Project impl.'!$A$1:$F$204,3,0)),"")</f>
        <v>336</v>
      </c>
      <c r="H4" s="73">
        <f t="shared" ref="H4:H35" si="1">IF(OR((F4-INT(F4))=0,(F4-INT(F4)=0.5)),IFERROR(ROUND(F4*G4,2),0),0)</f>
        <v>56784</v>
      </c>
      <c r="I4" s="74"/>
      <c r="J4" s="71">
        <v>167</v>
      </c>
      <c r="K4" s="72">
        <f>IFERROR(IF(J4=""," ",VLOOKUP(D4,'Ceiling - Project impl.'!$A$1:$F$204,4,0)),"")</f>
        <v>257</v>
      </c>
      <c r="L4" s="73">
        <f t="shared" ref="L4:L35" si="2">IF(OR((J4-INT(J4))=0,(J4-INT(J4)=0.5)),IFERROR(ROUND(J4*K4,2),0),0)</f>
        <v>42919</v>
      </c>
      <c r="M4" s="74"/>
      <c r="N4" s="71">
        <v>310</v>
      </c>
      <c r="O4" s="72">
        <f>IFERROR(IF(N4=""," ",VLOOKUP(D4,'Ceiling - Project impl.'!$A$1:$F$204,5,0)),"")</f>
        <v>194</v>
      </c>
      <c r="P4" s="73">
        <f t="shared" ref="P4:P35" si="3">IF(OR((N4-INT(N4))=0,(N4-INT(N4)=0.5)),IFERROR(ROUND(N4*O4,2),0),0)</f>
        <v>60140</v>
      </c>
      <c r="Q4" s="74"/>
      <c r="R4" s="71">
        <v>267</v>
      </c>
      <c r="S4" s="72">
        <f>IFERROR(IF(R4=""," ",VLOOKUP(D4,'Ceiling - Project impl.'!$A$1:$F$204,6,0)),"")</f>
        <v>157</v>
      </c>
      <c r="T4" s="73">
        <f t="shared" ref="T4:T35" si="4">IF(OR((R4-INT(R4))=0,(R4-INT(R4)=0.5)),IFERROR(ROUND(R4*S4,2),0),0)</f>
        <v>41919</v>
      </c>
      <c r="U4" s="75">
        <f t="shared" ref="U4:U35" si="5">+R4+N4+J4+F4</f>
        <v>913</v>
      </c>
      <c r="V4" s="76">
        <f t="shared" ref="V4:V35" si="6">IFERROR(+T4+P4+L4+H4,0)</f>
        <v>201762</v>
      </c>
      <c r="W4" s="77"/>
    </row>
    <row r="5" spans="1:23" ht="15" customHeight="1" x14ac:dyDescent="0.25">
      <c r="A5" s="67" t="s">
        <v>525</v>
      </c>
      <c r="B5" s="68" t="str">
        <f t="shared" si="0"/>
        <v>P2</v>
      </c>
      <c r="C5" s="69" t="str">
        <f>IFERROR(IF(A5="","",IF(VLOOKUP(A5,'I and II. Overview'!$F$36:$L$75,4,0)="","",VLOOKUP(A5,'I and II. Overview'!$F$36:$L$75,4,0))),"")</f>
        <v>INSA Strasbourg</v>
      </c>
      <c r="D5" s="69" t="str">
        <f>IFERROR(IF(A5="","",IF(VLOOKUP(A5,'I and II. Overview'!$F$36:$L$75,6,0)="","",VLOOKUP(A5,'I and II. Overview'!$F$36:$L$75,6,0))),"")</f>
        <v>France</v>
      </c>
      <c r="E5" s="70" t="str">
        <f>IFERROR(VLOOKUP(D5,'Ceiling - Project impl.'!$A$2:$B$203,2,0),"")</f>
        <v>PR</v>
      </c>
      <c r="F5" s="71">
        <v>102</v>
      </c>
      <c r="G5" s="72">
        <f>IFERROR(IF(F5="","",VLOOKUP(D5,'Ceiling - Project impl.'!$A$1:$F$204,3,0)),"")</f>
        <v>336</v>
      </c>
      <c r="H5" s="73">
        <f t="shared" si="1"/>
        <v>34272</v>
      </c>
      <c r="I5" s="74"/>
      <c r="J5" s="71">
        <v>270</v>
      </c>
      <c r="K5" s="72">
        <f>IFERROR(IF(J5=""," ",VLOOKUP(D5,'Ceiling - Project impl.'!$A$1:$F$204,4,0)),"")</f>
        <v>257</v>
      </c>
      <c r="L5" s="73">
        <f t="shared" si="2"/>
        <v>69390</v>
      </c>
      <c r="M5" s="74"/>
      <c r="N5" s="71">
        <v>250</v>
      </c>
      <c r="O5" s="72">
        <f>IFERROR(IF(N5=""," ",VLOOKUP(D5,'Ceiling - Project impl.'!$A$1:$F$204,5,0)),"")</f>
        <v>194</v>
      </c>
      <c r="P5" s="73">
        <f t="shared" si="3"/>
        <v>48500</v>
      </c>
      <c r="Q5" s="74"/>
      <c r="R5" s="71">
        <v>106</v>
      </c>
      <c r="S5" s="72">
        <f>IFERROR(IF(R5=""," ",VLOOKUP(D5,'Ceiling - Project impl.'!$A$1:$F$204,6,0)),"")</f>
        <v>157</v>
      </c>
      <c r="T5" s="73">
        <f t="shared" si="4"/>
        <v>16642</v>
      </c>
      <c r="U5" s="75">
        <f t="shared" si="5"/>
        <v>728</v>
      </c>
      <c r="V5" s="76">
        <f t="shared" si="6"/>
        <v>168804</v>
      </c>
      <c r="W5" s="77"/>
    </row>
    <row r="6" spans="1:23" x14ac:dyDescent="0.25">
      <c r="A6" s="67" t="s">
        <v>526</v>
      </c>
      <c r="B6" s="68" t="str">
        <f t="shared" si="0"/>
        <v>P3</v>
      </c>
      <c r="C6" s="69" t="str">
        <f>IFERROR(IF(A6="","",IF(VLOOKUP(A6,'I and II. Overview'!$F$36:$L$75,4,0)="","",VLOOKUP(A6,'I and II. Overview'!$F$36:$L$75,4,0))),"")</f>
        <v>HS Offenburg</v>
      </c>
      <c r="D6" s="69" t="str">
        <f>IFERROR(IF(A6="","",IF(VLOOKUP(A6,'I and II. Overview'!$F$36:$L$75,6,0)="","",VLOOKUP(A6,'I and II. Overview'!$F$36:$L$75,6,0))),"")</f>
        <v>Germany</v>
      </c>
      <c r="E6" s="70" t="str">
        <f>IFERROR(VLOOKUP(D6,'Ceiling - Project impl.'!$A$2:$B$203,2,0),"")</f>
        <v>PR</v>
      </c>
      <c r="F6" s="71">
        <v>95</v>
      </c>
      <c r="G6" s="72">
        <f>IFERROR(IF(F6="","",VLOOKUP(D6,'Ceiling - Project impl.'!$A$1:$F$204,3,0)),"")</f>
        <v>336</v>
      </c>
      <c r="H6" s="73">
        <f t="shared" si="1"/>
        <v>31920</v>
      </c>
      <c r="I6" s="74"/>
      <c r="J6" s="71">
        <v>290</v>
      </c>
      <c r="K6" s="72">
        <f>IFERROR(IF(J6=""," ",VLOOKUP(D6,'Ceiling - Project impl.'!$A$1:$F$204,4,0)),"")</f>
        <v>257</v>
      </c>
      <c r="L6" s="73">
        <f t="shared" si="2"/>
        <v>74530</v>
      </c>
      <c r="M6" s="74"/>
      <c r="N6" s="71">
        <v>20</v>
      </c>
      <c r="O6" s="72">
        <f>IFERROR(IF(N6=""," ",VLOOKUP(D6,'Ceiling - Project impl.'!$A$1:$F$204,5,0)),"")</f>
        <v>194</v>
      </c>
      <c r="P6" s="73">
        <f t="shared" si="3"/>
        <v>3880</v>
      </c>
      <c r="Q6" s="74"/>
      <c r="R6" s="71">
        <v>116</v>
      </c>
      <c r="S6" s="72">
        <f>IFERROR(IF(R6=""," ",VLOOKUP(D6,'Ceiling - Project impl.'!$A$1:$F$204,6,0)),"")</f>
        <v>157</v>
      </c>
      <c r="T6" s="73">
        <f t="shared" si="4"/>
        <v>18212</v>
      </c>
      <c r="U6" s="75">
        <f t="shared" si="5"/>
        <v>521</v>
      </c>
      <c r="V6" s="76">
        <f t="shared" si="6"/>
        <v>128542</v>
      </c>
      <c r="W6" s="77"/>
    </row>
    <row r="7" spans="1:23" x14ac:dyDescent="0.25">
      <c r="A7" s="67" t="s">
        <v>527</v>
      </c>
      <c r="B7" s="68" t="str">
        <f t="shared" si="0"/>
        <v>P4</v>
      </c>
      <c r="C7" s="69" t="str">
        <f>IFERROR(IF(A7="","",IF(VLOOKUP(A7,'I and II. Overview'!$F$36:$L$75,4,0)="","",VLOOKUP(A7,'I and II. Overview'!$F$36:$L$75,4,0))),"")</f>
        <v>UTC Cluj-Napoca</v>
      </c>
      <c r="D7" s="69" t="str">
        <f>IFERROR(IF(A7="","",IF(VLOOKUP(A7,'I and II. Overview'!$F$36:$L$75,6,0)="","",VLOOKUP(A7,'I and II. Overview'!$F$36:$L$75,6,0))),"")</f>
        <v>Romania</v>
      </c>
      <c r="E7" s="70" t="str">
        <f>IFERROR(VLOOKUP(D7,'Ceiling - Project impl.'!$A$2:$B$203,2,0),"")</f>
        <v>PR</v>
      </c>
      <c r="F7" s="71">
        <v>99</v>
      </c>
      <c r="G7" s="72">
        <f>IFERROR(IF(F7="","",VLOOKUP(D7,'Ceiling - Project impl.'!$A$1:$F$204,3,0)),"")</f>
        <v>106</v>
      </c>
      <c r="H7" s="73">
        <f t="shared" si="1"/>
        <v>10494</v>
      </c>
      <c r="I7" s="74"/>
      <c r="J7" s="71">
        <v>268</v>
      </c>
      <c r="K7" s="72">
        <f>IFERROR(IF(J7=""," ",VLOOKUP(D7,'Ceiling - Project impl.'!$A$1:$F$204,4,0)),"")</f>
        <v>88</v>
      </c>
      <c r="L7" s="73">
        <f t="shared" si="2"/>
        <v>23584</v>
      </c>
      <c r="M7" s="74"/>
      <c r="N7" s="71">
        <v>170</v>
      </c>
      <c r="O7" s="72">
        <f>IFERROR(IF(N7=""," ",VLOOKUP(D7,'Ceiling - Project impl.'!$A$1:$F$204,5,0)),"")</f>
        <v>66</v>
      </c>
      <c r="P7" s="73">
        <f t="shared" si="3"/>
        <v>11220</v>
      </c>
      <c r="Q7" s="74"/>
      <c r="R7" s="71">
        <v>90</v>
      </c>
      <c r="S7" s="72">
        <f>IFERROR(IF(R7=""," ",VLOOKUP(D7,'Ceiling - Project impl.'!$A$1:$F$204,6,0)),"")</f>
        <v>47</v>
      </c>
      <c r="T7" s="73">
        <f t="shared" si="4"/>
        <v>4230</v>
      </c>
      <c r="U7" s="75">
        <f t="shared" si="5"/>
        <v>627</v>
      </c>
      <c r="V7" s="76">
        <f t="shared" si="6"/>
        <v>49528</v>
      </c>
      <c r="W7" s="77"/>
    </row>
    <row r="8" spans="1:23" x14ac:dyDescent="0.25">
      <c r="A8" s="67" t="s">
        <v>528</v>
      </c>
      <c r="B8" s="68" t="str">
        <f t="shared" si="0"/>
        <v>P5</v>
      </c>
      <c r="C8" s="69" t="str">
        <f>IFERROR(IF(A8="","",IF(VLOOKUP(A8,'I and II. Overview'!$F$36:$L$75,4,0)="","",VLOOKUP(A8,'I and II. Overview'!$F$36:$L$75,4,0))),"")</f>
        <v>LUT Lappeenranta</v>
      </c>
      <c r="D8" s="69" t="str">
        <f>IFERROR(IF(A8="","",IF(VLOOKUP(A8,'I and II. Overview'!$F$36:$L$75,6,0)="","",VLOOKUP(A8,'I and II. Overview'!$F$36:$L$75,6,0))),"")</f>
        <v>Finland</v>
      </c>
      <c r="E8" s="70" t="str">
        <f>IFERROR(VLOOKUP(D8,'Ceiling - Project impl.'!$A$2:$B$203,2,0),"")</f>
        <v>PR</v>
      </c>
      <c r="F8" s="71">
        <v>92</v>
      </c>
      <c r="G8" s="72">
        <f>IFERROR(IF(F8="","",VLOOKUP(D8,'Ceiling - Project impl.'!$A$1:$F$204,3,0)),"")</f>
        <v>336</v>
      </c>
      <c r="H8" s="73">
        <f t="shared" si="1"/>
        <v>30912</v>
      </c>
      <c r="I8" s="74"/>
      <c r="J8" s="71">
        <v>230</v>
      </c>
      <c r="K8" s="72">
        <f>IFERROR(IF(J8=""," ",VLOOKUP(D8,'Ceiling - Project impl.'!$A$1:$F$204,4,0)),"")</f>
        <v>257</v>
      </c>
      <c r="L8" s="73">
        <f t="shared" si="2"/>
        <v>59110</v>
      </c>
      <c r="M8" s="74"/>
      <c r="N8" s="71">
        <v>170</v>
      </c>
      <c r="O8" s="72">
        <f>IFERROR(IF(N8=""," ",VLOOKUP(D8,'Ceiling - Project impl.'!$A$1:$F$204,5,0)),"")</f>
        <v>194</v>
      </c>
      <c r="P8" s="73">
        <f t="shared" si="3"/>
        <v>32980</v>
      </c>
      <c r="Q8" s="74"/>
      <c r="R8" s="71">
        <v>101</v>
      </c>
      <c r="S8" s="72">
        <f>IFERROR(IF(R8=""," ",VLOOKUP(D8,'Ceiling - Project impl.'!$A$1:$F$204,6,0)),"")</f>
        <v>157</v>
      </c>
      <c r="T8" s="73">
        <f t="shared" si="4"/>
        <v>15857</v>
      </c>
      <c r="U8" s="75">
        <f t="shared" si="5"/>
        <v>593</v>
      </c>
      <c r="V8" s="76">
        <f t="shared" si="6"/>
        <v>138859</v>
      </c>
      <c r="W8" s="77"/>
    </row>
    <row r="9" spans="1:23" x14ac:dyDescent="0.25">
      <c r="A9" s="67" t="s">
        <v>529</v>
      </c>
      <c r="B9" s="68" t="str">
        <f t="shared" si="0"/>
        <v>P6</v>
      </c>
      <c r="C9" s="69" t="str">
        <f>IFERROR(IF(A9="","",IF(VLOOKUP(A9,'I and II. Overview'!$F$36:$L$75,4,0)="","",VLOOKUP(A9,'I and II. Overview'!$F$36:$L$75,4,0))),"")</f>
        <v>Schaeffler</v>
      </c>
      <c r="D9" s="69" t="str">
        <f>IFERROR(IF(A9="","",IF(VLOOKUP(A9,'I and II. Overview'!$F$36:$L$75,6,0)="","",VLOOKUP(A9,'I and II. Overview'!$F$36:$L$75,6,0))),"")</f>
        <v>Germany</v>
      </c>
      <c r="E9" s="70" t="str">
        <f>IFERROR(VLOOKUP(D9,'Ceiling - Project impl.'!$A$2:$B$203,2,0),"")</f>
        <v>PR</v>
      </c>
      <c r="F9" s="71">
        <v>15</v>
      </c>
      <c r="G9" s="72">
        <f>IFERROR(IF(F9="","",VLOOKUP(D9,'Ceiling - Project impl.'!$A$1:$F$204,3,0)),"")</f>
        <v>336</v>
      </c>
      <c r="H9" s="73">
        <f t="shared" si="1"/>
        <v>5040</v>
      </c>
      <c r="I9" s="74"/>
      <c r="J9" s="71">
        <v>63</v>
      </c>
      <c r="K9" s="72">
        <f>IFERROR(IF(J9=""," ",VLOOKUP(D9,'Ceiling - Project impl.'!$A$1:$F$204,4,0)),"")</f>
        <v>257</v>
      </c>
      <c r="L9" s="73">
        <f t="shared" si="2"/>
        <v>16191</v>
      </c>
      <c r="M9" s="74"/>
      <c r="N9" s="71"/>
      <c r="O9" s="72" t="str">
        <f>IFERROR(IF(N9=""," ",VLOOKUP(D9,'Ceiling - Project impl.'!$A$1:$F$204,5,0)),"")</f>
        <v xml:space="preserve"> </v>
      </c>
      <c r="P9" s="73">
        <f t="shared" si="3"/>
        <v>0</v>
      </c>
      <c r="Q9" s="74"/>
      <c r="R9" s="71">
        <v>6</v>
      </c>
      <c r="S9" s="72">
        <f>IFERROR(IF(R9=""," ",VLOOKUP(D9,'Ceiling - Project impl.'!$A$1:$F$204,6,0)),"")</f>
        <v>157</v>
      </c>
      <c r="T9" s="73">
        <f t="shared" si="4"/>
        <v>942</v>
      </c>
      <c r="U9" s="75">
        <f t="shared" si="5"/>
        <v>84</v>
      </c>
      <c r="V9" s="76">
        <f t="shared" si="6"/>
        <v>22173</v>
      </c>
      <c r="W9" s="77"/>
    </row>
    <row r="10" spans="1:23" x14ac:dyDescent="0.25">
      <c r="A10" s="67" t="s">
        <v>530</v>
      </c>
      <c r="B10" s="68" t="str">
        <f t="shared" si="0"/>
        <v>P7</v>
      </c>
      <c r="C10" s="69" t="str">
        <f>IFERROR(IF(A10="","",IF(VLOOKUP(A10,'I and II. Overview'!$F$36:$L$75,4,0)="","",VLOOKUP(A10,'I and II. Overview'!$F$36:$L$75,4,0))),"")</f>
        <v>Arxia SRL</v>
      </c>
      <c r="D10" s="69" t="str">
        <f>IFERROR(IF(A10="","",IF(VLOOKUP(A10,'I and II. Overview'!$F$36:$L$75,6,0)="","",VLOOKUP(A10,'I and II. Overview'!$F$36:$L$75,6,0))),"")</f>
        <v>Romania</v>
      </c>
      <c r="E10" s="70" t="str">
        <f>IFERROR(VLOOKUP(D10,'Ceiling - Project impl.'!$A$2:$B$203,2,0),"")</f>
        <v>PR</v>
      </c>
      <c r="F10" s="71">
        <v>64</v>
      </c>
      <c r="G10" s="72">
        <f>IFERROR(IF(F10="","",VLOOKUP(D10,'Ceiling - Project impl.'!$A$1:$F$204,3,0)),"")</f>
        <v>106</v>
      </c>
      <c r="H10" s="73">
        <f t="shared" si="1"/>
        <v>6784</v>
      </c>
      <c r="I10" s="74"/>
      <c r="J10" s="71">
        <v>151</v>
      </c>
      <c r="K10" s="72">
        <f>IFERROR(IF(J10=""," ",VLOOKUP(D10,'Ceiling - Project impl.'!$A$1:$F$204,4,0)),"")</f>
        <v>88</v>
      </c>
      <c r="L10" s="73">
        <f t="shared" si="2"/>
        <v>13288</v>
      </c>
      <c r="M10" s="74"/>
      <c r="N10" s="71"/>
      <c r="O10" s="72" t="str">
        <f>IFERROR(IF(N10=""," ",VLOOKUP(D10,'Ceiling - Project impl.'!$A$1:$F$204,5,0)),"")</f>
        <v xml:space="preserve"> </v>
      </c>
      <c r="P10" s="73">
        <f t="shared" si="3"/>
        <v>0</v>
      </c>
      <c r="Q10" s="74"/>
      <c r="R10" s="71">
        <v>76</v>
      </c>
      <c r="S10" s="72">
        <f>IFERROR(IF(R10=""," ",VLOOKUP(D10,'Ceiling - Project impl.'!$A$1:$F$204,6,0)),"")</f>
        <v>47</v>
      </c>
      <c r="T10" s="73">
        <f t="shared" si="4"/>
        <v>3572</v>
      </c>
      <c r="U10" s="75">
        <f t="shared" si="5"/>
        <v>291</v>
      </c>
      <c r="V10" s="76">
        <f t="shared" si="6"/>
        <v>23644</v>
      </c>
      <c r="W10" s="77"/>
    </row>
    <row r="11" spans="1:23" x14ac:dyDescent="0.25">
      <c r="A11" s="67" t="s">
        <v>531</v>
      </c>
      <c r="B11" s="68" t="str">
        <f t="shared" si="0"/>
        <v>P8</v>
      </c>
      <c r="C11" s="69" t="str">
        <f>IFERROR(IF(A11="","",IF(VLOOKUP(A11,'I and II. Overview'!$F$36:$L$75,4,0)="","",VLOOKUP(A11,'I and II. Overview'!$F$36:$L$75,4,0))),"")</f>
        <v>Tehnoprod Plast SRL</v>
      </c>
      <c r="D11" s="69" t="str">
        <f>IFERROR(IF(A11="","",IF(VLOOKUP(A11,'I and II. Overview'!$F$36:$L$75,6,0)="","",VLOOKUP(A11,'I and II. Overview'!$F$36:$L$75,6,0))),"")</f>
        <v>Romania</v>
      </c>
      <c r="E11" s="70" t="str">
        <f>IFERROR(VLOOKUP(D11,'Ceiling - Project impl.'!$A$2:$B$203,2,0),"")</f>
        <v>PR</v>
      </c>
      <c r="F11" s="71">
        <v>64</v>
      </c>
      <c r="G11" s="72">
        <f>IFERROR(IF(F11="","",VLOOKUP(D11,'Ceiling - Project impl.'!$A$1:$F$204,3,0)),"")</f>
        <v>106</v>
      </c>
      <c r="H11" s="73">
        <f t="shared" si="1"/>
        <v>6784</v>
      </c>
      <c r="I11" s="74"/>
      <c r="J11" s="71">
        <v>151</v>
      </c>
      <c r="K11" s="72">
        <f>IFERROR(IF(J11=""," ",VLOOKUP(D11,'Ceiling - Project impl.'!$A$1:$F$204,4,0)),"")</f>
        <v>88</v>
      </c>
      <c r="L11" s="73">
        <f t="shared" si="2"/>
        <v>13288</v>
      </c>
      <c r="M11" s="74"/>
      <c r="N11" s="71"/>
      <c r="O11" s="72" t="str">
        <f>IFERROR(IF(N11=""," ",VLOOKUP(D11,'Ceiling - Project impl.'!$A$1:$F$204,5,0)),"")</f>
        <v xml:space="preserve"> </v>
      </c>
      <c r="P11" s="73">
        <f t="shared" si="3"/>
        <v>0</v>
      </c>
      <c r="Q11" s="74"/>
      <c r="R11" s="71">
        <v>76</v>
      </c>
      <c r="S11" s="72">
        <f>IFERROR(IF(R11=""," ",VLOOKUP(D11,'Ceiling - Project impl.'!$A$1:$F$204,6,0)),"")</f>
        <v>47</v>
      </c>
      <c r="T11" s="73">
        <f t="shared" si="4"/>
        <v>3572</v>
      </c>
      <c r="U11" s="75">
        <f t="shared" si="5"/>
        <v>291</v>
      </c>
      <c r="V11" s="76">
        <f t="shared" si="6"/>
        <v>23644</v>
      </c>
      <c r="W11" s="77"/>
    </row>
    <row r="12" spans="1:23" x14ac:dyDescent="0.25">
      <c r="A12" s="67" t="s">
        <v>532</v>
      </c>
      <c r="B12" s="68" t="str">
        <f t="shared" si="0"/>
        <v>P9</v>
      </c>
      <c r="C12" s="69" t="str">
        <f>IFERROR(IF(A12="","",IF(VLOOKUP(A12,'I and II. Overview'!$F$36:$L$75,4,0)="","",VLOOKUP(A12,'I and II. Overview'!$F$36:$L$75,4,0))),"")</f>
        <v>Jantschgi C&amp;R</v>
      </c>
      <c r="D12" s="69" t="str">
        <f>IFERROR(IF(A12="","",IF(VLOOKUP(A12,'I and II. Overview'!$F$36:$L$75,6,0)="","",VLOOKUP(A12,'I and II. Overview'!$F$36:$L$75,6,0))),"")</f>
        <v>Austria</v>
      </c>
      <c r="E12" s="70" t="str">
        <f>IFERROR(VLOOKUP(D12,'Ceiling - Project impl.'!$A$2:$B$203,2,0),"")</f>
        <v>PR</v>
      </c>
      <c r="F12" s="71">
        <v>85</v>
      </c>
      <c r="G12" s="72">
        <f>IFERROR(IF(F12="","",VLOOKUP(D12,'Ceiling - Project impl.'!$A$1:$F$204,3,0)),"")</f>
        <v>353</v>
      </c>
      <c r="H12" s="73">
        <f t="shared" si="1"/>
        <v>30005</v>
      </c>
      <c r="I12" s="74"/>
      <c r="J12" s="71">
        <v>243</v>
      </c>
      <c r="K12" s="72">
        <f>IFERROR(IF(J12=""," ",VLOOKUP(D12,'Ceiling - Project impl.'!$A$1:$F$204,4,0)),"")</f>
        <v>289</v>
      </c>
      <c r="L12" s="73">
        <f t="shared" si="2"/>
        <v>70227</v>
      </c>
      <c r="M12" s="74"/>
      <c r="N12" s="71"/>
      <c r="O12" s="72" t="str">
        <f>IFERROR(IF(N12=""," ",VLOOKUP(D12,'Ceiling - Project impl.'!$A$1:$F$204,5,0)),"")</f>
        <v xml:space="preserve"> </v>
      </c>
      <c r="P12" s="73">
        <f t="shared" si="3"/>
        <v>0</v>
      </c>
      <c r="Q12" s="74"/>
      <c r="R12" s="71">
        <v>98</v>
      </c>
      <c r="S12" s="72">
        <f>IFERROR(IF(R12=""," ",VLOOKUP(D12,'Ceiling - Project impl.'!$A$1:$F$204,6,0)),"")</f>
        <v>189</v>
      </c>
      <c r="T12" s="73">
        <f t="shared" si="4"/>
        <v>18522</v>
      </c>
      <c r="U12" s="75">
        <f t="shared" si="5"/>
        <v>426</v>
      </c>
      <c r="V12" s="76">
        <f t="shared" si="6"/>
        <v>118754</v>
      </c>
      <c r="W12" s="77"/>
    </row>
    <row r="13" spans="1:23" x14ac:dyDescent="0.25">
      <c r="A13" s="67" t="s">
        <v>533</v>
      </c>
      <c r="B13" s="68" t="str">
        <f t="shared" si="0"/>
        <v>P10</v>
      </c>
      <c r="C13" s="69" t="str">
        <f>IFERROR(IF(A13="","",IF(VLOOKUP(A13,'I and II. Overview'!$F$36:$L$75,4,0)="","",VLOOKUP(A13,'I and II. Overview'!$F$36:$L$75,4,0))),"")</f>
        <v>Target Invention</v>
      </c>
      <c r="D13" s="69" t="str">
        <f>IFERROR(IF(A13="","",IF(VLOOKUP(A13,'I and II. Overview'!$F$36:$L$75,6,0)="","",VLOOKUP(A13,'I and II. Overview'!$F$36:$L$75,6,0))),"")</f>
        <v>Belarus</v>
      </c>
      <c r="E13" s="70" t="str">
        <f>IFERROR(VLOOKUP(D13,'Ceiling - Project impl.'!$A$2:$B$203,2,0),"")</f>
        <v>PA</v>
      </c>
      <c r="F13" s="71">
        <v>121</v>
      </c>
      <c r="G13" s="72">
        <f>IFERROR(IF(F13="","",VLOOKUP(D13,'Ceiling - Project impl.'!$A$1:$F$204,3,0)),"")</f>
        <v>106</v>
      </c>
      <c r="H13" s="73">
        <f t="shared" si="1"/>
        <v>12826</v>
      </c>
      <c r="I13" s="74"/>
      <c r="J13" s="71">
        <v>396</v>
      </c>
      <c r="K13" s="72">
        <f>IFERROR(IF(J13=""," ",VLOOKUP(D13,'Ceiling - Project impl.'!$A$1:$F$204,4,0)),"")</f>
        <v>88</v>
      </c>
      <c r="L13" s="73">
        <f t="shared" si="2"/>
        <v>34848</v>
      </c>
      <c r="M13" s="74"/>
      <c r="N13" s="71">
        <v>140</v>
      </c>
      <c r="O13" s="72">
        <f>IFERROR(IF(N13=""," ",VLOOKUP(D13,'Ceiling - Project impl.'!$A$1:$F$204,5,0)),"")</f>
        <v>66</v>
      </c>
      <c r="P13" s="73">
        <f t="shared" si="3"/>
        <v>9240</v>
      </c>
      <c r="Q13" s="74"/>
      <c r="R13" s="71">
        <v>78</v>
      </c>
      <c r="S13" s="72">
        <f>IFERROR(IF(R13=""," ",VLOOKUP(D13,'Ceiling - Project impl.'!$A$1:$F$204,6,0)),"")</f>
        <v>47</v>
      </c>
      <c r="T13" s="73">
        <f t="shared" si="4"/>
        <v>3666</v>
      </c>
      <c r="U13" s="75">
        <f t="shared" si="5"/>
        <v>735</v>
      </c>
      <c r="V13" s="76">
        <f t="shared" si="6"/>
        <v>60580</v>
      </c>
      <c r="W13" s="77"/>
    </row>
    <row r="14" spans="1:23" x14ac:dyDescent="0.25">
      <c r="A14" s="67"/>
      <c r="B14" s="68" t="str">
        <f t="shared" si="0"/>
        <v/>
      </c>
      <c r="C14" s="69" t="str">
        <f>IFERROR(IF(A14="","",IF(VLOOKUP(A14,'I and II. Overview'!$F$36:$L$75,4,0)="","",VLOOKUP(A14,'I and II. Overview'!$F$36:$L$75,4,0))),"")</f>
        <v/>
      </c>
      <c r="D14" s="69" t="str">
        <f>IFERROR(IF(A14="","",IF(VLOOKUP(A14,'I and II. Overview'!$F$36:$L$75,6,0)="","",VLOOKUP(A14,'I and II. Overview'!$F$36:$L$75,6,0))),"")</f>
        <v/>
      </c>
      <c r="E14" s="70" t="str">
        <f>IFERROR(VLOOKUP(D14,'Ceiling - Project impl.'!$A$2:$B$203,2,0),"")</f>
        <v/>
      </c>
      <c r="F14" s="71"/>
      <c r="G14" s="72" t="str">
        <f>IFERROR(IF(F14="","",VLOOKUP(D14,'Ceiling - Project impl.'!$A$1:$F$204,3,0)),"")</f>
        <v/>
      </c>
      <c r="H14" s="73">
        <f t="shared" si="1"/>
        <v>0</v>
      </c>
      <c r="I14" s="74"/>
      <c r="J14" s="71"/>
      <c r="K14" s="72" t="str">
        <f>IFERROR(IF(J14=""," ",VLOOKUP(D14,'Ceiling - Project impl.'!$A$1:$F$204,4,0)),"")</f>
        <v xml:space="preserve"> </v>
      </c>
      <c r="L14" s="73">
        <f t="shared" si="2"/>
        <v>0</v>
      </c>
      <c r="M14" s="74"/>
      <c r="N14" s="71"/>
      <c r="O14" s="72" t="str">
        <f>IFERROR(IF(N14=""," ",VLOOKUP(D14,'Ceiling - Project impl.'!$A$1:$F$204,5,0)),"")</f>
        <v xml:space="preserve"> </v>
      </c>
      <c r="P14" s="73">
        <f t="shared" si="3"/>
        <v>0</v>
      </c>
      <c r="Q14" s="74"/>
      <c r="R14" s="71"/>
      <c r="S14" s="72" t="str">
        <f>IFERROR(IF(R14=""," ",VLOOKUP(D14,'Ceiling - Project impl.'!$A$1:$F$204,6,0)),"")</f>
        <v xml:space="preserve"> </v>
      </c>
      <c r="T14" s="73">
        <f t="shared" si="4"/>
        <v>0</v>
      </c>
      <c r="U14" s="75">
        <f t="shared" si="5"/>
        <v>0</v>
      </c>
      <c r="V14" s="76">
        <f t="shared" si="6"/>
        <v>0</v>
      </c>
      <c r="W14" s="77"/>
    </row>
    <row r="15" spans="1:23" x14ac:dyDescent="0.25">
      <c r="A15" s="67"/>
      <c r="B15" s="68" t="str">
        <f t="shared" si="0"/>
        <v/>
      </c>
      <c r="C15" s="69" t="str">
        <f>IFERROR(IF(A15="","",IF(VLOOKUP(A15,'I and II. Overview'!$F$36:$L$75,4,0)="","",VLOOKUP(A15,'I and II. Overview'!$F$36:$L$75,4,0))),"")</f>
        <v/>
      </c>
      <c r="D15" s="69" t="str">
        <f>IFERROR(IF(A15="","",IF(VLOOKUP(A15,'I and II. Overview'!$F$36:$L$75,6,0)="","",VLOOKUP(A15,'I and II. Overview'!$F$36:$L$75,6,0))),"")</f>
        <v/>
      </c>
      <c r="E15" s="70" t="str">
        <f>IFERROR(VLOOKUP(D15,'Ceiling - Project impl.'!$A$2:$B$203,2,0),"")</f>
        <v/>
      </c>
      <c r="F15" s="71"/>
      <c r="G15" s="72" t="str">
        <f>IFERROR(IF(F15="","",VLOOKUP(D15,'Ceiling - Project impl.'!$A$1:$F$204,3,0)),"")</f>
        <v/>
      </c>
      <c r="H15" s="73">
        <f t="shared" si="1"/>
        <v>0</v>
      </c>
      <c r="I15" s="74"/>
      <c r="J15" s="71"/>
      <c r="K15" s="72" t="str">
        <f>IFERROR(IF(J15=""," ",VLOOKUP(D15,'Ceiling - Project impl.'!$A$1:$F$204,4,0)),"")</f>
        <v xml:space="preserve"> </v>
      </c>
      <c r="L15" s="73">
        <f t="shared" si="2"/>
        <v>0</v>
      </c>
      <c r="M15" s="74"/>
      <c r="N15" s="71"/>
      <c r="O15" s="72" t="str">
        <f>IFERROR(IF(N15=""," ",VLOOKUP(D15,'Ceiling - Project impl.'!$A$1:$F$204,5,0)),"")</f>
        <v xml:space="preserve"> </v>
      </c>
      <c r="P15" s="73">
        <f t="shared" si="3"/>
        <v>0</v>
      </c>
      <c r="Q15" s="74"/>
      <c r="R15" s="71"/>
      <c r="S15" s="72" t="str">
        <f>IFERROR(IF(R15=""," ",VLOOKUP(D15,'Ceiling - Project impl.'!$A$1:$F$204,6,0)),"")</f>
        <v xml:space="preserve"> </v>
      </c>
      <c r="T15" s="73">
        <f t="shared" si="4"/>
        <v>0</v>
      </c>
      <c r="U15" s="75">
        <f t="shared" si="5"/>
        <v>0</v>
      </c>
      <c r="V15" s="76">
        <f t="shared" si="6"/>
        <v>0</v>
      </c>
      <c r="W15" s="77"/>
    </row>
    <row r="16" spans="1:23" x14ac:dyDescent="0.25">
      <c r="A16" s="67"/>
      <c r="B16" s="68" t="str">
        <f t="shared" si="0"/>
        <v/>
      </c>
      <c r="C16" s="69" t="str">
        <f>IFERROR(IF(A16="","",IF(VLOOKUP(A16,'I and II. Overview'!$F$36:$L$75,4,0)="","",VLOOKUP(A16,'I and II. Overview'!$F$36:$L$75,4,0))),"")</f>
        <v/>
      </c>
      <c r="D16" s="69" t="str">
        <f>IFERROR(IF(A16="","",IF(VLOOKUP(A16,'I and II. Overview'!$F$36:$L$75,6,0)="","",VLOOKUP(A16,'I and II. Overview'!$F$36:$L$75,6,0))),"")</f>
        <v/>
      </c>
      <c r="E16" s="70" t="str">
        <f>IFERROR(VLOOKUP(D16,'Ceiling - Project impl.'!$A$2:$B$203,2,0),"")</f>
        <v/>
      </c>
      <c r="F16" s="71"/>
      <c r="G16" s="72" t="str">
        <f>IFERROR(IF(F16="","",VLOOKUP(D16,'Ceiling - Project impl.'!$A$1:$F$204,3,0)),"")</f>
        <v/>
      </c>
      <c r="H16" s="73">
        <f t="shared" si="1"/>
        <v>0</v>
      </c>
      <c r="I16" s="74"/>
      <c r="J16" s="71"/>
      <c r="K16" s="72" t="str">
        <f>IFERROR(IF(J16=""," ",VLOOKUP(D16,'Ceiling - Project impl.'!$A$1:$F$204,4,0)),"")</f>
        <v xml:space="preserve"> </v>
      </c>
      <c r="L16" s="73">
        <f t="shared" si="2"/>
        <v>0</v>
      </c>
      <c r="M16" s="74"/>
      <c r="N16" s="71"/>
      <c r="O16" s="72" t="str">
        <f>IFERROR(IF(N16=""," ",VLOOKUP(D16,'Ceiling - Project impl.'!$A$1:$F$204,5,0)),"")</f>
        <v xml:space="preserve"> </v>
      </c>
      <c r="P16" s="73">
        <f t="shared" si="3"/>
        <v>0</v>
      </c>
      <c r="Q16" s="74"/>
      <c r="R16" s="71"/>
      <c r="S16" s="72" t="str">
        <f>IFERROR(IF(R16=""," ",VLOOKUP(D16,'Ceiling - Project impl.'!$A$1:$F$204,6,0)),"")</f>
        <v xml:space="preserve"> </v>
      </c>
      <c r="T16" s="73">
        <f t="shared" si="4"/>
        <v>0</v>
      </c>
      <c r="U16" s="75">
        <f t="shared" si="5"/>
        <v>0</v>
      </c>
      <c r="V16" s="76">
        <f t="shared" si="6"/>
        <v>0</v>
      </c>
      <c r="W16" s="77"/>
    </row>
    <row r="17" spans="1:23" x14ac:dyDescent="0.25">
      <c r="A17" s="67"/>
      <c r="B17" s="68" t="str">
        <f t="shared" si="0"/>
        <v/>
      </c>
      <c r="C17" s="69" t="str">
        <f>IFERROR(IF(A17="","",IF(VLOOKUP(A17,'I and II. Overview'!$F$36:$L$75,4,0)="","",VLOOKUP(A17,'I and II. Overview'!$F$36:$L$75,4,0))),"")</f>
        <v/>
      </c>
      <c r="D17" s="69" t="str">
        <f>IFERROR(IF(A17="","",IF(VLOOKUP(A17,'I and II. Overview'!$F$36:$L$75,6,0)="","",VLOOKUP(A17,'I and II. Overview'!$F$36:$L$75,6,0))),"")</f>
        <v/>
      </c>
      <c r="E17" s="70" t="str">
        <f>IFERROR(VLOOKUP(D17,'Ceiling - Project impl.'!$A$2:$B$203,2,0),"")</f>
        <v/>
      </c>
      <c r="F17" s="71"/>
      <c r="G17" s="72" t="str">
        <f>IFERROR(IF(F17="","",VLOOKUP(D17,'Ceiling - Project impl.'!$A$1:$F$204,3,0)),"")</f>
        <v/>
      </c>
      <c r="H17" s="73">
        <f t="shared" si="1"/>
        <v>0</v>
      </c>
      <c r="I17" s="74"/>
      <c r="J17" s="71"/>
      <c r="K17" s="72" t="str">
        <f>IFERROR(IF(J17=""," ",VLOOKUP(D17,'Ceiling - Project impl.'!$A$1:$F$204,4,0)),"")</f>
        <v xml:space="preserve"> </v>
      </c>
      <c r="L17" s="73">
        <f t="shared" si="2"/>
        <v>0</v>
      </c>
      <c r="M17" s="74"/>
      <c r="N17" s="71"/>
      <c r="O17" s="72" t="str">
        <f>IFERROR(IF(N17=""," ",VLOOKUP(D17,'Ceiling - Project impl.'!$A$1:$F$204,5,0)),"")</f>
        <v xml:space="preserve"> </v>
      </c>
      <c r="P17" s="73">
        <f t="shared" si="3"/>
        <v>0</v>
      </c>
      <c r="Q17" s="74"/>
      <c r="R17" s="71"/>
      <c r="S17" s="72" t="str">
        <f>IFERROR(IF(R17=""," ",VLOOKUP(D17,'Ceiling - Project impl.'!$A$1:$F$204,6,0)),"")</f>
        <v xml:space="preserve"> </v>
      </c>
      <c r="T17" s="73">
        <f t="shared" si="4"/>
        <v>0</v>
      </c>
      <c r="U17" s="75">
        <f t="shared" si="5"/>
        <v>0</v>
      </c>
      <c r="V17" s="76">
        <f t="shared" si="6"/>
        <v>0</v>
      </c>
      <c r="W17" s="77"/>
    </row>
    <row r="18" spans="1:23" x14ac:dyDescent="0.25">
      <c r="A18" s="67"/>
      <c r="B18" s="68" t="str">
        <f t="shared" si="0"/>
        <v/>
      </c>
      <c r="C18" s="69" t="str">
        <f>IFERROR(IF(A18="","",IF(VLOOKUP(A18,'I and II. Overview'!$F$36:$L$75,4,0)="","",VLOOKUP(A18,'I and II. Overview'!$F$36:$L$75,4,0))),"")</f>
        <v/>
      </c>
      <c r="D18" s="69" t="str">
        <f>IFERROR(IF(A18="","",IF(VLOOKUP(A18,'I and II. Overview'!$F$36:$L$75,6,0)="","",VLOOKUP(A18,'I and II. Overview'!$F$36:$L$75,6,0))),"")</f>
        <v/>
      </c>
      <c r="E18" s="70" t="str">
        <f>IFERROR(VLOOKUP(D18,'Ceiling - Project impl.'!$A$2:$B$203,2,0),"")</f>
        <v/>
      </c>
      <c r="F18" s="71"/>
      <c r="G18" s="72" t="str">
        <f>IFERROR(IF(F18="","",VLOOKUP(D18,'Ceiling - Project impl.'!$A$1:$F$204,3,0)),"")</f>
        <v/>
      </c>
      <c r="H18" s="73">
        <f t="shared" si="1"/>
        <v>0</v>
      </c>
      <c r="I18" s="74"/>
      <c r="J18" s="71"/>
      <c r="K18" s="72" t="str">
        <f>IFERROR(IF(J18=""," ",VLOOKUP(D18,'Ceiling - Project impl.'!$A$1:$F$204,4,0)),"")</f>
        <v xml:space="preserve"> </v>
      </c>
      <c r="L18" s="73">
        <f t="shared" si="2"/>
        <v>0</v>
      </c>
      <c r="M18" s="74"/>
      <c r="N18" s="71"/>
      <c r="O18" s="72" t="str">
        <f>IFERROR(IF(N18=""," ",VLOOKUP(D18,'Ceiling - Project impl.'!$A$1:$F$204,5,0)),"")</f>
        <v xml:space="preserve"> </v>
      </c>
      <c r="P18" s="73">
        <f t="shared" si="3"/>
        <v>0</v>
      </c>
      <c r="Q18" s="74"/>
      <c r="R18" s="71"/>
      <c r="S18" s="72" t="str">
        <f>IFERROR(IF(R18=""," ",VLOOKUP(D18,'Ceiling - Project impl.'!$A$1:$F$204,6,0)),"")</f>
        <v xml:space="preserve"> </v>
      </c>
      <c r="T18" s="73">
        <f t="shared" si="4"/>
        <v>0</v>
      </c>
      <c r="U18" s="75">
        <f t="shared" si="5"/>
        <v>0</v>
      </c>
      <c r="V18" s="76">
        <f t="shared" si="6"/>
        <v>0</v>
      </c>
      <c r="W18" s="77"/>
    </row>
    <row r="19" spans="1:23" x14ac:dyDescent="0.25">
      <c r="A19" s="67"/>
      <c r="B19" s="68" t="str">
        <f t="shared" si="0"/>
        <v/>
      </c>
      <c r="C19" s="69" t="str">
        <f>IFERROR(IF(A19="","",IF(VLOOKUP(A19,'I and II. Overview'!$F$36:$L$75,4,0)="","",VLOOKUP(A19,'I and II. Overview'!$F$36:$L$75,4,0))),"")</f>
        <v/>
      </c>
      <c r="D19" s="69" t="str">
        <f>IFERROR(IF(A19="","",IF(VLOOKUP(A19,'I and II. Overview'!$F$36:$L$75,6,0)="","",VLOOKUP(A19,'I and II. Overview'!$F$36:$L$75,6,0))),"")</f>
        <v/>
      </c>
      <c r="E19" s="70" t="str">
        <f>IFERROR(VLOOKUP(D19,'Ceiling - Project impl.'!$A$2:$B$203,2,0),"")</f>
        <v/>
      </c>
      <c r="F19" s="71"/>
      <c r="G19" s="72" t="str">
        <f>IFERROR(IF(F19="","",VLOOKUP(D19,'Ceiling - Project impl.'!$A$1:$F$204,3,0)),"")</f>
        <v/>
      </c>
      <c r="H19" s="73">
        <f t="shared" si="1"/>
        <v>0</v>
      </c>
      <c r="I19" s="74"/>
      <c r="J19" s="71"/>
      <c r="K19" s="72" t="str">
        <f>IFERROR(IF(J19=""," ",VLOOKUP(D19,'Ceiling - Project impl.'!$A$1:$F$204,4,0)),"")</f>
        <v xml:space="preserve"> </v>
      </c>
      <c r="L19" s="73">
        <f t="shared" si="2"/>
        <v>0</v>
      </c>
      <c r="M19" s="74"/>
      <c r="N19" s="71"/>
      <c r="O19" s="72" t="str">
        <f>IFERROR(IF(N19=""," ",VLOOKUP(D19,'Ceiling - Project impl.'!$A$1:$F$204,5,0)),"")</f>
        <v xml:space="preserve"> </v>
      </c>
      <c r="P19" s="73">
        <f t="shared" si="3"/>
        <v>0</v>
      </c>
      <c r="Q19" s="74"/>
      <c r="R19" s="71"/>
      <c r="S19" s="72" t="str">
        <f>IFERROR(IF(R19=""," ",VLOOKUP(D19,'Ceiling - Project impl.'!$A$1:$F$204,6,0)),"")</f>
        <v xml:space="preserve"> </v>
      </c>
      <c r="T19" s="73">
        <f t="shared" si="4"/>
        <v>0</v>
      </c>
      <c r="U19" s="75">
        <f t="shared" si="5"/>
        <v>0</v>
      </c>
      <c r="V19" s="76">
        <f t="shared" si="6"/>
        <v>0</v>
      </c>
      <c r="W19" s="77"/>
    </row>
    <row r="20" spans="1:23" x14ac:dyDescent="0.25">
      <c r="A20" s="67"/>
      <c r="B20" s="68" t="str">
        <f t="shared" si="0"/>
        <v/>
      </c>
      <c r="C20" s="69" t="str">
        <f>IFERROR(IF(A20="","",IF(VLOOKUP(A20,'I and II. Overview'!$F$36:$L$75,4,0)="","",VLOOKUP(A20,'I and II. Overview'!$F$36:$L$75,4,0))),"")</f>
        <v/>
      </c>
      <c r="D20" s="69" t="str">
        <f>IFERROR(IF(A20="","",IF(VLOOKUP(A20,'I and II. Overview'!$F$36:$L$75,6,0)="","",VLOOKUP(A20,'I and II. Overview'!$F$36:$L$75,6,0))),"")</f>
        <v/>
      </c>
      <c r="E20" s="70" t="str">
        <f>IFERROR(VLOOKUP(D20,'Ceiling - Project impl.'!$A$2:$B$203,2,0),"")</f>
        <v/>
      </c>
      <c r="F20" s="71"/>
      <c r="G20" s="72" t="str">
        <f>IFERROR(IF(F20="","",VLOOKUP(D20,'Ceiling - Project impl.'!$A$1:$F$204,3,0)),"")</f>
        <v/>
      </c>
      <c r="H20" s="73">
        <f t="shared" si="1"/>
        <v>0</v>
      </c>
      <c r="I20" s="74"/>
      <c r="J20" s="71"/>
      <c r="K20" s="72" t="str">
        <f>IFERROR(IF(J20=""," ",VLOOKUP(D20,'Ceiling - Project impl.'!$A$1:$F$204,4,0)),"")</f>
        <v xml:space="preserve"> </v>
      </c>
      <c r="L20" s="73">
        <f t="shared" si="2"/>
        <v>0</v>
      </c>
      <c r="M20" s="74"/>
      <c r="N20" s="71"/>
      <c r="O20" s="72" t="str">
        <f>IFERROR(IF(N20=""," ",VLOOKUP(D20,'Ceiling - Project impl.'!$A$1:$F$204,5,0)),"")</f>
        <v xml:space="preserve"> </v>
      </c>
      <c r="P20" s="73">
        <f t="shared" si="3"/>
        <v>0</v>
      </c>
      <c r="Q20" s="74"/>
      <c r="R20" s="71"/>
      <c r="S20" s="72" t="str">
        <f>IFERROR(IF(R20=""," ",VLOOKUP(D20,'Ceiling - Project impl.'!$A$1:$F$204,6,0)),"")</f>
        <v xml:space="preserve"> </v>
      </c>
      <c r="T20" s="73">
        <f t="shared" si="4"/>
        <v>0</v>
      </c>
      <c r="U20" s="75">
        <f t="shared" si="5"/>
        <v>0</v>
      </c>
      <c r="V20" s="76">
        <f t="shared" si="6"/>
        <v>0</v>
      </c>
      <c r="W20" s="77"/>
    </row>
    <row r="21" spans="1:23" x14ac:dyDescent="0.25">
      <c r="A21" s="67"/>
      <c r="B21" s="68" t="str">
        <f t="shared" si="0"/>
        <v/>
      </c>
      <c r="C21" s="69" t="str">
        <f>IFERROR(IF(A21="","",IF(VLOOKUP(A21,'I and II. Overview'!$F$36:$L$75,4,0)="","",VLOOKUP(A21,'I and II. Overview'!$F$36:$L$75,4,0))),"")</f>
        <v/>
      </c>
      <c r="D21" s="69" t="str">
        <f>IFERROR(IF(A21="","",IF(VLOOKUP(A21,'I and II. Overview'!$F$36:$L$75,6,0)="","",VLOOKUP(A21,'I and II. Overview'!$F$36:$L$75,6,0))),"")</f>
        <v/>
      </c>
      <c r="E21" s="70" t="str">
        <f>IFERROR(VLOOKUP(D21,'Ceiling - Project impl.'!$A$2:$B$203,2,0),"")</f>
        <v/>
      </c>
      <c r="F21" s="71"/>
      <c r="G21" s="72" t="str">
        <f>IFERROR(IF(F21="","",VLOOKUP(D21,'Ceiling - Project impl.'!$A$1:$F$204,3,0)),"")</f>
        <v/>
      </c>
      <c r="H21" s="73">
        <f t="shared" si="1"/>
        <v>0</v>
      </c>
      <c r="I21" s="74"/>
      <c r="J21" s="71"/>
      <c r="K21" s="72" t="str">
        <f>IFERROR(IF(J21=""," ",VLOOKUP(D21,'Ceiling - Project impl.'!$A$1:$F$204,4,0)),"")</f>
        <v xml:space="preserve"> </v>
      </c>
      <c r="L21" s="73">
        <f t="shared" si="2"/>
        <v>0</v>
      </c>
      <c r="M21" s="74"/>
      <c r="N21" s="71"/>
      <c r="O21" s="72" t="str">
        <f>IFERROR(IF(N21=""," ",VLOOKUP(D21,'Ceiling - Project impl.'!$A$1:$F$204,5,0)),"")</f>
        <v xml:space="preserve"> </v>
      </c>
      <c r="P21" s="73">
        <f t="shared" si="3"/>
        <v>0</v>
      </c>
      <c r="Q21" s="74"/>
      <c r="R21" s="71"/>
      <c r="S21" s="72" t="str">
        <f>IFERROR(IF(R21=""," ",VLOOKUP(D21,'Ceiling - Project impl.'!$A$1:$F$204,6,0)),"")</f>
        <v xml:space="preserve"> </v>
      </c>
      <c r="T21" s="73">
        <f t="shared" si="4"/>
        <v>0</v>
      </c>
      <c r="U21" s="75">
        <f t="shared" si="5"/>
        <v>0</v>
      </c>
      <c r="V21" s="76">
        <f t="shared" si="6"/>
        <v>0</v>
      </c>
      <c r="W21" s="77"/>
    </row>
    <row r="22" spans="1:23" x14ac:dyDescent="0.25">
      <c r="A22" s="67"/>
      <c r="B22" s="68" t="str">
        <f t="shared" si="0"/>
        <v/>
      </c>
      <c r="C22" s="69" t="str">
        <f>IFERROR(IF(A22="","",IF(VLOOKUP(A22,'I and II. Overview'!$F$36:$L$75,4,0)="","",VLOOKUP(A22,'I and II. Overview'!$F$36:$L$75,4,0))),"")</f>
        <v/>
      </c>
      <c r="D22" s="69" t="str">
        <f>IFERROR(IF(A22="","",IF(VLOOKUP(A22,'I and II. Overview'!$F$36:$L$75,6,0)="","",VLOOKUP(A22,'I and II. Overview'!$F$36:$L$75,6,0))),"")</f>
        <v/>
      </c>
      <c r="E22" s="70" t="str">
        <f>IFERROR(VLOOKUP(D22,'Ceiling - Project impl.'!$A$2:$B$203,2,0),"")</f>
        <v/>
      </c>
      <c r="F22" s="71"/>
      <c r="G22" s="72" t="str">
        <f>IFERROR(IF(F22="","",VLOOKUP(D22,'Ceiling - Project impl.'!$A$1:$F$204,3,0)),"")</f>
        <v/>
      </c>
      <c r="H22" s="73">
        <f t="shared" si="1"/>
        <v>0</v>
      </c>
      <c r="I22" s="74"/>
      <c r="J22" s="71"/>
      <c r="K22" s="72" t="str">
        <f>IFERROR(IF(J22=""," ",VLOOKUP(D22,'Ceiling - Project impl.'!$A$1:$F$204,4,0)),"")</f>
        <v xml:space="preserve"> </v>
      </c>
      <c r="L22" s="73">
        <f t="shared" si="2"/>
        <v>0</v>
      </c>
      <c r="M22" s="74"/>
      <c r="N22" s="71"/>
      <c r="O22" s="72" t="str">
        <f>IFERROR(IF(N22=""," ",VLOOKUP(D22,'Ceiling - Project impl.'!$A$1:$F$204,5,0)),"")</f>
        <v xml:space="preserve"> </v>
      </c>
      <c r="P22" s="73">
        <f t="shared" si="3"/>
        <v>0</v>
      </c>
      <c r="Q22" s="74"/>
      <c r="R22" s="71"/>
      <c r="S22" s="72" t="str">
        <f>IFERROR(IF(R22=""," ",VLOOKUP(D22,'Ceiling - Project impl.'!$A$1:$F$204,6,0)),"")</f>
        <v xml:space="preserve"> </v>
      </c>
      <c r="T22" s="73">
        <f t="shared" si="4"/>
        <v>0</v>
      </c>
      <c r="U22" s="75">
        <f t="shared" si="5"/>
        <v>0</v>
      </c>
      <c r="V22" s="76">
        <f t="shared" si="6"/>
        <v>0</v>
      </c>
      <c r="W22" s="77"/>
    </row>
    <row r="23" spans="1:23" x14ac:dyDescent="0.25">
      <c r="A23" s="67"/>
      <c r="B23" s="68" t="str">
        <f t="shared" si="0"/>
        <v/>
      </c>
      <c r="C23" s="69" t="str">
        <f>IFERROR(IF(A23="","",IF(VLOOKUP(A23,'I and II. Overview'!$F$36:$L$75,4,0)="","",VLOOKUP(A23,'I and II. Overview'!$F$36:$L$75,4,0))),"")</f>
        <v/>
      </c>
      <c r="D23" s="69" t="str">
        <f>IFERROR(IF(A23="","",IF(VLOOKUP(A23,'I and II. Overview'!$F$36:$L$75,6,0)="","",VLOOKUP(A23,'I and II. Overview'!$F$36:$L$75,6,0))),"")</f>
        <v/>
      </c>
      <c r="E23" s="70" t="str">
        <f>IFERROR(VLOOKUP(D23,'Ceiling - Project impl.'!$A$2:$B$203,2,0),"")</f>
        <v/>
      </c>
      <c r="F23" s="71"/>
      <c r="G23" s="72" t="str">
        <f>IFERROR(IF(F23="","",VLOOKUP(D23,'Ceiling - Project impl.'!$A$1:$F$204,3,0)),"")</f>
        <v/>
      </c>
      <c r="H23" s="73">
        <f t="shared" si="1"/>
        <v>0</v>
      </c>
      <c r="I23" s="74"/>
      <c r="J23" s="71"/>
      <c r="K23" s="72" t="str">
        <f>IFERROR(IF(J23=""," ",VLOOKUP(D23,'Ceiling - Project impl.'!$A$1:$F$204,4,0)),"")</f>
        <v xml:space="preserve"> </v>
      </c>
      <c r="L23" s="73">
        <f t="shared" si="2"/>
        <v>0</v>
      </c>
      <c r="M23" s="74"/>
      <c r="N23" s="71"/>
      <c r="O23" s="72" t="str">
        <f>IFERROR(IF(N23=""," ",VLOOKUP(D23,'Ceiling - Project impl.'!$A$1:$F$204,5,0)),"")</f>
        <v xml:space="preserve"> </v>
      </c>
      <c r="P23" s="73">
        <f t="shared" si="3"/>
        <v>0</v>
      </c>
      <c r="Q23" s="74"/>
      <c r="R23" s="71"/>
      <c r="S23" s="72" t="str">
        <f>IFERROR(IF(R23=""," ",VLOOKUP(D23,'Ceiling - Project impl.'!$A$1:$F$204,6,0)),"")</f>
        <v xml:space="preserve"> </v>
      </c>
      <c r="T23" s="73">
        <f t="shared" si="4"/>
        <v>0</v>
      </c>
      <c r="U23" s="75">
        <f t="shared" si="5"/>
        <v>0</v>
      </c>
      <c r="V23" s="76">
        <f t="shared" si="6"/>
        <v>0</v>
      </c>
      <c r="W23" s="77"/>
    </row>
    <row r="24" spans="1:23" x14ac:dyDescent="0.25">
      <c r="A24" s="67"/>
      <c r="B24" s="68" t="str">
        <f t="shared" si="0"/>
        <v/>
      </c>
      <c r="C24" s="69" t="str">
        <f>IFERROR(IF(A24="","",IF(VLOOKUP(A24,'I and II. Overview'!$F$36:$L$75,4,0)="","",VLOOKUP(A24,'I and II. Overview'!$F$36:$L$75,4,0))),"")</f>
        <v/>
      </c>
      <c r="D24" s="69" t="str">
        <f>IFERROR(IF(A24="","",IF(VLOOKUP(A24,'I and II. Overview'!$F$36:$L$75,6,0)="","",VLOOKUP(A24,'I and II. Overview'!$F$36:$L$75,6,0))),"")</f>
        <v/>
      </c>
      <c r="E24" s="70" t="str">
        <f>IFERROR(VLOOKUP(D24,'Ceiling - Project impl.'!$A$2:$B$203,2,0),"")</f>
        <v/>
      </c>
      <c r="F24" s="71"/>
      <c r="G24" s="72" t="str">
        <f>IFERROR(IF(F24="","",VLOOKUP(D24,'Ceiling - Project impl.'!$A$1:$F$204,3,0)),"")</f>
        <v/>
      </c>
      <c r="H24" s="73">
        <f t="shared" si="1"/>
        <v>0</v>
      </c>
      <c r="I24" s="74"/>
      <c r="J24" s="71"/>
      <c r="K24" s="72" t="str">
        <f>IFERROR(IF(J24=""," ",VLOOKUP(D24,'Ceiling - Project impl.'!$A$1:$F$204,4,0)),"")</f>
        <v xml:space="preserve"> </v>
      </c>
      <c r="L24" s="73">
        <f t="shared" si="2"/>
        <v>0</v>
      </c>
      <c r="M24" s="74"/>
      <c r="N24" s="71"/>
      <c r="O24" s="72" t="str">
        <f>IFERROR(IF(N24=""," ",VLOOKUP(D24,'Ceiling - Project impl.'!$A$1:$F$204,5,0)),"")</f>
        <v xml:space="preserve"> </v>
      </c>
      <c r="P24" s="73">
        <f t="shared" si="3"/>
        <v>0</v>
      </c>
      <c r="Q24" s="74"/>
      <c r="R24" s="71"/>
      <c r="S24" s="72" t="str">
        <f>IFERROR(IF(R24=""," ",VLOOKUP(D24,'Ceiling - Project impl.'!$A$1:$F$204,6,0)),"")</f>
        <v xml:space="preserve"> </v>
      </c>
      <c r="T24" s="73">
        <f t="shared" si="4"/>
        <v>0</v>
      </c>
      <c r="U24" s="75">
        <f t="shared" si="5"/>
        <v>0</v>
      </c>
      <c r="V24" s="76">
        <f t="shared" si="6"/>
        <v>0</v>
      </c>
      <c r="W24" s="77"/>
    </row>
    <row r="25" spans="1:23" x14ac:dyDescent="0.25">
      <c r="A25" s="67"/>
      <c r="B25" s="68" t="str">
        <f t="shared" si="0"/>
        <v/>
      </c>
      <c r="C25" s="69" t="str">
        <f>IFERROR(IF(A25="","",IF(VLOOKUP(A25,'I and II. Overview'!$F$36:$L$75,4,0)="","",VLOOKUP(A25,'I and II. Overview'!$F$36:$L$75,4,0))),"")</f>
        <v/>
      </c>
      <c r="D25" s="69" t="str">
        <f>IFERROR(IF(A25="","",IF(VLOOKUP(A25,'I and II. Overview'!$F$36:$L$75,6,0)="","",VLOOKUP(A25,'I and II. Overview'!$F$36:$L$75,6,0))),"")</f>
        <v/>
      </c>
      <c r="E25" s="70" t="str">
        <f>IFERROR(VLOOKUP(D25,'Ceiling - Project impl.'!$A$2:$B$203,2,0),"")</f>
        <v/>
      </c>
      <c r="F25" s="71"/>
      <c r="G25" s="72" t="str">
        <f>IFERROR(IF(F25="","",VLOOKUP(D25,'Ceiling - Project impl.'!$A$1:$F$204,3,0)),"")</f>
        <v/>
      </c>
      <c r="H25" s="73">
        <f t="shared" si="1"/>
        <v>0</v>
      </c>
      <c r="I25" s="74"/>
      <c r="J25" s="71"/>
      <c r="K25" s="72" t="str">
        <f>IFERROR(IF(J25=""," ",VLOOKUP(D25,'Ceiling - Project impl.'!$A$1:$F$204,4,0)),"")</f>
        <v xml:space="preserve"> </v>
      </c>
      <c r="L25" s="73">
        <f t="shared" si="2"/>
        <v>0</v>
      </c>
      <c r="M25" s="74"/>
      <c r="N25" s="71"/>
      <c r="O25" s="72" t="str">
        <f>IFERROR(IF(N25=""," ",VLOOKUP(D25,'Ceiling - Project impl.'!$A$1:$F$204,5,0)),"")</f>
        <v xml:space="preserve"> </v>
      </c>
      <c r="P25" s="73">
        <f t="shared" si="3"/>
        <v>0</v>
      </c>
      <c r="Q25" s="74"/>
      <c r="R25" s="71"/>
      <c r="S25" s="72" t="str">
        <f>IFERROR(IF(R25=""," ",VLOOKUP(D25,'Ceiling - Project impl.'!$A$1:$F$204,6,0)),"")</f>
        <v xml:space="preserve"> </v>
      </c>
      <c r="T25" s="73">
        <f t="shared" si="4"/>
        <v>0</v>
      </c>
      <c r="U25" s="75">
        <f t="shared" si="5"/>
        <v>0</v>
      </c>
      <c r="V25" s="76">
        <f t="shared" si="6"/>
        <v>0</v>
      </c>
      <c r="W25" s="77"/>
    </row>
    <row r="26" spans="1:23" x14ac:dyDescent="0.25">
      <c r="A26" s="67"/>
      <c r="B26" s="68" t="str">
        <f t="shared" si="0"/>
        <v/>
      </c>
      <c r="C26" s="69" t="str">
        <f>IFERROR(IF(A26="","",IF(VLOOKUP(A26,'I and II. Overview'!$F$36:$L$75,4,0)="","",VLOOKUP(A26,'I and II. Overview'!$F$36:$L$75,4,0))),"")</f>
        <v/>
      </c>
      <c r="D26" s="69" t="str">
        <f>IFERROR(IF(A26="","",IF(VLOOKUP(A26,'I and II. Overview'!$F$36:$L$75,6,0)="","",VLOOKUP(A26,'I and II. Overview'!$F$36:$L$75,6,0))),"")</f>
        <v/>
      </c>
      <c r="E26" s="70" t="str">
        <f>IFERROR(VLOOKUP(D26,'Ceiling - Project impl.'!$A$2:$B$203,2,0),"")</f>
        <v/>
      </c>
      <c r="F26" s="71"/>
      <c r="G26" s="72" t="str">
        <f>IFERROR(IF(F26="","",VLOOKUP(D26,'Ceiling - Project impl.'!$A$1:$F$204,3,0)),"")</f>
        <v/>
      </c>
      <c r="H26" s="73">
        <f t="shared" si="1"/>
        <v>0</v>
      </c>
      <c r="I26" s="74"/>
      <c r="J26" s="71"/>
      <c r="K26" s="72" t="str">
        <f>IFERROR(IF(J26=""," ",VLOOKUP(D26,'Ceiling - Project impl.'!$A$1:$F$204,4,0)),"")</f>
        <v xml:space="preserve"> </v>
      </c>
      <c r="L26" s="73">
        <f t="shared" si="2"/>
        <v>0</v>
      </c>
      <c r="M26" s="74"/>
      <c r="N26" s="71"/>
      <c r="O26" s="72" t="str">
        <f>IFERROR(IF(N26=""," ",VLOOKUP(D26,'Ceiling - Project impl.'!$A$1:$F$204,5,0)),"")</f>
        <v xml:space="preserve"> </v>
      </c>
      <c r="P26" s="73">
        <f t="shared" si="3"/>
        <v>0</v>
      </c>
      <c r="Q26" s="74"/>
      <c r="R26" s="71"/>
      <c r="S26" s="72" t="str">
        <f>IFERROR(IF(R26=""," ",VLOOKUP(D26,'Ceiling - Project impl.'!$A$1:$F$204,6,0)),"")</f>
        <v xml:space="preserve"> </v>
      </c>
      <c r="T26" s="73">
        <f t="shared" si="4"/>
        <v>0</v>
      </c>
      <c r="U26" s="75">
        <f t="shared" si="5"/>
        <v>0</v>
      </c>
      <c r="V26" s="76">
        <f t="shared" si="6"/>
        <v>0</v>
      </c>
      <c r="W26" s="77"/>
    </row>
    <row r="27" spans="1:23" x14ac:dyDescent="0.25">
      <c r="A27" s="67"/>
      <c r="B27" s="68" t="str">
        <f t="shared" si="0"/>
        <v/>
      </c>
      <c r="C27" s="69" t="str">
        <f>IFERROR(IF(A27="","",IF(VLOOKUP(A27,'I and II. Overview'!$F$36:$L$75,4,0)="","",VLOOKUP(A27,'I and II. Overview'!$F$36:$L$75,4,0))),"")</f>
        <v/>
      </c>
      <c r="D27" s="69" t="str">
        <f>IFERROR(IF(A27="","",IF(VLOOKUP(A27,'I and II. Overview'!$F$36:$L$75,6,0)="","",VLOOKUP(A27,'I and II. Overview'!$F$36:$L$75,6,0))),"")</f>
        <v/>
      </c>
      <c r="E27" s="70" t="str">
        <f>IFERROR(VLOOKUP(D27,'Ceiling - Project impl.'!$A$2:$B$203,2,0),"")</f>
        <v/>
      </c>
      <c r="F27" s="71"/>
      <c r="G27" s="72" t="str">
        <f>IFERROR(IF(F27="","",VLOOKUP(D27,'Ceiling - Project impl.'!$A$1:$F$204,3,0)),"")</f>
        <v/>
      </c>
      <c r="H27" s="73">
        <f t="shared" si="1"/>
        <v>0</v>
      </c>
      <c r="I27" s="74"/>
      <c r="J27" s="71"/>
      <c r="K27" s="72" t="str">
        <f>IFERROR(IF(J27=""," ",VLOOKUP(D27,'Ceiling - Project impl.'!$A$1:$F$204,4,0)),"")</f>
        <v xml:space="preserve"> </v>
      </c>
      <c r="L27" s="73">
        <f t="shared" si="2"/>
        <v>0</v>
      </c>
      <c r="M27" s="74"/>
      <c r="N27" s="71"/>
      <c r="O27" s="72" t="str">
        <f>IFERROR(IF(N27=""," ",VLOOKUP(D27,'Ceiling - Project impl.'!$A$1:$F$204,5,0)),"")</f>
        <v xml:space="preserve"> </v>
      </c>
      <c r="P27" s="73">
        <f t="shared" si="3"/>
        <v>0</v>
      </c>
      <c r="Q27" s="74"/>
      <c r="R27" s="71"/>
      <c r="S27" s="72" t="str">
        <f>IFERROR(IF(R27=""," ",VLOOKUP(D27,'Ceiling - Project impl.'!$A$1:$F$204,6,0)),"")</f>
        <v xml:space="preserve"> </v>
      </c>
      <c r="T27" s="73">
        <f t="shared" si="4"/>
        <v>0</v>
      </c>
      <c r="U27" s="75">
        <f t="shared" si="5"/>
        <v>0</v>
      </c>
      <c r="V27" s="76">
        <f t="shared" si="6"/>
        <v>0</v>
      </c>
      <c r="W27" s="77"/>
    </row>
    <row r="28" spans="1:23" x14ac:dyDescent="0.25">
      <c r="A28" s="67"/>
      <c r="B28" s="68" t="str">
        <f t="shared" si="0"/>
        <v/>
      </c>
      <c r="C28" s="69" t="str">
        <f>IFERROR(IF(A28="","",IF(VLOOKUP(A28,'I and II. Overview'!$F$36:$L$75,4,0)="","",VLOOKUP(A28,'I and II. Overview'!$F$36:$L$75,4,0))),"")</f>
        <v/>
      </c>
      <c r="D28" s="69" t="str">
        <f>IFERROR(IF(A28="","",IF(VLOOKUP(A28,'I and II. Overview'!$F$36:$L$75,6,0)="","",VLOOKUP(A28,'I and II. Overview'!$F$36:$L$75,6,0))),"")</f>
        <v/>
      </c>
      <c r="E28" s="70" t="str">
        <f>IFERROR(VLOOKUP(D28,'Ceiling - Project impl.'!$A$2:$B$203,2,0),"")</f>
        <v/>
      </c>
      <c r="F28" s="71"/>
      <c r="G28" s="72" t="str">
        <f>IFERROR(IF(F28="","",VLOOKUP(D28,'Ceiling - Project impl.'!$A$1:$F$204,3,0)),"")</f>
        <v/>
      </c>
      <c r="H28" s="73">
        <f t="shared" si="1"/>
        <v>0</v>
      </c>
      <c r="I28" s="74"/>
      <c r="J28" s="71"/>
      <c r="K28" s="72" t="str">
        <f>IFERROR(IF(J28=""," ",VLOOKUP(D28,'Ceiling - Project impl.'!$A$1:$F$204,4,0)),"")</f>
        <v xml:space="preserve"> </v>
      </c>
      <c r="L28" s="73">
        <f t="shared" si="2"/>
        <v>0</v>
      </c>
      <c r="M28" s="74"/>
      <c r="N28" s="71"/>
      <c r="O28" s="72" t="str">
        <f>IFERROR(IF(N28=""," ",VLOOKUP(D28,'Ceiling - Project impl.'!$A$1:$F$204,5,0)),"")</f>
        <v xml:space="preserve"> </v>
      </c>
      <c r="P28" s="73">
        <f t="shared" si="3"/>
        <v>0</v>
      </c>
      <c r="Q28" s="74"/>
      <c r="R28" s="71"/>
      <c r="S28" s="72" t="str">
        <f>IFERROR(IF(R28=""," ",VLOOKUP(D28,'Ceiling - Project impl.'!$A$1:$F$204,6,0)),"")</f>
        <v xml:space="preserve"> </v>
      </c>
      <c r="T28" s="73">
        <f t="shared" si="4"/>
        <v>0</v>
      </c>
      <c r="U28" s="75">
        <f t="shared" si="5"/>
        <v>0</v>
      </c>
      <c r="V28" s="76">
        <f t="shared" si="6"/>
        <v>0</v>
      </c>
      <c r="W28" s="77"/>
    </row>
    <row r="29" spans="1:23" x14ac:dyDescent="0.25">
      <c r="A29" s="67"/>
      <c r="B29" s="68" t="str">
        <f t="shared" si="0"/>
        <v/>
      </c>
      <c r="C29" s="69" t="str">
        <f>IFERROR(IF(A29="","",IF(VLOOKUP(A29,'I and II. Overview'!$F$36:$L$75,4,0)="","",VLOOKUP(A29,'I and II. Overview'!$F$36:$L$75,4,0))),"")</f>
        <v/>
      </c>
      <c r="D29" s="69" t="str">
        <f>IFERROR(IF(A29="","",IF(VLOOKUP(A29,'I and II. Overview'!$F$36:$L$75,6,0)="","",VLOOKUP(A29,'I and II. Overview'!$F$36:$L$75,6,0))),"")</f>
        <v/>
      </c>
      <c r="E29" s="70" t="str">
        <f>IFERROR(VLOOKUP(D29,'Ceiling - Project impl.'!$A$2:$B$203,2,0),"")</f>
        <v/>
      </c>
      <c r="F29" s="71"/>
      <c r="G29" s="72" t="str">
        <f>IFERROR(IF(F29="","",VLOOKUP(D29,'Ceiling - Project impl.'!$A$1:$F$204,3,0)),"")</f>
        <v/>
      </c>
      <c r="H29" s="73">
        <f t="shared" si="1"/>
        <v>0</v>
      </c>
      <c r="I29" s="74"/>
      <c r="J29" s="71"/>
      <c r="K29" s="72" t="str">
        <f>IFERROR(IF(J29=""," ",VLOOKUP(D29,'Ceiling - Project impl.'!$A$1:$F$204,4,0)),"")</f>
        <v xml:space="preserve"> </v>
      </c>
      <c r="L29" s="73">
        <f t="shared" si="2"/>
        <v>0</v>
      </c>
      <c r="M29" s="74"/>
      <c r="N29" s="71"/>
      <c r="O29" s="72" t="str">
        <f>IFERROR(IF(N29=""," ",VLOOKUP(D29,'Ceiling - Project impl.'!$A$1:$F$204,5,0)),"")</f>
        <v xml:space="preserve"> </v>
      </c>
      <c r="P29" s="73">
        <f t="shared" si="3"/>
        <v>0</v>
      </c>
      <c r="Q29" s="74"/>
      <c r="R29" s="71"/>
      <c r="S29" s="72" t="str">
        <f>IFERROR(IF(R29=""," ",VLOOKUP(D29,'Ceiling - Project impl.'!$A$1:$F$204,6,0)),"")</f>
        <v xml:space="preserve"> </v>
      </c>
      <c r="T29" s="73">
        <f t="shared" si="4"/>
        <v>0</v>
      </c>
      <c r="U29" s="75">
        <f t="shared" si="5"/>
        <v>0</v>
      </c>
      <c r="V29" s="76">
        <f t="shared" si="6"/>
        <v>0</v>
      </c>
      <c r="W29" s="77"/>
    </row>
    <row r="30" spans="1:23" x14ac:dyDescent="0.25">
      <c r="A30" s="67"/>
      <c r="B30" s="68" t="str">
        <f t="shared" si="0"/>
        <v/>
      </c>
      <c r="C30" s="69" t="str">
        <f>IFERROR(IF(A30="","",IF(VLOOKUP(A30,'I and II. Overview'!$F$36:$L$75,4,0)="","",VLOOKUP(A30,'I and II. Overview'!$F$36:$L$75,4,0))),"")</f>
        <v/>
      </c>
      <c r="D30" s="69" t="str">
        <f>IFERROR(IF(A30="","",IF(VLOOKUP(A30,'I and II. Overview'!$F$36:$L$75,6,0)="","",VLOOKUP(A30,'I and II. Overview'!$F$36:$L$75,6,0))),"")</f>
        <v/>
      </c>
      <c r="E30" s="70" t="str">
        <f>IFERROR(VLOOKUP(D30,'Ceiling - Project impl.'!$A$2:$B$203,2,0),"")</f>
        <v/>
      </c>
      <c r="F30" s="71"/>
      <c r="G30" s="72" t="str">
        <f>IFERROR(IF(F30="","",VLOOKUP(D30,'Ceiling - Project impl.'!$A$1:$F$204,3,0)),"")</f>
        <v/>
      </c>
      <c r="H30" s="73">
        <f t="shared" si="1"/>
        <v>0</v>
      </c>
      <c r="I30" s="74"/>
      <c r="J30" s="71"/>
      <c r="K30" s="72" t="str">
        <f>IFERROR(IF(J30=""," ",VLOOKUP(D30,'Ceiling - Project impl.'!$A$1:$F$204,4,0)),"")</f>
        <v xml:space="preserve"> </v>
      </c>
      <c r="L30" s="73">
        <f t="shared" si="2"/>
        <v>0</v>
      </c>
      <c r="M30" s="74"/>
      <c r="N30" s="71"/>
      <c r="O30" s="72" t="str">
        <f>IFERROR(IF(N30=""," ",VLOOKUP(D30,'Ceiling - Project impl.'!$A$1:$F$204,5,0)),"")</f>
        <v xml:space="preserve"> </v>
      </c>
      <c r="P30" s="73">
        <f t="shared" si="3"/>
        <v>0</v>
      </c>
      <c r="Q30" s="74"/>
      <c r="R30" s="71"/>
      <c r="S30" s="72" t="str">
        <f>IFERROR(IF(R30=""," ",VLOOKUP(D30,'Ceiling - Project impl.'!$A$1:$F$204,6,0)),"")</f>
        <v xml:space="preserve"> </v>
      </c>
      <c r="T30" s="73">
        <f t="shared" si="4"/>
        <v>0</v>
      </c>
      <c r="U30" s="75">
        <f t="shared" si="5"/>
        <v>0</v>
      </c>
      <c r="V30" s="76">
        <f t="shared" si="6"/>
        <v>0</v>
      </c>
      <c r="W30" s="77"/>
    </row>
    <row r="31" spans="1:23" x14ac:dyDescent="0.25">
      <c r="A31" s="67"/>
      <c r="B31" s="68" t="str">
        <f t="shared" si="0"/>
        <v/>
      </c>
      <c r="C31" s="69" t="str">
        <f>IFERROR(IF(A31="","",IF(VLOOKUP(A31,'I and II. Overview'!$F$36:$L$75,4,0)="","",VLOOKUP(A31,'I and II. Overview'!$F$36:$L$75,4,0))),"")</f>
        <v/>
      </c>
      <c r="D31" s="69" t="str">
        <f>IFERROR(IF(A31="","",IF(VLOOKUP(A31,'I and II. Overview'!$F$36:$L$75,6,0)="","",VLOOKUP(A31,'I and II. Overview'!$F$36:$L$75,6,0))),"")</f>
        <v/>
      </c>
      <c r="E31" s="70" t="str">
        <f>IFERROR(VLOOKUP(D31,'Ceiling - Project impl.'!$A$2:$B$203,2,0),"")</f>
        <v/>
      </c>
      <c r="F31" s="71"/>
      <c r="G31" s="72" t="str">
        <f>IFERROR(IF(F31="","",VLOOKUP(D31,'Ceiling - Project impl.'!$A$1:$F$204,3,0)),"")</f>
        <v/>
      </c>
      <c r="H31" s="73">
        <f t="shared" si="1"/>
        <v>0</v>
      </c>
      <c r="I31" s="74"/>
      <c r="J31" s="71"/>
      <c r="K31" s="72" t="str">
        <f>IFERROR(IF(J31=""," ",VLOOKUP(D31,'Ceiling - Project impl.'!$A$1:$F$204,4,0)),"")</f>
        <v xml:space="preserve"> </v>
      </c>
      <c r="L31" s="73">
        <f t="shared" si="2"/>
        <v>0</v>
      </c>
      <c r="M31" s="74"/>
      <c r="N31" s="71"/>
      <c r="O31" s="72" t="str">
        <f>IFERROR(IF(N31=""," ",VLOOKUP(D31,'Ceiling - Project impl.'!$A$1:$F$204,5,0)),"")</f>
        <v xml:space="preserve"> </v>
      </c>
      <c r="P31" s="73">
        <f t="shared" si="3"/>
        <v>0</v>
      </c>
      <c r="Q31" s="74"/>
      <c r="R31" s="71"/>
      <c r="S31" s="72" t="str">
        <f>IFERROR(IF(R31=""," ",VLOOKUP(D31,'Ceiling - Project impl.'!$A$1:$F$204,6,0)),"")</f>
        <v xml:space="preserve"> </v>
      </c>
      <c r="T31" s="73">
        <f t="shared" si="4"/>
        <v>0</v>
      </c>
      <c r="U31" s="75">
        <f t="shared" si="5"/>
        <v>0</v>
      </c>
      <c r="V31" s="76">
        <f t="shared" si="6"/>
        <v>0</v>
      </c>
      <c r="W31" s="77"/>
    </row>
    <row r="32" spans="1:23" x14ac:dyDescent="0.25">
      <c r="A32" s="67"/>
      <c r="B32" s="68" t="str">
        <f t="shared" si="0"/>
        <v/>
      </c>
      <c r="C32" s="69" t="str">
        <f>IFERROR(IF(A32="","",IF(VLOOKUP(A32,'I and II. Overview'!$F$36:$L$75,4,0)="","",VLOOKUP(A32,'I and II. Overview'!$F$36:$L$75,4,0))),"")</f>
        <v/>
      </c>
      <c r="D32" s="69" t="str">
        <f>IFERROR(IF(A32="","",IF(VLOOKUP(A32,'I and II. Overview'!$F$36:$L$75,6,0)="","",VLOOKUP(A32,'I and II. Overview'!$F$36:$L$75,6,0))),"")</f>
        <v/>
      </c>
      <c r="E32" s="70" t="str">
        <f>IFERROR(VLOOKUP(D32,'Ceiling - Project impl.'!$A$2:$B$203,2,0),"")</f>
        <v/>
      </c>
      <c r="F32" s="71"/>
      <c r="G32" s="72" t="str">
        <f>IFERROR(IF(F32="","",VLOOKUP(D32,'Ceiling - Project impl.'!$A$1:$F$204,3,0)),"")</f>
        <v/>
      </c>
      <c r="H32" s="73">
        <f t="shared" si="1"/>
        <v>0</v>
      </c>
      <c r="I32" s="74"/>
      <c r="J32" s="71"/>
      <c r="K32" s="72" t="str">
        <f>IFERROR(IF(J32=""," ",VLOOKUP(D32,'Ceiling - Project impl.'!$A$1:$F$204,4,0)),"")</f>
        <v xml:space="preserve"> </v>
      </c>
      <c r="L32" s="73">
        <f t="shared" si="2"/>
        <v>0</v>
      </c>
      <c r="M32" s="74"/>
      <c r="N32" s="71"/>
      <c r="O32" s="72" t="str">
        <f>IFERROR(IF(N32=""," ",VLOOKUP(D32,'Ceiling - Project impl.'!$A$1:$F$204,5,0)),"")</f>
        <v xml:space="preserve"> </v>
      </c>
      <c r="P32" s="73">
        <f t="shared" si="3"/>
        <v>0</v>
      </c>
      <c r="Q32" s="74"/>
      <c r="R32" s="71"/>
      <c r="S32" s="72" t="str">
        <f>IFERROR(IF(R32=""," ",VLOOKUP(D32,'Ceiling - Project impl.'!$A$1:$F$204,6,0)),"")</f>
        <v xml:space="preserve"> </v>
      </c>
      <c r="T32" s="73">
        <f t="shared" si="4"/>
        <v>0</v>
      </c>
      <c r="U32" s="75">
        <f t="shared" si="5"/>
        <v>0</v>
      </c>
      <c r="V32" s="76">
        <f t="shared" si="6"/>
        <v>0</v>
      </c>
      <c r="W32" s="77"/>
    </row>
    <row r="33" spans="1:23" x14ac:dyDescent="0.25">
      <c r="A33" s="67"/>
      <c r="B33" s="68" t="str">
        <f t="shared" si="0"/>
        <v/>
      </c>
      <c r="C33" s="69" t="str">
        <f>IFERROR(IF(A33="","",IF(VLOOKUP(A33,'I and II. Overview'!$F$36:$L$75,4,0)="","",VLOOKUP(A33,'I and II. Overview'!$F$36:$L$75,4,0))),"")</f>
        <v/>
      </c>
      <c r="D33" s="69" t="str">
        <f>IFERROR(IF(A33="","",IF(VLOOKUP(A33,'I and II. Overview'!$F$36:$L$75,6,0)="","",VLOOKUP(A33,'I and II. Overview'!$F$36:$L$75,6,0))),"")</f>
        <v/>
      </c>
      <c r="E33" s="70" t="str">
        <f>IFERROR(VLOOKUP(D33,'Ceiling - Project impl.'!$A$2:$B$203,2,0),"")</f>
        <v/>
      </c>
      <c r="F33" s="71"/>
      <c r="G33" s="72" t="str">
        <f>IFERROR(IF(F33="","",VLOOKUP(D33,'Ceiling - Project impl.'!$A$1:$F$204,3,0)),"")</f>
        <v/>
      </c>
      <c r="H33" s="73">
        <f t="shared" si="1"/>
        <v>0</v>
      </c>
      <c r="I33" s="74"/>
      <c r="J33" s="71"/>
      <c r="K33" s="72" t="str">
        <f>IFERROR(IF(J33=""," ",VLOOKUP(D33,'Ceiling - Project impl.'!$A$1:$F$204,4,0)),"")</f>
        <v xml:space="preserve"> </v>
      </c>
      <c r="L33" s="73">
        <f t="shared" si="2"/>
        <v>0</v>
      </c>
      <c r="M33" s="74"/>
      <c r="N33" s="71"/>
      <c r="O33" s="72" t="str">
        <f>IFERROR(IF(N33=""," ",VLOOKUP(D33,'Ceiling - Project impl.'!$A$1:$F$204,5,0)),"")</f>
        <v xml:space="preserve"> </v>
      </c>
      <c r="P33" s="73">
        <f t="shared" si="3"/>
        <v>0</v>
      </c>
      <c r="Q33" s="74"/>
      <c r="R33" s="71"/>
      <c r="S33" s="72" t="str">
        <f>IFERROR(IF(R33=""," ",VLOOKUP(D33,'Ceiling - Project impl.'!$A$1:$F$204,6,0)),"")</f>
        <v xml:space="preserve"> </v>
      </c>
      <c r="T33" s="73">
        <f t="shared" si="4"/>
        <v>0</v>
      </c>
      <c r="U33" s="75">
        <f t="shared" si="5"/>
        <v>0</v>
      </c>
      <c r="V33" s="76">
        <f t="shared" si="6"/>
        <v>0</v>
      </c>
      <c r="W33" s="77"/>
    </row>
    <row r="34" spans="1:23" x14ac:dyDescent="0.25">
      <c r="A34" s="67"/>
      <c r="B34" s="68" t="str">
        <f t="shared" si="0"/>
        <v/>
      </c>
      <c r="C34" s="69" t="str">
        <f>IFERROR(IF(A34="","",IF(VLOOKUP(A34,'I and II. Overview'!$F$36:$L$75,4,0)="","",VLOOKUP(A34,'I and II. Overview'!$F$36:$L$75,4,0))),"")</f>
        <v/>
      </c>
      <c r="D34" s="69" t="str">
        <f>IFERROR(IF(A34="","",IF(VLOOKUP(A34,'I and II. Overview'!$F$36:$L$75,6,0)="","",VLOOKUP(A34,'I and II. Overview'!$F$36:$L$75,6,0))),"")</f>
        <v/>
      </c>
      <c r="E34" s="70" t="str">
        <f>IFERROR(VLOOKUP(D34,'Ceiling - Project impl.'!$A$2:$B$203,2,0),"")</f>
        <v/>
      </c>
      <c r="F34" s="71"/>
      <c r="G34" s="72" t="str">
        <f>IFERROR(IF(F34="","",VLOOKUP(D34,'Ceiling - Project impl.'!$A$1:$F$204,3,0)),"")</f>
        <v/>
      </c>
      <c r="H34" s="73">
        <f t="shared" si="1"/>
        <v>0</v>
      </c>
      <c r="I34" s="74"/>
      <c r="J34" s="71"/>
      <c r="K34" s="72" t="str">
        <f>IFERROR(IF(J34=""," ",VLOOKUP(D34,'Ceiling - Project impl.'!$A$1:$F$204,4,0)),"")</f>
        <v xml:space="preserve"> </v>
      </c>
      <c r="L34" s="73">
        <f t="shared" si="2"/>
        <v>0</v>
      </c>
      <c r="M34" s="74"/>
      <c r="N34" s="71"/>
      <c r="O34" s="72" t="str">
        <f>IFERROR(IF(N34=""," ",VLOOKUP(D34,'Ceiling - Project impl.'!$A$1:$F$204,5,0)),"")</f>
        <v xml:space="preserve"> </v>
      </c>
      <c r="P34" s="73">
        <f t="shared" si="3"/>
        <v>0</v>
      </c>
      <c r="Q34" s="74"/>
      <c r="R34" s="71"/>
      <c r="S34" s="72" t="str">
        <f>IFERROR(IF(R34=""," ",VLOOKUP(D34,'Ceiling - Project impl.'!$A$1:$F$204,6,0)),"")</f>
        <v xml:space="preserve"> </v>
      </c>
      <c r="T34" s="73">
        <f t="shared" si="4"/>
        <v>0</v>
      </c>
      <c r="U34" s="75">
        <f t="shared" si="5"/>
        <v>0</v>
      </c>
      <c r="V34" s="76">
        <f t="shared" si="6"/>
        <v>0</v>
      </c>
      <c r="W34" s="77"/>
    </row>
    <row r="35" spans="1:23" x14ac:dyDescent="0.25">
      <c r="A35" s="67"/>
      <c r="B35" s="68" t="str">
        <f t="shared" si="0"/>
        <v/>
      </c>
      <c r="C35" s="69" t="str">
        <f>IFERROR(IF(A35="","",IF(VLOOKUP(A35,'I and II. Overview'!$F$36:$L$75,4,0)="","",VLOOKUP(A35,'I and II. Overview'!$F$36:$L$75,4,0))),"")</f>
        <v/>
      </c>
      <c r="D35" s="69" t="str">
        <f>IFERROR(IF(A35="","",IF(VLOOKUP(A35,'I and II. Overview'!$F$36:$L$75,6,0)="","",VLOOKUP(A35,'I and II. Overview'!$F$36:$L$75,6,0))),"")</f>
        <v/>
      </c>
      <c r="E35" s="70" t="str">
        <f>IFERROR(VLOOKUP(D35,'Ceiling - Project impl.'!$A$2:$B$203,2,0),"")</f>
        <v/>
      </c>
      <c r="F35" s="71"/>
      <c r="G35" s="72" t="str">
        <f>IFERROR(IF(F35="","",VLOOKUP(D35,'Ceiling - Project impl.'!$A$1:$F$204,3,0)),"")</f>
        <v/>
      </c>
      <c r="H35" s="73">
        <f t="shared" si="1"/>
        <v>0</v>
      </c>
      <c r="I35" s="74"/>
      <c r="J35" s="71"/>
      <c r="K35" s="72" t="str">
        <f>IFERROR(IF(J35=""," ",VLOOKUP(D35,'Ceiling - Project impl.'!$A$1:$F$204,4,0)),"")</f>
        <v xml:space="preserve"> </v>
      </c>
      <c r="L35" s="73">
        <f t="shared" si="2"/>
        <v>0</v>
      </c>
      <c r="M35" s="74"/>
      <c r="N35" s="71"/>
      <c r="O35" s="72" t="str">
        <f>IFERROR(IF(N35=""," ",VLOOKUP(D35,'Ceiling - Project impl.'!$A$1:$F$204,5,0)),"")</f>
        <v xml:space="preserve"> </v>
      </c>
      <c r="P35" s="73">
        <f t="shared" si="3"/>
        <v>0</v>
      </c>
      <c r="Q35" s="74"/>
      <c r="R35" s="71"/>
      <c r="S35" s="72" t="str">
        <f>IFERROR(IF(R35=""," ",VLOOKUP(D35,'Ceiling - Project impl.'!$A$1:$F$204,6,0)),"")</f>
        <v xml:space="preserve"> </v>
      </c>
      <c r="T35" s="73">
        <f t="shared" si="4"/>
        <v>0</v>
      </c>
      <c r="U35" s="75">
        <f t="shared" si="5"/>
        <v>0</v>
      </c>
      <c r="V35" s="76">
        <f t="shared" si="6"/>
        <v>0</v>
      </c>
      <c r="W35" s="77"/>
    </row>
    <row r="36" spans="1:23" x14ac:dyDescent="0.25">
      <c r="A36" s="67"/>
      <c r="B36" s="68" t="str">
        <f t="shared" ref="B36:B67" si="7">IFERROR(IF(LEFT(A36,1)="P",TRIM(LEFT(A36,3)),TRIM(RIGHT(A36,3))),"")</f>
        <v/>
      </c>
      <c r="C36" s="69" t="str">
        <f>IFERROR(IF(A36="","",IF(VLOOKUP(A36,'I and II. Overview'!$F$36:$L$75,4,0)="","",VLOOKUP(A36,'I and II. Overview'!$F$36:$L$75,4,0))),"")</f>
        <v/>
      </c>
      <c r="D36" s="69" t="str">
        <f>IFERROR(IF(A36="","",IF(VLOOKUP(A36,'I and II. Overview'!$F$36:$L$75,6,0)="","",VLOOKUP(A36,'I and II. Overview'!$F$36:$L$75,6,0))),"")</f>
        <v/>
      </c>
      <c r="E36" s="70" t="str">
        <f>IFERROR(VLOOKUP(D36,'Ceiling - Project impl.'!$A$2:$B$203,2,0),"")</f>
        <v/>
      </c>
      <c r="F36" s="71"/>
      <c r="G36" s="72" t="str">
        <f>IFERROR(IF(F36="","",VLOOKUP(D36,'Ceiling - Project impl.'!$A$1:$F$204,3,0)),"")</f>
        <v/>
      </c>
      <c r="H36" s="73">
        <f t="shared" ref="H36:H67" si="8">IF(OR((F36-INT(F36))=0,(F36-INT(F36)=0.5)),IFERROR(ROUND(F36*G36,2),0),0)</f>
        <v>0</v>
      </c>
      <c r="I36" s="74"/>
      <c r="J36" s="71"/>
      <c r="K36" s="72" t="str">
        <f>IFERROR(IF(J36=""," ",VLOOKUP(D36,'Ceiling - Project impl.'!$A$1:$F$204,4,0)),"")</f>
        <v xml:space="preserve"> </v>
      </c>
      <c r="L36" s="73">
        <f t="shared" ref="L36:L67" si="9">IF(OR((J36-INT(J36))=0,(J36-INT(J36)=0.5)),IFERROR(ROUND(J36*K36,2),0),0)</f>
        <v>0</v>
      </c>
      <c r="M36" s="74"/>
      <c r="N36" s="71"/>
      <c r="O36" s="72" t="str">
        <f>IFERROR(IF(N36=""," ",VLOOKUP(D36,'Ceiling - Project impl.'!$A$1:$F$204,5,0)),"")</f>
        <v xml:space="preserve"> </v>
      </c>
      <c r="P36" s="73">
        <f t="shared" ref="P36:P67" si="10">IF(OR((N36-INT(N36))=0,(N36-INT(N36)=0.5)),IFERROR(ROUND(N36*O36,2),0),0)</f>
        <v>0</v>
      </c>
      <c r="Q36" s="74"/>
      <c r="R36" s="71"/>
      <c r="S36" s="72" t="str">
        <f>IFERROR(IF(R36=""," ",VLOOKUP(D36,'Ceiling - Project impl.'!$A$1:$F$204,6,0)),"")</f>
        <v xml:space="preserve"> </v>
      </c>
      <c r="T36" s="73">
        <f t="shared" ref="T36:T67" si="11">IF(OR((R36-INT(R36))=0,(R36-INT(R36)=0.5)),IFERROR(ROUND(R36*S36,2),0),0)</f>
        <v>0</v>
      </c>
      <c r="U36" s="75">
        <f t="shared" ref="U36:U67" si="12">+R36+N36+J36+F36</f>
        <v>0</v>
      </c>
      <c r="V36" s="76">
        <f t="shared" ref="V36:V67" si="13">IFERROR(+T36+P36+L36+H36,0)</f>
        <v>0</v>
      </c>
      <c r="W36" s="77"/>
    </row>
    <row r="37" spans="1:23" x14ac:dyDescent="0.25">
      <c r="A37" s="67"/>
      <c r="B37" s="68" t="str">
        <f t="shared" si="7"/>
        <v/>
      </c>
      <c r="C37" s="69" t="str">
        <f>IFERROR(IF(A37="","",IF(VLOOKUP(A37,'I and II. Overview'!$F$36:$L$75,4,0)="","",VLOOKUP(A37,'I and II. Overview'!$F$36:$L$75,4,0))),"")</f>
        <v/>
      </c>
      <c r="D37" s="69" t="str">
        <f>IFERROR(IF(A37="","",IF(VLOOKUP(A37,'I and II. Overview'!$F$36:$L$75,6,0)="","",VLOOKUP(A37,'I and II. Overview'!$F$36:$L$75,6,0))),"")</f>
        <v/>
      </c>
      <c r="E37" s="70" t="str">
        <f>IFERROR(VLOOKUP(D37,'Ceiling - Project impl.'!$A$2:$B$203,2,0),"")</f>
        <v/>
      </c>
      <c r="F37" s="71"/>
      <c r="G37" s="72" t="str">
        <f>IFERROR(IF(F37="","",VLOOKUP(D37,'Ceiling - Project impl.'!$A$1:$F$204,3,0)),"")</f>
        <v/>
      </c>
      <c r="H37" s="73">
        <f t="shared" si="8"/>
        <v>0</v>
      </c>
      <c r="I37" s="74"/>
      <c r="J37" s="71"/>
      <c r="K37" s="72" t="str">
        <f>IFERROR(IF(J37=""," ",VLOOKUP(D37,'Ceiling - Project impl.'!$A$1:$F$204,4,0)),"")</f>
        <v xml:space="preserve"> </v>
      </c>
      <c r="L37" s="73">
        <f t="shared" si="9"/>
        <v>0</v>
      </c>
      <c r="M37" s="74"/>
      <c r="N37" s="71"/>
      <c r="O37" s="72" t="str">
        <f>IFERROR(IF(N37=""," ",VLOOKUP(D37,'Ceiling - Project impl.'!$A$1:$F$204,5,0)),"")</f>
        <v xml:space="preserve"> </v>
      </c>
      <c r="P37" s="73">
        <f t="shared" si="10"/>
        <v>0</v>
      </c>
      <c r="Q37" s="74"/>
      <c r="R37" s="71"/>
      <c r="S37" s="72" t="str">
        <f>IFERROR(IF(R37=""," ",VLOOKUP(D37,'Ceiling - Project impl.'!$A$1:$F$204,6,0)),"")</f>
        <v xml:space="preserve"> </v>
      </c>
      <c r="T37" s="73">
        <f t="shared" si="11"/>
        <v>0</v>
      </c>
      <c r="U37" s="75">
        <f t="shared" si="12"/>
        <v>0</v>
      </c>
      <c r="V37" s="76">
        <f t="shared" si="13"/>
        <v>0</v>
      </c>
      <c r="W37" s="77"/>
    </row>
    <row r="38" spans="1:23" x14ac:dyDescent="0.25">
      <c r="A38" s="67"/>
      <c r="B38" s="68" t="str">
        <f t="shared" si="7"/>
        <v/>
      </c>
      <c r="C38" s="69" t="str">
        <f>IFERROR(IF(A38="","",IF(VLOOKUP(A38,'I and II. Overview'!$F$36:$L$75,4,0)="","",VLOOKUP(A38,'I and II. Overview'!$F$36:$L$75,4,0))),"")</f>
        <v/>
      </c>
      <c r="D38" s="69" t="str">
        <f>IFERROR(IF(A38="","",IF(VLOOKUP(A38,'I and II. Overview'!$F$36:$L$75,6,0)="","",VLOOKUP(A38,'I and II. Overview'!$F$36:$L$75,6,0))),"")</f>
        <v/>
      </c>
      <c r="E38" s="70" t="str">
        <f>IFERROR(VLOOKUP(D38,'Ceiling - Project impl.'!$A$2:$B$203,2,0),"")</f>
        <v/>
      </c>
      <c r="F38" s="71"/>
      <c r="G38" s="72" t="str">
        <f>IFERROR(IF(F38="","",VLOOKUP(D38,'Ceiling - Project impl.'!$A$1:$F$204,3,0)),"")</f>
        <v/>
      </c>
      <c r="H38" s="73">
        <f t="shared" si="8"/>
        <v>0</v>
      </c>
      <c r="I38" s="74"/>
      <c r="J38" s="71"/>
      <c r="K38" s="72" t="str">
        <f>IFERROR(IF(J38=""," ",VLOOKUP(D38,'Ceiling - Project impl.'!$A$1:$F$204,4,0)),"")</f>
        <v xml:space="preserve"> </v>
      </c>
      <c r="L38" s="73">
        <f t="shared" si="9"/>
        <v>0</v>
      </c>
      <c r="M38" s="74"/>
      <c r="N38" s="71"/>
      <c r="O38" s="72" t="str">
        <f>IFERROR(IF(N38=""," ",VLOOKUP(D38,'Ceiling - Project impl.'!$A$1:$F$204,5,0)),"")</f>
        <v xml:space="preserve"> </v>
      </c>
      <c r="P38" s="73">
        <f t="shared" si="10"/>
        <v>0</v>
      </c>
      <c r="Q38" s="74"/>
      <c r="R38" s="71"/>
      <c r="S38" s="72" t="str">
        <f>IFERROR(IF(R38=""," ",VLOOKUP(D38,'Ceiling - Project impl.'!$A$1:$F$204,6,0)),"")</f>
        <v xml:space="preserve"> </v>
      </c>
      <c r="T38" s="73">
        <f t="shared" si="11"/>
        <v>0</v>
      </c>
      <c r="U38" s="75">
        <f t="shared" si="12"/>
        <v>0</v>
      </c>
      <c r="V38" s="76">
        <f t="shared" si="13"/>
        <v>0</v>
      </c>
      <c r="W38" s="77"/>
    </row>
    <row r="39" spans="1:23" x14ac:dyDescent="0.25">
      <c r="A39" s="67"/>
      <c r="B39" s="68" t="str">
        <f t="shared" si="7"/>
        <v/>
      </c>
      <c r="C39" s="69" t="str">
        <f>IFERROR(IF(A39="","",IF(VLOOKUP(A39,'I and II. Overview'!$F$36:$L$75,4,0)="","",VLOOKUP(A39,'I and II. Overview'!$F$36:$L$75,4,0))),"")</f>
        <v/>
      </c>
      <c r="D39" s="69" t="str">
        <f>IFERROR(IF(A39="","",IF(VLOOKUP(A39,'I and II. Overview'!$F$36:$L$75,6,0)="","",VLOOKUP(A39,'I and II. Overview'!$F$36:$L$75,6,0))),"")</f>
        <v/>
      </c>
      <c r="E39" s="70" t="str">
        <f>IFERROR(VLOOKUP(D39,'Ceiling - Project impl.'!$A$2:$B$203,2,0),"")</f>
        <v/>
      </c>
      <c r="F39" s="71"/>
      <c r="G39" s="72" t="str">
        <f>IFERROR(IF(F39="","",VLOOKUP(D39,'Ceiling - Project impl.'!$A$1:$F$204,3,0)),"")</f>
        <v/>
      </c>
      <c r="H39" s="73">
        <f t="shared" si="8"/>
        <v>0</v>
      </c>
      <c r="I39" s="74"/>
      <c r="J39" s="71"/>
      <c r="K39" s="72" t="str">
        <f>IFERROR(IF(J39=""," ",VLOOKUP(D39,'Ceiling - Project impl.'!$A$1:$F$204,4,0)),"")</f>
        <v xml:space="preserve"> </v>
      </c>
      <c r="L39" s="73">
        <f t="shared" si="9"/>
        <v>0</v>
      </c>
      <c r="M39" s="74"/>
      <c r="N39" s="71"/>
      <c r="O39" s="72" t="str">
        <f>IFERROR(IF(N39=""," ",VLOOKUP(D39,'Ceiling - Project impl.'!$A$1:$F$204,5,0)),"")</f>
        <v xml:space="preserve"> </v>
      </c>
      <c r="P39" s="73">
        <f t="shared" si="10"/>
        <v>0</v>
      </c>
      <c r="Q39" s="74"/>
      <c r="R39" s="71"/>
      <c r="S39" s="72" t="str">
        <f>IFERROR(IF(R39=""," ",VLOOKUP(D39,'Ceiling - Project impl.'!$A$1:$F$204,6,0)),"")</f>
        <v xml:space="preserve"> </v>
      </c>
      <c r="T39" s="73">
        <f t="shared" si="11"/>
        <v>0</v>
      </c>
      <c r="U39" s="75">
        <f t="shared" si="12"/>
        <v>0</v>
      </c>
      <c r="V39" s="76">
        <f t="shared" si="13"/>
        <v>0</v>
      </c>
      <c r="W39" s="77"/>
    </row>
    <row r="40" spans="1:23" x14ac:dyDescent="0.25">
      <c r="A40" s="67"/>
      <c r="B40" s="68" t="str">
        <f t="shared" si="7"/>
        <v/>
      </c>
      <c r="C40" s="69" t="str">
        <f>IFERROR(IF(A40="","",IF(VLOOKUP(A40,'I and II. Overview'!$F$36:$L$75,4,0)="","",VLOOKUP(A40,'I and II. Overview'!$F$36:$L$75,4,0))),"")</f>
        <v/>
      </c>
      <c r="D40" s="69" t="str">
        <f>IFERROR(IF(A40="","",IF(VLOOKUP(A40,'I and II. Overview'!$F$36:$L$75,6,0)="","",VLOOKUP(A40,'I and II. Overview'!$F$36:$L$75,6,0))),"")</f>
        <v/>
      </c>
      <c r="E40" s="70" t="str">
        <f>IFERROR(VLOOKUP(D40,'Ceiling - Project impl.'!$A$2:$B$203,2,0),"")</f>
        <v/>
      </c>
      <c r="F40" s="71"/>
      <c r="G40" s="72" t="str">
        <f>IFERROR(IF(F40="","",VLOOKUP(D40,'Ceiling - Project impl.'!$A$1:$F$204,3,0)),"")</f>
        <v/>
      </c>
      <c r="H40" s="73">
        <f t="shared" si="8"/>
        <v>0</v>
      </c>
      <c r="I40" s="74"/>
      <c r="J40" s="71"/>
      <c r="K40" s="72" t="str">
        <f>IFERROR(IF(J40=""," ",VLOOKUP(D40,'Ceiling - Project impl.'!$A$1:$F$204,4,0)),"")</f>
        <v xml:space="preserve"> </v>
      </c>
      <c r="L40" s="73">
        <f t="shared" si="9"/>
        <v>0</v>
      </c>
      <c r="M40" s="74"/>
      <c r="N40" s="71"/>
      <c r="O40" s="72" t="str">
        <f>IFERROR(IF(N40=""," ",VLOOKUP(D40,'Ceiling - Project impl.'!$A$1:$F$204,5,0)),"")</f>
        <v xml:space="preserve"> </v>
      </c>
      <c r="P40" s="73">
        <f t="shared" si="10"/>
        <v>0</v>
      </c>
      <c r="Q40" s="74"/>
      <c r="R40" s="71"/>
      <c r="S40" s="72" t="str">
        <f>IFERROR(IF(R40=""," ",VLOOKUP(D40,'Ceiling - Project impl.'!$A$1:$F$204,6,0)),"")</f>
        <v xml:space="preserve"> </v>
      </c>
      <c r="T40" s="73">
        <f t="shared" si="11"/>
        <v>0</v>
      </c>
      <c r="U40" s="75">
        <f t="shared" si="12"/>
        <v>0</v>
      </c>
      <c r="V40" s="76">
        <f t="shared" si="13"/>
        <v>0</v>
      </c>
      <c r="W40" s="77"/>
    </row>
    <row r="41" spans="1:23" x14ac:dyDescent="0.25">
      <c r="A41" s="67"/>
      <c r="B41" s="68" t="str">
        <f t="shared" si="7"/>
        <v/>
      </c>
      <c r="C41" s="69" t="str">
        <f>IFERROR(IF(A41="","",IF(VLOOKUP(A41,'I and II. Overview'!$F$36:$L$75,4,0)="","",VLOOKUP(A41,'I and II. Overview'!$F$36:$L$75,4,0))),"")</f>
        <v/>
      </c>
      <c r="D41" s="69" t="str">
        <f>IFERROR(IF(A41="","",IF(VLOOKUP(A41,'I and II. Overview'!$F$36:$L$75,6,0)="","",VLOOKUP(A41,'I and II. Overview'!$F$36:$L$75,6,0))),"")</f>
        <v/>
      </c>
      <c r="E41" s="70" t="str">
        <f>IFERROR(VLOOKUP(D41,'Ceiling - Project impl.'!$A$2:$B$203,2,0),"")</f>
        <v/>
      </c>
      <c r="F41" s="71"/>
      <c r="G41" s="72" t="str">
        <f>IFERROR(IF(F41="","",VLOOKUP(D41,'Ceiling - Project impl.'!$A$1:$F$204,3,0)),"")</f>
        <v/>
      </c>
      <c r="H41" s="73">
        <f t="shared" si="8"/>
        <v>0</v>
      </c>
      <c r="I41" s="74"/>
      <c r="J41" s="71"/>
      <c r="K41" s="72" t="str">
        <f>IFERROR(IF(J41=""," ",VLOOKUP(D41,'Ceiling - Project impl.'!$A$1:$F$204,4,0)),"")</f>
        <v xml:space="preserve"> </v>
      </c>
      <c r="L41" s="73">
        <f t="shared" si="9"/>
        <v>0</v>
      </c>
      <c r="M41" s="74"/>
      <c r="N41" s="71"/>
      <c r="O41" s="72" t="str">
        <f>IFERROR(IF(N41=""," ",VLOOKUP(D41,'Ceiling - Project impl.'!$A$1:$F$204,5,0)),"")</f>
        <v xml:space="preserve"> </v>
      </c>
      <c r="P41" s="73">
        <f t="shared" si="10"/>
        <v>0</v>
      </c>
      <c r="Q41" s="74"/>
      <c r="R41" s="71"/>
      <c r="S41" s="72" t="str">
        <f>IFERROR(IF(R41=""," ",VLOOKUP(D41,'Ceiling - Project impl.'!$A$1:$F$204,6,0)),"")</f>
        <v xml:space="preserve"> </v>
      </c>
      <c r="T41" s="73">
        <f t="shared" si="11"/>
        <v>0</v>
      </c>
      <c r="U41" s="75">
        <f t="shared" si="12"/>
        <v>0</v>
      </c>
      <c r="V41" s="76">
        <f t="shared" si="13"/>
        <v>0</v>
      </c>
      <c r="W41" s="77"/>
    </row>
    <row r="42" spans="1:23" x14ac:dyDescent="0.25">
      <c r="A42" s="67"/>
      <c r="B42" s="68" t="str">
        <f t="shared" si="7"/>
        <v/>
      </c>
      <c r="C42" s="69" t="str">
        <f>IFERROR(IF(A42="","",IF(VLOOKUP(A42,'I and II. Overview'!$F$36:$L$75,4,0)="","",VLOOKUP(A42,'I and II. Overview'!$F$36:$L$75,4,0))),"")</f>
        <v/>
      </c>
      <c r="D42" s="69" t="str">
        <f>IFERROR(IF(A42="","",IF(VLOOKUP(A42,'I and II. Overview'!$F$36:$L$75,6,0)="","",VLOOKUP(A42,'I and II. Overview'!$F$36:$L$75,6,0))),"")</f>
        <v/>
      </c>
      <c r="E42" s="70" t="str">
        <f>IFERROR(VLOOKUP(D42,'Ceiling - Project impl.'!$A$2:$B$203,2,0),"")</f>
        <v/>
      </c>
      <c r="F42" s="71"/>
      <c r="G42" s="72" t="str">
        <f>IFERROR(IF(F42="","",VLOOKUP(D42,'Ceiling - Project impl.'!$A$1:$F$204,3,0)),"")</f>
        <v/>
      </c>
      <c r="H42" s="73">
        <f t="shared" si="8"/>
        <v>0</v>
      </c>
      <c r="I42" s="74"/>
      <c r="J42" s="71"/>
      <c r="K42" s="72" t="str">
        <f>IFERROR(IF(J42=""," ",VLOOKUP(D42,'Ceiling - Project impl.'!$A$1:$F$204,4,0)),"")</f>
        <v xml:space="preserve"> </v>
      </c>
      <c r="L42" s="73">
        <f t="shared" si="9"/>
        <v>0</v>
      </c>
      <c r="M42" s="74"/>
      <c r="N42" s="71"/>
      <c r="O42" s="72" t="str">
        <f>IFERROR(IF(N42=""," ",VLOOKUP(D42,'Ceiling - Project impl.'!$A$1:$F$204,5,0)),"")</f>
        <v xml:space="preserve"> </v>
      </c>
      <c r="P42" s="73">
        <f t="shared" si="10"/>
        <v>0</v>
      </c>
      <c r="Q42" s="74"/>
      <c r="R42" s="71"/>
      <c r="S42" s="72" t="str">
        <f>IFERROR(IF(R42=""," ",VLOOKUP(D42,'Ceiling - Project impl.'!$A$1:$F$204,6,0)),"")</f>
        <v xml:space="preserve"> </v>
      </c>
      <c r="T42" s="73">
        <f t="shared" si="11"/>
        <v>0</v>
      </c>
      <c r="U42" s="75">
        <f t="shared" si="12"/>
        <v>0</v>
      </c>
      <c r="V42" s="76">
        <f t="shared" si="13"/>
        <v>0</v>
      </c>
      <c r="W42" s="77"/>
    </row>
    <row r="43" spans="1:23" x14ac:dyDescent="0.25">
      <c r="A43" s="67"/>
      <c r="B43" s="68" t="str">
        <f t="shared" si="7"/>
        <v/>
      </c>
      <c r="C43" s="69" t="str">
        <f>IFERROR(IF(A43="","",IF(VLOOKUP(A43,'I and II. Overview'!$F$36:$L$75,4,0)="","",VLOOKUP(A43,'I and II. Overview'!$F$36:$L$75,4,0))),"")</f>
        <v/>
      </c>
      <c r="D43" s="69" t="str">
        <f>IFERROR(IF(A43="","",IF(VLOOKUP(A43,'I and II. Overview'!$F$36:$L$75,6,0)="","",VLOOKUP(A43,'I and II. Overview'!$F$36:$L$75,6,0))),"")</f>
        <v/>
      </c>
      <c r="E43" s="70" t="str">
        <f>IFERROR(VLOOKUP(D43,'Ceiling - Project impl.'!$A$2:$B$203,2,0),"")</f>
        <v/>
      </c>
      <c r="F43" s="71"/>
      <c r="G43" s="72" t="str">
        <f>IFERROR(IF(F43="","",VLOOKUP(D43,'Ceiling - Project impl.'!$A$1:$F$204,3,0)),"")</f>
        <v/>
      </c>
      <c r="H43" s="73">
        <f t="shared" si="8"/>
        <v>0</v>
      </c>
      <c r="I43" s="74"/>
      <c r="J43" s="71"/>
      <c r="K43" s="72" t="str">
        <f>IFERROR(IF(J43=""," ",VLOOKUP(D43,'Ceiling - Project impl.'!$A$1:$F$204,4,0)),"")</f>
        <v xml:space="preserve"> </v>
      </c>
      <c r="L43" s="73">
        <f t="shared" si="9"/>
        <v>0</v>
      </c>
      <c r="M43" s="74"/>
      <c r="N43" s="71"/>
      <c r="O43" s="72" t="str">
        <f>IFERROR(IF(N43=""," ",VLOOKUP(D43,'Ceiling - Project impl.'!$A$1:$F$204,5,0)),"")</f>
        <v xml:space="preserve"> </v>
      </c>
      <c r="P43" s="73">
        <f t="shared" si="10"/>
        <v>0</v>
      </c>
      <c r="Q43" s="74"/>
      <c r="R43" s="71"/>
      <c r="S43" s="72" t="str">
        <f>IFERROR(IF(R43=""," ",VLOOKUP(D43,'Ceiling - Project impl.'!$A$1:$F$204,6,0)),"")</f>
        <v xml:space="preserve"> </v>
      </c>
      <c r="T43" s="73">
        <f t="shared" si="11"/>
        <v>0</v>
      </c>
      <c r="U43" s="75">
        <f t="shared" si="12"/>
        <v>0</v>
      </c>
      <c r="V43" s="76">
        <f t="shared" si="13"/>
        <v>0</v>
      </c>
      <c r="W43" s="77"/>
    </row>
    <row r="44" spans="1:23" x14ac:dyDescent="0.25">
      <c r="A44" s="67"/>
      <c r="B44" s="68" t="str">
        <f t="shared" si="7"/>
        <v/>
      </c>
      <c r="C44" s="69" t="str">
        <f>IFERROR(IF(A44="","",IF(VLOOKUP(A44,'I and II. Overview'!$F$36:$L$75,4,0)="","",VLOOKUP(A44,'I and II. Overview'!$F$36:$L$75,4,0))),"")</f>
        <v/>
      </c>
      <c r="D44" s="69" t="str">
        <f>IFERROR(IF(A44="","",IF(VLOOKUP(A44,'I and II. Overview'!$F$36:$L$75,6,0)="","",VLOOKUP(A44,'I and II. Overview'!$F$36:$L$75,6,0))),"")</f>
        <v/>
      </c>
      <c r="E44" s="70" t="str">
        <f>IFERROR(VLOOKUP(D44,'Ceiling - Project impl.'!$A$2:$B$203,2,0),"")</f>
        <v/>
      </c>
      <c r="F44" s="71"/>
      <c r="G44" s="72" t="str">
        <f>IFERROR(IF(F44="","",VLOOKUP(D44,'Ceiling - Project impl.'!$A$1:$F$204,3,0)),"")</f>
        <v/>
      </c>
      <c r="H44" s="73">
        <f t="shared" si="8"/>
        <v>0</v>
      </c>
      <c r="I44" s="74"/>
      <c r="J44" s="71"/>
      <c r="K44" s="72" t="str">
        <f>IFERROR(IF(J44=""," ",VLOOKUP(D44,'Ceiling - Project impl.'!$A$1:$F$204,4,0)),"")</f>
        <v xml:space="preserve"> </v>
      </c>
      <c r="L44" s="73">
        <f t="shared" si="9"/>
        <v>0</v>
      </c>
      <c r="M44" s="74"/>
      <c r="N44" s="71"/>
      <c r="O44" s="72" t="str">
        <f>IFERROR(IF(N44=""," ",VLOOKUP(D44,'Ceiling - Project impl.'!$A$1:$F$204,5,0)),"")</f>
        <v xml:space="preserve"> </v>
      </c>
      <c r="P44" s="73">
        <f t="shared" si="10"/>
        <v>0</v>
      </c>
      <c r="Q44" s="74"/>
      <c r="R44" s="71"/>
      <c r="S44" s="72" t="str">
        <f>IFERROR(IF(R44=""," ",VLOOKUP(D44,'Ceiling - Project impl.'!$A$1:$F$204,6,0)),"")</f>
        <v xml:space="preserve"> </v>
      </c>
      <c r="T44" s="73">
        <f t="shared" si="11"/>
        <v>0</v>
      </c>
      <c r="U44" s="75">
        <f t="shared" si="12"/>
        <v>0</v>
      </c>
      <c r="V44" s="76">
        <f t="shared" si="13"/>
        <v>0</v>
      </c>
      <c r="W44" s="77"/>
    </row>
    <row r="45" spans="1:23" x14ac:dyDescent="0.25">
      <c r="A45" s="67"/>
      <c r="B45" s="68" t="str">
        <f t="shared" si="7"/>
        <v/>
      </c>
      <c r="C45" s="69" t="str">
        <f>IFERROR(IF(A45="","",IF(VLOOKUP(A45,'I and II. Overview'!$F$36:$L$75,4,0)="","",VLOOKUP(A45,'I and II. Overview'!$F$36:$L$75,4,0))),"")</f>
        <v/>
      </c>
      <c r="D45" s="69" t="str">
        <f>IFERROR(IF(A45="","",IF(VLOOKUP(A45,'I and II. Overview'!$F$36:$L$75,6,0)="","",VLOOKUP(A45,'I and II. Overview'!$F$36:$L$75,6,0))),"")</f>
        <v/>
      </c>
      <c r="E45" s="70" t="str">
        <f>IFERROR(VLOOKUP(D45,'Ceiling - Project impl.'!$A$2:$B$203,2,0),"")</f>
        <v/>
      </c>
      <c r="F45" s="71"/>
      <c r="G45" s="72" t="str">
        <f>IFERROR(IF(F45="","",VLOOKUP(D45,'Ceiling - Project impl.'!$A$1:$F$204,3,0)),"")</f>
        <v/>
      </c>
      <c r="H45" s="73">
        <f t="shared" si="8"/>
        <v>0</v>
      </c>
      <c r="I45" s="74"/>
      <c r="J45" s="71"/>
      <c r="K45" s="72" t="str">
        <f>IFERROR(IF(J45=""," ",VLOOKUP(D45,'Ceiling - Project impl.'!$A$1:$F$204,4,0)),"")</f>
        <v xml:space="preserve"> </v>
      </c>
      <c r="L45" s="73">
        <f t="shared" si="9"/>
        <v>0</v>
      </c>
      <c r="M45" s="74"/>
      <c r="N45" s="71"/>
      <c r="O45" s="72" t="str">
        <f>IFERROR(IF(N45=""," ",VLOOKUP(D45,'Ceiling - Project impl.'!$A$1:$F$204,5,0)),"")</f>
        <v xml:space="preserve"> </v>
      </c>
      <c r="P45" s="73">
        <f t="shared" si="10"/>
        <v>0</v>
      </c>
      <c r="Q45" s="74"/>
      <c r="R45" s="71"/>
      <c r="S45" s="72" t="str">
        <f>IFERROR(IF(R45=""," ",VLOOKUP(D45,'Ceiling - Project impl.'!$A$1:$F$204,6,0)),"")</f>
        <v xml:space="preserve"> </v>
      </c>
      <c r="T45" s="73">
        <f t="shared" si="11"/>
        <v>0</v>
      </c>
      <c r="U45" s="75">
        <f t="shared" si="12"/>
        <v>0</v>
      </c>
      <c r="V45" s="76">
        <f t="shared" si="13"/>
        <v>0</v>
      </c>
      <c r="W45" s="77"/>
    </row>
    <row r="46" spans="1:23" x14ac:dyDescent="0.25">
      <c r="A46" s="67"/>
      <c r="B46" s="68" t="str">
        <f t="shared" si="7"/>
        <v/>
      </c>
      <c r="C46" s="69" t="str">
        <f>IFERROR(IF(A46="","",IF(VLOOKUP(A46,'I and II. Overview'!$F$36:$L$75,4,0)="","",VLOOKUP(A46,'I and II. Overview'!$F$36:$L$75,4,0))),"")</f>
        <v/>
      </c>
      <c r="D46" s="69" t="str">
        <f>IFERROR(IF(A46="","",IF(VLOOKUP(A46,'I and II. Overview'!$F$36:$L$75,6,0)="","",VLOOKUP(A46,'I and II. Overview'!$F$36:$L$75,6,0))),"")</f>
        <v/>
      </c>
      <c r="E46" s="70" t="str">
        <f>IFERROR(VLOOKUP(D46,'Ceiling - Project impl.'!$A$2:$B$203,2,0),"")</f>
        <v/>
      </c>
      <c r="F46" s="71"/>
      <c r="G46" s="72" t="str">
        <f>IFERROR(IF(F46="","",VLOOKUP(D46,'Ceiling - Project impl.'!$A$1:$F$204,3,0)),"")</f>
        <v/>
      </c>
      <c r="H46" s="73">
        <f t="shared" si="8"/>
        <v>0</v>
      </c>
      <c r="I46" s="74"/>
      <c r="J46" s="71"/>
      <c r="K46" s="72" t="str">
        <f>IFERROR(IF(J46=""," ",VLOOKUP(D46,'Ceiling - Project impl.'!$A$1:$F$204,4,0)),"")</f>
        <v xml:space="preserve"> </v>
      </c>
      <c r="L46" s="73">
        <f t="shared" si="9"/>
        <v>0</v>
      </c>
      <c r="M46" s="74"/>
      <c r="N46" s="71"/>
      <c r="O46" s="72" t="str">
        <f>IFERROR(IF(N46=""," ",VLOOKUP(D46,'Ceiling - Project impl.'!$A$1:$F$204,5,0)),"")</f>
        <v xml:space="preserve"> </v>
      </c>
      <c r="P46" s="73">
        <f t="shared" si="10"/>
        <v>0</v>
      </c>
      <c r="Q46" s="74"/>
      <c r="R46" s="71"/>
      <c r="S46" s="72" t="str">
        <f>IFERROR(IF(R46=""," ",VLOOKUP(D46,'Ceiling - Project impl.'!$A$1:$F$204,6,0)),"")</f>
        <v xml:space="preserve"> </v>
      </c>
      <c r="T46" s="73">
        <f t="shared" si="11"/>
        <v>0</v>
      </c>
      <c r="U46" s="75">
        <f t="shared" si="12"/>
        <v>0</v>
      </c>
      <c r="V46" s="76">
        <f t="shared" si="13"/>
        <v>0</v>
      </c>
      <c r="W46" s="77"/>
    </row>
    <row r="47" spans="1:23" x14ac:dyDescent="0.25">
      <c r="A47" s="67"/>
      <c r="B47" s="68" t="str">
        <f t="shared" si="7"/>
        <v/>
      </c>
      <c r="C47" s="69" t="str">
        <f>IFERROR(IF(A47="","",IF(VLOOKUP(A47,'I and II. Overview'!$F$36:$L$75,4,0)="","",VLOOKUP(A47,'I and II. Overview'!$F$36:$L$75,4,0))),"")</f>
        <v/>
      </c>
      <c r="D47" s="69" t="str">
        <f>IFERROR(IF(A47="","",IF(VLOOKUP(A47,'I and II. Overview'!$F$36:$L$75,6,0)="","",VLOOKUP(A47,'I and II. Overview'!$F$36:$L$75,6,0))),"")</f>
        <v/>
      </c>
      <c r="E47" s="70" t="str">
        <f>IFERROR(VLOOKUP(D47,'Ceiling - Project impl.'!$A$2:$B$203,2,0),"")</f>
        <v/>
      </c>
      <c r="F47" s="71"/>
      <c r="G47" s="72" t="str">
        <f>IFERROR(IF(F47="","",VLOOKUP(D47,'Ceiling - Project impl.'!$A$1:$F$204,3,0)),"")</f>
        <v/>
      </c>
      <c r="H47" s="73">
        <f t="shared" si="8"/>
        <v>0</v>
      </c>
      <c r="I47" s="74"/>
      <c r="J47" s="71"/>
      <c r="K47" s="72" t="str">
        <f>IFERROR(IF(J47=""," ",VLOOKUP(D47,'Ceiling - Project impl.'!$A$1:$F$204,4,0)),"")</f>
        <v xml:space="preserve"> </v>
      </c>
      <c r="L47" s="73">
        <f t="shared" si="9"/>
        <v>0</v>
      </c>
      <c r="M47" s="74"/>
      <c r="N47" s="71"/>
      <c r="O47" s="72" t="str">
        <f>IFERROR(IF(N47=""," ",VLOOKUP(D47,'Ceiling - Project impl.'!$A$1:$F$204,5,0)),"")</f>
        <v xml:space="preserve"> </v>
      </c>
      <c r="P47" s="73">
        <f t="shared" si="10"/>
        <v>0</v>
      </c>
      <c r="Q47" s="74"/>
      <c r="R47" s="71"/>
      <c r="S47" s="72" t="str">
        <f>IFERROR(IF(R47=""," ",VLOOKUP(D47,'Ceiling - Project impl.'!$A$1:$F$204,6,0)),"")</f>
        <v xml:space="preserve"> </v>
      </c>
      <c r="T47" s="73">
        <f t="shared" si="11"/>
        <v>0</v>
      </c>
      <c r="U47" s="75">
        <f t="shared" si="12"/>
        <v>0</v>
      </c>
      <c r="V47" s="76">
        <f t="shared" si="13"/>
        <v>0</v>
      </c>
      <c r="W47" s="77"/>
    </row>
    <row r="48" spans="1:23" x14ac:dyDescent="0.25">
      <c r="A48" s="67"/>
      <c r="B48" s="68" t="str">
        <f t="shared" si="7"/>
        <v/>
      </c>
      <c r="C48" s="69" t="str">
        <f>IFERROR(IF(A48="","",IF(VLOOKUP(A48,'I and II. Overview'!$F$36:$L$75,4,0)="","",VLOOKUP(A48,'I and II. Overview'!$F$36:$L$75,4,0))),"")</f>
        <v/>
      </c>
      <c r="D48" s="69" t="str">
        <f>IFERROR(IF(A48="","",IF(VLOOKUP(A48,'I and II. Overview'!$F$36:$L$75,6,0)="","",VLOOKUP(A48,'I and II. Overview'!$F$36:$L$75,6,0))),"")</f>
        <v/>
      </c>
      <c r="E48" s="70" t="str">
        <f>IFERROR(VLOOKUP(D48,'Ceiling - Project impl.'!$A$2:$B$203,2,0),"")</f>
        <v/>
      </c>
      <c r="F48" s="71"/>
      <c r="G48" s="72" t="str">
        <f>IFERROR(IF(F48="","",VLOOKUP(D48,'Ceiling - Project impl.'!$A$1:$F$204,3,0)),"")</f>
        <v/>
      </c>
      <c r="H48" s="73">
        <f t="shared" si="8"/>
        <v>0</v>
      </c>
      <c r="I48" s="74"/>
      <c r="J48" s="71"/>
      <c r="K48" s="72" t="str">
        <f>IFERROR(IF(J48=""," ",VLOOKUP(D48,'Ceiling - Project impl.'!$A$1:$F$204,4,0)),"")</f>
        <v xml:space="preserve"> </v>
      </c>
      <c r="L48" s="73">
        <f t="shared" si="9"/>
        <v>0</v>
      </c>
      <c r="M48" s="74"/>
      <c r="N48" s="71"/>
      <c r="O48" s="72" t="str">
        <f>IFERROR(IF(N48=""," ",VLOOKUP(D48,'Ceiling - Project impl.'!$A$1:$F$204,5,0)),"")</f>
        <v xml:space="preserve"> </v>
      </c>
      <c r="P48" s="73">
        <f t="shared" si="10"/>
        <v>0</v>
      </c>
      <c r="Q48" s="74"/>
      <c r="R48" s="71"/>
      <c r="S48" s="72" t="str">
        <f>IFERROR(IF(R48=""," ",VLOOKUP(D48,'Ceiling - Project impl.'!$A$1:$F$204,6,0)),"")</f>
        <v xml:space="preserve"> </v>
      </c>
      <c r="T48" s="73">
        <f t="shared" si="11"/>
        <v>0</v>
      </c>
      <c r="U48" s="75">
        <f t="shared" si="12"/>
        <v>0</v>
      </c>
      <c r="V48" s="76">
        <f t="shared" si="13"/>
        <v>0</v>
      </c>
      <c r="W48" s="77"/>
    </row>
    <row r="49" spans="1:23" x14ac:dyDescent="0.25">
      <c r="A49" s="67"/>
      <c r="B49" s="68" t="str">
        <f t="shared" si="7"/>
        <v/>
      </c>
      <c r="C49" s="69" t="str">
        <f>IFERROR(IF(A49="","",IF(VLOOKUP(A49,'I and II. Overview'!$F$36:$L$75,4,0)="","",VLOOKUP(A49,'I and II. Overview'!$F$36:$L$75,4,0))),"")</f>
        <v/>
      </c>
      <c r="D49" s="69" t="str">
        <f>IFERROR(IF(A49="","",IF(VLOOKUP(A49,'I and II. Overview'!$F$36:$L$75,6,0)="","",VLOOKUP(A49,'I and II. Overview'!$F$36:$L$75,6,0))),"")</f>
        <v/>
      </c>
      <c r="E49" s="70" t="str">
        <f>IFERROR(VLOOKUP(D49,'Ceiling - Project impl.'!$A$2:$B$203,2,0),"")</f>
        <v/>
      </c>
      <c r="F49" s="71"/>
      <c r="G49" s="72" t="str">
        <f>IFERROR(IF(F49="","",VLOOKUP(D49,'Ceiling - Project impl.'!$A$1:$F$204,3,0)),"")</f>
        <v/>
      </c>
      <c r="H49" s="73">
        <f t="shared" si="8"/>
        <v>0</v>
      </c>
      <c r="I49" s="74"/>
      <c r="J49" s="71"/>
      <c r="K49" s="72" t="str">
        <f>IFERROR(IF(J49=""," ",VLOOKUP(D49,'Ceiling - Project impl.'!$A$1:$F$204,4,0)),"")</f>
        <v xml:space="preserve"> </v>
      </c>
      <c r="L49" s="73">
        <f t="shared" si="9"/>
        <v>0</v>
      </c>
      <c r="M49" s="74"/>
      <c r="N49" s="71"/>
      <c r="O49" s="72" t="str">
        <f>IFERROR(IF(N49=""," ",VLOOKUP(D49,'Ceiling - Project impl.'!$A$1:$F$204,5,0)),"")</f>
        <v xml:space="preserve"> </v>
      </c>
      <c r="P49" s="73">
        <f t="shared" si="10"/>
        <v>0</v>
      </c>
      <c r="Q49" s="74"/>
      <c r="R49" s="71"/>
      <c r="S49" s="72" t="str">
        <f>IFERROR(IF(R49=""," ",VLOOKUP(D49,'Ceiling - Project impl.'!$A$1:$F$204,6,0)),"")</f>
        <v xml:space="preserve"> </v>
      </c>
      <c r="T49" s="73">
        <f t="shared" si="11"/>
        <v>0</v>
      </c>
      <c r="U49" s="75">
        <f t="shared" si="12"/>
        <v>0</v>
      </c>
      <c r="V49" s="76">
        <f t="shared" si="13"/>
        <v>0</v>
      </c>
      <c r="W49" s="77"/>
    </row>
    <row r="50" spans="1:23" x14ac:dyDescent="0.25">
      <c r="A50" s="67"/>
      <c r="B50" s="68" t="str">
        <f t="shared" si="7"/>
        <v/>
      </c>
      <c r="C50" s="69" t="str">
        <f>IFERROR(IF(A50="","",IF(VLOOKUP(A50,'I and II. Overview'!$F$36:$L$75,4,0)="","",VLOOKUP(A50,'I and II. Overview'!$F$36:$L$75,4,0))),"")</f>
        <v/>
      </c>
      <c r="D50" s="69" t="str">
        <f>IFERROR(IF(A50="","",IF(VLOOKUP(A50,'I and II. Overview'!$F$36:$L$75,6,0)="","",VLOOKUP(A50,'I and II. Overview'!$F$36:$L$75,6,0))),"")</f>
        <v/>
      </c>
      <c r="E50" s="70" t="str">
        <f>IFERROR(VLOOKUP(D50,'Ceiling - Project impl.'!$A$2:$B$203,2,0),"")</f>
        <v/>
      </c>
      <c r="F50" s="71"/>
      <c r="G50" s="72" t="str">
        <f>IFERROR(IF(F50="","",VLOOKUP(D50,'Ceiling - Project impl.'!$A$1:$F$204,3,0)),"")</f>
        <v/>
      </c>
      <c r="H50" s="73">
        <f t="shared" si="8"/>
        <v>0</v>
      </c>
      <c r="I50" s="74"/>
      <c r="J50" s="71"/>
      <c r="K50" s="72" t="str">
        <f>IFERROR(IF(J50=""," ",VLOOKUP(D50,'Ceiling - Project impl.'!$A$1:$F$204,4,0)),"")</f>
        <v xml:space="preserve"> </v>
      </c>
      <c r="L50" s="73">
        <f t="shared" si="9"/>
        <v>0</v>
      </c>
      <c r="M50" s="74"/>
      <c r="N50" s="71"/>
      <c r="O50" s="72" t="str">
        <f>IFERROR(IF(N50=""," ",VLOOKUP(D50,'Ceiling - Project impl.'!$A$1:$F$204,5,0)),"")</f>
        <v xml:space="preserve"> </v>
      </c>
      <c r="P50" s="73">
        <f t="shared" si="10"/>
        <v>0</v>
      </c>
      <c r="Q50" s="74"/>
      <c r="R50" s="71"/>
      <c r="S50" s="72" t="str">
        <f>IFERROR(IF(R50=""," ",VLOOKUP(D50,'Ceiling - Project impl.'!$A$1:$F$204,6,0)),"")</f>
        <v xml:space="preserve"> </v>
      </c>
      <c r="T50" s="73">
        <f t="shared" si="11"/>
        <v>0</v>
      </c>
      <c r="U50" s="75">
        <f t="shared" si="12"/>
        <v>0</v>
      </c>
      <c r="V50" s="76">
        <f t="shared" si="13"/>
        <v>0</v>
      </c>
      <c r="W50" s="77"/>
    </row>
    <row r="51" spans="1:23" x14ac:dyDescent="0.25">
      <c r="A51" s="67"/>
      <c r="B51" s="68" t="str">
        <f t="shared" si="7"/>
        <v/>
      </c>
      <c r="C51" s="69" t="str">
        <f>IFERROR(IF(A51="","",IF(VLOOKUP(A51,'I and II. Overview'!$F$36:$L$75,4,0)="","",VLOOKUP(A51,'I and II. Overview'!$F$36:$L$75,4,0))),"")</f>
        <v/>
      </c>
      <c r="D51" s="69" t="str">
        <f>IFERROR(IF(A51="","",IF(VLOOKUP(A51,'I and II. Overview'!$F$36:$L$75,6,0)="","",VLOOKUP(A51,'I and II. Overview'!$F$36:$L$75,6,0))),"")</f>
        <v/>
      </c>
      <c r="E51" s="70" t="str">
        <f>IFERROR(VLOOKUP(D51,'Ceiling - Project impl.'!$A$2:$B$203,2,0),"")</f>
        <v/>
      </c>
      <c r="F51" s="71"/>
      <c r="G51" s="72" t="str">
        <f>IFERROR(IF(F51="","",VLOOKUP(D51,'Ceiling - Project impl.'!$A$1:$F$204,3,0)),"")</f>
        <v/>
      </c>
      <c r="H51" s="73">
        <f t="shared" si="8"/>
        <v>0</v>
      </c>
      <c r="I51" s="74"/>
      <c r="J51" s="71"/>
      <c r="K51" s="72" t="str">
        <f>IFERROR(IF(J51=""," ",VLOOKUP(D51,'Ceiling - Project impl.'!$A$1:$F$204,4,0)),"")</f>
        <v xml:space="preserve"> </v>
      </c>
      <c r="L51" s="73">
        <f t="shared" si="9"/>
        <v>0</v>
      </c>
      <c r="M51" s="74"/>
      <c r="N51" s="71"/>
      <c r="O51" s="72" t="str">
        <f>IFERROR(IF(N51=""," ",VLOOKUP(D51,'Ceiling - Project impl.'!$A$1:$F$204,5,0)),"")</f>
        <v xml:space="preserve"> </v>
      </c>
      <c r="P51" s="73">
        <f t="shared" si="10"/>
        <v>0</v>
      </c>
      <c r="Q51" s="74"/>
      <c r="R51" s="71"/>
      <c r="S51" s="72" t="str">
        <f>IFERROR(IF(R51=""," ",VLOOKUP(D51,'Ceiling - Project impl.'!$A$1:$F$204,6,0)),"")</f>
        <v xml:space="preserve"> </v>
      </c>
      <c r="T51" s="73">
        <f t="shared" si="11"/>
        <v>0</v>
      </c>
      <c r="U51" s="75">
        <f t="shared" si="12"/>
        <v>0</v>
      </c>
      <c r="V51" s="76">
        <f t="shared" si="13"/>
        <v>0</v>
      </c>
      <c r="W51" s="77"/>
    </row>
    <row r="52" spans="1:23" x14ac:dyDescent="0.25">
      <c r="A52" s="67"/>
      <c r="B52" s="68" t="str">
        <f t="shared" si="7"/>
        <v/>
      </c>
      <c r="C52" s="69" t="str">
        <f>IFERROR(IF(A52="","",IF(VLOOKUP(A52,'I and II. Overview'!$F$36:$L$75,4,0)="","",VLOOKUP(A52,'I and II. Overview'!$F$36:$L$75,4,0))),"")</f>
        <v/>
      </c>
      <c r="D52" s="69" t="str">
        <f>IFERROR(IF(A52="","",IF(VLOOKUP(A52,'I and II. Overview'!$F$36:$L$75,6,0)="","",VLOOKUP(A52,'I and II. Overview'!$F$36:$L$75,6,0))),"")</f>
        <v/>
      </c>
      <c r="E52" s="70" t="str">
        <f>IFERROR(VLOOKUP(D52,'Ceiling - Project impl.'!$A$2:$B$203,2,0),"")</f>
        <v/>
      </c>
      <c r="F52" s="71"/>
      <c r="G52" s="72" t="str">
        <f>IFERROR(IF(F52="","",VLOOKUP(D52,'Ceiling - Project impl.'!$A$1:$F$204,3,0)),"")</f>
        <v/>
      </c>
      <c r="H52" s="73">
        <f t="shared" si="8"/>
        <v>0</v>
      </c>
      <c r="I52" s="74"/>
      <c r="J52" s="71"/>
      <c r="K52" s="72" t="str">
        <f>IFERROR(IF(J52=""," ",VLOOKUP(D52,'Ceiling - Project impl.'!$A$1:$F$204,4,0)),"")</f>
        <v xml:space="preserve"> </v>
      </c>
      <c r="L52" s="73">
        <f t="shared" si="9"/>
        <v>0</v>
      </c>
      <c r="M52" s="74"/>
      <c r="N52" s="71"/>
      <c r="O52" s="72" t="str">
        <f>IFERROR(IF(N52=""," ",VLOOKUP(D52,'Ceiling - Project impl.'!$A$1:$F$204,5,0)),"")</f>
        <v xml:space="preserve"> </v>
      </c>
      <c r="P52" s="73">
        <f t="shared" si="10"/>
        <v>0</v>
      </c>
      <c r="Q52" s="74"/>
      <c r="R52" s="71"/>
      <c r="S52" s="72" t="str">
        <f>IFERROR(IF(R52=""," ",VLOOKUP(D52,'Ceiling - Project impl.'!$A$1:$F$204,6,0)),"")</f>
        <v xml:space="preserve"> </v>
      </c>
      <c r="T52" s="73">
        <f t="shared" si="11"/>
        <v>0</v>
      </c>
      <c r="U52" s="75">
        <f t="shared" si="12"/>
        <v>0</v>
      </c>
      <c r="V52" s="76">
        <f t="shared" si="13"/>
        <v>0</v>
      </c>
      <c r="W52" s="77"/>
    </row>
    <row r="53" spans="1:23" x14ac:dyDescent="0.25">
      <c r="A53" s="67"/>
      <c r="B53" s="68" t="str">
        <f t="shared" si="7"/>
        <v/>
      </c>
      <c r="C53" s="69" t="str">
        <f>IFERROR(IF(A53="","",IF(VLOOKUP(A53,'I and II. Overview'!$F$36:$L$75,4,0)="","",VLOOKUP(A53,'I and II. Overview'!$F$36:$L$75,4,0))),"")</f>
        <v/>
      </c>
      <c r="D53" s="69" t="str">
        <f>IFERROR(IF(A53="","",IF(VLOOKUP(A53,'I and II. Overview'!$F$36:$L$75,6,0)="","",VLOOKUP(A53,'I and II. Overview'!$F$36:$L$75,6,0))),"")</f>
        <v/>
      </c>
      <c r="E53" s="70" t="str">
        <f>IFERROR(VLOOKUP(D53,'Ceiling - Project impl.'!$A$2:$B$203,2,0),"")</f>
        <v/>
      </c>
      <c r="F53" s="71"/>
      <c r="G53" s="72" t="str">
        <f>IFERROR(IF(F53="","",VLOOKUP(D53,'Ceiling - Project impl.'!$A$1:$F$204,3,0)),"")</f>
        <v/>
      </c>
      <c r="H53" s="73">
        <f t="shared" si="8"/>
        <v>0</v>
      </c>
      <c r="I53" s="74"/>
      <c r="J53" s="71"/>
      <c r="K53" s="72" t="str">
        <f>IFERROR(IF(J53=""," ",VLOOKUP(D53,'Ceiling - Project impl.'!$A$1:$F$204,4,0)),"")</f>
        <v xml:space="preserve"> </v>
      </c>
      <c r="L53" s="73">
        <f t="shared" si="9"/>
        <v>0</v>
      </c>
      <c r="M53" s="74"/>
      <c r="N53" s="71"/>
      <c r="O53" s="72" t="str">
        <f>IFERROR(IF(N53=""," ",VLOOKUP(D53,'Ceiling - Project impl.'!$A$1:$F$204,5,0)),"")</f>
        <v xml:space="preserve"> </v>
      </c>
      <c r="P53" s="73">
        <f t="shared" si="10"/>
        <v>0</v>
      </c>
      <c r="Q53" s="74"/>
      <c r="R53" s="71"/>
      <c r="S53" s="72" t="str">
        <f>IFERROR(IF(R53=""," ",VLOOKUP(D53,'Ceiling - Project impl.'!$A$1:$F$204,6,0)),"")</f>
        <v xml:space="preserve"> </v>
      </c>
      <c r="T53" s="73">
        <f t="shared" si="11"/>
        <v>0</v>
      </c>
      <c r="U53" s="75">
        <f t="shared" si="12"/>
        <v>0</v>
      </c>
      <c r="V53" s="76">
        <f t="shared" si="13"/>
        <v>0</v>
      </c>
      <c r="W53" s="77"/>
    </row>
    <row r="54" spans="1:23" x14ac:dyDescent="0.25">
      <c r="A54" s="67"/>
      <c r="B54" s="68" t="str">
        <f t="shared" si="7"/>
        <v/>
      </c>
      <c r="C54" s="69" t="str">
        <f>IFERROR(IF(A54="","",IF(VLOOKUP(A54,'I and II. Overview'!$F$36:$L$75,4,0)="","",VLOOKUP(A54,'I and II. Overview'!$F$36:$L$75,4,0))),"")</f>
        <v/>
      </c>
      <c r="D54" s="69" t="str">
        <f>IFERROR(IF(A54="","",IF(VLOOKUP(A54,'I and II. Overview'!$F$36:$L$75,6,0)="","",VLOOKUP(A54,'I and II. Overview'!$F$36:$L$75,6,0))),"")</f>
        <v/>
      </c>
      <c r="E54" s="70" t="str">
        <f>IFERROR(VLOOKUP(D54,'Ceiling - Project impl.'!$A$2:$B$203,2,0),"")</f>
        <v/>
      </c>
      <c r="F54" s="71"/>
      <c r="G54" s="72" t="str">
        <f>IFERROR(IF(F54="","",VLOOKUP(D54,'Ceiling - Project impl.'!$A$1:$F$204,3,0)),"")</f>
        <v/>
      </c>
      <c r="H54" s="73">
        <f t="shared" si="8"/>
        <v>0</v>
      </c>
      <c r="I54" s="74"/>
      <c r="J54" s="71"/>
      <c r="K54" s="72" t="str">
        <f>IFERROR(IF(J54=""," ",VLOOKUP(D54,'Ceiling - Project impl.'!$A$1:$F$204,4,0)),"")</f>
        <v xml:space="preserve"> </v>
      </c>
      <c r="L54" s="73">
        <f t="shared" si="9"/>
        <v>0</v>
      </c>
      <c r="M54" s="74"/>
      <c r="N54" s="71"/>
      <c r="O54" s="72" t="str">
        <f>IFERROR(IF(N54=""," ",VLOOKUP(D54,'Ceiling - Project impl.'!$A$1:$F$204,5,0)),"")</f>
        <v xml:space="preserve"> </v>
      </c>
      <c r="P54" s="73">
        <f t="shared" si="10"/>
        <v>0</v>
      </c>
      <c r="Q54" s="74"/>
      <c r="R54" s="71"/>
      <c r="S54" s="72" t="str">
        <f>IFERROR(IF(R54=""," ",VLOOKUP(D54,'Ceiling - Project impl.'!$A$1:$F$204,6,0)),"")</f>
        <v xml:space="preserve"> </v>
      </c>
      <c r="T54" s="73">
        <f t="shared" si="11"/>
        <v>0</v>
      </c>
      <c r="U54" s="75">
        <f t="shared" si="12"/>
        <v>0</v>
      </c>
      <c r="V54" s="76">
        <f t="shared" si="13"/>
        <v>0</v>
      </c>
      <c r="W54" s="77"/>
    </row>
    <row r="55" spans="1:23" x14ac:dyDescent="0.25">
      <c r="A55" s="67"/>
      <c r="B55" s="68" t="str">
        <f t="shared" si="7"/>
        <v/>
      </c>
      <c r="C55" s="69" t="str">
        <f>IFERROR(IF(A55="","",IF(VLOOKUP(A55,'I and II. Overview'!$F$36:$L$75,4,0)="","",VLOOKUP(A55,'I and II. Overview'!$F$36:$L$75,4,0))),"")</f>
        <v/>
      </c>
      <c r="D55" s="69" t="str">
        <f>IFERROR(IF(A55="","",IF(VLOOKUP(A55,'I and II. Overview'!$F$36:$L$75,6,0)="","",VLOOKUP(A55,'I and II. Overview'!$F$36:$L$75,6,0))),"")</f>
        <v/>
      </c>
      <c r="E55" s="70" t="str">
        <f>IFERROR(VLOOKUP(D55,'Ceiling - Project impl.'!$A$2:$B$203,2,0),"")</f>
        <v/>
      </c>
      <c r="F55" s="71"/>
      <c r="G55" s="72" t="str">
        <f>IFERROR(IF(F55="","",VLOOKUP(D55,'Ceiling - Project impl.'!$A$1:$F$204,3,0)),"")</f>
        <v/>
      </c>
      <c r="H55" s="73">
        <f t="shared" si="8"/>
        <v>0</v>
      </c>
      <c r="I55" s="74"/>
      <c r="J55" s="71"/>
      <c r="K55" s="72" t="str">
        <f>IFERROR(IF(J55=""," ",VLOOKUP(D55,'Ceiling - Project impl.'!$A$1:$F$204,4,0)),"")</f>
        <v xml:space="preserve"> </v>
      </c>
      <c r="L55" s="73">
        <f t="shared" si="9"/>
        <v>0</v>
      </c>
      <c r="M55" s="74"/>
      <c r="N55" s="71"/>
      <c r="O55" s="72" t="str">
        <f>IFERROR(IF(N55=""," ",VLOOKUP(D55,'Ceiling - Project impl.'!$A$1:$F$204,5,0)),"")</f>
        <v xml:space="preserve"> </v>
      </c>
      <c r="P55" s="73">
        <f t="shared" si="10"/>
        <v>0</v>
      </c>
      <c r="Q55" s="74"/>
      <c r="R55" s="71"/>
      <c r="S55" s="72" t="str">
        <f>IFERROR(IF(R55=""," ",VLOOKUP(D55,'Ceiling - Project impl.'!$A$1:$F$204,6,0)),"")</f>
        <v xml:space="preserve"> </v>
      </c>
      <c r="T55" s="73">
        <f t="shared" si="11"/>
        <v>0</v>
      </c>
      <c r="U55" s="75">
        <f t="shared" si="12"/>
        <v>0</v>
      </c>
      <c r="V55" s="76">
        <f t="shared" si="13"/>
        <v>0</v>
      </c>
      <c r="W55" s="77"/>
    </row>
    <row r="56" spans="1:23" x14ac:dyDescent="0.25">
      <c r="A56" s="67"/>
      <c r="B56" s="68" t="str">
        <f t="shared" si="7"/>
        <v/>
      </c>
      <c r="C56" s="69" t="str">
        <f>IFERROR(IF(A56="","",IF(VLOOKUP(A56,'I and II. Overview'!$F$36:$L$75,4,0)="","",VLOOKUP(A56,'I and II. Overview'!$F$36:$L$75,4,0))),"")</f>
        <v/>
      </c>
      <c r="D56" s="69" t="str">
        <f>IFERROR(IF(A56="","",IF(VLOOKUP(A56,'I and II. Overview'!$F$36:$L$75,6,0)="","",VLOOKUP(A56,'I and II. Overview'!$F$36:$L$75,6,0))),"")</f>
        <v/>
      </c>
      <c r="E56" s="70" t="str">
        <f>IFERROR(VLOOKUP(D56,'Ceiling - Project impl.'!$A$2:$B$203,2,0),"")</f>
        <v/>
      </c>
      <c r="F56" s="71"/>
      <c r="G56" s="72" t="str">
        <f>IFERROR(IF(F56="","",VLOOKUP(D56,'Ceiling - Project impl.'!$A$1:$F$204,3,0)),"")</f>
        <v/>
      </c>
      <c r="H56" s="73">
        <f t="shared" si="8"/>
        <v>0</v>
      </c>
      <c r="I56" s="74"/>
      <c r="J56" s="71"/>
      <c r="K56" s="72" t="str">
        <f>IFERROR(IF(J56=""," ",VLOOKUP(D56,'Ceiling - Project impl.'!$A$1:$F$204,4,0)),"")</f>
        <v xml:space="preserve"> </v>
      </c>
      <c r="L56" s="73">
        <f t="shared" si="9"/>
        <v>0</v>
      </c>
      <c r="M56" s="74"/>
      <c r="N56" s="71"/>
      <c r="O56" s="72" t="str">
        <f>IFERROR(IF(N56=""," ",VLOOKUP(D56,'Ceiling - Project impl.'!$A$1:$F$204,5,0)),"")</f>
        <v xml:space="preserve"> </v>
      </c>
      <c r="P56" s="73">
        <f t="shared" si="10"/>
        <v>0</v>
      </c>
      <c r="Q56" s="74"/>
      <c r="R56" s="71"/>
      <c r="S56" s="72" t="str">
        <f>IFERROR(IF(R56=""," ",VLOOKUP(D56,'Ceiling - Project impl.'!$A$1:$F$204,6,0)),"")</f>
        <v xml:space="preserve"> </v>
      </c>
      <c r="T56" s="73">
        <f t="shared" si="11"/>
        <v>0</v>
      </c>
      <c r="U56" s="75">
        <f t="shared" si="12"/>
        <v>0</v>
      </c>
      <c r="V56" s="76">
        <f t="shared" si="13"/>
        <v>0</v>
      </c>
      <c r="W56" s="77"/>
    </row>
    <row r="57" spans="1:23" x14ac:dyDescent="0.25">
      <c r="A57" s="67"/>
      <c r="B57" s="68" t="str">
        <f t="shared" si="7"/>
        <v/>
      </c>
      <c r="C57" s="69" t="str">
        <f>IFERROR(IF(A57="","",IF(VLOOKUP(A57,'I and II. Overview'!$F$36:$L$75,4,0)="","",VLOOKUP(A57,'I and II. Overview'!$F$36:$L$75,4,0))),"")</f>
        <v/>
      </c>
      <c r="D57" s="69" t="str">
        <f>IFERROR(IF(A57="","",IF(VLOOKUP(A57,'I and II. Overview'!$F$36:$L$75,6,0)="","",VLOOKUP(A57,'I and II. Overview'!$F$36:$L$75,6,0))),"")</f>
        <v/>
      </c>
      <c r="E57" s="70" t="str">
        <f>IFERROR(VLOOKUP(D57,'Ceiling - Project impl.'!$A$2:$B$203,2,0),"")</f>
        <v/>
      </c>
      <c r="F57" s="71"/>
      <c r="G57" s="72" t="str">
        <f>IFERROR(IF(F57="","",VLOOKUP(D57,'Ceiling - Project impl.'!$A$1:$F$204,3,0)),"")</f>
        <v/>
      </c>
      <c r="H57" s="73">
        <f t="shared" si="8"/>
        <v>0</v>
      </c>
      <c r="I57" s="74"/>
      <c r="J57" s="71"/>
      <c r="K57" s="72" t="str">
        <f>IFERROR(IF(J57=""," ",VLOOKUP(D57,'Ceiling - Project impl.'!$A$1:$F$204,4,0)),"")</f>
        <v xml:space="preserve"> </v>
      </c>
      <c r="L57" s="73">
        <f t="shared" si="9"/>
        <v>0</v>
      </c>
      <c r="M57" s="74"/>
      <c r="N57" s="71"/>
      <c r="O57" s="72" t="str">
        <f>IFERROR(IF(N57=""," ",VLOOKUP(D57,'Ceiling - Project impl.'!$A$1:$F$204,5,0)),"")</f>
        <v xml:space="preserve"> </v>
      </c>
      <c r="P57" s="73">
        <f t="shared" si="10"/>
        <v>0</v>
      </c>
      <c r="Q57" s="74"/>
      <c r="R57" s="71"/>
      <c r="S57" s="72" t="str">
        <f>IFERROR(IF(R57=""," ",VLOOKUP(D57,'Ceiling - Project impl.'!$A$1:$F$204,6,0)),"")</f>
        <v xml:space="preserve"> </v>
      </c>
      <c r="T57" s="73">
        <f t="shared" si="11"/>
        <v>0</v>
      </c>
      <c r="U57" s="75">
        <f t="shared" si="12"/>
        <v>0</v>
      </c>
      <c r="V57" s="76">
        <f t="shared" si="13"/>
        <v>0</v>
      </c>
      <c r="W57" s="77"/>
    </row>
    <row r="58" spans="1:23" x14ac:dyDescent="0.25">
      <c r="A58" s="67"/>
      <c r="B58" s="68" t="str">
        <f t="shared" si="7"/>
        <v/>
      </c>
      <c r="C58" s="69" t="str">
        <f>IFERROR(IF(A58="","",IF(VLOOKUP(A58,'I and II. Overview'!$F$36:$L$75,4,0)="","",VLOOKUP(A58,'I and II. Overview'!$F$36:$L$75,4,0))),"")</f>
        <v/>
      </c>
      <c r="D58" s="69" t="str">
        <f>IFERROR(IF(A58="","",IF(VLOOKUP(A58,'I and II. Overview'!$F$36:$L$75,6,0)="","",VLOOKUP(A58,'I and II. Overview'!$F$36:$L$75,6,0))),"")</f>
        <v/>
      </c>
      <c r="E58" s="70" t="str">
        <f>IFERROR(VLOOKUP(D58,'Ceiling - Project impl.'!$A$2:$B$203,2,0),"")</f>
        <v/>
      </c>
      <c r="F58" s="71"/>
      <c r="G58" s="72" t="str">
        <f>IFERROR(IF(F58="","",VLOOKUP(D58,'Ceiling - Project impl.'!$A$1:$F$204,3,0)),"")</f>
        <v/>
      </c>
      <c r="H58" s="73">
        <f t="shared" si="8"/>
        <v>0</v>
      </c>
      <c r="I58" s="74"/>
      <c r="J58" s="71"/>
      <c r="K58" s="72" t="str">
        <f>IFERROR(IF(J58=""," ",VLOOKUP(D58,'Ceiling - Project impl.'!$A$1:$F$204,4,0)),"")</f>
        <v xml:space="preserve"> </v>
      </c>
      <c r="L58" s="73">
        <f t="shared" si="9"/>
        <v>0</v>
      </c>
      <c r="M58" s="74"/>
      <c r="N58" s="71"/>
      <c r="O58" s="72" t="str">
        <f>IFERROR(IF(N58=""," ",VLOOKUP(D58,'Ceiling - Project impl.'!$A$1:$F$204,5,0)),"")</f>
        <v xml:space="preserve"> </v>
      </c>
      <c r="P58" s="73">
        <f t="shared" si="10"/>
        <v>0</v>
      </c>
      <c r="Q58" s="74"/>
      <c r="R58" s="71"/>
      <c r="S58" s="72" t="str">
        <f>IFERROR(IF(R58=""," ",VLOOKUP(D58,'Ceiling - Project impl.'!$A$1:$F$204,6,0)),"")</f>
        <v xml:space="preserve"> </v>
      </c>
      <c r="T58" s="73">
        <f t="shared" si="11"/>
        <v>0</v>
      </c>
      <c r="U58" s="75">
        <f t="shared" si="12"/>
        <v>0</v>
      </c>
      <c r="V58" s="76">
        <f t="shared" si="13"/>
        <v>0</v>
      </c>
      <c r="W58" s="77"/>
    </row>
    <row r="59" spans="1:23" x14ac:dyDescent="0.25">
      <c r="A59" s="67"/>
      <c r="B59" s="68" t="str">
        <f t="shared" si="7"/>
        <v/>
      </c>
      <c r="C59" s="69" t="str">
        <f>IFERROR(IF(A59="","",IF(VLOOKUP(A59,'I and II. Overview'!$F$36:$L$75,4,0)="","",VLOOKUP(A59,'I and II. Overview'!$F$36:$L$75,4,0))),"")</f>
        <v/>
      </c>
      <c r="D59" s="69" t="str">
        <f>IFERROR(IF(A59="","",IF(VLOOKUP(A59,'I and II. Overview'!$F$36:$L$75,6,0)="","",VLOOKUP(A59,'I and II. Overview'!$F$36:$L$75,6,0))),"")</f>
        <v/>
      </c>
      <c r="E59" s="70" t="str">
        <f>IFERROR(VLOOKUP(D59,'Ceiling - Project impl.'!$A$2:$B$203,2,0),"")</f>
        <v/>
      </c>
      <c r="F59" s="71"/>
      <c r="G59" s="72" t="str">
        <f>IFERROR(IF(F59="","",VLOOKUP(D59,'Ceiling - Project impl.'!$A$1:$F$204,3,0)),"")</f>
        <v/>
      </c>
      <c r="H59" s="73">
        <f t="shared" si="8"/>
        <v>0</v>
      </c>
      <c r="I59" s="74"/>
      <c r="J59" s="71"/>
      <c r="K59" s="72" t="str">
        <f>IFERROR(IF(J59=""," ",VLOOKUP(D59,'Ceiling - Project impl.'!$A$1:$F$204,4,0)),"")</f>
        <v xml:space="preserve"> </v>
      </c>
      <c r="L59" s="73">
        <f t="shared" si="9"/>
        <v>0</v>
      </c>
      <c r="M59" s="74"/>
      <c r="N59" s="71"/>
      <c r="O59" s="72" t="str">
        <f>IFERROR(IF(N59=""," ",VLOOKUP(D59,'Ceiling - Project impl.'!$A$1:$F$204,5,0)),"")</f>
        <v xml:space="preserve"> </v>
      </c>
      <c r="P59" s="73">
        <f t="shared" si="10"/>
        <v>0</v>
      </c>
      <c r="Q59" s="74"/>
      <c r="R59" s="71"/>
      <c r="S59" s="72" t="str">
        <f>IFERROR(IF(R59=""," ",VLOOKUP(D59,'Ceiling - Project impl.'!$A$1:$F$204,6,0)),"")</f>
        <v xml:space="preserve"> </v>
      </c>
      <c r="T59" s="73">
        <f t="shared" si="11"/>
        <v>0</v>
      </c>
      <c r="U59" s="75">
        <f t="shared" si="12"/>
        <v>0</v>
      </c>
      <c r="V59" s="76">
        <f t="shared" si="13"/>
        <v>0</v>
      </c>
      <c r="W59" s="77"/>
    </row>
    <row r="60" spans="1:23" x14ac:dyDescent="0.25">
      <c r="A60" s="67"/>
      <c r="B60" s="68" t="str">
        <f t="shared" si="7"/>
        <v/>
      </c>
      <c r="C60" s="69" t="str">
        <f>IFERROR(IF(A60="","",IF(VLOOKUP(A60,'I and II. Overview'!$F$36:$L$75,4,0)="","",VLOOKUP(A60,'I and II. Overview'!$F$36:$L$75,4,0))),"")</f>
        <v/>
      </c>
      <c r="D60" s="69" t="str">
        <f>IFERROR(IF(A60="","",IF(VLOOKUP(A60,'I and II. Overview'!$F$36:$L$75,6,0)="","",VLOOKUP(A60,'I and II. Overview'!$F$36:$L$75,6,0))),"")</f>
        <v/>
      </c>
      <c r="E60" s="70" t="str">
        <f>IFERROR(VLOOKUP(D60,'Ceiling - Project impl.'!$A$2:$B$203,2,0),"")</f>
        <v/>
      </c>
      <c r="F60" s="71"/>
      <c r="G60" s="72" t="str">
        <f>IFERROR(IF(F60="","",VLOOKUP(D60,'Ceiling - Project impl.'!$A$1:$F$204,3,0)),"")</f>
        <v/>
      </c>
      <c r="H60" s="73">
        <f t="shared" si="8"/>
        <v>0</v>
      </c>
      <c r="I60" s="74"/>
      <c r="J60" s="71"/>
      <c r="K60" s="72" t="str">
        <f>IFERROR(IF(J60=""," ",VLOOKUP(D60,'Ceiling - Project impl.'!$A$1:$F$204,4,0)),"")</f>
        <v xml:space="preserve"> </v>
      </c>
      <c r="L60" s="73">
        <f t="shared" si="9"/>
        <v>0</v>
      </c>
      <c r="M60" s="74"/>
      <c r="N60" s="71"/>
      <c r="O60" s="72" t="str">
        <f>IFERROR(IF(N60=""," ",VLOOKUP(D60,'Ceiling - Project impl.'!$A$1:$F$204,5,0)),"")</f>
        <v xml:space="preserve"> </v>
      </c>
      <c r="P60" s="73">
        <f t="shared" si="10"/>
        <v>0</v>
      </c>
      <c r="Q60" s="74"/>
      <c r="R60" s="71"/>
      <c r="S60" s="72" t="str">
        <f>IFERROR(IF(R60=""," ",VLOOKUP(D60,'Ceiling - Project impl.'!$A$1:$F$204,6,0)),"")</f>
        <v xml:space="preserve"> </v>
      </c>
      <c r="T60" s="73">
        <f t="shared" si="11"/>
        <v>0</v>
      </c>
      <c r="U60" s="75">
        <f t="shared" si="12"/>
        <v>0</v>
      </c>
      <c r="V60" s="76">
        <f t="shared" si="13"/>
        <v>0</v>
      </c>
      <c r="W60" s="77"/>
    </row>
    <row r="61" spans="1:23" x14ac:dyDescent="0.25">
      <c r="A61" s="67"/>
      <c r="B61" s="68" t="str">
        <f t="shared" si="7"/>
        <v/>
      </c>
      <c r="C61" s="69" t="str">
        <f>IFERROR(IF(A61="","",IF(VLOOKUP(A61,'I and II. Overview'!$F$36:$L$75,4,0)="","",VLOOKUP(A61,'I and II. Overview'!$F$36:$L$75,4,0))),"")</f>
        <v/>
      </c>
      <c r="D61" s="69" t="str">
        <f>IFERROR(IF(A61="","",IF(VLOOKUP(A61,'I and II. Overview'!$F$36:$L$75,6,0)="","",VLOOKUP(A61,'I and II. Overview'!$F$36:$L$75,6,0))),"")</f>
        <v/>
      </c>
      <c r="E61" s="70" t="str">
        <f>IFERROR(VLOOKUP(D61,'Ceiling - Project impl.'!$A$2:$B$203,2,0),"")</f>
        <v/>
      </c>
      <c r="F61" s="71"/>
      <c r="G61" s="72" t="str">
        <f>IFERROR(IF(F61="","",VLOOKUP(D61,'Ceiling - Project impl.'!$A$1:$F$204,3,0)),"")</f>
        <v/>
      </c>
      <c r="H61" s="73">
        <f t="shared" si="8"/>
        <v>0</v>
      </c>
      <c r="I61" s="74"/>
      <c r="J61" s="71"/>
      <c r="K61" s="72" t="str">
        <f>IFERROR(IF(J61=""," ",VLOOKUP(D61,'Ceiling - Project impl.'!$A$1:$F$204,4,0)),"")</f>
        <v xml:space="preserve"> </v>
      </c>
      <c r="L61" s="73">
        <f t="shared" si="9"/>
        <v>0</v>
      </c>
      <c r="M61" s="74"/>
      <c r="N61" s="71"/>
      <c r="O61" s="72" t="str">
        <f>IFERROR(IF(N61=""," ",VLOOKUP(D61,'Ceiling - Project impl.'!$A$1:$F$204,5,0)),"")</f>
        <v xml:space="preserve"> </v>
      </c>
      <c r="P61" s="73">
        <f t="shared" si="10"/>
        <v>0</v>
      </c>
      <c r="Q61" s="74"/>
      <c r="R61" s="71"/>
      <c r="S61" s="72" t="str">
        <f>IFERROR(IF(R61=""," ",VLOOKUP(D61,'Ceiling - Project impl.'!$A$1:$F$204,6,0)),"")</f>
        <v xml:space="preserve"> </v>
      </c>
      <c r="T61" s="73">
        <f t="shared" si="11"/>
        <v>0</v>
      </c>
      <c r="U61" s="75">
        <f t="shared" si="12"/>
        <v>0</v>
      </c>
      <c r="V61" s="76">
        <f t="shared" si="13"/>
        <v>0</v>
      </c>
      <c r="W61" s="77"/>
    </row>
    <row r="62" spans="1:23" x14ac:dyDescent="0.25">
      <c r="A62" s="67"/>
      <c r="B62" s="68" t="str">
        <f t="shared" si="7"/>
        <v/>
      </c>
      <c r="C62" s="69" t="str">
        <f>IFERROR(IF(A62="","",IF(VLOOKUP(A62,'I and II. Overview'!$F$36:$L$75,4,0)="","",VLOOKUP(A62,'I and II. Overview'!$F$36:$L$75,4,0))),"")</f>
        <v/>
      </c>
      <c r="D62" s="69" t="str">
        <f>IFERROR(IF(A62="","",IF(VLOOKUP(A62,'I and II. Overview'!$F$36:$L$75,6,0)="","",VLOOKUP(A62,'I and II. Overview'!$F$36:$L$75,6,0))),"")</f>
        <v/>
      </c>
      <c r="E62" s="70" t="str">
        <f>IFERROR(VLOOKUP(D62,'Ceiling - Project impl.'!$A$2:$B$203,2,0),"")</f>
        <v/>
      </c>
      <c r="F62" s="71"/>
      <c r="G62" s="72" t="str">
        <f>IFERROR(IF(F62="","",VLOOKUP(D62,'Ceiling - Project impl.'!$A$1:$F$204,3,0)),"")</f>
        <v/>
      </c>
      <c r="H62" s="73">
        <f t="shared" si="8"/>
        <v>0</v>
      </c>
      <c r="I62" s="74"/>
      <c r="J62" s="71"/>
      <c r="K62" s="72" t="str">
        <f>IFERROR(IF(J62=""," ",VLOOKUP(D62,'Ceiling - Project impl.'!$A$1:$F$204,4,0)),"")</f>
        <v xml:space="preserve"> </v>
      </c>
      <c r="L62" s="73">
        <f t="shared" si="9"/>
        <v>0</v>
      </c>
      <c r="M62" s="74"/>
      <c r="N62" s="71"/>
      <c r="O62" s="72" t="str">
        <f>IFERROR(IF(N62=""," ",VLOOKUP(D62,'Ceiling - Project impl.'!$A$1:$F$204,5,0)),"")</f>
        <v xml:space="preserve"> </v>
      </c>
      <c r="P62" s="73">
        <f t="shared" si="10"/>
        <v>0</v>
      </c>
      <c r="Q62" s="74"/>
      <c r="R62" s="71"/>
      <c r="S62" s="72" t="str">
        <f>IFERROR(IF(R62=""," ",VLOOKUP(D62,'Ceiling - Project impl.'!$A$1:$F$204,6,0)),"")</f>
        <v xml:space="preserve"> </v>
      </c>
      <c r="T62" s="73">
        <f t="shared" si="11"/>
        <v>0</v>
      </c>
      <c r="U62" s="75">
        <f t="shared" si="12"/>
        <v>0</v>
      </c>
      <c r="V62" s="76">
        <f t="shared" si="13"/>
        <v>0</v>
      </c>
      <c r="W62" s="77"/>
    </row>
    <row r="63" spans="1:23" x14ac:dyDescent="0.25">
      <c r="A63" s="67"/>
      <c r="B63" s="68" t="str">
        <f t="shared" si="7"/>
        <v/>
      </c>
      <c r="C63" s="69" t="str">
        <f>IFERROR(IF(A63="","",IF(VLOOKUP(A63,'I and II. Overview'!$F$36:$L$75,4,0)="","",VLOOKUP(A63,'I and II. Overview'!$F$36:$L$75,4,0))),"")</f>
        <v/>
      </c>
      <c r="D63" s="69" t="str">
        <f>IFERROR(IF(A63="","",IF(VLOOKUP(A63,'I and II. Overview'!$F$36:$L$75,6,0)="","",VLOOKUP(A63,'I and II. Overview'!$F$36:$L$75,6,0))),"")</f>
        <v/>
      </c>
      <c r="E63" s="70" t="str">
        <f>IFERROR(VLOOKUP(D63,'Ceiling - Project impl.'!$A$2:$B$203,2,0),"")</f>
        <v/>
      </c>
      <c r="F63" s="71"/>
      <c r="G63" s="72" t="str">
        <f>IFERROR(IF(F63="","",VLOOKUP(D63,'Ceiling - Project impl.'!$A$1:$F$204,3,0)),"")</f>
        <v/>
      </c>
      <c r="H63" s="73">
        <f t="shared" si="8"/>
        <v>0</v>
      </c>
      <c r="I63" s="74"/>
      <c r="J63" s="71"/>
      <c r="K63" s="72" t="str">
        <f>IFERROR(IF(J63=""," ",VLOOKUP(D63,'Ceiling - Project impl.'!$A$1:$F$204,4,0)),"")</f>
        <v xml:space="preserve"> </v>
      </c>
      <c r="L63" s="73">
        <f t="shared" si="9"/>
        <v>0</v>
      </c>
      <c r="M63" s="74"/>
      <c r="N63" s="71"/>
      <c r="O63" s="72" t="str">
        <f>IFERROR(IF(N63=""," ",VLOOKUP(D63,'Ceiling - Project impl.'!$A$1:$F$204,5,0)),"")</f>
        <v xml:space="preserve"> </v>
      </c>
      <c r="P63" s="73">
        <f t="shared" si="10"/>
        <v>0</v>
      </c>
      <c r="Q63" s="74"/>
      <c r="R63" s="71"/>
      <c r="S63" s="72" t="str">
        <f>IFERROR(IF(R63=""," ",VLOOKUP(D63,'Ceiling - Project impl.'!$A$1:$F$204,6,0)),"")</f>
        <v xml:space="preserve"> </v>
      </c>
      <c r="T63" s="73">
        <f t="shared" si="11"/>
        <v>0</v>
      </c>
      <c r="U63" s="75">
        <f t="shared" si="12"/>
        <v>0</v>
      </c>
      <c r="V63" s="76">
        <f t="shared" si="13"/>
        <v>0</v>
      </c>
      <c r="W63" s="77"/>
    </row>
    <row r="64" spans="1:23" x14ac:dyDescent="0.25">
      <c r="A64" s="67"/>
      <c r="B64" s="68" t="str">
        <f t="shared" si="7"/>
        <v/>
      </c>
      <c r="C64" s="69" t="str">
        <f>IFERROR(IF(A64="","",IF(VLOOKUP(A64,'I and II. Overview'!$F$36:$L$75,4,0)="","",VLOOKUP(A64,'I and II. Overview'!$F$36:$L$75,4,0))),"")</f>
        <v/>
      </c>
      <c r="D64" s="69" t="str">
        <f>IFERROR(IF(A64="","",IF(VLOOKUP(A64,'I and II. Overview'!$F$36:$L$75,6,0)="","",VLOOKUP(A64,'I and II. Overview'!$F$36:$L$75,6,0))),"")</f>
        <v/>
      </c>
      <c r="E64" s="70" t="str">
        <f>IFERROR(VLOOKUP(D64,'Ceiling - Project impl.'!$A$2:$B$203,2,0),"")</f>
        <v/>
      </c>
      <c r="F64" s="71"/>
      <c r="G64" s="72" t="str">
        <f>IFERROR(IF(F64="","",VLOOKUP(D64,'Ceiling - Project impl.'!$A$1:$F$204,3,0)),"")</f>
        <v/>
      </c>
      <c r="H64" s="73">
        <f t="shared" si="8"/>
        <v>0</v>
      </c>
      <c r="I64" s="74"/>
      <c r="J64" s="71"/>
      <c r="K64" s="72" t="str">
        <f>IFERROR(IF(J64=""," ",VLOOKUP(D64,'Ceiling - Project impl.'!$A$1:$F$204,4,0)),"")</f>
        <v xml:space="preserve"> </v>
      </c>
      <c r="L64" s="73">
        <f t="shared" si="9"/>
        <v>0</v>
      </c>
      <c r="M64" s="74"/>
      <c r="N64" s="71"/>
      <c r="O64" s="72" t="str">
        <f>IFERROR(IF(N64=""," ",VLOOKUP(D64,'Ceiling - Project impl.'!$A$1:$F$204,5,0)),"")</f>
        <v xml:space="preserve"> </v>
      </c>
      <c r="P64" s="73">
        <f t="shared" si="10"/>
        <v>0</v>
      </c>
      <c r="Q64" s="74"/>
      <c r="R64" s="71"/>
      <c r="S64" s="72" t="str">
        <f>IFERROR(IF(R64=""," ",VLOOKUP(D64,'Ceiling - Project impl.'!$A$1:$F$204,6,0)),"")</f>
        <v xml:space="preserve"> </v>
      </c>
      <c r="T64" s="73">
        <f t="shared" si="11"/>
        <v>0</v>
      </c>
      <c r="U64" s="75">
        <f t="shared" si="12"/>
        <v>0</v>
      </c>
      <c r="V64" s="76">
        <f t="shared" si="13"/>
        <v>0</v>
      </c>
      <c r="W64" s="77"/>
    </row>
    <row r="65" spans="1:23" x14ac:dyDescent="0.25">
      <c r="A65" s="67"/>
      <c r="B65" s="68" t="str">
        <f t="shared" si="7"/>
        <v/>
      </c>
      <c r="C65" s="69" t="str">
        <f>IFERROR(IF(A65="","",IF(VLOOKUP(A65,'I and II. Overview'!$F$36:$L$75,4,0)="","",VLOOKUP(A65,'I and II. Overview'!$F$36:$L$75,4,0))),"")</f>
        <v/>
      </c>
      <c r="D65" s="69" t="str">
        <f>IFERROR(IF(A65="","",IF(VLOOKUP(A65,'I and II. Overview'!$F$36:$L$75,6,0)="","",VLOOKUP(A65,'I and II. Overview'!$F$36:$L$75,6,0))),"")</f>
        <v/>
      </c>
      <c r="E65" s="70" t="str">
        <f>IFERROR(VLOOKUP(D65,'Ceiling - Project impl.'!$A$2:$B$203,2,0),"")</f>
        <v/>
      </c>
      <c r="F65" s="71"/>
      <c r="G65" s="72" t="str">
        <f>IFERROR(IF(F65="","",VLOOKUP(D65,'Ceiling - Project impl.'!$A$1:$F$204,3,0)),"")</f>
        <v/>
      </c>
      <c r="H65" s="73">
        <f t="shared" si="8"/>
        <v>0</v>
      </c>
      <c r="I65" s="74"/>
      <c r="J65" s="71"/>
      <c r="K65" s="72" t="str">
        <f>IFERROR(IF(J65=""," ",VLOOKUP(D65,'Ceiling - Project impl.'!$A$1:$F$204,4,0)),"")</f>
        <v xml:space="preserve"> </v>
      </c>
      <c r="L65" s="73">
        <f t="shared" si="9"/>
        <v>0</v>
      </c>
      <c r="M65" s="74"/>
      <c r="N65" s="71"/>
      <c r="O65" s="72" t="str">
        <f>IFERROR(IF(N65=""," ",VLOOKUP(D65,'Ceiling - Project impl.'!$A$1:$F$204,5,0)),"")</f>
        <v xml:space="preserve"> </v>
      </c>
      <c r="P65" s="73">
        <f t="shared" si="10"/>
        <v>0</v>
      </c>
      <c r="Q65" s="74"/>
      <c r="R65" s="71"/>
      <c r="S65" s="72" t="str">
        <f>IFERROR(IF(R65=""," ",VLOOKUP(D65,'Ceiling - Project impl.'!$A$1:$F$204,6,0)),"")</f>
        <v xml:space="preserve"> </v>
      </c>
      <c r="T65" s="73">
        <f t="shared" si="11"/>
        <v>0</v>
      </c>
      <c r="U65" s="75">
        <f t="shared" si="12"/>
        <v>0</v>
      </c>
      <c r="V65" s="76">
        <f t="shared" si="13"/>
        <v>0</v>
      </c>
      <c r="W65" s="77"/>
    </row>
    <row r="66" spans="1:23" x14ac:dyDescent="0.25">
      <c r="A66" s="67"/>
      <c r="B66" s="68" t="str">
        <f t="shared" si="7"/>
        <v/>
      </c>
      <c r="C66" s="69" t="str">
        <f>IFERROR(IF(A66="","",IF(VLOOKUP(A66,'I and II. Overview'!$F$36:$L$75,4,0)="","",VLOOKUP(A66,'I and II. Overview'!$F$36:$L$75,4,0))),"")</f>
        <v/>
      </c>
      <c r="D66" s="69" t="str">
        <f>IFERROR(IF(A66="","",IF(VLOOKUP(A66,'I and II. Overview'!$F$36:$L$75,6,0)="","",VLOOKUP(A66,'I and II. Overview'!$F$36:$L$75,6,0))),"")</f>
        <v/>
      </c>
      <c r="E66" s="70" t="str">
        <f>IFERROR(VLOOKUP(D66,'Ceiling - Project impl.'!$A$2:$B$203,2,0),"")</f>
        <v/>
      </c>
      <c r="F66" s="71"/>
      <c r="G66" s="72" t="str">
        <f>IFERROR(IF(F66="","",VLOOKUP(D66,'Ceiling - Project impl.'!$A$1:$F$204,3,0)),"")</f>
        <v/>
      </c>
      <c r="H66" s="73">
        <f t="shared" si="8"/>
        <v>0</v>
      </c>
      <c r="I66" s="74"/>
      <c r="J66" s="71"/>
      <c r="K66" s="72" t="str">
        <f>IFERROR(IF(J66=""," ",VLOOKUP(D66,'Ceiling - Project impl.'!$A$1:$F$204,4,0)),"")</f>
        <v xml:space="preserve"> </v>
      </c>
      <c r="L66" s="73">
        <f t="shared" si="9"/>
        <v>0</v>
      </c>
      <c r="M66" s="74"/>
      <c r="N66" s="71"/>
      <c r="O66" s="72" t="str">
        <f>IFERROR(IF(N66=""," ",VLOOKUP(D66,'Ceiling - Project impl.'!$A$1:$F$204,5,0)),"")</f>
        <v xml:space="preserve"> </v>
      </c>
      <c r="P66" s="73">
        <f t="shared" si="10"/>
        <v>0</v>
      </c>
      <c r="Q66" s="74"/>
      <c r="R66" s="71"/>
      <c r="S66" s="72" t="str">
        <f>IFERROR(IF(R66=""," ",VLOOKUP(D66,'Ceiling - Project impl.'!$A$1:$F$204,6,0)),"")</f>
        <v xml:space="preserve"> </v>
      </c>
      <c r="T66" s="73">
        <f t="shared" si="11"/>
        <v>0</v>
      </c>
      <c r="U66" s="75">
        <f t="shared" si="12"/>
        <v>0</v>
      </c>
      <c r="V66" s="76">
        <f t="shared" si="13"/>
        <v>0</v>
      </c>
      <c r="W66" s="77"/>
    </row>
    <row r="67" spans="1:23" x14ac:dyDescent="0.25">
      <c r="A67" s="67"/>
      <c r="B67" s="68" t="str">
        <f t="shared" si="7"/>
        <v/>
      </c>
      <c r="C67" s="69" t="str">
        <f>IFERROR(IF(A67="","",IF(VLOOKUP(A67,'I and II. Overview'!$F$36:$L$75,4,0)="","",VLOOKUP(A67,'I and II. Overview'!$F$36:$L$75,4,0))),"")</f>
        <v/>
      </c>
      <c r="D67" s="69" t="str">
        <f>IFERROR(IF(A67="","",IF(VLOOKUP(A67,'I and II. Overview'!$F$36:$L$75,6,0)="","",VLOOKUP(A67,'I and II. Overview'!$F$36:$L$75,6,0))),"")</f>
        <v/>
      </c>
      <c r="E67" s="70" t="str">
        <f>IFERROR(VLOOKUP(D67,'Ceiling - Project impl.'!$A$2:$B$203,2,0),"")</f>
        <v/>
      </c>
      <c r="F67" s="71"/>
      <c r="G67" s="72" t="str">
        <f>IFERROR(IF(F67="","",VLOOKUP(D67,'Ceiling - Project impl.'!$A$1:$F$204,3,0)),"")</f>
        <v/>
      </c>
      <c r="H67" s="73">
        <f t="shared" si="8"/>
        <v>0</v>
      </c>
      <c r="I67" s="74"/>
      <c r="J67" s="71"/>
      <c r="K67" s="72" t="str">
        <f>IFERROR(IF(J67=""," ",VLOOKUP(D67,'Ceiling - Project impl.'!$A$1:$F$204,4,0)),"")</f>
        <v xml:space="preserve"> </v>
      </c>
      <c r="L67" s="73">
        <f t="shared" si="9"/>
        <v>0</v>
      </c>
      <c r="M67" s="74"/>
      <c r="N67" s="71"/>
      <c r="O67" s="72" t="str">
        <f>IFERROR(IF(N67=""," ",VLOOKUP(D67,'Ceiling - Project impl.'!$A$1:$F$204,5,0)),"")</f>
        <v xml:space="preserve"> </v>
      </c>
      <c r="P67" s="73">
        <f t="shared" si="10"/>
        <v>0</v>
      </c>
      <c r="Q67" s="74"/>
      <c r="R67" s="71"/>
      <c r="S67" s="72" t="str">
        <f>IFERROR(IF(R67=""," ",VLOOKUP(D67,'Ceiling - Project impl.'!$A$1:$F$204,6,0)),"")</f>
        <v xml:space="preserve"> </v>
      </c>
      <c r="T67" s="73">
        <f t="shared" si="11"/>
        <v>0</v>
      </c>
      <c r="U67" s="75">
        <f t="shared" si="12"/>
        <v>0</v>
      </c>
      <c r="V67" s="76">
        <f t="shared" si="13"/>
        <v>0</v>
      </c>
      <c r="W67" s="77"/>
    </row>
    <row r="68" spans="1:23" x14ac:dyDescent="0.25">
      <c r="A68" s="67"/>
      <c r="B68" s="68" t="str">
        <f t="shared" ref="B68:B99" si="14">IFERROR(IF(LEFT(A68,1)="P",TRIM(LEFT(A68,3)),TRIM(RIGHT(A68,3))),"")</f>
        <v/>
      </c>
      <c r="C68" s="69" t="str">
        <f>IFERROR(IF(A68="","",IF(VLOOKUP(A68,'I and II. Overview'!$F$36:$L$75,4,0)="","",VLOOKUP(A68,'I and II. Overview'!$F$36:$L$75,4,0))),"")</f>
        <v/>
      </c>
      <c r="D68" s="69" t="str">
        <f>IFERROR(IF(A68="","",IF(VLOOKUP(A68,'I and II. Overview'!$F$36:$L$75,6,0)="","",VLOOKUP(A68,'I and II. Overview'!$F$36:$L$75,6,0))),"")</f>
        <v/>
      </c>
      <c r="E68" s="70" t="str">
        <f>IFERROR(VLOOKUP(D68,'Ceiling - Project impl.'!$A$2:$B$203,2,0),"")</f>
        <v/>
      </c>
      <c r="F68" s="71"/>
      <c r="G68" s="72" t="str">
        <f>IFERROR(IF(F68="","",VLOOKUP(D68,'Ceiling - Project impl.'!$A$1:$F$204,3,0)),"")</f>
        <v/>
      </c>
      <c r="H68" s="73">
        <f t="shared" ref="H68:H99" si="15">IF(OR((F68-INT(F68))=0,(F68-INT(F68)=0.5)),IFERROR(ROUND(F68*G68,2),0),0)</f>
        <v>0</v>
      </c>
      <c r="I68" s="74"/>
      <c r="J68" s="71"/>
      <c r="K68" s="72" t="str">
        <f>IFERROR(IF(J68=""," ",VLOOKUP(D68,'Ceiling - Project impl.'!$A$1:$F$204,4,0)),"")</f>
        <v xml:space="preserve"> </v>
      </c>
      <c r="L68" s="73">
        <f t="shared" ref="L68:L99" si="16">IF(OR((J68-INT(J68))=0,(J68-INT(J68)=0.5)),IFERROR(ROUND(J68*K68,2),0),0)</f>
        <v>0</v>
      </c>
      <c r="M68" s="74"/>
      <c r="N68" s="71"/>
      <c r="O68" s="72" t="str">
        <f>IFERROR(IF(N68=""," ",VLOOKUP(D68,'Ceiling - Project impl.'!$A$1:$F$204,5,0)),"")</f>
        <v xml:space="preserve"> </v>
      </c>
      <c r="P68" s="73">
        <f t="shared" ref="P68:P99" si="17">IF(OR((N68-INT(N68))=0,(N68-INT(N68)=0.5)),IFERROR(ROUND(N68*O68,2),0),0)</f>
        <v>0</v>
      </c>
      <c r="Q68" s="74"/>
      <c r="R68" s="71"/>
      <c r="S68" s="72" t="str">
        <f>IFERROR(IF(R68=""," ",VLOOKUP(D68,'Ceiling - Project impl.'!$A$1:$F$204,6,0)),"")</f>
        <v xml:space="preserve"> </v>
      </c>
      <c r="T68" s="73">
        <f t="shared" ref="T68:T99" si="18">IF(OR((R68-INT(R68))=0,(R68-INT(R68)=0.5)),IFERROR(ROUND(R68*S68,2),0),0)</f>
        <v>0</v>
      </c>
      <c r="U68" s="75">
        <f t="shared" ref="U68:U99" si="19">+R68+N68+J68+F68</f>
        <v>0</v>
      </c>
      <c r="V68" s="76">
        <f t="shared" ref="V68:V99" si="20">IFERROR(+T68+P68+L68+H68,0)</f>
        <v>0</v>
      </c>
      <c r="W68" s="77"/>
    </row>
    <row r="69" spans="1:23" x14ac:dyDescent="0.25">
      <c r="A69" s="67"/>
      <c r="B69" s="68" t="str">
        <f t="shared" si="14"/>
        <v/>
      </c>
      <c r="C69" s="69" t="str">
        <f>IFERROR(IF(A69="","",IF(VLOOKUP(A69,'I and II. Overview'!$F$36:$L$75,4,0)="","",VLOOKUP(A69,'I and II. Overview'!$F$36:$L$75,4,0))),"")</f>
        <v/>
      </c>
      <c r="D69" s="69" t="str">
        <f>IFERROR(IF(A69="","",IF(VLOOKUP(A69,'I and II. Overview'!$F$36:$L$75,6,0)="","",VLOOKUP(A69,'I and II. Overview'!$F$36:$L$75,6,0))),"")</f>
        <v/>
      </c>
      <c r="E69" s="70" t="str">
        <f>IFERROR(VLOOKUP(D69,'Ceiling - Project impl.'!$A$2:$B$203,2,0),"")</f>
        <v/>
      </c>
      <c r="F69" s="71"/>
      <c r="G69" s="72" t="str">
        <f>IFERROR(IF(F69="","",VLOOKUP(D69,'Ceiling - Project impl.'!$A$1:$F$204,3,0)),"")</f>
        <v/>
      </c>
      <c r="H69" s="73">
        <f t="shared" si="15"/>
        <v>0</v>
      </c>
      <c r="I69" s="74"/>
      <c r="J69" s="71"/>
      <c r="K69" s="72" t="str">
        <f>IFERROR(IF(J69=""," ",VLOOKUP(D69,'Ceiling - Project impl.'!$A$1:$F$204,4,0)),"")</f>
        <v xml:space="preserve"> </v>
      </c>
      <c r="L69" s="73">
        <f t="shared" si="16"/>
        <v>0</v>
      </c>
      <c r="M69" s="74"/>
      <c r="N69" s="71"/>
      <c r="O69" s="72" t="str">
        <f>IFERROR(IF(N69=""," ",VLOOKUP(D69,'Ceiling - Project impl.'!$A$1:$F$204,5,0)),"")</f>
        <v xml:space="preserve"> </v>
      </c>
      <c r="P69" s="73">
        <f t="shared" si="17"/>
        <v>0</v>
      </c>
      <c r="Q69" s="74"/>
      <c r="R69" s="71"/>
      <c r="S69" s="72" t="str">
        <f>IFERROR(IF(R69=""," ",VLOOKUP(D69,'Ceiling - Project impl.'!$A$1:$F$204,6,0)),"")</f>
        <v xml:space="preserve"> </v>
      </c>
      <c r="T69" s="73">
        <f t="shared" si="18"/>
        <v>0</v>
      </c>
      <c r="U69" s="75">
        <f t="shared" si="19"/>
        <v>0</v>
      </c>
      <c r="V69" s="76">
        <f t="shared" si="20"/>
        <v>0</v>
      </c>
      <c r="W69" s="77"/>
    </row>
    <row r="70" spans="1:23" x14ac:dyDescent="0.25">
      <c r="A70" s="67"/>
      <c r="B70" s="68" t="str">
        <f t="shared" si="14"/>
        <v/>
      </c>
      <c r="C70" s="69" t="str">
        <f>IFERROR(IF(A70="","",IF(VLOOKUP(A70,'I and II. Overview'!$F$36:$L$75,4,0)="","",VLOOKUP(A70,'I and II. Overview'!$F$36:$L$75,4,0))),"")</f>
        <v/>
      </c>
      <c r="D70" s="69" t="str">
        <f>IFERROR(IF(A70="","",IF(VLOOKUP(A70,'I and II. Overview'!$F$36:$L$75,6,0)="","",VLOOKUP(A70,'I and II. Overview'!$F$36:$L$75,6,0))),"")</f>
        <v/>
      </c>
      <c r="E70" s="70" t="str">
        <f>IFERROR(VLOOKUP(D70,'Ceiling - Project impl.'!$A$2:$B$203,2,0),"")</f>
        <v/>
      </c>
      <c r="F70" s="71"/>
      <c r="G70" s="72" t="str">
        <f>IFERROR(IF(F70="","",VLOOKUP(D70,'Ceiling - Project impl.'!$A$1:$F$204,3,0)),"")</f>
        <v/>
      </c>
      <c r="H70" s="73">
        <f t="shared" si="15"/>
        <v>0</v>
      </c>
      <c r="I70" s="74"/>
      <c r="J70" s="71"/>
      <c r="K70" s="72" t="str">
        <f>IFERROR(IF(J70=""," ",VLOOKUP(D70,'Ceiling - Project impl.'!$A$1:$F$204,4,0)),"")</f>
        <v xml:space="preserve"> </v>
      </c>
      <c r="L70" s="73">
        <f t="shared" si="16"/>
        <v>0</v>
      </c>
      <c r="M70" s="74"/>
      <c r="N70" s="71"/>
      <c r="O70" s="72" t="str">
        <f>IFERROR(IF(N70=""," ",VLOOKUP(D70,'Ceiling - Project impl.'!$A$1:$F$204,5,0)),"")</f>
        <v xml:space="preserve"> </v>
      </c>
      <c r="P70" s="73">
        <f t="shared" si="17"/>
        <v>0</v>
      </c>
      <c r="Q70" s="74"/>
      <c r="R70" s="71"/>
      <c r="S70" s="72" t="str">
        <f>IFERROR(IF(R70=""," ",VLOOKUP(D70,'Ceiling - Project impl.'!$A$1:$F$204,6,0)),"")</f>
        <v xml:space="preserve"> </v>
      </c>
      <c r="T70" s="73">
        <f t="shared" si="18"/>
        <v>0</v>
      </c>
      <c r="U70" s="75">
        <f t="shared" si="19"/>
        <v>0</v>
      </c>
      <c r="V70" s="76">
        <f t="shared" si="20"/>
        <v>0</v>
      </c>
      <c r="W70" s="77"/>
    </row>
    <row r="71" spans="1:23" x14ac:dyDescent="0.25">
      <c r="A71" s="67"/>
      <c r="B71" s="68" t="str">
        <f t="shared" si="14"/>
        <v/>
      </c>
      <c r="C71" s="69" t="str">
        <f>IFERROR(IF(A71="","",IF(VLOOKUP(A71,'I and II. Overview'!$F$36:$L$75,4,0)="","",VLOOKUP(A71,'I and II. Overview'!$F$36:$L$75,4,0))),"")</f>
        <v/>
      </c>
      <c r="D71" s="69" t="str">
        <f>IFERROR(IF(A71="","",IF(VLOOKUP(A71,'I and II. Overview'!$F$36:$L$75,6,0)="","",VLOOKUP(A71,'I and II. Overview'!$F$36:$L$75,6,0))),"")</f>
        <v/>
      </c>
      <c r="E71" s="70" t="str">
        <f>IFERROR(VLOOKUP(D71,'Ceiling - Project impl.'!$A$2:$B$203,2,0),"")</f>
        <v/>
      </c>
      <c r="F71" s="71"/>
      <c r="G71" s="72" t="str">
        <f>IFERROR(IF(F71="","",VLOOKUP(D71,'Ceiling - Project impl.'!$A$1:$F$204,3,0)),"")</f>
        <v/>
      </c>
      <c r="H71" s="73">
        <f t="shared" si="15"/>
        <v>0</v>
      </c>
      <c r="I71" s="74"/>
      <c r="J71" s="71"/>
      <c r="K71" s="72" t="str">
        <f>IFERROR(IF(J71=""," ",VLOOKUP(D71,'Ceiling - Project impl.'!$A$1:$F$204,4,0)),"")</f>
        <v xml:space="preserve"> </v>
      </c>
      <c r="L71" s="73">
        <f t="shared" si="16"/>
        <v>0</v>
      </c>
      <c r="M71" s="74"/>
      <c r="N71" s="71"/>
      <c r="O71" s="72" t="str">
        <f>IFERROR(IF(N71=""," ",VLOOKUP(D71,'Ceiling - Project impl.'!$A$1:$F$204,5,0)),"")</f>
        <v xml:space="preserve"> </v>
      </c>
      <c r="P71" s="73">
        <f t="shared" si="17"/>
        <v>0</v>
      </c>
      <c r="Q71" s="74"/>
      <c r="R71" s="71"/>
      <c r="S71" s="72" t="str">
        <f>IFERROR(IF(R71=""," ",VLOOKUP(D71,'Ceiling - Project impl.'!$A$1:$F$204,6,0)),"")</f>
        <v xml:space="preserve"> </v>
      </c>
      <c r="T71" s="73">
        <f t="shared" si="18"/>
        <v>0</v>
      </c>
      <c r="U71" s="75">
        <f t="shared" si="19"/>
        <v>0</v>
      </c>
      <c r="V71" s="76">
        <f t="shared" si="20"/>
        <v>0</v>
      </c>
      <c r="W71" s="77"/>
    </row>
    <row r="72" spans="1:23" x14ac:dyDescent="0.25">
      <c r="A72" s="67"/>
      <c r="B72" s="68" t="str">
        <f t="shared" si="14"/>
        <v/>
      </c>
      <c r="C72" s="69" t="str">
        <f>IFERROR(IF(A72="","",IF(VLOOKUP(A72,'I and II. Overview'!$F$36:$L$75,4,0)="","",VLOOKUP(A72,'I and II. Overview'!$F$36:$L$75,4,0))),"")</f>
        <v/>
      </c>
      <c r="D72" s="69" t="str">
        <f>IFERROR(IF(A72="","",IF(VLOOKUP(A72,'I and II. Overview'!$F$36:$L$75,6,0)="","",VLOOKUP(A72,'I and II. Overview'!$F$36:$L$75,6,0))),"")</f>
        <v/>
      </c>
      <c r="E72" s="70" t="str">
        <f>IFERROR(VLOOKUP(D72,'Ceiling - Project impl.'!$A$2:$B$203,2,0),"")</f>
        <v/>
      </c>
      <c r="F72" s="71"/>
      <c r="G72" s="72" t="str">
        <f>IFERROR(IF(F72="","",VLOOKUP(D72,'Ceiling - Project impl.'!$A$1:$F$204,3,0)),"")</f>
        <v/>
      </c>
      <c r="H72" s="73">
        <f t="shared" si="15"/>
        <v>0</v>
      </c>
      <c r="I72" s="74"/>
      <c r="J72" s="71"/>
      <c r="K72" s="72" t="str">
        <f>IFERROR(IF(J72=""," ",VLOOKUP(D72,'Ceiling - Project impl.'!$A$1:$F$204,4,0)),"")</f>
        <v xml:space="preserve"> </v>
      </c>
      <c r="L72" s="73">
        <f t="shared" si="16"/>
        <v>0</v>
      </c>
      <c r="M72" s="74"/>
      <c r="N72" s="71"/>
      <c r="O72" s="72" t="str">
        <f>IFERROR(IF(N72=""," ",VLOOKUP(D72,'Ceiling - Project impl.'!$A$1:$F$204,5,0)),"")</f>
        <v xml:space="preserve"> </v>
      </c>
      <c r="P72" s="73">
        <f t="shared" si="17"/>
        <v>0</v>
      </c>
      <c r="Q72" s="74"/>
      <c r="R72" s="71"/>
      <c r="S72" s="72" t="str">
        <f>IFERROR(IF(R72=""," ",VLOOKUP(D72,'Ceiling - Project impl.'!$A$1:$F$204,6,0)),"")</f>
        <v xml:space="preserve"> </v>
      </c>
      <c r="T72" s="73">
        <f t="shared" si="18"/>
        <v>0</v>
      </c>
      <c r="U72" s="75">
        <f t="shared" si="19"/>
        <v>0</v>
      </c>
      <c r="V72" s="76">
        <f t="shared" si="20"/>
        <v>0</v>
      </c>
      <c r="W72" s="77"/>
    </row>
    <row r="73" spans="1:23" x14ac:dyDescent="0.25">
      <c r="A73" s="67"/>
      <c r="B73" s="68" t="str">
        <f t="shared" si="14"/>
        <v/>
      </c>
      <c r="C73" s="69" t="str">
        <f>IFERROR(IF(A73="","",IF(VLOOKUP(A73,'I and II. Overview'!$F$36:$L$75,4,0)="","",VLOOKUP(A73,'I and II. Overview'!$F$36:$L$75,4,0))),"")</f>
        <v/>
      </c>
      <c r="D73" s="69" t="str">
        <f>IFERROR(IF(A73="","",IF(VLOOKUP(A73,'I and II. Overview'!$F$36:$L$75,6,0)="","",VLOOKUP(A73,'I and II. Overview'!$F$36:$L$75,6,0))),"")</f>
        <v/>
      </c>
      <c r="E73" s="70" t="str">
        <f>IFERROR(VLOOKUP(D73,'Ceiling - Project impl.'!$A$2:$B$203,2,0),"")</f>
        <v/>
      </c>
      <c r="F73" s="71"/>
      <c r="G73" s="72" t="str">
        <f>IFERROR(IF(F73="","",VLOOKUP(D73,'Ceiling - Project impl.'!$A$1:$F$204,3,0)),"")</f>
        <v/>
      </c>
      <c r="H73" s="73">
        <f t="shared" si="15"/>
        <v>0</v>
      </c>
      <c r="I73" s="74"/>
      <c r="J73" s="71"/>
      <c r="K73" s="72" t="str">
        <f>IFERROR(IF(J73=""," ",VLOOKUP(D73,'Ceiling - Project impl.'!$A$1:$F$204,4,0)),"")</f>
        <v xml:space="preserve"> </v>
      </c>
      <c r="L73" s="73">
        <f t="shared" si="16"/>
        <v>0</v>
      </c>
      <c r="M73" s="74"/>
      <c r="N73" s="71"/>
      <c r="O73" s="72" t="str">
        <f>IFERROR(IF(N73=""," ",VLOOKUP(D73,'Ceiling - Project impl.'!$A$1:$F$204,5,0)),"")</f>
        <v xml:space="preserve"> </v>
      </c>
      <c r="P73" s="73">
        <f t="shared" si="17"/>
        <v>0</v>
      </c>
      <c r="Q73" s="74"/>
      <c r="R73" s="71"/>
      <c r="S73" s="72" t="str">
        <f>IFERROR(IF(R73=""," ",VLOOKUP(D73,'Ceiling - Project impl.'!$A$1:$F$204,6,0)),"")</f>
        <v xml:space="preserve"> </v>
      </c>
      <c r="T73" s="73">
        <f t="shared" si="18"/>
        <v>0</v>
      </c>
      <c r="U73" s="75">
        <f t="shared" si="19"/>
        <v>0</v>
      </c>
      <c r="V73" s="76">
        <f t="shared" si="20"/>
        <v>0</v>
      </c>
      <c r="W73" s="77"/>
    </row>
    <row r="74" spans="1:23" x14ac:dyDescent="0.25">
      <c r="A74" s="67"/>
      <c r="B74" s="68" t="str">
        <f t="shared" si="14"/>
        <v/>
      </c>
      <c r="C74" s="69" t="str">
        <f>IFERROR(IF(A74="","",IF(VLOOKUP(A74,'I and II. Overview'!$F$36:$L$75,4,0)="","",VLOOKUP(A74,'I and II. Overview'!$F$36:$L$75,4,0))),"")</f>
        <v/>
      </c>
      <c r="D74" s="69" t="str">
        <f>IFERROR(IF(A74="","",IF(VLOOKUP(A74,'I and II. Overview'!$F$36:$L$75,6,0)="","",VLOOKUP(A74,'I and II. Overview'!$F$36:$L$75,6,0))),"")</f>
        <v/>
      </c>
      <c r="E74" s="70" t="str">
        <f>IFERROR(VLOOKUP(D74,'Ceiling - Project impl.'!$A$2:$B$203,2,0),"")</f>
        <v/>
      </c>
      <c r="F74" s="71"/>
      <c r="G74" s="72" t="str">
        <f>IFERROR(IF(F74="","",VLOOKUP(D74,'Ceiling - Project impl.'!$A$1:$F$204,3,0)),"")</f>
        <v/>
      </c>
      <c r="H74" s="73">
        <f t="shared" si="15"/>
        <v>0</v>
      </c>
      <c r="I74" s="74"/>
      <c r="J74" s="71"/>
      <c r="K74" s="72" t="str">
        <f>IFERROR(IF(J74=""," ",VLOOKUP(D74,'Ceiling - Project impl.'!$A$1:$F$204,4,0)),"")</f>
        <v xml:space="preserve"> </v>
      </c>
      <c r="L74" s="73">
        <f t="shared" si="16"/>
        <v>0</v>
      </c>
      <c r="M74" s="74"/>
      <c r="N74" s="71"/>
      <c r="O74" s="72" t="str">
        <f>IFERROR(IF(N74=""," ",VLOOKUP(D74,'Ceiling - Project impl.'!$A$1:$F$204,5,0)),"")</f>
        <v xml:space="preserve"> </v>
      </c>
      <c r="P74" s="73">
        <f t="shared" si="17"/>
        <v>0</v>
      </c>
      <c r="Q74" s="74"/>
      <c r="R74" s="71"/>
      <c r="S74" s="72" t="str">
        <f>IFERROR(IF(R74=""," ",VLOOKUP(D74,'Ceiling - Project impl.'!$A$1:$F$204,6,0)),"")</f>
        <v xml:space="preserve"> </v>
      </c>
      <c r="T74" s="73">
        <f t="shared" si="18"/>
        <v>0</v>
      </c>
      <c r="U74" s="75">
        <f t="shared" si="19"/>
        <v>0</v>
      </c>
      <c r="V74" s="76">
        <f t="shared" si="20"/>
        <v>0</v>
      </c>
      <c r="W74" s="77"/>
    </row>
    <row r="75" spans="1:23" x14ac:dyDescent="0.25">
      <c r="A75" s="67"/>
      <c r="B75" s="68" t="str">
        <f t="shared" si="14"/>
        <v/>
      </c>
      <c r="C75" s="69" t="str">
        <f>IFERROR(IF(A75="","",IF(VLOOKUP(A75,'I and II. Overview'!$F$36:$L$75,4,0)="","",VLOOKUP(A75,'I and II. Overview'!$F$36:$L$75,4,0))),"")</f>
        <v/>
      </c>
      <c r="D75" s="69" t="str">
        <f>IFERROR(IF(A75="","",IF(VLOOKUP(A75,'I and II. Overview'!$F$36:$L$75,6,0)="","",VLOOKUP(A75,'I and II. Overview'!$F$36:$L$75,6,0))),"")</f>
        <v/>
      </c>
      <c r="E75" s="70" t="str">
        <f>IFERROR(VLOOKUP(D75,'Ceiling - Project impl.'!$A$2:$B$203,2,0),"")</f>
        <v/>
      </c>
      <c r="F75" s="71"/>
      <c r="G75" s="72" t="str">
        <f>IFERROR(IF(F75="","",VLOOKUP(D75,'Ceiling - Project impl.'!$A$1:$F$204,3,0)),"")</f>
        <v/>
      </c>
      <c r="H75" s="73">
        <f t="shared" si="15"/>
        <v>0</v>
      </c>
      <c r="I75" s="74"/>
      <c r="J75" s="71"/>
      <c r="K75" s="72" t="str">
        <f>IFERROR(IF(J75=""," ",VLOOKUP(D75,'Ceiling - Project impl.'!$A$1:$F$204,4,0)),"")</f>
        <v xml:space="preserve"> </v>
      </c>
      <c r="L75" s="73">
        <f t="shared" si="16"/>
        <v>0</v>
      </c>
      <c r="M75" s="74"/>
      <c r="N75" s="71"/>
      <c r="O75" s="72" t="str">
        <f>IFERROR(IF(N75=""," ",VLOOKUP(D75,'Ceiling - Project impl.'!$A$1:$F$204,5,0)),"")</f>
        <v xml:space="preserve"> </v>
      </c>
      <c r="P75" s="73">
        <f t="shared" si="17"/>
        <v>0</v>
      </c>
      <c r="Q75" s="74"/>
      <c r="R75" s="71"/>
      <c r="S75" s="72" t="str">
        <f>IFERROR(IF(R75=""," ",VLOOKUP(D75,'Ceiling - Project impl.'!$A$1:$F$204,6,0)),"")</f>
        <v xml:space="preserve"> </v>
      </c>
      <c r="T75" s="73">
        <f t="shared" si="18"/>
        <v>0</v>
      </c>
      <c r="U75" s="75">
        <f t="shared" si="19"/>
        <v>0</v>
      </c>
      <c r="V75" s="76">
        <f t="shared" si="20"/>
        <v>0</v>
      </c>
      <c r="W75" s="77"/>
    </row>
    <row r="76" spans="1:23" x14ac:dyDescent="0.25">
      <c r="A76" s="67"/>
      <c r="B76" s="68" t="str">
        <f t="shared" si="14"/>
        <v/>
      </c>
      <c r="C76" s="69" t="str">
        <f>IFERROR(IF(A76="","",IF(VLOOKUP(A76,'I and II. Overview'!$F$36:$L$75,4,0)="","",VLOOKUP(A76,'I and II. Overview'!$F$36:$L$75,4,0))),"")</f>
        <v/>
      </c>
      <c r="D76" s="69" t="str">
        <f>IFERROR(IF(A76="","",IF(VLOOKUP(A76,'I and II. Overview'!$F$36:$L$75,6,0)="","",VLOOKUP(A76,'I and II. Overview'!$F$36:$L$75,6,0))),"")</f>
        <v/>
      </c>
      <c r="E76" s="70" t="str">
        <f>IFERROR(VLOOKUP(D76,'Ceiling - Project impl.'!$A$2:$B$203,2,0),"")</f>
        <v/>
      </c>
      <c r="F76" s="71"/>
      <c r="G76" s="72" t="str">
        <f>IFERROR(IF(F76="","",VLOOKUP(D76,'Ceiling - Project impl.'!$A$1:$F$204,3,0)),"")</f>
        <v/>
      </c>
      <c r="H76" s="73">
        <f t="shared" si="15"/>
        <v>0</v>
      </c>
      <c r="I76" s="74"/>
      <c r="J76" s="71"/>
      <c r="K76" s="72" t="str">
        <f>IFERROR(IF(J76=""," ",VLOOKUP(D76,'Ceiling - Project impl.'!$A$1:$F$204,4,0)),"")</f>
        <v xml:space="preserve"> </v>
      </c>
      <c r="L76" s="73">
        <f t="shared" si="16"/>
        <v>0</v>
      </c>
      <c r="M76" s="74"/>
      <c r="N76" s="71"/>
      <c r="O76" s="72" t="str">
        <f>IFERROR(IF(N76=""," ",VLOOKUP(D76,'Ceiling - Project impl.'!$A$1:$F$204,5,0)),"")</f>
        <v xml:space="preserve"> </v>
      </c>
      <c r="P76" s="73">
        <f t="shared" si="17"/>
        <v>0</v>
      </c>
      <c r="Q76" s="74"/>
      <c r="R76" s="71"/>
      <c r="S76" s="72" t="str">
        <f>IFERROR(IF(R76=""," ",VLOOKUP(D76,'Ceiling - Project impl.'!$A$1:$F$204,6,0)),"")</f>
        <v xml:space="preserve"> </v>
      </c>
      <c r="T76" s="73">
        <f t="shared" si="18"/>
        <v>0</v>
      </c>
      <c r="U76" s="75">
        <f t="shared" si="19"/>
        <v>0</v>
      </c>
      <c r="V76" s="76">
        <f t="shared" si="20"/>
        <v>0</v>
      </c>
      <c r="W76" s="77"/>
    </row>
    <row r="77" spans="1:23" x14ac:dyDescent="0.25">
      <c r="A77" s="67"/>
      <c r="B77" s="68" t="str">
        <f t="shared" si="14"/>
        <v/>
      </c>
      <c r="C77" s="69" t="str">
        <f>IFERROR(IF(A77="","",IF(VLOOKUP(A77,'I and II. Overview'!$F$36:$L$75,4,0)="","",VLOOKUP(A77,'I and II. Overview'!$F$36:$L$75,4,0))),"")</f>
        <v/>
      </c>
      <c r="D77" s="69" t="str">
        <f>IFERROR(IF(A77="","",IF(VLOOKUP(A77,'I and II. Overview'!$F$36:$L$75,6,0)="","",VLOOKUP(A77,'I and II. Overview'!$F$36:$L$75,6,0))),"")</f>
        <v/>
      </c>
      <c r="E77" s="70" t="str">
        <f>IFERROR(VLOOKUP(D77,'Ceiling - Project impl.'!$A$2:$B$203,2,0),"")</f>
        <v/>
      </c>
      <c r="F77" s="71"/>
      <c r="G77" s="72" t="str">
        <f>IFERROR(IF(F77="","",VLOOKUP(D77,'Ceiling - Project impl.'!$A$1:$F$204,3,0)),"")</f>
        <v/>
      </c>
      <c r="H77" s="73">
        <f t="shared" si="15"/>
        <v>0</v>
      </c>
      <c r="I77" s="74"/>
      <c r="J77" s="71"/>
      <c r="K77" s="72" t="str">
        <f>IFERROR(IF(J77=""," ",VLOOKUP(D77,'Ceiling - Project impl.'!$A$1:$F$204,4,0)),"")</f>
        <v xml:space="preserve"> </v>
      </c>
      <c r="L77" s="73">
        <f t="shared" si="16"/>
        <v>0</v>
      </c>
      <c r="M77" s="74"/>
      <c r="N77" s="71"/>
      <c r="O77" s="72" t="str">
        <f>IFERROR(IF(N77=""," ",VLOOKUP(D77,'Ceiling - Project impl.'!$A$1:$F$204,5,0)),"")</f>
        <v xml:space="preserve"> </v>
      </c>
      <c r="P77" s="73">
        <f t="shared" si="17"/>
        <v>0</v>
      </c>
      <c r="Q77" s="74"/>
      <c r="R77" s="71"/>
      <c r="S77" s="72" t="str">
        <f>IFERROR(IF(R77=""," ",VLOOKUP(D77,'Ceiling - Project impl.'!$A$1:$F$204,6,0)),"")</f>
        <v xml:space="preserve"> </v>
      </c>
      <c r="T77" s="73">
        <f t="shared" si="18"/>
        <v>0</v>
      </c>
      <c r="U77" s="75">
        <f t="shared" si="19"/>
        <v>0</v>
      </c>
      <c r="V77" s="76">
        <f t="shared" si="20"/>
        <v>0</v>
      </c>
      <c r="W77" s="77"/>
    </row>
    <row r="78" spans="1:23" x14ac:dyDescent="0.25">
      <c r="A78" s="67"/>
      <c r="B78" s="68" t="str">
        <f t="shared" si="14"/>
        <v/>
      </c>
      <c r="C78" s="69" t="str">
        <f>IFERROR(IF(A78="","",IF(VLOOKUP(A78,'I and II. Overview'!$F$36:$L$75,4,0)="","",VLOOKUP(A78,'I and II. Overview'!$F$36:$L$75,4,0))),"")</f>
        <v/>
      </c>
      <c r="D78" s="69" t="str">
        <f>IFERROR(IF(A78="","",IF(VLOOKUP(A78,'I and II. Overview'!$F$36:$L$75,6,0)="","",VLOOKUP(A78,'I and II. Overview'!$F$36:$L$75,6,0))),"")</f>
        <v/>
      </c>
      <c r="E78" s="70" t="str">
        <f>IFERROR(VLOOKUP(D78,'Ceiling - Project impl.'!$A$2:$B$203,2,0),"")</f>
        <v/>
      </c>
      <c r="F78" s="71"/>
      <c r="G78" s="72" t="str">
        <f>IFERROR(IF(F78="","",VLOOKUP(D78,'Ceiling - Project impl.'!$A$1:$F$204,3,0)),"")</f>
        <v/>
      </c>
      <c r="H78" s="73">
        <f t="shared" si="15"/>
        <v>0</v>
      </c>
      <c r="I78" s="74"/>
      <c r="J78" s="71"/>
      <c r="K78" s="72" t="str">
        <f>IFERROR(IF(J78=""," ",VLOOKUP(D78,'Ceiling - Project impl.'!$A$1:$F$204,4,0)),"")</f>
        <v xml:space="preserve"> </v>
      </c>
      <c r="L78" s="73">
        <f t="shared" si="16"/>
        <v>0</v>
      </c>
      <c r="M78" s="74"/>
      <c r="N78" s="71"/>
      <c r="O78" s="72" t="str">
        <f>IFERROR(IF(N78=""," ",VLOOKUP(D78,'Ceiling - Project impl.'!$A$1:$F$204,5,0)),"")</f>
        <v xml:space="preserve"> </v>
      </c>
      <c r="P78" s="73">
        <f t="shared" si="17"/>
        <v>0</v>
      </c>
      <c r="Q78" s="74"/>
      <c r="R78" s="71"/>
      <c r="S78" s="72" t="str">
        <f>IFERROR(IF(R78=""," ",VLOOKUP(D78,'Ceiling - Project impl.'!$A$1:$F$204,6,0)),"")</f>
        <v xml:space="preserve"> </v>
      </c>
      <c r="T78" s="73">
        <f t="shared" si="18"/>
        <v>0</v>
      </c>
      <c r="U78" s="75">
        <f t="shared" si="19"/>
        <v>0</v>
      </c>
      <c r="V78" s="76">
        <f t="shared" si="20"/>
        <v>0</v>
      </c>
      <c r="W78" s="77"/>
    </row>
    <row r="79" spans="1:23" x14ac:dyDescent="0.25">
      <c r="A79" s="67"/>
      <c r="B79" s="68" t="str">
        <f t="shared" si="14"/>
        <v/>
      </c>
      <c r="C79" s="69" t="str">
        <f>IFERROR(IF(A79="","",IF(VLOOKUP(A79,'I and II. Overview'!$F$36:$L$75,4,0)="","",VLOOKUP(A79,'I and II. Overview'!$F$36:$L$75,4,0))),"")</f>
        <v/>
      </c>
      <c r="D79" s="69" t="str">
        <f>IFERROR(IF(A79="","",IF(VLOOKUP(A79,'I and II. Overview'!$F$36:$L$75,6,0)="","",VLOOKUP(A79,'I and II. Overview'!$F$36:$L$75,6,0))),"")</f>
        <v/>
      </c>
      <c r="E79" s="70" t="str">
        <f>IFERROR(VLOOKUP(D79,'Ceiling - Project impl.'!$A$2:$B$203,2,0),"")</f>
        <v/>
      </c>
      <c r="F79" s="71"/>
      <c r="G79" s="72" t="str">
        <f>IFERROR(IF(F79="","",VLOOKUP(D79,'Ceiling - Project impl.'!$A$1:$F$204,3,0)),"")</f>
        <v/>
      </c>
      <c r="H79" s="73">
        <f t="shared" si="15"/>
        <v>0</v>
      </c>
      <c r="I79" s="74"/>
      <c r="J79" s="71"/>
      <c r="K79" s="72" t="str">
        <f>IFERROR(IF(J79=""," ",VLOOKUP(D79,'Ceiling - Project impl.'!$A$1:$F$204,4,0)),"")</f>
        <v xml:space="preserve"> </v>
      </c>
      <c r="L79" s="73">
        <f t="shared" si="16"/>
        <v>0</v>
      </c>
      <c r="M79" s="74"/>
      <c r="N79" s="71"/>
      <c r="O79" s="72" t="str">
        <f>IFERROR(IF(N79=""," ",VLOOKUP(D79,'Ceiling - Project impl.'!$A$1:$F$204,5,0)),"")</f>
        <v xml:space="preserve"> </v>
      </c>
      <c r="P79" s="73">
        <f t="shared" si="17"/>
        <v>0</v>
      </c>
      <c r="Q79" s="74"/>
      <c r="R79" s="71"/>
      <c r="S79" s="72" t="str">
        <f>IFERROR(IF(R79=""," ",VLOOKUP(D79,'Ceiling - Project impl.'!$A$1:$F$204,6,0)),"")</f>
        <v xml:space="preserve"> </v>
      </c>
      <c r="T79" s="73">
        <f t="shared" si="18"/>
        <v>0</v>
      </c>
      <c r="U79" s="75">
        <f t="shared" si="19"/>
        <v>0</v>
      </c>
      <c r="V79" s="76">
        <f t="shared" si="20"/>
        <v>0</v>
      </c>
      <c r="W79" s="77"/>
    </row>
    <row r="80" spans="1:23" x14ac:dyDescent="0.25">
      <c r="A80" s="67"/>
      <c r="B80" s="68" t="str">
        <f t="shared" si="14"/>
        <v/>
      </c>
      <c r="C80" s="69" t="str">
        <f>IFERROR(IF(A80="","",IF(VLOOKUP(A80,'I and II. Overview'!$F$36:$L$75,4,0)="","",VLOOKUP(A80,'I and II. Overview'!$F$36:$L$75,4,0))),"")</f>
        <v/>
      </c>
      <c r="D80" s="69" t="str">
        <f>IFERROR(IF(A80="","",IF(VLOOKUP(A80,'I and II. Overview'!$F$36:$L$75,6,0)="","",VLOOKUP(A80,'I and II. Overview'!$F$36:$L$75,6,0))),"")</f>
        <v/>
      </c>
      <c r="E80" s="70" t="str">
        <f>IFERROR(VLOOKUP(D80,'Ceiling - Project impl.'!$A$2:$B$203,2,0),"")</f>
        <v/>
      </c>
      <c r="F80" s="71"/>
      <c r="G80" s="72" t="str">
        <f>IFERROR(IF(F80="","",VLOOKUP(D80,'Ceiling - Project impl.'!$A$1:$F$204,3,0)),"")</f>
        <v/>
      </c>
      <c r="H80" s="73">
        <f t="shared" si="15"/>
        <v>0</v>
      </c>
      <c r="I80" s="74"/>
      <c r="J80" s="71"/>
      <c r="K80" s="72" t="str">
        <f>IFERROR(IF(J80=""," ",VLOOKUP(D80,'Ceiling - Project impl.'!$A$1:$F$204,4,0)),"")</f>
        <v xml:space="preserve"> </v>
      </c>
      <c r="L80" s="73">
        <f t="shared" si="16"/>
        <v>0</v>
      </c>
      <c r="M80" s="74"/>
      <c r="N80" s="71"/>
      <c r="O80" s="72" t="str">
        <f>IFERROR(IF(N80=""," ",VLOOKUP(D80,'Ceiling - Project impl.'!$A$1:$F$204,5,0)),"")</f>
        <v xml:space="preserve"> </v>
      </c>
      <c r="P80" s="73">
        <f t="shared" si="17"/>
        <v>0</v>
      </c>
      <c r="Q80" s="74"/>
      <c r="R80" s="71"/>
      <c r="S80" s="72" t="str">
        <f>IFERROR(IF(R80=""," ",VLOOKUP(D80,'Ceiling - Project impl.'!$A$1:$F$204,6,0)),"")</f>
        <v xml:space="preserve"> </v>
      </c>
      <c r="T80" s="73">
        <f t="shared" si="18"/>
        <v>0</v>
      </c>
      <c r="U80" s="75">
        <f t="shared" si="19"/>
        <v>0</v>
      </c>
      <c r="V80" s="76">
        <f t="shared" si="20"/>
        <v>0</v>
      </c>
      <c r="W80" s="77"/>
    </row>
    <row r="81" spans="1:23" x14ac:dyDescent="0.25">
      <c r="A81" s="67"/>
      <c r="B81" s="68" t="str">
        <f t="shared" si="14"/>
        <v/>
      </c>
      <c r="C81" s="69" t="str">
        <f>IFERROR(IF(A81="","",IF(VLOOKUP(A81,'I and II. Overview'!$F$36:$L$75,4,0)="","",VLOOKUP(A81,'I and II. Overview'!$F$36:$L$75,4,0))),"")</f>
        <v/>
      </c>
      <c r="D81" s="69" t="str">
        <f>IFERROR(IF(A81="","",IF(VLOOKUP(A81,'I and II. Overview'!$F$36:$L$75,6,0)="","",VLOOKUP(A81,'I and II. Overview'!$F$36:$L$75,6,0))),"")</f>
        <v/>
      </c>
      <c r="E81" s="70" t="str">
        <f>IFERROR(VLOOKUP(D81,'Ceiling - Project impl.'!$A$2:$B$203,2,0),"")</f>
        <v/>
      </c>
      <c r="F81" s="71"/>
      <c r="G81" s="72" t="str">
        <f>IFERROR(IF(F81="","",VLOOKUP(D81,'Ceiling - Project impl.'!$A$1:$F$204,3,0)),"")</f>
        <v/>
      </c>
      <c r="H81" s="73">
        <f t="shared" si="15"/>
        <v>0</v>
      </c>
      <c r="I81" s="74"/>
      <c r="J81" s="71"/>
      <c r="K81" s="72" t="str">
        <f>IFERROR(IF(J81=""," ",VLOOKUP(D81,'Ceiling - Project impl.'!$A$1:$F$204,4,0)),"")</f>
        <v xml:space="preserve"> </v>
      </c>
      <c r="L81" s="73">
        <f t="shared" si="16"/>
        <v>0</v>
      </c>
      <c r="M81" s="74"/>
      <c r="N81" s="71"/>
      <c r="O81" s="72" t="str">
        <f>IFERROR(IF(N81=""," ",VLOOKUP(D81,'Ceiling - Project impl.'!$A$1:$F$204,5,0)),"")</f>
        <v xml:space="preserve"> </v>
      </c>
      <c r="P81" s="73">
        <f t="shared" si="17"/>
        <v>0</v>
      </c>
      <c r="Q81" s="74"/>
      <c r="R81" s="71"/>
      <c r="S81" s="72" t="str">
        <f>IFERROR(IF(R81=""," ",VLOOKUP(D81,'Ceiling - Project impl.'!$A$1:$F$204,6,0)),"")</f>
        <v xml:space="preserve"> </v>
      </c>
      <c r="T81" s="73">
        <f t="shared" si="18"/>
        <v>0</v>
      </c>
      <c r="U81" s="75">
        <f t="shared" si="19"/>
        <v>0</v>
      </c>
      <c r="V81" s="76">
        <f t="shared" si="20"/>
        <v>0</v>
      </c>
      <c r="W81" s="77"/>
    </row>
    <row r="82" spans="1:23" x14ac:dyDescent="0.25">
      <c r="A82" s="67"/>
      <c r="B82" s="68" t="str">
        <f t="shared" si="14"/>
        <v/>
      </c>
      <c r="C82" s="69" t="str">
        <f>IFERROR(IF(A82="","",IF(VLOOKUP(A82,'I and II. Overview'!$F$36:$L$75,4,0)="","",VLOOKUP(A82,'I and II. Overview'!$F$36:$L$75,4,0))),"")</f>
        <v/>
      </c>
      <c r="D82" s="69" t="str">
        <f>IFERROR(IF(A82="","",IF(VLOOKUP(A82,'I and II. Overview'!$F$36:$L$75,6,0)="","",VLOOKUP(A82,'I and II. Overview'!$F$36:$L$75,6,0))),"")</f>
        <v/>
      </c>
      <c r="E82" s="70" t="str">
        <f>IFERROR(VLOOKUP(D82,'Ceiling - Project impl.'!$A$2:$B$203,2,0),"")</f>
        <v/>
      </c>
      <c r="F82" s="71"/>
      <c r="G82" s="72" t="str">
        <f>IFERROR(IF(F82="","",VLOOKUP(D82,'Ceiling - Project impl.'!$A$1:$F$204,3,0)),"")</f>
        <v/>
      </c>
      <c r="H82" s="73">
        <f t="shared" si="15"/>
        <v>0</v>
      </c>
      <c r="I82" s="74"/>
      <c r="J82" s="71"/>
      <c r="K82" s="72" t="str">
        <f>IFERROR(IF(J82=""," ",VLOOKUP(D82,'Ceiling - Project impl.'!$A$1:$F$204,4,0)),"")</f>
        <v xml:space="preserve"> </v>
      </c>
      <c r="L82" s="73">
        <f t="shared" si="16"/>
        <v>0</v>
      </c>
      <c r="M82" s="74"/>
      <c r="N82" s="71"/>
      <c r="O82" s="72" t="str">
        <f>IFERROR(IF(N82=""," ",VLOOKUP(D82,'Ceiling - Project impl.'!$A$1:$F$204,5,0)),"")</f>
        <v xml:space="preserve"> </v>
      </c>
      <c r="P82" s="73">
        <f t="shared" si="17"/>
        <v>0</v>
      </c>
      <c r="Q82" s="74"/>
      <c r="R82" s="71"/>
      <c r="S82" s="72" t="str">
        <f>IFERROR(IF(R82=""," ",VLOOKUP(D82,'Ceiling - Project impl.'!$A$1:$F$204,6,0)),"")</f>
        <v xml:space="preserve"> </v>
      </c>
      <c r="T82" s="73">
        <f t="shared" si="18"/>
        <v>0</v>
      </c>
      <c r="U82" s="75">
        <f t="shared" si="19"/>
        <v>0</v>
      </c>
      <c r="V82" s="76">
        <f t="shared" si="20"/>
        <v>0</v>
      </c>
      <c r="W82" s="77"/>
    </row>
    <row r="83" spans="1:23" x14ac:dyDescent="0.25">
      <c r="A83" s="67"/>
      <c r="B83" s="68" t="str">
        <f t="shared" si="14"/>
        <v/>
      </c>
      <c r="C83" s="69" t="str">
        <f>IFERROR(IF(A83="","",IF(VLOOKUP(A83,'I and II. Overview'!$F$36:$L$75,4,0)="","",VLOOKUP(A83,'I and II. Overview'!$F$36:$L$75,4,0))),"")</f>
        <v/>
      </c>
      <c r="D83" s="69" t="str">
        <f>IFERROR(IF(A83="","",IF(VLOOKUP(A83,'I and II. Overview'!$F$36:$L$75,6,0)="","",VLOOKUP(A83,'I and II. Overview'!$F$36:$L$75,6,0))),"")</f>
        <v/>
      </c>
      <c r="E83" s="70" t="str">
        <f>IFERROR(VLOOKUP(D83,'Ceiling - Project impl.'!$A$2:$B$203,2,0),"")</f>
        <v/>
      </c>
      <c r="F83" s="71"/>
      <c r="G83" s="72" t="str">
        <f>IFERROR(IF(F83="","",VLOOKUP(D83,'Ceiling - Project impl.'!$A$1:$F$204,3,0)),"")</f>
        <v/>
      </c>
      <c r="H83" s="73">
        <f t="shared" si="15"/>
        <v>0</v>
      </c>
      <c r="I83" s="74"/>
      <c r="J83" s="71"/>
      <c r="K83" s="72" t="str">
        <f>IFERROR(IF(J83=""," ",VLOOKUP(D83,'Ceiling - Project impl.'!$A$1:$F$204,4,0)),"")</f>
        <v xml:space="preserve"> </v>
      </c>
      <c r="L83" s="73">
        <f t="shared" si="16"/>
        <v>0</v>
      </c>
      <c r="M83" s="74"/>
      <c r="N83" s="71"/>
      <c r="O83" s="72" t="str">
        <f>IFERROR(IF(N83=""," ",VLOOKUP(D83,'Ceiling - Project impl.'!$A$1:$F$204,5,0)),"")</f>
        <v xml:space="preserve"> </v>
      </c>
      <c r="P83" s="73">
        <f t="shared" si="17"/>
        <v>0</v>
      </c>
      <c r="Q83" s="74"/>
      <c r="R83" s="71"/>
      <c r="S83" s="72" t="str">
        <f>IFERROR(IF(R83=""," ",VLOOKUP(D83,'Ceiling - Project impl.'!$A$1:$F$204,6,0)),"")</f>
        <v xml:space="preserve"> </v>
      </c>
      <c r="T83" s="73">
        <f t="shared" si="18"/>
        <v>0</v>
      </c>
      <c r="U83" s="75">
        <f t="shared" si="19"/>
        <v>0</v>
      </c>
      <c r="V83" s="76">
        <f t="shared" si="20"/>
        <v>0</v>
      </c>
      <c r="W83" s="77"/>
    </row>
    <row r="84" spans="1:23" x14ac:dyDescent="0.25">
      <c r="A84" s="67"/>
      <c r="B84" s="68" t="str">
        <f t="shared" si="14"/>
        <v/>
      </c>
      <c r="C84" s="69" t="str">
        <f>IFERROR(IF(A84="","",IF(VLOOKUP(A84,'I and II. Overview'!$F$36:$L$75,4,0)="","",VLOOKUP(A84,'I and II. Overview'!$F$36:$L$75,4,0))),"")</f>
        <v/>
      </c>
      <c r="D84" s="69" t="str">
        <f>IFERROR(IF(A84="","",IF(VLOOKUP(A84,'I and II. Overview'!$F$36:$L$75,6,0)="","",VLOOKUP(A84,'I and II. Overview'!$F$36:$L$75,6,0))),"")</f>
        <v/>
      </c>
      <c r="E84" s="70" t="str">
        <f>IFERROR(VLOOKUP(D84,'Ceiling - Project impl.'!$A$2:$B$203,2,0),"")</f>
        <v/>
      </c>
      <c r="F84" s="71"/>
      <c r="G84" s="72" t="str">
        <f>IFERROR(IF(F84="","",VLOOKUP(D84,'Ceiling - Project impl.'!$A$1:$F$204,3,0)),"")</f>
        <v/>
      </c>
      <c r="H84" s="73">
        <f t="shared" si="15"/>
        <v>0</v>
      </c>
      <c r="I84" s="74"/>
      <c r="J84" s="71"/>
      <c r="K84" s="72" t="str">
        <f>IFERROR(IF(J84=""," ",VLOOKUP(D84,'Ceiling - Project impl.'!$A$1:$F$204,4,0)),"")</f>
        <v xml:space="preserve"> </v>
      </c>
      <c r="L84" s="73">
        <f t="shared" si="16"/>
        <v>0</v>
      </c>
      <c r="M84" s="74"/>
      <c r="N84" s="71"/>
      <c r="O84" s="72" t="str">
        <f>IFERROR(IF(N84=""," ",VLOOKUP(D84,'Ceiling - Project impl.'!$A$1:$F$204,5,0)),"")</f>
        <v xml:space="preserve"> </v>
      </c>
      <c r="P84" s="73">
        <f t="shared" si="17"/>
        <v>0</v>
      </c>
      <c r="Q84" s="74"/>
      <c r="R84" s="71"/>
      <c r="S84" s="72" t="str">
        <f>IFERROR(IF(R84=""," ",VLOOKUP(D84,'Ceiling - Project impl.'!$A$1:$F$204,6,0)),"")</f>
        <v xml:space="preserve"> </v>
      </c>
      <c r="T84" s="73">
        <f t="shared" si="18"/>
        <v>0</v>
      </c>
      <c r="U84" s="75">
        <f t="shared" si="19"/>
        <v>0</v>
      </c>
      <c r="V84" s="76">
        <f t="shared" si="20"/>
        <v>0</v>
      </c>
      <c r="W84" s="77"/>
    </row>
    <row r="85" spans="1:23" x14ac:dyDescent="0.25">
      <c r="A85" s="67"/>
      <c r="B85" s="68" t="str">
        <f t="shared" si="14"/>
        <v/>
      </c>
      <c r="C85" s="69" t="str">
        <f>IFERROR(IF(A85="","",IF(VLOOKUP(A85,'I and II. Overview'!$F$36:$L$75,4,0)="","",VLOOKUP(A85,'I and II. Overview'!$F$36:$L$75,4,0))),"")</f>
        <v/>
      </c>
      <c r="D85" s="69" t="str">
        <f>IFERROR(IF(A85="","",IF(VLOOKUP(A85,'I and II. Overview'!$F$36:$L$75,6,0)="","",VLOOKUP(A85,'I and II. Overview'!$F$36:$L$75,6,0))),"")</f>
        <v/>
      </c>
      <c r="E85" s="70" t="str">
        <f>IFERROR(VLOOKUP(D85,'Ceiling - Project impl.'!$A$2:$B$203,2,0),"")</f>
        <v/>
      </c>
      <c r="F85" s="71"/>
      <c r="G85" s="72" t="str">
        <f>IFERROR(IF(F85="","",VLOOKUP(D85,'Ceiling - Project impl.'!$A$1:$F$204,3,0)),"")</f>
        <v/>
      </c>
      <c r="H85" s="73">
        <f t="shared" si="15"/>
        <v>0</v>
      </c>
      <c r="I85" s="74"/>
      <c r="J85" s="71"/>
      <c r="K85" s="72" t="str">
        <f>IFERROR(IF(J85=""," ",VLOOKUP(D85,'Ceiling - Project impl.'!$A$1:$F$204,4,0)),"")</f>
        <v xml:space="preserve"> </v>
      </c>
      <c r="L85" s="73">
        <f t="shared" si="16"/>
        <v>0</v>
      </c>
      <c r="M85" s="74"/>
      <c r="N85" s="71"/>
      <c r="O85" s="72" t="str">
        <f>IFERROR(IF(N85=""," ",VLOOKUP(D85,'Ceiling - Project impl.'!$A$1:$F$204,5,0)),"")</f>
        <v xml:space="preserve"> </v>
      </c>
      <c r="P85" s="73">
        <f t="shared" si="17"/>
        <v>0</v>
      </c>
      <c r="Q85" s="74"/>
      <c r="R85" s="71"/>
      <c r="S85" s="72" t="str">
        <f>IFERROR(IF(R85=""," ",VLOOKUP(D85,'Ceiling - Project impl.'!$A$1:$F$204,6,0)),"")</f>
        <v xml:space="preserve"> </v>
      </c>
      <c r="T85" s="73">
        <f t="shared" si="18"/>
        <v>0</v>
      </c>
      <c r="U85" s="75">
        <f t="shared" si="19"/>
        <v>0</v>
      </c>
      <c r="V85" s="76">
        <f t="shared" si="20"/>
        <v>0</v>
      </c>
      <c r="W85" s="77"/>
    </row>
    <row r="86" spans="1:23" x14ac:dyDescent="0.25">
      <c r="A86" s="67"/>
      <c r="B86" s="68" t="str">
        <f t="shared" si="14"/>
        <v/>
      </c>
      <c r="C86" s="69" t="str">
        <f>IFERROR(IF(A86="","",IF(VLOOKUP(A86,'I and II. Overview'!$F$36:$L$75,4,0)="","",VLOOKUP(A86,'I and II. Overview'!$F$36:$L$75,4,0))),"")</f>
        <v/>
      </c>
      <c r="D86" s="69" t="str">
        <f>IFERROR(IF(A86="","",IF(VLOOKUP(A86,'I and II. Overview'!$F$36:$L$75,6,0)="","",VLOOKUP(A86,'I and II. Overview'!$F$36:$L$75,6,0))),"")</f>
        <v/>
      </c>
      <c r="E86" s="70" t="str">
        <f>IFERROR(VLOOKUP(D86,'Ceiling - Project impl.'!$A$2:$B$203,2,0),"")</f>
        <v/>
      </c>
      <c r="F86" s="71"/>
      <c r="G86" s="72" t="str">
        <f>IFERROR(IF(F86="","",VLOOKUP(D86,'Ceiling - Project impl.'!$A$1:$F$204,3,0)),"")</f>
        <v/>
      </c>
      <c r="H86" s="73">
        <f t="shared" si="15"/>
        <v>0</v>
      </c>
      <c r="I86" s="74"/>
      <c r="J86" s="71"/>
      <c r="K86" s="72" t="str">
        <f>IFERROR(IF(J86=""," ",VLOOKUP(D86,'Ceiling - Project impl.'!$A$1:$F$204,4,0)),"")</f>
        <v xml:space="preserve"> </v>
      </c>
      <c r="L86" s="73">
        <f t="shared" si="16"/>
        <v>0</v>
      </c>
      <c r="M86" s="74"/>
      <c r="N86" s="71"/>
      <c r="O86" s="72" t="str">
        <f>IFERROR(IF(N86=""," ",VLOOKUP(D86,'Ceiling - Project impl.'!$A$1:$F$204,5,0)),"")</f>
        <v xml:space="preserve"> </v>
      </c>
      <c r="P86" s="73">
        <f t="shared" si="17"/>
        <v>0</v>
      </c>
      <c r="Q86" s="74"/>
      <c r="R86" s="71"/>
      <c r="S86" s="72" t="str">
        <f>IFERROR(IF(R86=""," ",VLOOKUP(D86,'Ceiling - Project impl.'!$A$1:$F$204,6,0)),"")</f>
        <v xml:space="preserve"> </v>
      </c>
      <c r="T86" s="73">
        <f t="shared" si="18"/>
        <v>0</v>
      </c>
      <c r="U86" s="75">
        <f t="shared" si="19"/>
        <v>0</v>
      </c>
      <c r="V86" s="76">
        <f t="shared" si="20"/>
        <v>0</v>
      </c>
      <c r="W86" s="77"/>
    </row>
    <row r="87" spans="1:23" x14ac:dyDescent="0.25">
      <c r="A87" s="67"/>
      <c r="B87" s="68" t="str">
        <f t="shared" si="14"/>
        <v/>
      </c>
      <c r="C87" s="69" t="str">
        <f>IFERROR(IF(A87="","",IF(VLOOKUP(A87,'I and II. Overview'!$F$36:$L$75,4,0)="","",VLOOKUP(A87,'I and II. Overview'!$F$36:$L$75,4,0))),"")</f>
        <v/>
      </c>
      <c r="D87" s="69" t="str">
        <f>IFERROR(IF(A87="","",IF(VLOOKUP(A87,'I and II. Overview'!$F$36:$L$75,6,0)="","",VLOOKUP(A87,'I and II. Overview'!$F$36:$L$75,6,0))),"")</f>
        <v/>
      </c>
      <c r="E87" s="70" t="str">
        <f>IFERROR(VLOOKUP(D87,'Ceiling - Project impl.'!$A$2:$B$203,2,0),"")</f>
        <v/>
      </c>
      <c r="F87" s="71"/>
      <c r="G87" s="72" t="str">
        <f>IFERROR(IF(F87="","",VLOOKUP(D87,'Ceiling - Project impl.'!$A$1:$F$204,3,0)),"")</f>
        <v/>
      </c>
      <c r="H87" s="73">
        <f t="shared" si="15"/>
        <v>0</v>
      </c>
      <c r="I87" s="74"/>
      <c r="J87" s="71"/>
      <c r="K87" s="72" t="str">
        <f>IFERROR(IF(J87=""," ",VLOOKUP(D87,'Ceiling - Project impl.'!$A$1:$F$204,4,0)),"")</f>
        <v xml:space="preserve"> </v>
      </c>
      <c r="L87" s="73">
        <f t="shared" si="16"/>
        <v>0</v>
      </c>
      <c r="M87" s="74"/>
      <c r="N87" s="71"/>
      <c r="O87" s="72" t="str">
        <f>IFERROR(IF(N87=""," ",VLOOKUP(D87,'Ceiling - Project impl.'!$A$1:$F$204,5,0)),"")</f>
        <v xml:space="preserve"> </v>
      </c>
      <c r="P87" s="73">
        <f t="shared" si="17"/>
        <v>0</v>
      </c>
      <c r="Q87" s="74"/>
      <c r="R87" s="71"/>
      <c r="S87" s="72" t="str">
        <f>IFERROR(IF(R87=""," ",VLOOKUP(D87,'Ceiling - Project impl.'!$A$1:$F$204,6,0)),"")</f>
        <v xml:space="preserve"> </v>
      </c>
      <c r="T87" s="73">
        <f t="shared" si="18"/>
        <v>0</v>
      </c>
      <c r="U87" s="75">
        <f t="shared" si="19"/>
        <v>0</v>
      </c>
      <c r="V87" s="76">
        <f t="shared" si="20"/>
        <v>0</v>
      </c>
      <c r="W87" s="77"/>
    </row>
    <row r="88" spans="1:23" x14ac:dyDescent="0.25">
      <c r="A88" s="67"/>
      <c r="B88" s="68" t="str">
        <f t="shared" si="14"/>
        <v/>
      </c>
      <c r="C88" s="69" t="str">
        <f>IFERROR(IF(A88="","",IF(VLOOKUP(A88,'I and II. Overview'!$F$36:$L$75,4,0)="","",VLOOKUP(A88,'I and II. Overview'!$F$36:$L$75,4,0))),"")</f>
        <v/>
      </c>
      <c r="D88" s="69" t="str">
        <f>IFERROR(IF(A88="","",IF(VLOOKUP(A88,'I and II. Overview'!$F$36:$L$75,6,0)="","",VLOOKUP(A88,'I and II. Overview'!$F$36:$L$75,6,0))),"")</f>
        <v/>
      </c>
      <c r="E88" s="70" t="str">
        <f>IFERROR(VLOOKUP(D88,'Ceiling - Project impl.'!$A$2:$B$203,2,0),"")</f>
        <v/>
      </c>
      <c r="F88" s="71"/>
      <c r="G88" s="72" t="str">
        <f>IFERROR(IF(F88="","",VLOOKUP(D88,'Ceiling - Project impl.'!$A$1:$F$204,3,0)),"")</f>
        <v/>
      </c>
      <c r="H88" s="73">
        <f t="shared" si="15"/>
        <v>0</v>
      </c>
      <c r="I88" s="74"/>
      <c r="J88" s="71"/>
      <c r="K88" s="72" t="str">
        <f>IFERROR(IF(J88=""," ",VLOOKUP(D88,'Ceiling - Project impl.'!$A$1:$F$204,4,0)),"")</f>
        <v xml:space="preserve"> </v>
      </c>
      <c r="L88" s="73">
        <f t="shared" si="16"/>
        <v>0</v>
      </c>
      <c r="M88" s="74"/>
      <c r="N88" s="71"/>
      <c r="O88" s="72" t="str">
        <f>IFERROR(IF(N88=""," ",VLOOKUP(D88,'Ceiling - Project impl.'!$A$1:$F$204,5,0)),"")</f>
        <v xml:space="preserve"> </v>
      </c>
      <c r="P88" s="73">
        <f t="shared" si="17"/>
        <v>0</v>
      </c>
      <c r="Q88" s="74"/>
      <c r="R88" s="71"/>
      <c r="S88" s="72" t="str">
        <f>IFERROR(IF(R88=""," ",VLOOKUP(D88,'Ceiling - Project impl.'!$A$1:$F$204,6,0)),"")</f>
        <v xml:space="preserve"> </v>
      </c>
      <c r="T88" s="73">
        <f t="shared" si="18"/>
        <v>0</v>
      </c>
      <c r="U88" s="75">
        <f t="shared" si="19"/>
        <v>0</v>
      </c>
      <c r="V88" s="76">
        <f t="shared" si="20"/>
        <v>0</v>
      </c>
      <c r="W88" s="77"/>
    </row>
    <row r="89" spans="1:23" x14ac:dyDescent="0.25">
      <c r="A89" s="67"/>
      <c r="B89" s="68" t="str">
        <f t="shared" si="14"/>
        <v/>
      </c>
      <c r="C89" s="69" t="str">
        <f>IFERROR(IF(A89="","",IF(VLOOKUP(A89,'I and II. Overview'!$F$36:$L$75,4,0)="","",VLOOKUP(A89,'I and II. Overview'!$F$36:$L$75,4,0))),"")</f>
        <v/>
      </c>
      <c r="D89" s="69" t="str">
        <f>IFERROR(IF(A89="","",IF(VLOOKUP(A89,'I and II. Overview'!$F$36:$L$75,6,0)="","",VLOOKUP(A89,'I and II. Overview'!$F$36:$L$75,6,0))),"")</f>
        <v/>
      </c>
      <c r="E89" s="70" t="str">
        <f>IFERROR(VLOOKUP(D89,'Ceiling - Project impl.'!$A$2:$B$203,2,0),"")</f>
        <v/>
      </c>
      <c r="F89" s="71"/>
      <c r="G89" s="72" t="str">
        <f>IFERROR(IF(F89="","",VLOOKUP(D89,'Ceiling - Project impl.'!$A$1:$F$204,3,0)),"")</f>
        <v/>
      </c>
      <c r="H89" s="73">
        <f t="shared" si="15"/>
        <v>0</v>
      </c>
      <c r="I89" s="74"/>
      <c r="J89" s="71"/>
      <c r="K89" s="72" t="str">
        <f>IFERROR(IF(J89=""," ",VLOOKUP(D89,'Ceiling - Project impl.'!$A$1:$F$204,4,0)),"")</f>
        <v xml:space="preserve"> </v>
      </c>
      <c r="L89" s="73">
        <f t="shared" si="16"/>
        <v>0</v>
      </c>
      <c r="M89" s="74"/>
      <c r="N89" s="71"/>
      <c r="O89" s="72" t="str">
        <f>IFERROR(IF(N89=""," ",VLOOKUP(D89,'Ceiling - Project impl.'!$A$1:$F$204,5,0)),"")</f>
        <v xml:space="preserve"> </v>
      </c>
      <c r="P89" s="73">
        <f t="shared" si="17"/>
        <v>0</v>
      </c>
      <c r="Q89" s="74"/>
      <c r="R89" s="71"/>
      <c r="S89" s="72" t="str">
        <f>IFERROR(IF(R89=""," ",VLOOKUP(D89,'Ceiling - Project impl.'!$A$1:$F$204,6,0)),"")</f>
        <v xml:space="preserve"> </v>
      </c>
      <c r="T89" s="73">
        <f t="shared" si="18"/>
        <v>0</v>
      </c>
      <c r="U89" s="75">
        <f t="shared" si="19"/>
        <v>0</v>
      </c>
      <c r="V89" s="76">
        <f t="shared" si="20"/>
        <v>0</v>
      </c>
      <c r="W89" s="77"/>
    </row>
    <row r="90" spans="1:23" x14ac:dyDescent="0.25">
      <c r="A90" s="67"/>
      <c r="B90" s="68" t="str">
        <f t="shared" si="14"/>
        <v/>
      </c>
      <c r="C90" s="69" t="str">
        <f>IFERROR(IF(A90="","",IF(VLOOKUP(A90,'I and II. Overview'!$F$36:$L$75,4,0)="","",VLOOKUP(A90,'I and II. Overview'!$F$36:$L$75,4,0))),"")</f>
        <v/>
      </c>
      <c r="D90" s="69" t="str">
        <f>IFERROR(IF(A90="","",IF(VLOOKUP(A90,'I and II. Overview'!$F$36:$L$75,6,0)="","",VLOOKUP(A90,'I and II. Overview'!$F$36:$L$75,6,0))),"")</f>
        <v/>
      </c>
      <c r="E90" s="70" t="str">
        <f>IFERROR(VLOOKUP(D90,'Ceiling - Project impl.'!$A$2:$B$203,2,0),"")</f>
        <v/>
      </c>
      <c r="F90" s="71"/>
      <c r="G90" s="72" t="str">
        <f>IFERROR(IF(F90="","",VLOOKUP(D90,'Ceiling - Project impl.'!$A$1:$F$204,3,0)),"")</f>
        <v/>
      </c>
      <c r="H90" s="73">
        <f t="shared" si="15"/>
        <v>0</v>
      </c>
      <c r="I90" s="74"/>
      <c r="J90" s="71"/>
      <c r="K90" s="72" t="str">
        <f>IFERROR(IF(J90=""," ",VLOOKUP(D90,'Ceiling - Project impl.'!$A$1:$F$204,4,0)),"")</f>
        <v xml:space="preserve"> </v>
      </c>
      <c r="L90" s="73">
        <f t="shared" si="16"/>
        <v>0</v>
      </c>
      <c r="M90" s="74"/>
      <c r="N90" s="71"/>
      <c r="O90" s="72" t="str">
        <f>IFERROR(IF(N90=""," ",VLOOKUP(D90,'Ceiling - Project impl.'!$A$1:$F$204,5,0)),"")</f>
        <v xml:space="preserve"> </v>
      </c>
      <c r="P90" s="73">
        <f t="shared" si="17"/>
        <v>0</v>
      </c>
      <c r="Q90" s="74"/>
      <c r="R90" s="71"/>
      <c r="S90" s="72" t="str">
        <f>IFERROR(IF(R90=""," ",VLOOKUP(D90,'Ceiling - Project impl.'!$A$1:$F$204,6,0)),"")</f>
        <v xml:space="preserve"> </v>
      </c>
      <c r="T90" s="73">
        <f t="shared" si="18"/>
        <v>0</v>
      </c>
      <c r="U90" s="75">
        <f t="shared" si="19"/>
        <v>0</v>
      </c>
      <c r="V90" s="76">
        <f t="shared" si="20"/>
        <v>0</v>
      </c>
      <c r="W90" s="77"/>
    </row>
    <row r="91" spans="1:23" x14ac:dyDescent="0.25">
      <c r="A91" s="67"/>
      <c r="B91" s="68" t="str">
        <f t="shared" si="14"/>
        <v/>
      </c>
      <c r="C91" s="69" t="str">
        <f>IFERROR(IF(A91="","",IF(VLOOKUP(A91,'I and II. Overview'!$F$36:$L$75,4,0)="","",VLOOKUP(A91,'I and II. Overview'!$F$36:$L$75,4,0))),"")</f>
        <v/>
      </c>
      <c r="D91" s="69" t="str">
        <f>IFERROR(IF(A91="","",IF(VLOOKUP(A91,'I and II. Overview'!$F$36:$L$75,6,0)="","",VLOOKUP(A91,'I and II. Overview'!$F$36:$L$75,6,0))),"")</f>
        <v/>
      </c>
      <c r="E91" s="70" t="str">
        <f>IFERROR(VLOOKUP(D91,'Ceiling - Project impl.'!$A$2:$B$203,2,0),"")</f>
        <v/>
      </c>
      <c r="F91" s="71"/>
      <c r="G91" s="72" t="str">
        <f>IFERROR(IF(F91="","",VLOOKUP(D91,'Ceiling - Project impl.'!$A$1:$F$204,3,0)),"")</f>
        <v/>
      </c>
      <c r="H91" s="73">
        <f t="shared" si="15"/>
        <v>0</v>
      </c>
      <c r="I91" s="74"/>
      <c r="J91" s="71"/>
      <c r="K91" s="72" t="str">
        <f>IFERROR(IF(J91=""," ",VLOOKUP(D91,'Ceiling - Project impl.'!$A$1:$F$204,4,0)),"")</f>
        <v xml:space="preserve"> </v>
      </c>
      <c r="L91" s="73">
        <f t="shared" si="16"/>
        <v>0</v>
      </c>
      <c r="M91" s="74"/>
      <c r="N91" s="71"/>
      <c r="O91" s="72" t="str">
        <f>IFERROR(IF(N91=""," ",VLOOKUP(D91,'Ceiling - Project impl.'!$A$1:$F$204,5,0)),"")</f>
        <v xml:space="preserve"> </v>
      </c>
      <c r="P91" s="73">
        <f t="shared" si="17"/>
        <v>0</v>
      </c>
      <c r="Q91" s="74"/>
      <c r="R91" s="71"/>
      <c r="S91" s="72" t="str">
        <f>IFERROR(IF(R91=""," ",VLOOKUP(D91,'Ceiling - Project impl.'!$A$1:$F$204,6,0)),"")</f>
        <v xml:space="preserve"> </v>
      </c>
      <c r="T91" s="73">
        <f t="shared" si="18"/>
        <v>0</v>
      </c>
      <c r="U91" s="75">
        <f t="shared" si="19"/>
        <v>0</v>
      </c>
      <c r="V91" s="76">
        <f t="shared" si="20"/>
        <v>0</v>
      </c>
      <c r="W91" s="77"/>
    </row>
    <row r="92" spans="1:23" x14ac:dyDescent="0.25">
      <c r="A92" s="67"/>
      <c r="B92" s="68" t="str">
        <f t="shared" si="14"/>
        <v/>
      </c>
      <c r="C92" s="69" t="str">
        <f>IFERROR(IF(A92="","",IF(VLOOKUP(A92,'I and II. Overview'!$F$36:$L$75,4,0)="","",VLOOKUP(A92,'I and II. Overview'!$F$36:$L$75,4,0))),"")</f>
        <v/>
      </c>
      <c r="D92" s="69" t="str">
        <f>IFERROR(IF(A92="","",IF(VLOOKUP(A92,'I and II. Overview'!$F$36:$L$75,6,0)="","",VLOOKUP(A92,'I and II. Overview'!$F$36:$L$75,6,0))),"")</f>
        <v/>
      </c>
      <c r="E92" s="70" t="str">
        <f>IFERROR(VLOOKUP(D92,'Ceiling - Project impl.'!$A$2:$B$203,2,0),"")</f>
        <v/>
      </c>
      <c r="F92" s="71"/>
      <c r="G92" s="72" t="str">
        <f>IFERROR(IF(F92="","",VLOOKUP(D92,'Ceiling - Project impl.'!$A$1:$F$204,3,0)),"")</f>
        <v/>
      </c>
      <c r="H92" s="73">
        <f t="shared" si="15"/>
        <v>0</v>
      </c>
      <c r="I92" s="74"/>
      <c r="J92" s="71"/>
      <c r="K92" s="72" t="str">
        <f>IFERROR(IF(J92=""," ",VLOOKUP(D92,'Ceiling - Project impl.'!$A$1:$F$204,4,0)),"")</f>
        <v xml:space="preserve"> </v>
      </c>
      <c r="L92" s="73">
        <f t="shared" si="16"/>
        <v>0</v>
      </c>
      <c r="M92" s="74"/>
      <c r="N92" s="71"/>
      <c r="O92" s="72" t="str">
        <f>IFERROR(IF(N92=""," ",VLOOKUP(D92,'Ceiling - Project impl.'!$A$1:$F$204,5,0)),"")</f>
        <v xml:space="preserve"> </v>
      </c>
      <c r="P92" s="73">
        <f t="shared" si="17"/>
        <v>0</v>
      </c>
      <c r="Q92" s="74"/>
      <c r="R92" s="71"/>
      <c r="S92" s="72" t="str">
        <f>IFERROR(IF(R92=""," ",VLOOKUP(D92,'Ceiling - Project impl.'!$A$1:$F$204,6,0)),"")</f>
        <v xml:space="preserve"> </v>
      </c>
      <c r="T92" s="73">
        <f t="shared" si="18"/>
        <v>0</v>
      </c>
      <c r="U92" s="75">
        <f t="shared" si="19"/>
        <v>0</v>
      </c>
      <c r="V92" s="76">
        <f t="shared" si="20"/>
        <v>0</v>
      </c>
      <c r="W92" s="77"/>
    </row>
    <row r="93" spans="1:23" x14ac:dyDescent="0.25">
      <c r="A93" s="67"/>
      <c r="B93" s="68" t="str">
        <f t="shared" si="14"/>
        <v/>
      </c>
      <c r="C93" s="69" t="str">
        <f>IFERROR(IF(A93="","",IF(VLOOKUP(A93,'I and II. Overview'!$F$36:$L$75,4,0)="","",VLOOKUP(A93,'I and II. Overview'!$F$36:$L$75,4,0))),"")</f>
        <v/>
      </c>
      <c r="D93" s="69" t="str">
        <f>IFERROR(IF(A93="","",IF(VLOOKUP(A93,'I and II. Overview'!$F$36:$L$75,6,0)="","",VLOOKUP(A93,'I and II. Overview'!$F$36:$L$75,6,0))),"")</f>
        <v/>
      </c>
      <c r="E93" s="70" t="str">
        <f>IFERROR(VLOOKUP(D93,'Ceiling - Project impl.'!$A$2:$B$203,2,0),"")</f>
        <v/>
      </c>
      <c r="F93" s="71"/>
      <c r="G93" s="72" t="str">
        <f>IFERROR(IF(F93="","",VLOOKUP(D93,'Ceiling - Project impl.'!$A$1:$F$204,3,0)),"")</f>
        <v/>
      </c>
      <c r="H93" s="73">
        <f t="shared" si="15"/>
        <v>0</v>
      </c>
      <c r="I93" s="74"/>
      <c r="J93" s="71"/>
      <c r="K93" s="72" t="str">
        <f>IFERROR(IF(J93=""," ",VLOOKUP(D93,'Ceiling - Project impl.'!$A$1:$F$204,4,0)),"")</f>
        <v xml:space="preserve"> </v>
      </c>
      <c r="L93" s="73">
        <f t="shared" si="16"/>
        <v>0</v>
      </c>
      <c r="M93" s="74"/>
      <c r="N93" s="71"/>
      <c r="O93" s="72" t="str">
        <f>IFERROR(IF(N93=""," ",VLOOKUP(D93,'Ceiling - Project impl.'!$A$1:$F$204,5,0)),"")</f>
        <v xml:space="preserve"> </v>
      </c>
      <c r="P93" s="73">
        <f t="shared" si="17"/>
        <v>0</v>
      </c>
      <c r="Q93" s="74"/>
      <c r="R93" s="71"/>
      <c r="S93" s="72" t="str">
        <f>IFERROR(IF(R93=""," ",VLOOKUP(D93,'Ceiling - Project impl.'!$A$1:$F$204,6,0)),"")</f>
        <v xml:space="preserve"> </v>
      </c>
      <c r="T93" s="73">
        <f t="shared" si="18"/>
        <v>0</v>
      </c>
      <c r="U93" s="75">
        <f t="shared" si="19"/>
        <v>0</v>
      </c>
      <c r="V93" s="76">
        <f t="shared" si="20"/>
        <v>0</v>
      </c>
      <c r="W93" s="77"/>
    </row>
    <row r="94" spans="1:23" x14ac:dyDescent="0.25">
      <c r="A94" s="67"/>
      <c r="B94" s="68" t="str">
        <f t="shared" si="14"/>
        <v/>
      </c>
      <c r="C94" s="69" t="str">
        <f>IFERROR(IF(A94="","",IF(VLOOKUP(A94,'I and II. Overview'!$F$36:$L$75,4,0)="","",VLOOKUP(A94,'I and II. Overview'!$F$36:$L$75,4,0))),"")</f>
        <v/>
      </c>
      <c r="D94" s="69" t="str">
        <f>IFERROR(IF(A94="","",IF(VLOOKUP(A94,'I and II. Overview'!$F$36:$L$75,6,0)="","",VLOOKUP(A94,'I and II. Overview'!$F$36:$L$75,6,0))),"")</f>
        <v/>
      </c>
      <c r="E94" s="70" t="str">
        <f>IFERROR(VLOOKUP(D94,'Ceiling - Project impl.'!$A$2:$B$203,2,0),"")</f>
        <v/>
      </c>
      <c r="F94" s="71"/>
      <c r="G94" s="72" t="str">
        <f>IFERROR(IF(F94="","",VLOOKUP(D94,'Ceiling - Project impl.'!$A$1:$F$204,3,0)),"")</f>
        <v/>
      </c>
      <c r="H94" s="73">
        <f t="shared" si="15"/>
        <v>0</v>
      </c>
      <c r="I94" s="74"/>
      <c r="J94" s="71"/>
      <c r="K94" s="72" t="str">
        <f>IFERROR(IF(J94=""," ",VLOOKUP(D94,'Ceiling - Project impl.'!$A$1:$F$204,4,0)),"")</f>
        <v xml:space="preserve"> </v>
      </c>
      <c r="L94" s="73">
        <f t="shared" si="16"/>
        <v>0</v>
      </c>
      <c r="M94" s="74"/>
      <c r="N94" s="71"/>
      <c r="O94" s="72" t="str">
        <f>IFERROR(IF(N94=""," ",VLOOKUP(D94,'Ceiling - Project impl.'!$A$1:$F$204,5,0)),"")</f>
        <v xml:space="preserve"> </v>
      </c>
      <c r="P94" s="73">
        <f t="shared" si="17"/>
        <v>0</v>
      </c>
      <c r="Q94" s="74"/>
      <c r="R94" s="71"/>
      <c r="S94" s="72" t="str">
        <f>IFERROR(IF(R94=""," ",VLOOKUP(D94,'Ceiling - Project impl.'!$A$1:$F$204,6,0)),"")</f>
        <v xml:space="preserve"> </v>
      </c>
      <c r="T94" s="73">
        <f t="shared" si="18"/>
        <v>0</v>
      </c>
      <c r="U94" s="75">
        <f t="shared" si="19"/>
        <v>0</v>
      </c>
      <c r="V94" s="76">
        <f t="shared" si="20"/>
        <v>0</v>
      </c>
      <c r="W94" s="77"/>
    </row>
    <row r="95" spans="1:23" x14ac:dyDescent="0.25">
      <c r="A95" s="67"/>
      <c r="B95" s="68" t="str">
        <f t="shared" si="14"/>
        <v/>
      </c>
      <c r="C95" s="69" t="str">
        <f>IFERROR(IF(A95="","",IF(VLOOKUP(A95,'I and II. Overview'!$F$36:$L$75,4,0)="","",VLOOKUP(A95,'I and II. Overview'!$F$36:$L$75,4,0))),"")</f>
        <v/>
      </c>
      <c r="D95" s="69" t="str">
        <f>IFERROR(IF(A95="","",IF(VLOOKUP(A95,'I and II. Overview'!$F$36:$L$75,6,0)="","",VLOOKUP(A95,'I and II. Overview'!$F$36:$L$75,6,0))),"")</f>
        <v/>
      </c>
      <c r="E95" s="70" t="str">
        <f>IFERROR(VLOOKUP(D95,'Ceiling - Project impl.'!$A$2:$B$203,2,0),"")</f>
        <v/>
      </c>
      <c r="F95" s="71"/>
      <c r="G95" s="72" t="str">
        <f>IFERROR(IF(F95="","",VLOOKUP(D95,'Ceiling - Project impl.'!$A$1:$F$204,3,0)),"")</f>
        <v/>
      </c>
      <c r="H95" s="73">
        <f t="shared" si="15"/>
        <v>0</v>
      </c>
      <c r="I95" s="74"/>
      <c r="J95" s="71"/>
      <c r="K95" s="72" t="str">
        <f>IFERROR(IF(J95=""," ",VLOOKUP(D95,'Ceiling - Project impl.'!$A$1:$F$204,4,0)),"")</f>
        <v xml:space="preserve"> </v>
      </c>
      <c r="L95" s="73">
        <f t="shared" si="16"/>
        <v>0</v>
      </c>
      <c r="M95" s="74"/>
      <c r="N95" s="71"/>
      <c r="O95" s="72" t="str">
        <f>IFERROR(IF(N95=""," ",VLOOKUP(D95,'Ceiling - Project impl.'!$A$1:$F$204,5,0)),"")</f>
        <v xml:space="preserve"> </v>
      </c>
      <c r="P95" s="73">
        <f t="shared" si="17"/>
        <v>0</v>
      </c>
      <c r="Q95" s="74"/>
      <c r="R95" s="71"/>
      <c r="S95" s="72" t="str">
        <f>IFERROR(IF(R95=""," ",VLOOKUP(D95,'Ceiling - Project impl.'!$A$1:$F$204,6,0)),"")</f>
        <v xml:space="preserve"> </v>
      </c>
      <c r="T95" s="73">
        <f t="shared" si="18"/>
        <v>0</v>
      </c>
      <c r="U95" s="75">
        <f t="shared" si="19"/>
        <v>0</v>
      </c>
      <c r="V95" s="76">
        <f t="shared" si="20"/>
        <v>0</v>
      </c>
      <c r="W95" s="77"/>
    </row>
    <row r="96" spans="1:23" x14ac:dyDescent="0.25">
      <c r="A96" s="67"/>
      <c r="B96" s="68" t="str">
        <f t="shared" si="14"/>
        <v/>
      </c>
      <c r="C96" s="69" t="str">
        <f>IFERROR(IF(A96="","",IF(VLOOKUP(A96,'I and II. Overview'!$F$36:$L$75,4,0)="","",VLOOKUP(A96,'I and II. Overview'!$F$36:$L$75,4,0))),"")</f>
        <v/>
      </c>
      <c r="D96" s="69" t="str">
        <f>IFERROR(IF(A96="","",IF(VLOOKUP(A96,'I and II. Overview'!$F$36:$L$75,6,0)="","",VLOOKUP(A96,'I and II. Overview'!$F$36:$L$75,6,0))),"")</f>
        <v/>
      </c>
      <c r="E96" s="70" t="str">
        <f>IFERROR(VLOOKUP(D96,'Ceiling - Project impl.'!$A$2:$B$203,2,0),"")</f>
        <v/>
      </c>
      <c r="F96" s="71"/>
      <c r="G96" s="72" t="str">
        <f>IFERROR(IF(F96="","",VLOOKUP(D96,'Ceiling - Project impl.'!$A$1:$F$204,3,0)),"")</f>
        <v/>
      </c>
      <c r="H96" s="73">
        <f t="shared" si="15"/>
        <v>0</v>
      </c>
      <c r="I96" s="74"/>
      <c r="J96" s="71"/>
      <c r="K96" s="72" t="str">
        <f>IFERROR(IF(J96=""," ",VLOOKUP(D96,'Ceiling - Project impl.'!$A$1:$F$204,4,0)),"")</f>
        <v xml:space="preserve"> </v>
      </c>
      <c r="L96" s="73">
        <f t="shared" si="16"/>
        <v>0</v>
      </c>
      <c r="M96" s="74"/>
      <c r="N96" s="71"/>
      <c r="O96" s="72" t="str">
        <f>IFERROR(IF(N96=""," ",VLOOKUP(D96,'Ceiling - Project impl.'!$A$1:$F$204,5,0)),"")</f>
        <v xml:space="preserve"> </v>
      </c>
      <c r="P96" s="73">
        <f t="shared" si="17"/>
        <v>0</v>
      </c>
      <c r="Q96" s="74"/>
      <c r="R96" s="71"/>
      <c r="S96" s="72" t="str">
        <f>IFERROR(IF(R96=""," ",VLOOKUP(D96,'Ceiling - Project impl.'!$A$1:$F$204,6,0)),"")</f>
        <v xml:space="preserve"> </v>
      </c>
      <c r="T96" s="73">
        <f t="shared" si="18"/>
        <v>0</v>
      </c>
      <c r="U96" s="75">
        <f t="shared" si="19"/>
        <v>0</v>
      </c>
      <c r="V96" s="76">
        <f t="shared" si="20"/>
        <v>0</v>
      </c>
      <c r="W96" s="77"/>
    </row>
    <row r="97" spans="1:23" x14ac:dyDescent="0.25">
      <c r="A97" s="67"/>
      <c r="B97" s="68" t="str">
        <f t="shared" si="14"/>
        <v/>
      </c>
      <c r="C97" s="69" t="str">
        <f>IFERROR(IF(A97="","",IF(VLOOKUP(A97,'I and II. Overview'!$F$36:$L$75,4,0)="","",VLOOKUP(A97,'I and II. Overview'!$F$36:$L$75,4,0))),"")</f>
        <v/>
      </c>
      <c r="D97" s="69" t="str">
        <f>IFERROR(IF(A97="","",IF(VLOOKUP(A97,'I and II. Overview'!$F$36:$L$75,6,0)="","",VLOOKUP(A97,'I and II. Overview'!$F$36:$L$75,6,0))),"")</f>
        <v/>
      </c>
      <c r="E97" s="70" t="str">
        <f>IFERROR(VLOOKUP(D97,'Ceiling - Project impl.'!$A$2:$B$203,2,0),"")</f>
        <v/>
      </c>
      <c r="F97" s="71"/>
      <c r="G97" s="72" t="str">
        <f>IFERROR(IF(F97="","",VLOOKUP(D97,'Ceiling - Project impl.'!$A$1:$F$204,3,0)),"")</f>
        <v/>
      </c>
      <c r="H97" s="73">
        <f t="shared" si="15"/>
        <v>0</v>
      </c>
      <c r="I97" s="74"/>
      <c r="J97" s="71"/>
      <c r="K97" s="72" t="str">
        <f>IFERROR(IF(J97=""," ",VLOOKUP(D97,'Ceiling - Project impl.'!$A$1:$F$204,4,0)),"")</f>
        <v xml:space="preserve"> </v>
      </c>
      <c r="L97" s="73">
        <f t="shared" si="16"/>
        <v>0</v>
      </c>
      <c r="M97" s="74"/>
      <c r="N97" s="71"/>
      <c r="O97" s="72" t="str">
        <f>IFERROR(IF(N97=""," ",VLOOKUP(D97,'Ceiling - Project impl.'!$A$1:$F$204,5,0)),"")</f>
        <v xml:space="preserve"> </v>
      </c>
      <c r="P97" s="73">
        <f t="shared" si="17"/>
        <v>0</v>
      </c>
      <c r="Q97" s="74"/>
      <c r="R97" s="71"/>
      <c r="S97" s="72" t="str">
        <f>IFERROR(IF(R97=""," ",VLOOKUP(D97,'Ceiling - Project impl.'!$A$1:$F$204,6,0)),"")</f>
        <v xml:space="preserve"> </v>
      </c>
      <c r="T97" s="73">
        <f t="shared" si="18"/>
        <v>0</v>
      </c>
      <c r="U97" s="75">
        <f t="shared" si="19"/>
        <v>0</v>
      </c>
      <c r="V97" s="76">
        <f t="shared" si="20"/>
        <v>0</v>
      </c>
      <c r="W97" s="77"/>
    </row>
    <row r="98" spans="1:23" x14ac:dyDescent="0.25">
      <c r="A98" s="67"/>
      <c r="B98" s="68" t="str">
        <f t="shared" si="14"/>
        <v/>
      </c>
      <c r="C98" s="69" t="str">
        <f>IFERROR(IF(A98="","",IF(VLOOKUP(A98,'I and II. Overview'!$F$36:$L$75,4,0)="","",VLOOKUP(A98,'I and II. Overview'!$F$36:$L$75,4,0))),"")</f>
        <v/>
      </c>
      <c r="D98" s="69" t="str">
        <f>IFERROR(IF(A98="","",IF(VLOOKUP(A98,'I and II. Overview'!$F$36:$L$75,6,0)="","",VLOOKUP(A98,'I and II. Overview'!$F$36:$L$75,6,0))),"")</f>
        <v/>
      </c>
      <c r="E98" s="70" t="str">
        <f>IFERROR(VLOOKUP(D98,'Ceiling - Project impl.'!$A$2:$B$203,2,0),"")</f>
        <v/>
      </c>
      <c r="F98" s="71"/>
      <c r="G98" s="72" t="str">
        <f>IFERROR(IF(F98="","",VLOOKUP(D98,'Ceiling - Project impl.'!$A$1:$F$204,3,0)),"")</f>
        <v/>
      </c>
      <c r="H98" s="73">
        <f t="shared" si="15"/>
        <v>0</v>
      </c>
      <c r="I98" s="74"/>
      <c r="J98" s="71"/>
      <c r="K98" s="72" t="str">
        <f>IFERROR(IF(J98=""," ",VLOOKUP(D98,'Ceiling - Project impl.'!$A$1:$F$204,4,0)),"")</f>
        <v xml:space="preserve"> </v>
      </c>
      <c r="L98" s="73">
        <f t="shared" si="16"/>
        <v>0</v>
      </c>
      <c r="M98" s="74"/>
      <c r="N98" s="71"/>
      <c r="O98" s="72" t="str">
        <f>IFERROR(IF(N98=""," ",VLOOKUP(D98,'Ceiling - Project impl.'!$A$1:$F$204,5,0)),"")</f>
        <v xml:space="preserve"> </v>
      </c>
      <c r="P98" s="73">
        <f t="shared" si="17"/>
        <v>0</v>
      </c>
      <c r="Q98" s="74"/>
      <c r="R98" s="71"/>
      <c r="S98" s="72" t="str">
        <f>IFERROR(IF(R98=""," ",VLOOKUP(D98,'Ceiling - Project impl.'!$A$1:$F$204,6,0)),"")</f>
        <v xml:space="preserve"> </v>
      </c>
      <c r="T98" s="73">
        <f t="shared" si="18"/>
        <v>0</v>
      </c>
      <c r="U98" s="75">
        <f t="shared" si="19"/>
        <v>0</v>
      </c>
      <c r="V98" s="76">
        <f t="shared" si="20"/>
        <v>0</v>
      </c>
      <c r="W98" s="77"/>
    </row>
    <row r="99" spans="1:23" x14ac:dyDescent="0.25">
      <c r="A99" s="67"/>
      <c r="B99" s="68" t="str">
        <f t="shared" si="14"/>
        <v/>
      </c>
      <c r="C99" s="69" t="str">
        <f>IFERROR(IF(A99="","",IF(VLOOKUP(A99,'I and II. Overview'!$F$36:$L$75,4,0)="","",VLOOKUP(A99,'I and II. Overview'!$F$36:$L$75,4,0))),"")</f>
        <v/>
      </c>
      <c r="D99" s="69" t="str">
        <f>IFERROR(IF(A99="","",IF(VLOOKUP(A99,'I and II. Overview'!$F$36:$L$75,6,0)="","",VLOOKUP(A99,'I and II. Overview'!$F$36:$L$75,6,0))),"")</f>
        <v/>
      </c>
      <c r="E99" s="70" t="str">
        <f>IFERROR(VLOOKUP(D99,'Ceiling - Project impl.'!$A$2:$B$203,2,0),"")</f>
        <v/>
      </c>
      <c r="F99" s="71"/>
      <c r="G99" s="72" t="str">
        <f>IFERROR(IF(F99="","",VLOOKUP(D99,'Ceiling - Project impl.'!$A$1:$F$204,3,0)),"")</f>
        <v/>
      </c>
      <c r="H99" s="73">
        <f t="shared" si="15"/>
        <v>0</v>
      </c>
      <c r="I99" s="74"/>
      <c r="J99" s="71"/>
      <c r="K99" s="72" t="str">
        <f>IFERROR(IF(J99=""," ",VLOOKUP(D99,'Ceiling - Project impl.'!$A$1:$F$204,4,0)),"")</f>
        <v xml:space="preserve"> </v>
      </c>
      <c r="L99" s="73">
        <f t="shared" si="16"/>
        <v>0</v>
      </c>
      <c r="M99" s="74"/>
      <c r="N99" s="71"/>
      <c r="O99" s="72" t="str">
        <f>IFERROR(IF(N99=""," ",VLOOKUP(D99,'Ceiling - Project impl.'!$A$1:$F$204,5,0)),"")</f>
        <v xml:space="preserve"> </v>
      </c>
      <c r="P99" s="73">
        <f t="shared" si="17"/>
        <v>0</v>
      </c>
      <c r="Q99" s="74"/>
      <c r="R99" s="71"/>
      <c r="S99" s="72" t="str">
        <f>IFERROR(IF(R99=""," ",VLOOKUP(D99,'Ceiling - Project impl.'!$A$1:$F$204,6,0)),"")</f>
        <v xml:space="preserve"> </v>
      </c>
      <c r="T99" s="73">
        <f t="shared" si="18"/>
        <v>0</v>
      </c>
      <c r="U99" s="75">
        <f t="shared" si="19"/>
        <v>0</v>
      </c>
      <c r="V99" s="76">
        <f t="shared" si="20"/>
        <v>0</v>
      </c>
      <c r="W99" s="77"/>
    </row>
    <row r="100" spans="1:23" x14ac:dyDescent="0.25">
      <c r="A100" s="67"/>
      <c r="B100" s="68" t="str">
        <f t="shared" ref="B100:B123" si="21">IFERROR(IF(LEFT(A100,1)="P",TRIM(LEFT(A100,3)),TRIM(RIGHT(A100,3))),"")</f>
        <v/>
      </c>
      <c r="C100" s="69" t="str">
        <f>IFERROR(IF(A100="","",IF(VLOOKUP(A100,'I and II. Overview'!$F$36:$L$75,4,0)="","",VLOOKUP(A100,'I and II. Overview'!$F$36:$L$75,4,0))),"")</f>
        <v/>
      </c>
      <c r="D100" s="69" t="str">
        <f>IFERROR(IF(A100="","",IF(VLOOKUP(A100,'I and II. Overview'!$F$36:$L$75,6,0)="","",VLOOKUP(A100,'I and II. Overview'!$F$36:$L$75,6,0))),"")</f>
        <v/>
      </c>
      <c r="E100" s="70" t="str">
        <f>IFERROR(VLOOKUP(D100,'Ceiling - Project impl.'!$A$2:$B$203,2,0),"")</f>
        <v/>
      </c>
      <c r="F100" s="71"/>
      <c r="G100" s="72" t="str">
        <f>IFERROR(IF(F100="","",VLOOKUP(D100,'Ceiling - Project impl.'!$A$1:$F$204,3,0)),"")</f>
        <v/>
      </c>
      <c r="H100" s="73">
        <f t="shared" ref="H100:H123" si="22">IF(OR((F100-INT(F100))=0,(F100-INT(F100)=0.5)),IFERROR(ROUND(F100*G100,2),0),0)</f>
        <v>0</v>
      </c>
      <c r="I100" s="74"/>
      <c r="J100" s="71"/>
      <c r="K100" s="72" t="str">
        <f>IFERROR(IF(J100=""," ",VLOOKUP(D100,'Ceiling - Project impl.'!$A$1:$F$204,4,0)),"")</f>
        <v xml:space="preserve"> </v>
      </c>
      <c r="L100" s="73">
        <f t="shared" ref="L100:L123" si="23">IF(OR((J100-INT(J100))=0,(J100-INT(J100)=0.5)),IFERROR(ROUND(J100*K100,2),0),0)</f>
        <v>0</v>
      </c>
      <c r="M100" s="74"/>
      <c r="N100" s="71"/>
      <c r="O100" s="72" t="str">
        <f>IFERROR(IF(N100=""," ",VLOOKUP(D100,'Ceiling - Project impl.'!$A$1:$F$204,5,0)),"")</f>
        <v xml:space="preserve"> </v>
      </c>
      <c r="P100" s="73">
        <f t="shared" ref="P100:P123" si="24">IF(OR((N100-INT(N100))=0,(N100-INT(N100)=0.5)),IFERROR(ROUND(N100*O100,2),0),0)</f>
        <v>0</v>
      </c>
      <c r="Q100" s="74"/>
      <c r="R100" s="71"/>
      <c r="S100" s="72" t="str">
        <f>IFERROR(IF(R100=""," ",VLOOKUP(D100,'Ceiling - Project impl.'!$A$1:$F$204,6,0)),"")</f>
        <v xml:space="preserve"> </v>
      </c>
      <c r="T100" s="73">
        <f t="shared" ref="T100:T123" si="25">IF(OR((R100-INT(R100))=0,(R100-INT(R100)=0.5)),IFERROR(ROUND(R100*S100,2),0),0)</f>
        <v>0</v>
      </c>
      <c r="U100" s="75">
        <f t="shared" ref="U100:U123" si="26">+R100+N100+J100+F100</f>
        <v>0</v>
      </c>
      <c r="V100" s="76">
        <f t="shared" ref="V100:V123" si="27">IFERROR(+T100+P100+L100+H100,0)</f>
        <v>0</v>
      </c>
      <c r="W100" s="77"/>
    </row>
    <row r="101" spans="1:23" x14ac:dyDescent="0.25">
      <c r="A101" s="67"/>
      <c r="B101" s="68" t="str">
        <f t="shared" si="21"/>
        <v/>
      </c>
      <c r="C101" s="69" t="str">
        <f>IFERROR(IF(A101="","",IF(VLOOKUP(A101,'I and II. Overview'!$F$36:$L$75,4,0)="","",VLOOKUP(A101,'I and II. Overview'!$F$36:$L$75,4,0))),"")</f>
        <v/>
      </c>
      <c r="D101" s="69" t="str">
        <f>IFERROR(IF(A101="","",IF(VLOOKUP(A101,'I and II. Overview'!$F$36:$L$75,6,0)="","",VLOOKUP(A101,'I and II. Overview'!$F$36:$L$75,6,0))),"")</f>
        <v/>
      </c>
      <c r="E101" s="70" t="str">
        <f>IFERROR(VLOOKUP(D101,'Ceiling - Project impl.'!$A$2:$B$203,2,0),"")</f>
        <v/>
      </c>
      <c r="F101" s="71"/>
      <c r="G101" s="72" t="str">
        <f>IFERROR(IF(F101="","",VLOOKUP(D101,'Ceiling - Project impl.'!$A$1:$F$204,3,0)),"")</f>
        <v/>
      </c>
      <c r="H101" s="73">
        <f t="shared" si="22"/>
        <v>0</v>
      </c>
      <c r="I101" s="74"/>
      <c r="J101" s="71"/>
      <c r="K101" s="72" t="str">
        <f>IFERROR(IF(J101=""," ",VLOOKUP(D101,'Ceiling - Project impl.'!$A$1:$F$204,4,0)),"")</f>
        <v xml:space="preserve"> </v>
      </c>
      <c r="L101" s="73">
        <f t="shared" si="23"/>
        <v>0</v>
      </c>
      <c r="M101" s="74"/>
      <c r="N101" s="71"/>
      <c r="O101" s="72" t="str">
        <f>IFERROR(IF(N101=""," ",VLOOKUP(D101,'Ceiling - Project impl.'!$A$1:$F$204,5,0)),"")</f>
        <v xml:space="preserve"> </v>
      </c>
      <c r="P101" s="73">
        <f t="shared" si="24"/>
        <v>0</v>
      </c>
      <c r="Q101" s="74"/>
      <c r="R101" s="71"/>
      <c r="S101" s="72" t="str">
        <f>IFERROR(IF(R101=""," ",VLOOKUP(D101,'Ceiling - Project impl.'!$A$1:$F$204,6,0)),"")</f>
        <v xml:space="preserve"> </v>
      </c>
      <c r="T101" s="73">
        <f t="shared" si="25"/>
        <v>0</v>
      </c>
      <c r="U101" s="75">
        <f t="shared" si="26"/>
        <v>0</v>
      </c>
      <c r="V101" s="76">
        <f t="shared" si="27"/>
        <v>0</v>
      </c>
      <c r="W101" s="77"/>
    </row>
    <row r="102" spans="1:23" x14ac:dyDescent="0.25">
      <c r="A102" s="67"/>
      <c r="B102" s="68" t="str">
        <f t="shared" si="21"/>
        <v/>
      </c>
      <c r="C102" s="69" t="str">
        <f>IFERROR(IF(A102="","",IF(VLOOKUP(A102,'I and II. Overview'!$F$36:$L$75,4,0)="","",VLOOKUP(A102,'I and II. Overview'!$F$36:$L$75,4,0))),"")</f>
        <v/>
      </c>
      <c r="D102" s="69" t="str">
        <f>IFERROR(IF(A102="","",IF(VLOOKUP(A102,'I and II. Overview'!$F$36:$L$75,6,0)="","",VLOOKUP(A102,'I and II. Overview'!$F$36:$L$75,6,0))),"")</f>
        <v/>
      </c>
      <c r="E102" s="70" t="str">
        <f>IFERROR(VLOOKUP(D102,'Ceiling - Project impl.'!$A$2:$B$203,2,0),"")</f>
        <v/>
      </c>
      <c r="F102" s="71"/>
      <c r="G102" s="72" t="str">
        <f>IFERROR(IF(F102="","",VLOOKUP(D102,'Ceiling - Project impl.'!$A$1:$F$204,3,0)),"")</f>
        <v/>
      </c>
      <c r="H102" s="73">
        <f t="shared" si="22"/>
        <v>0</v>
      </c>
      <c r="I102" s="74"/>
      <c r="J102" s="71"/>
      <c r="K102" s="72" t="str">
        <f>IFERROR(IF(J102=""," ",VLOOKUP(D102,'Ceiling - Project impl.'!$A$1:$F$204,4,0)),"")</f>
        <v xml:space="preserve"> </v>
      </c>
      <c r="L102" s="73">
        <f t="shared" si="23"/>
        <v>0</v>
      </c>
      <c r="M102" s="74"/>
      <c r="N102" s="71"/>
      <c r="O102" s="72" t="str">
        <f>IFERROR(IF(N102=""," ",VLOOKUP(D102,'Ceiling - Project impl.'!$A$1:$F$204,5,0)),"")</f>
        <v xml:space="preserve"> </v>
      </c>
      <c r="P102" s="73">
        <f t="shared" si="24"/>
        <v>0</v>
      </c>
      <c r="Q102" s="74"/>
      <c r="R102" s="71"/>
      <c r="S102" s="72" t="str">
        <f>IFERROR(IF(R102=""," ",VLOOKUP(D102,'Ceiling - Project impl.'!$A$1:$F$204,6,0)),"")</f>
        <v xml:space="preserve"> </v>
      </c>
      <c r="T102" s="73">
        <f t="shared" si="25"/>
        <v>0</v>
      </c>
      <c r="U102" s="75">
        <f t="shared" si="26"/>
        <v>0</v>
      </c>
      <c r="V102" s="76">
        <f t="shared" si="27"/>
        <v>0</v>
      </c>
      <c r="W102" s="77"/>
    </row>
    <row r="103" spans="1:23" x14ac:dyDescent="0.25">
      <c r="A103" s="67"/>
      <c r="B103" s="68" t="str">
        <f t="shared" si="21"/>
        <v/>
      </c>
      <c r="C103" s="69" t="str">
        <f>IFERROR(IF(A103="","",IF(VLOOKUP(A103,'I and II. Overview'!$F$36:$L$75,4,0)="","",VLOOKUP(A103,'I and II. Overview'!$F$36:$L$75,4,0))),"")</f>
        <v/>
      </c>
      <c r="D103" s="69" t="str">
        <f>IFERROR(IF(A103="","",IF(VLOOKUP(A103,'I and II. Overview'!$F$36:$L$75,6,0)="","",VLOOKUP(A103,'I and II. Overview'!$F$36:$L$75,6,0))),"")</f>
        <v/>
      </c>
      <c r="E103" s="70" t="str">
        <f>IFERROR(VLOOKUP(D103,'Ceiling - Project impl.'!$A$2:$B$203,2,0),"")</f>
        <v/>
      </c>
      <c r="F103" s="71"/>
      <c r="G103" s="72" t="str">
        <f>IFERROR(IF(F103="","",VLOOKUP(D103,'Ceiling - Project impl.'!$A$1:$F$204,3,0)),"")</f>
        <v/>
      </c>
      <c r="H103" s="73">
        <f t="shared" si="22"/>
        <v>0</v>
      </c>
      <c r="I103" s="74"/>
      <c r="J103" s="71"/>
      <c r="K103" s="72" t="str">
        <f>IFERROR(IF(J103=""," ",VLOOKUP(D103,'Ceiling - Project impl.'!$A$1:$F$204,4,0)),"")</f>
        <v xml:space="preserve"> </v>
      </c>
      <c r="L103" s="73">
        <f t="shared" si="23"/>
        <v>0</v>
      </c>
      <c r="M103" s="74"/>
      <c r="N103" s="71"/>
      <c r="O103" s="72" t="str">
        <f>IFERROR(IF(N103=""," ",VLOOKUP(D103,'Ceiling - Project impl.'!$A$1:$F$204,5,0)),"")</f>
        <v xml:space="preserve"> </v>
      </c>
      <c r="P103" s="73">
        <f t="shared" si="24"/>
        <v>0</v>
      </c>
      <c r="Q103" s="74"/>
      <c r="R103" s="71"/>
      <c r="S103" s="72" t="str">
        <f>IFERROR(IF(R103=""," ",VLOOKUP(D103,'Ceiling - Project impl.'!$A$1:$F$204,6,0)),"")</f>
        <v xml:space="preserve"> </v>
      </c>
      <c r="T103" s="73">
        <f t="shared" si="25"/>
        <v>0</v>
      </c>
      <c r="U103" s="75">
        <f t="shared" si="26"/>
        <v>0</v>
      </c>
      <c r="V103" s="76">
        <f t="shared" si="27"/>
        <v>0</v>
      </c>
      <c r="W103" s="77"/>
    </row>
    <row r="104" spans="1:23" x14ac:dyDescent="0.25">
      <c r="A104" s="67"/>
      <c r="B104" s="68" t="str">
        <f t="shared" si="21"/>
        <v/>
      </c>
      <c r="C104" s="69" t="str">
        <f>IFERROR(IF(A104="","",IF(VLOOKUP(A104,'I and II. Overview'!$F$36:$L$75,4,0)="","",VLOOKUP(A104,'I and II. Overview'!$F$36:$L$75,4,0))),"")</f>
        <v/>
      </c>
      <c r="D104" s="69" t="str">
        <f>IFERROR(IF(A104="","",IF(VLOOKUP(A104,'I and II. Overview'!$F$36:$L$75,6,0)="","",VLOOKUP(A104,'I and II. Overview'!$F$36:$L$75,6,0))),"")</f>
        <v/>
      </c>
      <c r="E104" s="70" t="str">
        <f>IFERROR(VLOOKUP(D104,'Ceiling - Project impl.'!$A$2:$B$203,2,0),"")</f>
        <v/>
      </c>
      <c r="F104" s="71"/>
      <c r="G104" s="72" t="str">
        <f>IFERROR(IF(F104="","",VLOOKUP(D104,'Ceiling - Project impl.'!$A$1:$F$204,3,0)),"")</f>
        <v/>
      </c>
      <c r="H104" s="73">
        <f t="shared" si="22"/>
        <v>0</v>
      </c>
      <c r="I104" s="74"/>
      <c r="J104" s="71"/>
      <c r="K104" s="72" t="str">
        <f>IFERROR(IF(J104=""," ",VLOOKUP(D104,'Ceiling - Project impl.'!$A$1:$F$204,4,0)),"")</f>
        <v xml:space="preserve"> </v>
      </c>
      <c r="L104" s="73">
        <f t="shared" si="23"/>
        <v>0</v>
      </c>
      <c r="M104" s="74"/>
      <c r="N104" s="71"/>
      <c r="O104" s="72" t="str">
        <f>IFERROR(IF(N104=""," ",VLOOKUP(D104,'Ceiling - Project impl.'!$A$1:$F$204,5,0)),"")</f>
        <v xml:space="preserve"> </v>
      </c>
      <c r="P104" s="73">
        <f t="shared" si="24"/>
        <v>0</v>
      </c>
      <c r="Q104" s="74"/>
      <c r="R104" s="71"/>
      <c r="S104" s="72" t="str">
        <f>IFERROR(IF(R104=""," ",VLOOKUP(D104,'Ceiling - Project impl.'!$A$1:$F$204,6,0)),"")</f>
        <v xml:space="preserve"> </v>
      </c>
      <c r="T104" s="73">
        <f t="shared" si="25"/>
        <v>0</v>
      </c>
      <c r="U104" s="75">
        <f t="shared" si="26"/>
        <v>0</v>
      </c>
      <c r="V104" s="76">
        <f t="shared" si="27"/>
        <v>0</v>
      </c>
      <c r="W104" s="77"/>
    </row>
    <row r="105" spans="1:23" x14ac:dyDescent="0.25">
      <c r="A105" s="67"/>
      <c r="B105" s="68" t="str">
        <f t="shared" si="21"/>
        <v/>
      </c>
      <c r="C105" s="69" t="str">
        <f>IFERROR(IF(A105="","",IF(VLOOKUP(A105,'I and II. Overview'!$F$36:$L$75,4,0)="","",VLOOKUP(A105,'I and II. Overview'!$F$36:$L$75,4,0))),"")</f>
        <v/>
      </c>
      <c r="D105" s="69" t="str">
        <f>IFERROR(IF(A105="","",IF(VLOOKUP(A105,'I and II. Overview'!$F$36:$L$75,6,0)="","",VLOOKUP(A105,'I and II. Overview'!$F$36:$L$75,6,0))),"")</f>
        <v/>
      </c>
      <c r="E105" s="70" t="str">
        <f>IFERROR(VLOOKUP(D105,'Ceiling - Project impl.'!$A$2:$B$203,2,0),"")</f>
        <v/>
      </c>
      <c r="F105" s="71"/>
      <c r="G105" s="72" t="str">
        <f>IFERROR(IF(F105="","",VLOOKUP(D105,'Ceiling - Project impl.'!$A$1:$F$204,3,0)),"")</f>
        <v/>
      </c>
      <c r="H105" s="73">
        <f t="shared" si="22"/>
        <v>0</v>
      </c>
      <c r="I105" s="74"/>
      <c r="J105" s="71"/>
      <c r="K105" s="72" t="str">
        <f>IFERROR(IF(J105=""," ",VLOOKUP(D105,'Ceiling - Project impl.'!$A$1:$F$204,4,0)),"")</f>
        <v xml:space="preserve"> </v>
      </c>
      <c r="L105" s="73">
        <f t="shared" si="23"/>
        <v>0</v>
      </c>
      <c r="M105" s="74"/>
      <c r="N105" s="71"/>
      <c r="O105" s="72" t="str">
        <f>IFERROR(IF(N105=""," ",VLOOKUP(D105,'Ceiling - Project impl.'!$A$1:$F$204,5,0)),"")</f>
        <v xml:space="preserve"> </v>
      </c>
      <c r="P105" s="73">
        <f t="shared" si="24"/>
        <v>0</v>
      </c>
      <c r="Q105" s="74"/>
      <c r="R105" s="71"/>
      <c r="S105" s="72" t="str">
        <f>IFERROR(IF(R105=""," ",VLOOKUP(D105,'Ceiling - Project impl.'!$A$1:$F$204,6,0)),"")</f>
        <v xml:space="preserve"> </v>
      </c>
      <c r="T105" s="73">
        <f t="shared" si="25"/>
        <v>0</v>
      </c>
      <c r="U105" s="75">
        <f t="shared" si="26"/>
        <v>0</v>
      </c>
      <c r="V105" s="76">
        <f t="shared" si="27"/>
        <v>0</v>
      </c>
      <c r="W105" s="77"/>
    </row>
    <row r="106" spans="1:23" x14ac:dyDescent="0.25">
      <c r="A106" s="67"/>
      <c r="B106" s="68" t="str">
        <f t="shared" si="21"/>
        <v/>
      </c>
      <c r="C106" s="69" t="str">
        <f>IFERROR(IF(A106="","",IF(VLOOKUP(A106,'I and II. Overview'!$F$36:$L$75,4,0)="","",VLOOKUP(A106,'I and II. Overview'!$F$36:$L$75,4,0))),"")</f>
        <v/>
      </c>
      <c r="D106" s="69" t="str">
        <f>IFERROR(IF(A106="","",IF(VLOOKUP(A106,'I and II. Overview'!$F$36:$L$75,6,0)="","",VLOOKUP(A106,'I and II. Overview'!$F$36:$L$75,6,0))),"")</f>
        <v/>
      </c>
      <c r="E106" s="70" t="str">
        <f>IFERROR(VLOOKUP(D106,'Ceiling - Project impl.'!$A$2:$B$203,2,0),"")</f>
        <v/>
      </c>
      <c r="F106" s="71"/>
      <c r="G106" s="72" t="str">
        <f>IFERROR(IF(F106="","",VLOOKUP(D106,'Ceiling - Project impl.'!$A$1:$F$204,3,0)),"")</f>
        <v/>
      </c>
      <c r="H106" s="73">
        <f t="shared" si="22"/>
        <v>0</v>
      </c>
      <c r="I106" s="74"/>
      <c r="J106" s="71"/>
      <c r="K106" s="72" t="str">
        <f>IFERROR(IF(J106=""," ",VLOOKUP(D106,'Ceiling - Project impl.'!$A$1:$F$204,4,0)),"")</f>
        <v xml:space="preserve"> </v>
      </c>
      <c r="L106" s="73">
        <f t="shared" si="23"/>
        <v>0</v>
      </c>
      <c r="M106" s="74"/>
      <c r="N106" s="71"/>
      <c r="O106" s="72" t="str">
        <f>IFERROR(IF(N106=""," ",VLOOKUP(D106,'Ceiling - Project impl.'!$A$1:$F$204,5,0)),"")</f>
        <v xml:space="preserve"> </v>
      </c>
      <c r="P106" s="73">
        <f t="shared" si="24"/>
        <v>0</v>
      </c>
      <c r="Q106" s="74"/>
      <c r="R106" s="71"/>
      <c r="S106" s="72" t="str">
        <f>IFERROR(IF(R106=""," ",VLOOKUP(D106,'Ceiling - Project impl.'!$A$1:$F$204,6,0)),"")</f>
        <v xml:space="preserve"> </v>
      </c>
      <c r="T106" s="73">
        <f t="shared" si="25"/>
        <v>0</v>
      </c>
      <c r="U106" s="75">
        <f t="shared" si="26"/>
        <v>0</v>
      </c>
      <c r="V106" s="76">
        <f t="shared" si="27"/>
        <v>0</v>
      </c>
      <c r="W106" s="77"/>
    </row>
    <row r="107" spans="1:23" x14ac:dyDescent="0.25">
      <c r="A107" s="67"/>
      <c r="B107" s="68" t="str">
        <f t="shared" si="21"/>
        <v/>
      </c>
      <c r="C107" s="69" t="str">
        <f>IFERROR(IF(A107="","",IF(VLOOKUP(A107,'I and II. Overview'!$F$36:$L$75,4,0)="","",VLOOKUP(A107,'I and II. Overview'!$F$36:$L$75,4,0))),"")</f>
        <v/>
      </c>
      <c r="D107" s="69" t="str">
        <f>IFERROR(IF(A107="","",IF(VLOOKUP(A107,'I and II. Overview'!$F$36:$L$75,6,0)="","",VLOOKUP(A107,'I and II. Overview'!$F$36:$L$75,6,0))),"")</f>
        <v/>
      </c>
      <c r="E107" s="70" t="str">
        <f>IFERROR(VLOOKUP(D107,'Ceiling - Project impl.'!$A$2:$B$203,2,0),"")</f>
        <v/>
      </c>
      <c r="F107" s="71"/>
      <c r="G107" s="72" t="str">
        <f>IFERROR(IF(F107="","",VLOOKUP(D107,'Ceiling - Project impl.'!$A$1:$F$204,3,0)),"")</f>
        <v/>
      </c>
      <c r="H107" s="73">
        <f t="shared" si="22"/>
        <v>0</v>
      </c>
      <c r="I107" s="74"/>
      <c r="J107" s="71"/>
      <c r="K107" s="72" t="str">
        <f>IFERROR(IF(J107=""," ",VLOOKUP(D107,'Ceiling - Project impl.'!$A$1:$F$204,4,0)),"")</f>
        <v xml:space="preserve"> </v>
      </c>
      <c r="L107" s="73">
        <f t="shared" si="23"/>
        <v>0</v>
      </c>
      <c r="M107" s="74"/>
      <c r="N107" s="71"/>
      <c r="O107" s="72" t="str">
        <f>IFERROR(IF(N107=""," ",VLOOKUP(D107,'Ceiling - Project impl.'!$A$1:$F$204,5,0)),"")</f>
        <v xml:space="preserve"> </v>
      </c>
      <c r="P107" s="73">
        <f t="shared" si="24"/>
        <v>0</v>
      </c>
      <c r="Q107" s="74"/>
      <c r="R107" s="71"/>
      <c r="S107" s="72" t="str">
        <f>IFERROR(IF(R107=""," ",VLOOKUP(D107,'Ceiling - Project impl.'!$A$1:$F$204,6,0)),"")</f>
        <v xml:space="preserve"> </v>
      </c>
      <c r="T107" s="73">
        <f t="shared" si="25"/>
        <v>0</v>
      </c>
      <c r="U107" s="75">
        <f t="shared" si="26"/>
        <v>0</v>
      </c>
      <c r="V107" s="76">
        <f t="shared" si="27"/>
        <v>0</v>
      </c>
      <c r="W107" s="77"/>
    </row>
    <row r="108" spans="1:23" x14ac:dyDescent="0.25">
      <c r="A108" s="67"/>
      <c r="B108" s="68" t="str">
        <f t="shared" si="21"/>
        <v/>
      </c>
      <c r="C108" s="69" t="str">
        <f>IFERROR(IF(A108="","",IF(VLOOKUP(A108,'I and II. Overview'!$F$36:$L$75,4,0)="","",VLOOKUP(A108,'I and II. Overview'!$F$36:$L$75,4,0))),"")</f>
        <v/>
      </c>
      <c r="D108" s="69" t="str">
        <f>IFERROR(IF(A108="","",IF(VLOOKUP(A108,'I and II. Overview'!$F$36:$L$75,6,0)="","",VLOOKUP(A108,'I and II. Overview'!$F$36:$L$75,6,0))),"")</f>
        <v/>
      </c>
      <c r="E108" s="70" t="str">
        <f>IFERROR(VLOOKUP(D108,'Ceiling - Project impl.'!$A$2:$B$203,2,0),"")</f>
        <v/>
      </c>
      <c r="F108" s="71"/>
      <c r="G108" s="72" t="str">
        <f>IFERROR(IF(F108="","",VLOOKUP(D108,'Ceiling - Project impl.'!$A$1:$F$204,3,0)),"")</f>
        <v/>
      </c>
      <c r="H108" s="73">
        <f t="shared" si="22"/>
        <v>0</v>
      </c>
      <c r="I108" s="74"/>
      <c r="J108" s="71"/>
      <c r="K108" s="72" t="str">
        <f>IFERROR(IF(J108=""," ",VLOOKUP(D108,'Ceiling - Project impl.'!$A$1:$F$204,4,0)),"")</f>
        <v xml:space="preserve"> </v>
      </c>
      <c r="L108" s="73">
        <f t="shared" si="23"/>
        <v>0</v>
      </c>
      <c r="M108" s="74"/>
      <c r="N108" s="71"/>
      <c r="O108" s="72" t="str">
        <f>IFERROR(IF(N108=""," ",VLOOKUP(D108,'Ceiling - Project impl.'!$A$1:$F$204,5,0)),"")</f>
        <v xml:space="preserve"> </v>
      </c>
      <c r="P108" s="73">
        <f t="shared" si="24"/>
        <v>0</v>
      </c>
      <c r="Q108" s="74"/>
      <c r="R108" s="71"/>
      <c r="S108" s="72" t="str">
        <f>IFERROR(IF(R108=""," ",VLOOKUP(D108,'Ceiling - Project impl.'!$A$1:$F$204,6,0)),"")</f>
        <v xml:space="preserve"> </v>
      </c>
      <c r="T108" s="73">
        <f t="shared" si="25"/>
        <v>0</v>
      </c>
      <c r="U108" s="75">
        <f t="shared" si="26"/>
        <v>0</v>
      </c>
      <c r="V108" s="76">
        <f t="shared" si="27"/>
        <v>0</v>
      </c>
      <c r="W108" s="77"/>
    </row>
    <row r="109" spans="1:23" x14ac:dyDescent="0.25">
      <c r="A109" s="67"/>
      <c r="B109" s="68" t="str">
        <f t="shared" si="21"/>
        <v/>
      </c>
      <c r="C109" s="69" t="str">
        <f>IFERROR(IF(A109="","",IF(VLOOKUP(A109,'I and II. Overview'!$F$36:$L$75,4,0)="","",VLOOKUP(A109,'I and II. Overview'!$F$36:$L$75,4,0))),"")</f>
        <v/>
      </c>
      <c r="D109" s="69" t="str">
        <f>IFERROR(IF(A109="","",IF(VLOOKUP(A109,'I and II. Overview'!$F$36:$L$75,6,0)="","",VLOOKUP(A109,'I and II. Overview'!$F$36:$L$75,6,0))),"")</f>
        <v/>
      </c>
      <c r="E109" s="70" t="str">
        <f>IFERROR(VLOOKUP(D109,'Ceiling - Project impl.'!$A$2:$B$203,2,0),"")</f>
        <v/>
      </c>
      <c r="F109" s="71"/>
      <c r="G109" s="72" t="str">
        <f>IFERROR(IF(F109="","",VLOOKUP(D109,'Ceiling - Project impl.'!$A$1:$F$204,3,0)),"")</f>
        <v/>
      </c>
      <c r="H109" s="73">
        <f t="shared" si="22"/>
        <v>0</v>
      </c>
      <c r="I109" s="74"/>
      <c r="J109" s="71"/>
      <c r="K109" s="72" t="str">
        <f>IFERROR(IF(J109=""," ",VLOOKUP(D109,'Ceiling - Project impl.'!$A$1:$F$204,4,0)),"")</f>
        <v xml:space="preserve"> </v>
      </c>
      <c r="L109" s="73">
        <f t="shared" si="23"/>
        <v>0</v>
      </c>
      <c r="M109" s="74"/>
      <c r="N109" s="71"/>
      <c r="O109" s="72" t="str">
        <f>IFERROR(IF(N109=""," ",VLOOKUP(D109,'Ceiling - Project impl.'!$A$1:$F$204,5,0)),"")</f>
        <v xml:space="preserve"> </v>
      </c>
      <c r="P109" s="73">
        <f t="shared" si="24"/>
        <v>0</v>
      </c>
      <c r="Q109" s="74"/>
      <c r="R109" s="71"/>
      <c r="S109" s="72" t="str">
        <f>IFERROR(IF(R109=""," ",VLOOKUP(D109,'Ceiling - Project impl.'!$A$1:$F$204,6,0)),"")</f>
        <v xml:space="preserve"> </v>
      </c>
      <c r="T109" s="73">
        <f t="shared" si="25"/>
        <v>0</v>
      </c>
      <c r="U109" s="75">
        <f t="shared" si="26"/>
        <v>0</v>
      </c>
      <c r="V109" s="76">
        <f t="shared" si="27"/>
        <v>0</v>
      </c>
      <c r="W109" s="77"/>
    </row>
    <row r="110" spans="1:23" x14ac:dyDescent="0.25">
      <c r="A110" s="67"/>
      <c r="B110" s="68" t="str">
        <f t="shared" si="21"/>
        <v/>
      </c>
      <c r="C110" s="69" t="str">
        <f>IFERROR(IF(A110="","",IF(VLOOKUP(A110,'I and II. Overview'!$F$36:$L$75,4,0)="","",VLOOKUP(A110,'I and II. Overview'!$F$36:$L$75,4,0))),"")</f>
        <v/>
      </c>
      <c r="D110" s="69" t="str">
        <f>IFERROR(IF(A110="","",IF(VLOOKUP(A110,'I and II. Overview'!$F$36:$L$75,6,0)="","",VLOOKUP(A110,'I and II. Overview'!$F$36:$L$75,6,0))),"")</f>
        <v/>
      </c>
      <c r="E110" s="70" t="str">
        <f>IFERROR(VLOOKUP(D110,'Ceiling - Project impl.'!$A$2:$B$203,2,0),"")</f>
        <v/>
      </c>
      <c r="F110" s="71"/>
      <c r="G110" s="72" t="str">
        <f>IFERROR(IF(F110="","",VLOOKUP(D110,'Ceiling - Project impl.'!$A$1:$F$204,3,0)),"")</f>
        <v/>
      </c>
      <c r="H110" s="73">
        <f t="shared" si="22"/>
        <v>0</v>
      </c>
      <c r="I110" s="74"/>
      <c r="J110" s="71"/>
      <c r="K110" s="72" t="str">
        <f>IFERROR(IF(J110=""," ",VLOOKUP(D110,'Ceiling - Project impl.'!$A$1:$F$204,4,0)),"")</f>
        <v xml:space="preserve"> </v>
      </c>
      <c r="L110" s="73">
        <f t="shared" si="23"/>
        <v>0</v>
      </c>
      <c r="M110" s="74"/>
      <c r="N110" s="71"/>
      <c r="O110" s="72" t="str">
        <f>IFERROR(IF(N110=""," ",VLOOKUP(D110,'Ceiling - Project impl.'!$A$1:$F$204,5,0)),"")</f>
        <v xml:space="preserve"> </v>
      </c>
      <c r="P110" s="73">
        <f t="shared" si="24"/>
        <v>0</v>
      </c>
      <c r="Q110" s="74"/>
      <c r="R110" s="71"/>
      <c r="S110" s="72" t="str">
        <f>IFERROR(IF(R110=""," ",VLOOKUP(D110,'Ceiling - Project impl.'!$A$1:$F$204,6,0)),"")</f>
        <v xml:space="preserve"> </v>
      </c>
      <c r="T110" s="73">
        <f t="shared" si="25"/>
        <v>0</v>
      </c>
      <c r="U110" s="75">
        <f t="shared" si="26"/>
        <v>0</v>
      </c>
      <c r="V110" s="76">
        <f t="shared" si="27"/>
        <v>0</v>
      </c>
      <c r="W110" s="77"/>
    </row>
    <row r="111" spans="1:23" x14ac:dyDescent="0.25">
      <c r="A111" s="67"/>
      <c r="B111" s="68" t="str">
        <f t="shared" si="21"/>
        <v/>
      </c>
      <c r="C111" s="69" t="str">
        <f>IFERROR(IF(A111="","",IF(VLOOKUP(A111,'I and II. Overview'!$F$36:$L$75,4,0)="","",VLOOKUP(A111,'I and II. Overview'!$F$36:$L$75,4,0))),"")</f>
        <v/>
      </c>
      <c r="D111" s="69" t="str">
        <f>IFERROR(IF(A111="","",IF(VLOOKUP(A111,'I and II. Overview'!$F$36:$L$75,6,0)="","",VLOOKUP(A111,'I and II. Overview'!$F$36:$L$75,6,0))),"")</f>
        <v/>
      </c>
      <c r="E111" s="70" t="str">
        <f>IFERROR(VLOOKUP(D111,'Ceiling - Project impl.'!$A$2:$B$203,2,0),"")</f>
        <v/>
      </c>
      <c r="F111" s="71"/>
      <c r="G111" s="72" t="str">
        <f>IFERROR(IF(F111="","",VLOOKUP(D111,'Ceiling - Project impl.'!$A$1:$F$204,3,0)),"")</f>
        <v/>
      </c>
      <c r="H111" s="73">
        <f t="shared" si="22"/>
        <v>0</v>
      </c>
      <c r="I111" s="74"/>
      <c r="J111" s="71"/>
      <c r="K111" s="72" t="str">
        <f>IFERROR(IF(J111=""," ",VLOOKUP(D111,'Ceiling - Project impl.'!$A$1:$F$204,4,0)),"")</f>
        <v xml:space="preserve"> </v>
      </c>
      <c r="L111" s="73">
        <f t="shared" si="23"/>
        <v>0</v>
      </c>
      <c r="M111" s="74"/>
      <c r="N111" s="71"/>
      <c r="O111" s="72" t="str">
        <f>IFERROR(IF(N111=""," ",VLOOKUP(D111,'Ceiling - Project impl.'!$A$1:$F$204,5,0)),"")</f>
        <v xml:space="preserve"> </v>
      </c>
      <c r="P111" s="73">
        <f t="shared" si="24"/>
        <v>0</v>
      </c>
      <c r="Q111" s="74"/>
      <c r="R111" s="71"/>
      <c r="S111" s="72" t="str">
        <f>IFERROR(IF(R111=""," ",VLOOKUP(D111,'Ceiling - Project impl.'!$A$1:$F$204,6,0)),"")</f>
        <v xml:space="preserve"> </v>
      </c>
      <c r="T111" s="73">
        <f t="shared" si="25"/>
        <v>0</v>
      </c>
      <c r="U111" s="75">
        <f t="shared" si="26"/>
        <v>0</v>
      </c>
      <c r="V111" s="76">
        <f t="shared" si="27"/>
        <v>0</v>
      </c>
      <c r="W111" s="77"/>
    </row>
    <row r="112" spans="1:23" x14ac:dyDescent="0.25">
      <c r="A112" s="67"/>
      <c r="B112" s="68" t="str">
        <f t="shared" si="21"/>
        <v/>
      </c>
      <c r="C112" s="69" t="str">
        <f>IFERROR(IF(A112="","",IF(VLOOKUP(A112,'I and II. Overview'!$F$36:$L$75,4,0)="","",VLOOKUP(A112,'I and II. Overview'!$F$36:$L$75,4,0))),"")</f>
        <v/>
      </c>
      <c r="D112" s="69" t="str">
        <f>IFERROR(IF(A112="","",IF(VLOOKUP(A112,'I and II. Overview'!$F$36:$L$75,6,0)="","",VLOOKUP(A112,'I and II. Overview'!$F$36:$L$75,6,0))),"")</f>
        <v/>
      </c>
      <c r="E112" s="70" t="str">
        <f>IFERROR(VLOOKUP(D112,'Ceiling - Project impl.'!$A$2:$B$203,2,0),"")</f>
        <v/>
      </c>
      <c r="F112" s="71"/>
      <c r="G112" s="72" t="str">
        <f>IFERROR(IF(F112="","",VLOOKUP(D112,'Ceiling - Project impl.'!$A$1:$F$204,3,0)),"")</f>
        <v/>
      </c>
      <c r="H112" s="73">
        <f t="shared" si="22"/>
        <v>0</v>
      </c>
      <c r="I112" s="74"/>
      <c r="J112" s="71"/>
      <c r="K112" s="72" t="str">
        <f>IFERROR(IF(J112=""," ",VLOOKUP(D112,'Ceiling - Project impl.'!$A$1:$F$204,4,0)),"")</f>
        <v xml:space="preserve"> </v>
      </c>
      <c r="L112" s="73">
        <f t="shared" si="23"/>
        <v>0</v>
      </c>
      <c r="M112" s="74"/>
      <c r="N112" s="71"/>
      <c r="O112" s="72" t="str">
        <f>IFERROR(IF(N112=""," ",VLOOKUP(D112,'Ceiling - Project impl.'!$A$1:$F$204,5,0)),"")</f>
        <v xml:space="preserve"> </v>
      </c>
      <c r="P112" s="73">
        <f t="shared" si="24"/>
        <v>0</v>
      </c>
      <c r="Q112" s="74"/>
      <c r="R112" s="71"/>
      <c r="S112" s="72" t="str">
        <f>IFERROR(IF(R112=""," ",VLOOKUP(D112,'Ceiling - Project impl.'!$A$1:$F$204,6,0)),"")</f>
        <v xml:space="preserve"> </v>
      </c>
      <c r="T112" s="73">
        <f t="shared" si="25"/>
        <v>0</v>
      </c>
      <c r="U112" s="75">
        <f t="shared" si="26"/>
        <v>0</v>
      </c>
      <c r="V112" s="76">
        <f t="shared" si="27"/>
        <v>0</v>
      </c>
      <c r="W112" s="77"/>
    </row>
    <row r="113" spans="1:23" x14ac:dyDescent="0.25">
      <c r="A113" s="67"/>
      <c r="B113" s="68" t="str">
        <f t="shared" si="21"/>
        <v/>
      </c>
      <c r="C113" s="69" t="str">
        <f>IFERROR(IF(A113="","",IF(VLOOKUP(A113,'I and II. Overview'!$F$36:$L$75,4,0)="","",VLOOKUP(A113,'I and II. Overview'!$F$36:$L$75,4,0))),"")</f>
        <v/>
      </c>
      <c r="D113" s="69" t="str">
        <f>IFERROR(IF(A113="","",IF(VLOOKUP(A113,'I and II. Overview'!$F$36:$L$75,6,0)="","",VLOOKUP(A113,'I and II. Overview'!$F$36:$L$75,6,0))),"")</f>
        <v/>
      </c>
      <c r="E113" s="70" t="str">
        <f>IFERROR(VLOOKUP(D113,'Ceiling - Project impl.'!$A$2:$B$203,2,0),"")</f>
        <v/>
      </c>
      <c r="F113" s="71"/>
      <c r="G113" s="72" t="str">
        <f>IFERROR(IF(F113="","",VLOOKUP(D113,'Ceiling - Project impl.'!$A$1:$F$204,3,0)),"")</f>
        <v/>
      </c>
      <c r="H113" s="73">
        <f t="shared" si="22"/>
        <v>0</v>
      </c>
      <c r="I113" s="74"/>
      <c r="J113" s="71"/>
      <c r="K113" s="72" t="str">
        <f>IFERROR(IF(J113=""," ",VLOOKUP(D113,'Ceiling - Project impl.'!$A$1:$F$204,4,0)),"")</f>
        <v xml:space="preserve"> </v>
      </c>
      <c r="L113" s="73">
        <f t="shared" si="23"/>
        <v>0</v>
      </c>
      <c r="M113" s="74"/>
      <c r="N113" s="71"/>
      <c r="O113" s="72" t="str">
        <f>IFERROR(IF(N113=""," ",VLOOKUP(D113,'Ceiling - Project impl.'!$A$1:$F$204,5,0)),"")</f>
        <v xml:space="preserve"> </v>
      </c>
      <c r="P113" s="73">
        <f t="shared" si="24"/>
        <v>0</v>
      </c>
      <c r="Q113" s="74"/>
      <c r="R113" s="71"/>
      <c r="S113" s="72" t="str">
        <f>IFERROR(IF(R113=""," ",VLOOKUP(D113,'Ceiling - Project impl.'!$A$1:$F$204,6,0)),"")</f>
        <v xml:space="preserve"> </v>
      </c>
      <c r="T113" s="73">
        <f t="shared" si="25"/>
        <v>0</v>
      </c>
      <c r="U113" s="75">
        <f t="shared" si="26"/>
        <v>0</v>
      </c>
      <c r="V113" s="76">
        <f t="shared" si="27"/>
        <v>0</v>
      </c>
      <c r="W113" s="77"/>
    </row>
    <row r="114" spans="1:23" x14ac:dyDescent="0.25">
      <c r="A114" s="67"/>
      <c r="B114" s="68" t="str">
        <f t="shared" si="21"/>
        <v/>
      </c>
      <c r="C114" s="69" t="str">
        <f>IFERROR(IF(A114="","",IF(VLOOKUP(A114,'I and II. Overview'!$F$36:$L$75,4,0)="","",VLOOKUP(A114,'I and II. Overview'!$F$36:$L$75,4,0))),"")</f>
        <v/>
      </c>
      <c r="D114" s="69" t="str">
        <f>IFERROR(IF(A114="","",IF(VLOOKUP(A114,'I and II. Overview'!$F$36:$L$75,6,0)="","",VLOOKUP(A114,'I and II. Overview'!$F$36:$L$75,6,0))),"")</f>
        <v/>
      </c>
      <c r="E114" s="70" t="str">
        <f>IFERROR(VLOOKUP(D114,'Ceiling - Project impl.'!$A$2:$B$203,2,0),"")</f>
        <v/>
      </c>
      <c r="F114" s="71"/>
      <c r="G114" s="72" t="str">
        <f>IFERROR(IF(F114="","",VLOOKUP(D114,'Ceiling - Project impl.'!$A$1:$F$204,3,0)),"")</f>
        <v/>
      </c>
      <c r="H114" s="73">
        <f t="shared" si="22"/>
        <v>0</v>
      </c>
      <c r="I114" s="74"/>
      <c r="J114" s="71"/>
      <c r="K114" s="72" t="str">
        <f>IFERROR(IF(J114=""," ",VLOOKUP(D114,'Ceiling - Project impl.'!$A$1:$F$204,4,0)),"")</f>
        <v xml:space="preserve"> </v>
      </c>
      <c r="L114" s="73">
        <f t="shared" si="23"/>
        <v>0</v>
      </c>
      <c r="M114" s="74"/>
      <c r="N114" s="71"/>
      <c r="O114" s="72" t="str">
        <f>IFERROR(IF(N114=""," ",VLOOKUP(D114,'Ceiling - Project impl.'!$A$1:$F$204,5,0)),"")</f>
        <v xml:space="preserve"> </v>
      </c>
      <c r="P114" s="73">
        <f t="shared" si="24"/>
        <v>0</v>
      </c>
      <c r="Q114" s="74"/>
      <c r="R114" s="71"/>
      <c r="S114" s="72" t="str">
        <f>IFERROR(IF(R114=""," ",VLOOKUP(D114,'Ceiling - Project impl.'!$A$1:$F$204,6,0)),"")</f>
        <v xml:space="preserve"> </v>
      </c>
      <c r="T114" s="73">
        <f t="shared" si="25"/>
        <v>0</v>
      </c>
      <c r="U114" s="75">
        <f t="shared" si="26"/>
        <v>0</v>
      </c>
      <c r="V114" s="76">
        <f t="shared" si="27"/>
        <v>0</v>
      </c>
      <c r="W114" s="77"/>
    </row>
    <row r="115" spans="1:23" x14ac:dyDescent="0.25">
      <c r="A115" s="67"/>
      <c r="B115" s="68" t="str">
        <f t="shared" si="21"/>
        <v/>
      </c>
      <c r="C115" s="69" t="str">
        <f>IFERROR(IF(A115="","",IF(VLOOKUP(A115,'I and II. Overview'!$F$36:$L$75,4,0)="","",VLOOKUP(A115,'I and II. Overview'!$F$36:$L$75,4,0))),"")</f>
        <v/>
      </c>
      <c r="D115" s="69" t="str">
        <f>IFERROR(IF(A115="","",IF(VLOOKUP(A115,'I and II. Overview'!$F$36:$L$75,6,0)="","",VLOOKUP(A115,'I and II. Overview'!$F$36:$L$75,6,0))),"")</f>
        <v/>
      </c>
      <c r="E115" s="70" t="str">
        <f>IFERROR(VLOOKUP(D115,'Ceiling - Project impl.'!$A$2:$B$203,2,0),"")</f>
        <v/>
      </c>
      <c r="F115" s="71"/>
      <c r="G115" s="72" t="str">
        <f>IFERROR(IF(F115="","",VLOOKUP(D115,'Ceiling - Project impl.'!$A$1:$F$204,3,0)),"")</f>
        <v/>
      </c>
      <c r="H115" s="73">
        <f t="shared" si="22"/>
        <v>0</v>
      </c>
      <c r="I115" s="74"/>
      <c r="J115" s="71"/>
      <c r="K115" s="72" t="str">
        <f>IFERROR(IF(J115=""," ",VLOOKUP(D115,'Ceiling - Project impl.'!$A$1:$F$204,4,0)),"")</f>
        <v xml:space="preserve"> </v>
      </c>
      <c r="L115" s="73">
        <f t="shared" si="23"/>
        <v>0</v>
      </c>
      <c r="M115" s="74"/>
      <c r="N115" s="71"/>
      <c r="O115" s="72" t="str">
        <f>IFERROR(IF(N115=""," ",VLOOKUP(D115,'Ceiling - Project impl.'!$A$1:$F$204,5,0)),"")</f>
        <v xml:space="preserve"> </v>
      </c>
      <c r="P115" s="73">
        <f t="shared" si="24"/>
        <v>0</v>
      </c>
      <c r="Q115" s="74"/>
      <c r="R115" s="71"/>
      <c r="S115" s="72" t="str">
        <f>IFERROR(IF(R115=""," ",VLOOKUP(D115,'Ceiling - Project impl.'!$A$1:$F$204,6,0)),"")</f>
        <v xml:space="preserve"> </v>
      </c>
      <c r="T115" s="73">
        <f t="shared" si="25"/>
        <v>0</v>
      </c>
      <c r="U115" s="75">
        <f t="shared" si="26"/>
        <v>0</v>
      </c>
      <c r="V115" s="76">
        <f t="shared" si="27"/>
        <v>0</v>
      </c>
      <c r="W115" s="77"/>
    </row>
    <row r="116" spans="1:23" x14ac:dyDescent="0.25">
      <c r="A116" s="67"/>
      <c r="B116" s="68" t="str">
        <f t="shared" si="21"/>
        <v/>
      </c>
      <c r="C116" s="69" t="str">
        <f>IFERROR(IF(A116="","",IF(VLOOKUP(A116,'I and II. Overview'!$F$36:$L$75,4,0)="","",VLOOKUP(A116,'I and II. Overview'!$F$36:$L$75,4,0))),"")</f>
        <v/>
      </c>
      <c r="D116" s="69" t="str">
        <f>IFERROR(IF(A116="","",IF(VLOOKUP(A116,'I and II. Overview'!$F$36:$L$75,6,0)="","",VLOOKUP(A116,'I and II. Overview'!$F$36:$L$75,6,0))),"")</f>
        <v/>
      </c>
      <c r="E116" s="70" t="str">
        <f>IFERROR(VLOOKUP(D116,'Ceiling - Project impl.'!$A$2:$B$203,2,0),"")</f>
        <v/>
      </c>
      <c r="F116" s="71"/>
      <c r="G116" s="72" t="str">
        <f>IFERROR(IF(F116="","",VLOOKUP(D116,'Ceiling - Project impl.'!$A$1:$F$204,3,0)),"")</f>
        <v/>
      </c>
      <c r="H116" s="73">
        <f t="shared" si="22"/>
        <v>0</v>
      </c>
      <c r="I116" s="74"/>
      <c r="J116" s="71"/>
      <c r="K116" s="72" t="str">
        <f>IFERROR(IF(J116=""," ",VLOOKUP(D116,'Ceiling - Project impl.'!$A$1:$F$204,4,0)),"")</f>
        <v xml:space="preserve"> </v>
      </c>
      <c r="L116" s="73">
        <f t="shared" si="23"/>
        <v>0</v>
      </c>
      <c r="M116" s="74"/>
      <c r="N116" s="71"/>
      <c r="O116" s="72" t="str">
        <f>IFERROR(IF(N116=""," ",VLOOKUP(D116,'Ceiling - Project impl.'!$A$1:$F$204,5,0)),"")</f>
        <v xml:space="preserve"> </v>
      </c>
      <c r="P116" s="73">
        <f t="shared" si="24"/>
        <v>0</v>
      </c>
      <c r="Q116" s="74"/>
      <c r="R116" s="71"/>
      <c r="S116" s="72" t="str">
        <f>IFERROR(IF(R116=""," ",VLOOKUP(D116,'Ceiling - Project impl.'!$A$1:$F$204,6,0)),"")</f>
        <v xml:space="preserve"> </v>
      </c>
      <c r="T116" s="73">
        <f t="shared" si="25"/>
        <v>0</v>
      </c>
      <c r="U116" s="75">
        <f t="shared" si="26"/>
        <v>0</v>
      </c>
      <c r="V116" s="76">
        <f t="shared" si="27"/>
        <v>0</v>
      </c>
      <c r="W116" s="77"/>
    </row>
    <row r="117" spans="1:23" x14ac:dyDescent="0.25">
      <c r="A117" s="67"/>
      <c r="B117" s="68" t="str">
        <f t="shared" si="21"/>
        <v/>
      </c>
      <c r="C117" s="69" t="str">
        <f>IFERROR(IF(A117="","",IF(VLOOKUP(A117,'I and II. Overview'!$F$36:$L$75,4,0)="","",VLOOKUP(A117,'I and II. Overview'!$F$36:$L$75,4,0))),"")</f>
        <v/>
      </c>
      <c r="D117" s="69" t="str">
        <f>IFERROR(IF(A117="","",IF(VLOOKUP(A117,'I and II. Overview'!$F$36:$L$75,6,0)="","",VLOOKUP(A117,'I and II. Overview'!$F$36:$L$75,6,0))),"")</f>
        <v/>
      </c>
      <c r="E117" s="70" t="str">
        <f>IFERROR(VLOOKUP(D117,'Ceiling - Project impl.'!$A$2:$B$203,2,0),"")</f>
        <v/>
      </c>
      <c r="F117" s="71"/>
      <c r="G117" s="72" t="str">
        <f>IFERROR(IF(F117="","",VLOOKUP(D117,'Ceiling - Project impl.'!$A$1:$F$204,3,0)),"")</f>
        <v/>
      </c>
      <c r="H117" s="73">
        <f t="shared" si="22"/>
        <v>0</v>
      </c>
      <c r="I117" s="74"/>
      <c r="J117" s="71"/>
      <c r="K117" s="72" t="str">
        <f>IFERROR(IF(J117=""," ",VLOOKUP(D117,'Ceiling - Project impl.'!$A$1:$F$204,4,0)),"")</f>
        <v xml:space="preserve"> </v>
      </c>
      <c r="L117" s="73">
        <f t="shared" si="23"/>
        <v>0</v>
      </c>
      <c r="M117" s="74"/>
      <c r="N117" s="71"/>
      <c r="O117" s="72" t="str">
        <f>IFERROR(IF(N117=""," ",VLOOKUP(D117,'Ceiling - Project impl.'!$A$1:$F$204,5,0)),"")</f>
        <v xml:space="preserve"> </v>
      </c>
      <c r="P117" s="73">
        <f t="shared" si="24"/>
        <v>0</v>
      </c>
      <c r="Q117" s="74"/>
      <c r="R117" s="71"/>
      <c r="S117" s="72" t="str">
        <f>IFERROR(IF(R117=""," ",VLOOKUP(D117,'Ceiling - Project impl.'!$A$1:$F$204,6,0)),"")</f>
        <v xml:space="preserve"> </v>
      </c>
      <c r="T117" s="73">
        <f t="shared" si="25"/>
        <v>0</v>
      </c>
      <c r="U117" s="75">
        <f t="shared" si="26"/>
        <v>0</v>
      </c>
      <c r="V117" s="76">
        <f t="shared" si="27"/>
        <v>0</v>
      </c>
      <c r="W117" s="77"/>
    </row>
    <row r="118" spans="1:23" x14ac:dyDescent="0.25">
      <c r="A118" s="67"/>
      <c r="B118" s="68" t="str">
        <f t="shared" si="21"/>
        <v/>
      </c>
      <c r="C118" s="69" t="str">
        <f>IFERROR(IF(A118="","",IF(VLOOKUP(A118,'I and II. Overview'!$F$36:$L$75,4,0)="","",VLOOKUP(A118,'I and II. Overview'!$F$36:$L$75,4,0))),"")</f>
        <v/>
      </c>
      <c r="D118" s="69" t="str">
        <f>IFERROR(IF(A118="","",IF(VLOOKUP(A118,'I and II. Overview'!$F$36:$L$75,6,0)="","",VLOOKUP(A118,'I and II. Overview'!$F$36:$L$75,6,0))),"")</f>
        <v/>
      </c>
      <c r="E118" s="70" t="str">
        <f>IFERROR(VLOOKUP(D118,'Ceiling - Project impl.'!$A$2:$B$203,2,0),"")</f>
        <v/>
      </c>
      <c r="F118" s="71"/>
      <c r="G118" s="72" t="str">
        <f>IFERROR(IF(F118="","",VLOOKUP(D118,'Ceiling - Project impl.'!$A$1:$F$204,3,0)),"")</f>
        <v/>
      </c>
      <c r="H118" s="73">
        <f t="shared" si="22"/>
        <v>0</v>
      </c>
      <c r="I118" s="74"/>
      <c r="J118" s="71"/>
      <c r="K118" s="72" t="str">
        <f>IFERROR(IF(J118=""," ",VLOOKUP(D118,'Ceiling - Project impl.'!$A$1:$F$204,4,0)),"")</f>
        <v xml:space="preserve"> </v>
      </c>
      <c r="L118" s="73">
        <f t="shared" si="23"/>
        <v>0</v>
      </c>
      <c r="M118" s="74"/>
      <c r="N118" s="71"/>
      <c r="O118" s="72" t="str">
        <f>IFERROR(IF(N118=""," ",VLOOKUP(D118,'Ceiling - Project impl.'!$A$1:$F$204,5,0)),"")</f>
        <v xml:space="preserve"> </v>
      </c>
      <c r="P118" s="73">
        <f t="shared" si="24"/>
        <v>0</v>
      </c>
      <c r="Q118" s="74"/>
      <c r="R118" s="71"/>
      <c r="S118" s="72" t="str">
        <f>IFERROR(IF(R118=""," ",VLOOKUP(D118,'Ceiling - Project impl.'!$A$1:$F$204,6,0)),"")</f>
        <v xml:space="preserve"> </v>
      </c>
      <c r="T118" s="73">
        <f t="shared" si="25"/>
        <v>0</v>
      </c>
      <c r="U118" s="75">
        <f t="shared" si="26"/>
        <v>0</v>
      </c>
      <c r="V118" s="76">
        <f t="shared" si="27"/>
        <v>0</v>
      </c>
      <c r="W118" s="77"/>
    </row>
    <row r="119" spans="1:23" x14ac:dyDescent="0.25">
      <c r="A119" s="67"/>
      <c r="B119" s="68" t="str">
        <f t="shared" si="21"/>
        <v/>
      </c>
      <c r="C119" s="69" t="str">
        <f>IFERROR(IF(A119="","",IF(VLOOKUP(A119,'I and II. Overview'!$F$36:$L$75,4,0)="","",VLOOKUP(A119,'I and II. Overview'!$F$36:$L$75,4,0))),"")</f>
        <v/>
      </c>
      <c r="D119" s="69" t="str">
        <f>IFERROR(IF(A119="","",IF(VLOOKUP(A119,'I and II. Overview'!$F$36:$L$75,6,0)="","",VLOOKUP(A119,'I and II. Overview'!$F$36:$L$75,6,0))),"")</f>
        <v/>
      </c>
      <c r="E119" s="70" t="str">
        <f>IFERROR(VLOOKUP(D119,'Ceiling - Project impl.'!$A$2:$B$203,2,0),"")</f>
        <v/>
      </c>
      <c r="F119" s="71"/>
      <c r="G119" s="72" t="str">
        <f>IFERROR(IF(F119="","",VLOOKUP(D119,'Ceiling - Project impl.'!$A$1:$F$204,3,0)),"")</f>
        <v/>
      </c>
      <c r="H119" s="73">
        <f t="shared" si="22"/>
        <v>0</v>
      </c>
      <c r="I119" s="74"/>
      <c r="J119" s="71"/>
      <c r="K119" s="72" t="str">
        <f>IFERROR(IF(J119=""," ",VLOOKUP(D119,'Ceiling - Project impl.'!$A$1:$F$204,4,0)),"")</f>
        <v xml:space="preserve"> </v>
      </c>
      <c r="L119" s="73">
        <f t="shared" si="23"/>
        <v>0</v>
      </c>
      <c r="M119" s="74"/>
      <c r="N119" s="71"/>
      <c r="O119" s="72" t="str">
        <f>IFERROR(IF(N119=""," ",VLOOKUP(D119,'Ceiling - Project impl.'!$A$1:$F$204,5,0)),"")</f>
        <v xml:space="preserve"> </v>
      </c>
      <c r="P119" s="73">
        <f t="shared" si="24"/>
        <v>0</v>
      </c>
      <c r="Q119" s="74"/>
      <c r="R119" s="71"/>
      <c r="S119" s="72" t="str">
        <f>IFERROR(IF(R119=""," ",VLOOKUP(D119,'Ceiling - Project impl.'!$A$1:$F$204,6,0)),"")</f>
        <v xml:space="preserve"> </v>
      </c>
      <c r="T119" s="73">
        <f t="shared" si="25"/>
        <v>0</v>
      </c>
      <c r="U119" s="75">
        <f t="shared" si="26"/>
        <v>0</v>
      </c>
      <c r="V119" s="76">
        <f t="shared" si="27"/>
        <v>0</v>
      </c>
      <c r="W119" s="77"/>
    </row>
    <row r="120" spans="1:23" x14ac:dyDescent="0.25">
      <c r="A120" s="67"/>
      <c r="B120" s="68" t="str">
        <f t="shared" si="21"/>
        <v/>
      </c>
      <c r="C120" s="69" t="str">
        <f>IFERROR(IF(A120="","",IF(VLOOKUP(A120,'I and II. Overview'!$F$36:$L$75,4,0)="","",VLOOKUP(A120,'I and II. Overview'!$F$36:$L$75,4,0))),"")</f>
        <v/>
      </c>
      <c r="D120" s="69" t="str">
        <f>IFERROR(IF(A120="","",IF(VLOOKUP(A120,'I and II. Overview'!$F$36:$L$75,6,0)="","",VLOOKUP(A120,'I and II. Overview'!$F$36:$L$75,6,0))),"")</f>
        <v/>
      </c>
      <c r="E120" s="70" t="str">
        <f>IFERROR(VLOOKUP(D120,'Ceiling - Project impl.'!$A$2:$B$203,2,0),"")</f>
        <v/>
      </c>
      <c r="F120" s="71"/>
      <c r="G120" s="72" t="str">
        <f>IFERROR(IF(F120="","",VLOOKUP(D120,'Ceiling - Project impl.'!$A$1:$F$204,3,0)),"")</f>
        <v/>
      </c>
      <c r="H120" s="73">
        <f t="shared" si="22"/>
        <v>0</v>
      </c>
      <c r="I120" s="74"/>
      <c r="J120" s="71"/>
      <c r="K120" s="72" t="str">
        <f>IFERROR(IF(J120=""," ",VLOOKUP(D120,'Ceiling - Project impl.'!$A$1:$F$204,4,0)),"")</f>
        <v xml:space="preserve"> </v>
      </c>
      <c r="L120" s="73">
        <f t="shared" si="23"/>
        <v>0</v>
      </c>
      <c r="M120" s="74"/>
      <c r="N120" s="71"/>
      <c r="O120" s="72" t="str">
        <f>IFERROR(IF(N120=""," ",VLOOKUP(D120,'Ceiling - Project impl.'!$A$1:$F$204,5,0)),"")</f>
        <v xml:space="preserve"> </v>
      </c>
      <c r="P120" s="73">
        <f t="shared" si="24"/>
        <v>0</v>
      </c>
      <c r="Q120" s="74"/>
      <c r="R120" s="71"/>
      <c r="S120" s="72" t="str">
        <f>IFERROR(IF(R120=""," ",VLOOKUP(D120,'Ceiling - Project impl.'!$A$1:$F$204,6,0)),"")</f>
        <v xml:space="preserve"> </v>
      </c>
      <c r="T120" s="73">
        <f t="shared" si="25"/>
        <v>0</v>
      </c>
      <c r="U120" s="75">
        <f t="shared" si="26"/>
        <v>0</v>
      </c>
      <c r="V120" s="76">
        <f t="shared" si="27"/>
        <v>0</v>
      </c>
      <c r="W120" s="77"/>
    </row>
    <row r="121" spans="1:23" x14ac:dyDescent="0.25">
      <c r="A121" s="67"/>
      <c r="B121" s="68" t="str">
        <f t="shared" si="21"/>
        <v/>
      </c>
      <c r="C121" s="69" t="str">
        <f>IFERROR(IF(A121="","",IF(VLOOKUP(A121,'I and II. Overview'!$F$36:$L$75,4,0)="","",VLOOKUP(A121,'I and II. Overview'!$F$36:$L$75,4,0))),"")</f>
        <v/>
      </c>
      <c r="D121" s="69" t="str">
        <f>IFERROR(IF(A121="","",IF(VLOOKUP(A121,'I and II. Overview'!$F$36:$L$75,6,0)="","",VLOOKUP(A121,'I and II. Overview'!$F$36:$L$75,6,0))),"")</f>
        <v/>
      </c>
      <c r="E121" s="70" t="str">
        <f>IFERROR(VLOOKUP(D121,'Ceiling - Project impl.'!$A$2:$B$203,2,0),"")</f>
        <v/>
      </c>
      <c r="F121" s="71"/>
      <c r="G121" s="72" t="str">
        <f>IFERROR(IF(F121="","",VLOOKUP(D121,'Ceiling - Project impl.'!$A$1:$F$204,3,0)),"")</f>
        <v/>
      </c>
      <c r="H121" s="73">
        <f t="shared" si="22"/>
        <v>0</v>
      </c>
      <c r="I121" s="74"/>
      <c r="J121" s="71"/>
      <c r="K121" s="72" t="str">
        <f>IFERROR(IF(J121=""," ",VLOOKUP(D121,'Ceiling - Project impl.'!$A$1:$F$204,4,0)),"")</f>
        <v xml:space="preserve"> </v>
      </c>
      <c r="L121" s="73">
        <f t="shared" si="23"/>
        <v>0</v>
      </c>
      <c r="M121" s="74"/>
      <c r="N121" s="71"/>
      <c r="O121" s="72" t="str">
        <f>IFERROR(IF(N121=""," ",VLOOKUP(D121,'Ceiling - Project impl.'!$A$1:$F$204,5,0)),"")</f>
        <v xml:space="preserve"> </v>
      </c>
      <c r="P121" s="73">
        <f t="shared" si="24"/>
        <v>0</v>
      </c>
      <c r="Q121" s="74"/>
      <c r="R121" s="71"/>
      <c r="S121" s="72" t="str">
        <f>IFERROR(IF(R121=""," ",VLOOKUP(D121,'Ceiling - Project impl.'!$A$1:$F$204,6,0)),"")</f>
        <v xml:space="preserve"> </v>
      </c>
      <c r="T121" s="73">
        <f t="shared" si="25"/>
        <v>0</v>
      </c>
      <c r="U121" s="75">
        <f t="shared" si="26"/>
        <v>0</v>
      </c>
      <c r="V121" s="76">
        <f t="shared" si="27"/>
        <v>0</v>
      </c>
      <c r="W121" s="77"/>
    </row>
    <row r="122" spans="1:23" x14ac:dyDescent="0.25">
      <c r="A122" s="67"/>
      <c r="B122" s="68" t="str">
        <f t="shared" si="21"/>
        <v/>
      </c>
      <c r="C122" s="69" t="str">
        <f>IFERROR(IF(A122="","",IF(VLOOKUP(A122,'I and II. Overview'!$F$36:$L$75,4,0)="","",VLOOKUP(A122,'I and II. Overview'!$F$36:$L$75,4,0))),"")</f>
        <v/>
      </c>
      <c r="D122" s="69" t="str">
        <f>IFERROR(IF(A122="","",IF(VLOOKUP(A122,'I and II. Overview'!$F$36:$L$75,6,0)="","",VLOOKUP(A122,'I and II. Overview'!$F$36:$L$75,6,0))),"")</f>
        <v/>
      </c>
      <c r="E122" s="70" t="str">
        <f>IFERROR(VLOOKUP(D122,'Ceiling - Project impl.'!$A$2:$B$203,2,0),"")</f>
        <v/>
      </c>
      <c r="F122" s="71"/>
      <c r="G122" s="72" t="str">
        <f>IFERROR(IF(F122="","",VLOOKUP(D122,'Ceiling - Project impl.'!$A$1:$F$204,3,0)),"")</f>
        <v/>
      </c>
      <c r="H122" s="73">
        <f t="shared" si="22"/>
        <v>0</v>
      </c>
      <c r="I122" s="74"/>
      <c r="J122" s="71"/>
      <c r="K122" s="72" t="str">
        <f>IFERROR(IF(J122=""," ",VLOOKUP(D122,'Ceiling - Project impl.'!$A$1:$F$204,4,0)),"")</f>
        <v xml:space="preserve"> </v>
      </c>
      <c r="L122" s="73">
        <f t="shared" si="23"/>
        <v>0</v>
      </c>
      <c r="M122" s="74"/>
      <c r="N122" s="71"/>
      <c r="O122" s="72" t="str">
        <f>IFERROR(IF(N122=""," ",VLOOKUP(D122,'Ceiling - Project impl.'!$A$1:$F$204,5,0)),"")</f>
        <v xml:space="preserve"> </v>
      </c>
      <c r="P122" s="73">
        <f t="shared" si="24"/>
        <v>0</v>
      </c>
      <c r="Q122" s="74"/>
      <c r="R122" s="71"/>
      <c r="S122" s="72" t="str">
        <f>IFERROR(IF(R122=""," ",VLOOKUP(D122,'Ceiling - Project impl.'!$A$1:$F$204,6,0)),"")</f>
        <v xml:space="preserve"> </v>
      </c>
      <c r="T122" s="73">
        <f t="shared" si="25"/>
        <v>0</v>
      </c>
      <c r="U122" s="75">
        <f t="shared" si="26"/>
        <v>0</v>
      </c>
      <c r="V122" s="76">
        <f t="shared" si="27"/>
        <v>0</v>
      </c>
      <c r="W122" s="77"/>
    </row>
    <row r="123" spans="1:23" x14ac:dyDescent="0.25">
      <c r="A123" s="67"/>
      <c r="B123" s="68" t="str">
        <f t="shared" si="21"/>
        <v/>
      </c>
      <c r="C123" s="69" t="str">
        <f>IFERROR(IF(A123="","",IF(VLOOKUP(A123,'I and II. Overview'!$F$36:$L$75,4,0)="","",VLOOKUP(A123,'I and II. Overview'!$F$36:$L$75,4,0))),"")</f>
        <v/>
      </c>
      <c r="D123" s="69" t="str">
        <f>IFERROR(IF(A123="","",IF(VLOOKUP(A123,'I and II. Overview'!$F$36:$L$75,6,0)="","",VLOOKUP(A123,'I and II. Overview'!$F$36:$L$75,6,0))),"")</f>
        <v/>
      </c>
      <c r="E123" s="70" t="str">
        <f>IFERROR(VLOOKUP(D123,'Ceiling - Project impl.'!$A$2:$B$203,2,0),"")</f>
        <v/>
      </c>
      <c r="F123" s="71"/>
      <c r="G123" s="78" t="str">
        <f>IFERROR(IF(F123="","",VLOOKUP(D123,'Ceiling - Project impl.'!$A$1:$F$204,3,0)),"")</f>
        <v/>
      </c>
      <c r="H123" s="73">
        <f t="shared" si="22"/>
        <v>0</v>
      </c>
      <c r="I123" s="74"/>
      <c r="J123" s="71"/>
      <c r="K123" s="72" t="str">
        <f>IFERROR(IF(J123=""," ",VLOOKUP(D123,'Ceiling - Project impl.'!$A$1:$F$204,4,0)),"")</f>
        <v xml:space="preserve"> </v>
      </c>
      <c r="L123" s="73">
        <f t="shared" si="23"/>
        <v>0</v>
      </c>
      <c r="M123" s="74"/>
      <c r="N123" s="71"/>
      <c r="O123" s="78" t="str">
        <f>IFERROR(IF(N123=""," ",VLOOKUP(D123,'Ceiling - Project impl.'!$A$1:$F$204,5,0)),"")</f>
        <v xml:space="preserve"> </v>
      </c>
      <c r="P123" s="73">
        <f t="shared" si="24"/>
        <v>0</v>
      </c>
      <c r="Q123" s="74"/>
      <c r="R123" s="71"/>
      <c r="S123" s="72" t="str">
        <f>IFERROR(IF(R123=""," ",VLOOKUP(D123,'Ceiling - Project impl.'!$A$1:$F$204,6,0)),"")</f>
        <v xml:space="preserve"> </v>
      </c>
      <c r="T123" s="73">
        <f t="shared" si="25"/>
        <v>0</v>
      </c>
      <c r="U123" s="79">
        <f t="shared" si="26"/>
        <v>0</v>
      </c>
      <c r="V123" s="80">
        <f t="shared" si="27"/>
        <v>0</v>
      </c>
      <c r="W123" s="77"/>
    </row>
    <row r="124" spans="1:23" ht="16.5" x14ac:dyDescent="0.25">
      <c r="A124" s="81"/>
      <c r="B124" s="82"/>
      <c r="C124" s="267" t="str">
        <f>+Translation!A62</f>
        <v>Total Part III</v>
      </c>
      <c r="D124" s="267"/>
      <c r="E124" s="83"/>
      <c r="F124" s="84">
        <f>SUM(F4:F123)</f>
        <v>906</v>
      </c>
      <c r="G124" s="85"/>
      <c r="H124" s="86">
        <f>SUM(H4:H123)</f>
        <v>225821</v>
      </c>
      <c r="I124" s="87"/>
      <c r="J124" s="84">
        <f>SUM(J4:J123)</f>
        <v>2229</v>
      </c>
      <c r="K124" s="85"/>
      <c r="L124" s="86">
        <f>SUM(L4:L123)</f>
        <v>417375</v>
      </c>
      <c r="M124" s="87"/>
      <c r="N124" s="84">
        <f>SUM(N4:N123)</f>
        <v>1060</v>
      </c>
      <c r="O124" s="85"/>
      <c r="P124" s="86">
        <f>SUM(P4:P123)</f>
        <v>165960</v>
      </c>
      <c r="Q124" s="87"/>
      <c r="R124" s="84">
        <f>SUM(R4:R123)</f>
        <v>1014</v>
      </c>
      <c r="S124" s="85"/>
      <c r="T124" s="88">
        <f>SUM(T4:T123)</f>
        <v>127134</v>
      </c>
      <c r="U124" s="89">
        <f>SUM(U4:U123)</f>
        <v>5209</v>
      </c>
      <c r="V124" s="90">
        <f>SUM(V4:V123)</f>
        <v>936290</v>
      </c>
      <c r="W124" s="77"/>
    </row>
    <row r="125" spans="1:23" ht="5.25" customHeight="1" x14ac:dyDescent="0.25">
      <c r="A125" s="77"/>
      <c r="B125" s="77"/>
      <c r="C125" s="91"/>
      <c r="D125" s="91"/>
      <c r="E125" s="92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</row>
  </sheetData>
  <sheetProtection password="8100" sheet="1" objects="1" scenarios="1"/>
  <mergeCells count="10">
    <mergeCell ref="C124:D124"/>
    <mergeCell ref="A1:V1"/>
    <mergeCell ref="C2:D2"/>
    <mergeCell ref="E2:E3"/>
    <mergeCell ref="F2:H2"/>
    <mergeCell ref="J2:L2"/>
    <mergeCell ref="N2:P2"/>
    <mergeCell ref="R2:T2"/>
    <mergeCell ref="U2:U3"/>
    <mergeCell ref="V2:V3"/>
  </mergeCells>
  <conditionalFormatting sqref="A1:B1">
    <cfRule type="cellIs" dxfId="171" priority="2" operator="equal">
      <formula>"&gt; 30 %"</formula>
    </cfRule>
  </conditionalFormatting>
  <dataValidations count="3">
    <dataValidation allowBlank="1" showInputMessage="1" errorTitle="Warning: Max Ceilings exceeded" error="Please be aware that this exceed the &quot;Ceilings&quot; for the maximum amounts for staff cost by country" sqref="G4:G123 K4:K123 O4:O123 S4:S123" xr:uid="{00000000-0002-0000-0100-000000000000}">
      <formula1>0</formula1>
      <formula2>0</formula2>
    </dataValidation>
    <dataValidation type="custom" allowBlank="1" showInputMessage="1" showErrorMessage="1" error="Only a fraction of half day is accepted." sqref="F4:F123 J4:J123 N4:N123 R4:R123" xr:uid="{00000000-0002-0000-0100-000001000000}">
      <formula1>OR((N4-INT(N4))=0,(N4-INT(N4)=0.5))</formula1>
      <formula2>0</formula2>
    </dataValidation>
    <dataValidation type="list" allowBlank="1" showInputMessage="1" showErrorMessage="1" sqref="A4:A123" xr:uid="{00000000-0002-0000-0100-000002000000}">
      <formula1>names_complete</formula1>
      <formula2>0</formula2>
    </dataValidation>
  </dataValidations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portrait" horizontalDpi="300" verticalDpi="300"/>
  <headerFooter>
    <oddFooter>&amp;CPage &amp;P of 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K163"/>
  <sheetViews>
    <sheetView topLeftCell="A127" zoomScaleNormal="100" workbookViewId="0">
      <selection activeCell="K20" sqref="K20"/>
    </sheetView>
  </sheetViews>
  <sheetFormatPr baseColWidth="10" defaultColWidth="9.140625" defaultRowHeight="15" zeroHeight="1" x14ac:dyDescent="0.25"/>
  <cols>
    <col min="1" max="1" width="10.28515625" style="1" customWidth="1"/>
    <col min="2" max="2" width="3.140625" style="1" hidden="1" customWidth="1"/>
    <col min="3" max="3" width="24.7109375" style="2" customWidth="1"/>
    <col min="4" max="4" width="30.42578125" style="2" customWidth="1"/>
    <col min="5" max="5" width="5.42578125" style="2" customWidth="1"/>
    <col min="6" max="6" width="14.42578125" style="2" customWidth="1"/>
    <col min="7" max="7" width="16.42578125" style="1" customWidth="1"/>
    <col min="8" max="8" width="10.7109375" style="1" customWidth="1"/>
    <col min="9" max="9" width="12.7109375" style="1" customWidth="1"/>
    <col min="10" max="10" width="10.5703125" style="1" customWidth="1"/>
    <col min="11" max="11" width="8.140625" style="1" customWidth="1"/>
    <col min="12" max="12" width="10.7109375" style="1" customWidth="1"/>
    <col min="13" max="13" width="12.7109375" style="1" customWidth="1"/>
    <col min="14" max="14" width="21.140625" style="1" customWidth="1"/>
    <col min="15" max="15" width="3.42578125" style="1" customWidth="1"/>
    <col min="16" max="16" width="1.42578125" style="1" customWidth="1"/>
    <col min="17" max="1025" width="11.5703125" style="1" hidden="1"/>
  </cols>
  <sheetData>
    <row r="1" spans="1:22" s="54" customFormat="1" ht="17.25" customHeight="1" x14ac:dyDescent="0.2">
      <c r="A1" s="280" t="str">
        <f>+Translation!A63</f>
        <v>Part IV -</v>
      </c>
      <c r="B1" s="280"/>
      <c r="C1" s="280"/>
      <c r="D1" s="281" t="str">
        <f>+Translation!A64</f>
        <v xml:space="preserve">Additional funding for learning mobility activities realised within an Alliance  </v>
      </c>
      <c r="E1" s="281"/>
      <c r="F1" s="281"/>
      <c r="G1" s="281"/>
      <c r="H1" s="281"/>
      <c r="I1" s="281"/>
      <c r="J1" s="281"/>
      <c r="K1" s="281"/>
      <c r="L1" s="281"/>
      <c r="M1" s="281"/>
      <c r="N1" s="282" t="str">
        <f>+Translation!A65</f>
        <v xml:space="preserve"> (OPTIONAL)</v>
      </c>
      <c r="O1" s="282"/>
      <c r="P1" s="34"/>
      <c r="Q1" s="93"/>
      <c r="R1" s="93"/>
      <c r="S1" s="93"/>
      <c r="T1" s="93"/>
      <c r="U1" s="93"/>
      <c r="V1" s="94"/>
    </row>
    <row r="2" spans="1:22" ht="4.5" customHeight="1" x14ac:dyDescent="0.25">
      <c r="A2" s="95"/>
      <c r="B2" s="34"/>
      <c r="C2" s="91"/>
      <c r="D2" s="91"/>
      <c r="E2" s="91"/>
      <c r="F2" s="91"/>
      <c r="G2" s="96"/>
      <c r="H2" s="77"/>
      <c r="I2" s="77"/>
      <c r="J2" s="77"/>
      <c r="K2" s="77"/>
      <c r="L2" s="77"/>
      <c r="M2" s="77"/>
      <c r="N2" s="77"/>
      <c r="O2" s="97"/>
      <c r="P2" s="34"/>
    </row>
    <row r="3" spans="1:22" ht="16.5" x14ac:dyDescent="0.3">
      <c r="A3" s="98"/>
      <c r="B3" s="34"/>
      <c r="C3" s="283" t="str">
        <f>+Translation!A66</f>
        <v>Learning mobility - Travel costs</v>
      </c>
      <c r="D3" s="283"/>
      <c r="E3" s="283"/>
      <c r="F3" s="283"/>
      <c r="G3" s="34"/>
      <c r="H3" s="284" t="str">
        <f>+Translation!A67</f>
        <v>Learning mobility - Subsistence costs</v>
      </c>
      <c r="I3" s="284"/>
      <c r="J3" s="284"/>
      <c r="K3" s="284"/>
      <c r="L3" s="284"/>
      <c r="M3" s="284"/>
      <c r="N3" s="284"/>
      <c r="O3" s="99"/>
      <c r="P3" s="34"/>
    </row>
    <row r="4" spans="1:22" ht="33" x14ac:dyDescent="0.3">
      <c r="A4" s="98"/>
      <c r="B4" s="34"/>
      <c r="C4" s="285" t="str">
        <f>+Translation!A68</f>
        <v>Distance</v>
      </c>
      <c r="D4" s="285"/>
      <c r="E4" s="285"/>
      <c r="F4" s="100" t="str">
        <f>+Translation!A69</f>
        <v>Unit cost per participant</v>
      </c>
      <c r="G4" s="34"/>
      <c r="H4" s="286" t="str">
        <f>+Translation!A70</f>
        <v>Activity Type</v>
      </c>
      <c r="I4" s="286"/>
      <c r="J4" s="286"/>
      <c r="K4" s="286"/>
      <c r="L4" s="286"/>
      <c r="M4" s="286"/>
      <c r="N4" s="101" t="str">
        <f>+Translation!A71</f>
        <v>Unit cost per participant</v>
      </c>
      <c r="O4" s="99"/>
      <c r="P4" s="34"/>
    </row>
    <row r="5" spans="1:22" ht="16.5" x14ac:dyDescent="0.3">
      <c r="A5" s="98"/>
      <c r="B5" s="34"/>
      <c r="C5" s="102" t="s">
        <v>22</v>
      </c>
      <c r="D5" s="103"/>
      <c r="E5" s="104"/>
      <c r="F5" s="105">
        <v>275</v>
      </c>
      <c r="G5" s="34"/>
      <c r="H5" s="106">
        <v>1</v>
      </c>
      <c r="I5" s="107" t="str">
        <f>+Translation!A72</f>
        <v>Activities targeting staff up to the 14th day</v>
      </c>
      <c r="J5" s="108"/>
      <c r="K5" s="108"/>
      <c r="L5" s="108"/>
      <c r="M5" s="109"/>
      <c r="N5" s="110">
        <v>100</v>
      </c>
      <c r="O5" s="99"/>
      <c r="P5" s="34"/>
    </row>
    <row r="6" spans="1:22" ht="16.5" x14ac:dyDescent="0.3">
      <c r="A6" s="98"/>
      <c r="B6" s="34"/>
      <c r="C6" s="111" t="s">
        <v>23</v>
      </c>
      <c r="D6" s="112"/>
      <c r="E6" s="113"/>
      <c r="F6" s="114">
        <v>360</v>
      </c>
      <c r="G6" s="34"/>
      <c r="H6" s="106">
        <v>2</v>
      </c>
      <c r="I6" s="107" t="str">
        <f>+Translation!A73</f>
        <v>Activities targeting staff between the 15th and 60th day</v>
      </c>
      <c r="J6" s="108"/>
      <c r="K6" s="108"/>
      <c r="L6" s="108"/>
      <c r="M6" s="109"/>
      <c r="N6" s="110">
        <v>70</v>
      </c>
      <c r="O6" s="99"/>
      <c r="P6" s="34"/>
    </row>
    <row r="7" spans="1:22" ht="16.5" x14ac:dyDescent="0.3">
      <c r="A7" s="98"/>
      <c r="B7" s="34"/>
      <c r="C7" s="115"/>
      <c r="D7" s="115"/>
      <c r="E7" s="115"/>
      <c r="F7" s="116"/>
      <c r="G7" s="34"/>
      <c r="H7" s="106">
        <v>3</v>
      </c>
      <c r="I7" s="107" t="str">
        <f>+Translation!A74</f>
        <v>Activities targeting learners up to the 14th day</v>
      </c>
      <c r="J7" s="108"/>
      <c r="K7" s="108"/>
      <c r="L7" s="108"/>
      <c r="M7" s="109"/>
      <c r="N7" s="110">
        <v>55</v>
      </c>
      <c r="O7" s="99"/>
      <c r="P7" s="34"/>
    </row>
    <row r="8" spans="1:22" s="54" customFormat="1" ht="16.5" x14ac:dyDescent="0.3">
      <c r="A8" s="117"/>
      <c r="B8" s="118"/>
      <c r="C8" s="118"/>
      <c r="D8" s="118"/>
      <c r="E8" s="118"/>
      <c r="F8" s="118"/>
      <c r="G8" s="118"/>
      <c r="H8" s="119">
        <v>4</v>
      </c>
      <c r="I8" s="120" t="str">
        <f>+Translation!A75</f>
        <v>Activities targeting learners between the 15th and 60th day</v>
      </c>
      <c r="J8" s="121"/>
      <c r="K8" s="121"/>
      <c r="L8" s="121"/>
      <c r="M8" s="122"/>
      <c r="N8" s="123">
        <v>40</v>
      </c>
      <c r="O8" s="124"/>
      <c r="P8" s="118"/>
    </row>
    <row r="9" spans="1:22" s="54" customFormat="1" ht="6.75" customHeight="1" x14ac:dyDescent="0.2">
      <c r="A9" s="117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24"/>
      <c r="P9" s="118"/>
    </row>
    <row r="10" spans="1:22" s="59" customFormat="1" ht="12.75" customHeight="1" x14ac:dyDescent="0.2">
      <c r="A10" s="125"/>
      <c r="B10" s="126"/>
      <c r="C10" s="287" t="str">
        <f>+Translation!A76</f>
        <v>Partner</v>
      </c>
      <c r="D10" s="287"/>
      <c r="E10" s="288"/>
      <c r="F10" s="289" t="str">
        <f>+C3</f>
        <v>Learning mobility - Travel costs</v>
      </c>
      <c r="G10" s="289"/>
      <c r="H10" s="289"/>
      <c r="I10" s="289"/>
      <c r="J10" s="290" t="str">
        <f>+H3</f>
        <v>Learning mobility - Subsistence costs</v>
      </c>
      <c r="K10" s="290"/>
      <c r="L10" s="290"/>
      <c r="M10" s="290"/>
      <c r="N10" s="127"/>
      <c r="O10" s="128"/>
      <c r="P10" s="126"/>
    </row>
    <row r="11" spans="1:22" s="59" customFormat="1" ht="68.45" customHeight="1" x14ac:dyDescent="0.2">
      <c r="A11" s="125"/>
      <c r="B11" s="126"/>
      <c r="C11" s="129" t="str">
        <f>+Translation!A77</f>
        <v>Name</v>
      </c>
      <c r="D11" s="130" t="str">
        <f>+Translation!A78</f>
        <v>Country</v>
      </c>
      <c r="E11" s="288"/>
      <c r="F11" s="131" t="str">
        <f>+Translation!A79</f>
        <v>Distance</v>
      </c>
      <c r="G11" s="132" t="str">
        <f>+Translation!A80</f>
        <v>Number of travels 
(from their place of location to the venue of the activity and return)</v>
      </c>
      <c r="H11" s="133" t="str">
        <f>+Translation!A81</f>
        <v>Cost per participant</v>
      </c>
      <c r="I11" s="134" t="str">
        <f>+Translation!A82</f>
        <v>Travel costs</v>
      </c>
      <c r="J11" s="131" t="str">
        <f>+Translation!A83</f>
        <v>Activity type</v>
      </c>
      <c r="K11" s="135" t="str">
        <f>+Translation!A84</f>
        <v>Number of days</v>
      </c>
      <c r="L11" s="133" t="str">
        <f>+Translation!A85</f>
        <v>Unit cost per participant</v>
      </c>
      <c r="M11" s="134" t="str">
        <f>+Translation!A86</f>
        <v>Subsistence costs</v>
      </c>
      <c r="N11" s="291" t="str">
        <f>+Translation!A87</f>
        <v>Work Package Number</v>
      </c>
      <c r="O11" s="291"/>
      <c r="P11" s="126"/>
    </row>
    <row r="12" spans="1:22" ht="15" customHeight="1" x14ac:dyDescent="0.25">
      <c r="A12" s="136" t="s">
        <v>524</v>
      </c>
      <c r="B12" s="137" t="str">
        <f t="shared" ref="B12:B43" si="0">IFERROR(IF(LEFT(A12,1)="P",TRIM(LEFT(A12,3)),TRIM(RIGHT(A12,3))),"")</f>
        <v>P1</v>
      </c>
      <c r="C12" s="138" t="str">
        <f>IFERROR(IF(A12="","",IF(VLOOKUP(A12,'I and II. Overview'!$F$36:$L$75,4,0)="","",VLOOKUP(A12,'I and II. Overview'!$F$36:$L$75,4,0))),"")</f>
        <v>Leipzig University</v>
      </c>
      <c r="D12" s="138" t="str">
        <f>IFERROR(IF(A12="","",IF(VLOOKUP(A12,'I and II. Overview'!$F$36:$L$75,6,0)="","",VLOOKUP(A12,'I and II. Overview'!$F$36:$L$75,6,0))),"")</f>
        <v>Germany</v>
      </c>
      <c r="E12" s="70" t="str">
        <f>IFERROR(VLOOKUP(D12,'Ceiling - Project impl.'!$A$2:$B$203,2,0),"")</f>
        <v>PR</v>
      </c>
      <c r="F12" s="139" t="s">
        <v>22</v>
      </c>
      <c r="G12" s="140">
        <v>12</v>
      </c>
      <c r="H12" s="141">
        <f t="shared" ref="H12:H43" si="1">IF(D12="","",IF(F12="","",VLOOKUP(F12,$C$5:$F$6,4,0)))</f>
        <v>275</v>
      </c>
      <c r="I12" s="142">
        <f t="shared" ref="I12:I43" si="2">IF((G12-INT(G12))=0,IFERROR(ROUND(G12*H12,2)," "),0)</f>
        <v>3300</v>
      </c>
      <c r="J12" s="143">
        <v>1</v>
      </c>
      <c r="K12" s="144">
        <v>36</v>
      </c>
      <c r="L12" s="141">
        <f t="shared" ref="L12:L43" si="3">IF(D12="","",IF(J12="","",VLOOKUP(J12,$H$5:$N$8,7,0)))</f>
        <v>100</v>
      </c>
      <c r="M12" s="142">
        <f t="shared" ref="M12:M43" si="4">IF(OR((K12-INT(K12))=0,(K12-INT(K12)=0.5)),IFERROR(ROUND(K12*L12,2)," "),0)</f>
        <v>3600</v>
      </c>
      <c r="N12" s="279" t="s">
        <v>534</v>
      </c>
      <c r="O12" s="279"/>
      <c r="P12" s="34"/>
    </row>
    <row r="13" spans="1:22" x14ac:dyDescent="0.25">
      <c r="A13" s="136" t="s">
        <v>525</v>
      </c>
      <c r="B13" s="68" t="str">
        <f t="shared" si="0"/>
        <v>P2</v>
      </c>
      <c r="C13" s="69" t="str">
        <f>IFERROR(IF(A13="","",IF(VLOOKUP(A13,'I and II. Overview'!$F$36:$L$75,4,0)="","",VLOOKUP(A13,'I and II. Overview'!$F$36:$L$75,4,0))),"")</f>
        <v>INSA Strasbourg</v>
      </c>
      <c r="D13" s="69" t="str">
        <f>IFERROR(IF(A13="","",IF(VLOOKUP(A13,'I and II. Overview'!$F$36:$L$75,6,0)="","",VLOOKUP(A13,'I and II. Overview'!$F$36:$L$75,6,0))),"")</f>
        <v>France</v>
      </c>
      <c r="E13" s="70" t="str">
        <f>IFERROR(VLOOKUP(D13,'Ceiling - Project impl.'!$A$2:$B$203,2,0),"")</f>
        <v>PR</v>
      </c>
      <c r="F13" s="145" t="s">
        <v>22</v>
      </c>
      <c r="G13" s="146">
        <v>12</v>
      </c>
      <c r="H13" s="147">
        <f t="shared" si="1"/>
        <v>275</v>
      </c>
      <c r="I13" s="148">
        <f t="shared" si="2"/>
        <v>3300</v>
      </c>
      <c r="J13" s="149">
        <v>1</v>
      </c>
      <c r="K13" s="150">
        <v>36</v>
      </c>
      <c r="L13" s="147">
        <f t="shared" si="3"/>
        <v>100</v>
      </c>
      <c r="M13" s="148">
        <f t="shared" si="4"/>
        <v>3600</v>
      </c>
      <c r="N13" s="279" t="s">
        <v>534</v>
      </c>
      <c r="O13" s="279"/>
      <c r="P13" s="34"/>
    </row>
    <row r="14" spans="1:22" x14ac:dyDescent="0.25">
      <c r="A14" s="136" t="s">
        <v>526</v>
      </c>
      <c r="B14" s="68" t="str">
        <f t="shared" si="0"/>
        <v>P3</v>
      </c>
      <c r="C14" s="69" t="str">
        <f>IFERROR(IF(A14="","",IF(VLOOKUP(A14,'I and II. Overview'!$F$36:$L$75,4,0)="","",VLOOKUP(A14,'I and II. Overview'!$F$36:$L$75,4,0))),"")</f>
        <v>HS Offenburg</v>
      </c>
      <c r="D14" s="69" t="str">
        <f>IFERROR(IF(A14="","",IF(VLOOKUP(A14,'I and II. Overview'!$F$36:$L$75,6,0)="","",VLOOKUP(A14,'I and II. Overview'!$F$36:$L$75,6,0))),"")</f>
        <v>Germany</v>
      </c>
      <c r="E14" s="70" t="str">
        <f>IFERROR(VLOOKUP(D14,'Ceiling - Project impl.'!$A$2:$B$203,2,0),"")</f>
        <v>PR</v>
      </c>
      <c r="F14" s="145" t="s">
        <v>22</v>
      </c>
      <c r="G14" s="146">
        <v>12</v>
      </c>
      <c r="H14" s="147">
        <f t="shared" si="1"/>
        <v>275</v>
      </c>
      <c r="I14" s="148">
        <f t="shared" si="2"/>
        <v>3300</v>
      </c>
      <c r="J14" s="149">
        <v>1</v>
      </c>
      <c r="K14" s="150">
        <v>36</v>
      </c>
      <c r="L14" s="147">
        <f t="shared" si="3"/>
        <v>100</v>
      </c>
      <c r="M14" s="148">
        <f t="shared" si="4"/>
        <v>3600</v>
      </c>
      <c r="N14" s="279" t="s">
        <v>534</v>
      </c>
      <c r="O14" s="279"/>
      <c r="P14" s="34"/>
    </row>
    <row r="15" spans="1:22" x14ac:dyDescent="0.25">
      <c r="A15" s="136" t="s">
        <v>527</v>
      </c>
      <c r="B15" s="68" t="str">
        <f t="shared" si="0"/>
        <v>P4</v>
      </c>
      <c r="C15" s="69" t="str">
        <f>IFERROR(IF(A15="","",IF(VLOOKUP(A15,'I and II. Overview'!$F$36:$L$75,4,0)="","",VLOOKUP(A15,'I and II. Overview'!$F$36:$L$75,4,0))),"")</f>
        <v>UTC Cluj-Napoca</v>
      </c>
      <c r="D15" s="69" t="str">
        <f>IFERROR(IF(A15="","",IF(VLOOKUP(A15,'I and II. Overview'!$F$36:$L$75,6,0)="","",VLOOKUP(A15,'I and II. Overview'!$F$36:$L$75,6,0))),"")</f>
        <v>Romania</v>
      </c>
      <c r="E15" s="70" t="str">
        <f>IFERROR(VLOOKUP(D15,'Ceiling - Project impl.'!$A$2:$B$203,2,0),"")</f>
        <v>PR</v>
      </c>
      <c r="F15" s="145" t="s">
        <v>22</v>
      </c>
      <c r="G15" s="146">
        <v>16</v>
      </c>
      <c r="H15" s="147">
        <f t="shared" si="1"/>
        <v>275</v>
      </c>
      <c r="I15" s="148">
        <f t="shared" si="2"/>
        <v>4400</v>
      </c>
      <c r="J15" s="149">
        <v>1</v>
      </c>
      <c r="K15" s="150">
        <v>48</v>
      </c>
      <c r="L15" s="147">
        <f t="shared" si="3"/>
        <v>100</v>
      </c>
      <c r="M15" s="148">
        <f t="shared" si="4"/>
        <v>4800</v>
      </c>
      <c r="N15" s="279" t="s">
        <v>534</v>
      </c>
      <c r="O15" s="279"/>
      <c r="P15" s="34"/>
    </row>
    <row r="16" spans="1:22" x14ac:dyDescent="0.25">
      <c r="A16" s="136" t="s">
        <v>528</v>
      </c>
      <c r="B16" s="68" t="str">
        <f t="shared" si="0"/>
        <v>P5</v>
      </c>
      <c r="C16" s="69" t="str">
        <f>IFERROR(IF(A16="","",IF(VLOOKUP(A16,'I and II. Overview'!$F$36:$L$75,4,0)="","",VLOOKUP(A16,'I and II. Overview'!$F$36:$L$75,4,0))),"")</f>
        <v>LUT Lappeenranta</v>
      </c>
      <c r="D16" s="69" t="str">
        <f>IFERROR(IF(A16="","",IF(VLOOKUP(A16,'I and II. Overview'!$F$36:$L$75,6,0)="","",VLOOKUP(A16,'I and II. Overview'!$F$36:$L$75,6,0))),"")</f>
        <v>Finland</v>
      </c>
      <c r="E16" s="70" t="str">
        <f>IFERROR(VLOOKUP(D16,'Ceiling - Project impl.'!$A$2:$B$203,2,0),"")</f>
        <v>PR</v>
      </c>
      <c r="F16" s="145" t="s">
        <v>22</v>
      </c>
      <c r="G16" s="146">
        <v>12</v>
      </c>
      <c r="H16" s="147">
        <f t="shared" si="1"/>
        <v>275</v>
      </c>
      <c r="I16" s="148">
        <f t="shared" si="2"/>
        <v>3300</v>
      </c>
      <c r="J16" s="149">
        <v>1</v>
      </c>
      <c r="K16" s="150">
        <v>36</v>
      </c>
      <c r="L16" s="147">
        <f t="shared" si="3"/>
        <v>100</v>
      </c>
      <c r="M16" s="148">
        <f t="shared" si="4"/>
        <v>3600</v>
      </c>
      <c r="N16" s="279" t="s">
        <v>534</v>
      </c>
      <c r="O16" s="279"/>
      <c r="P16" s="34"/>
    </row>
    <row r="17" spans="1:16" x14ac:dyDescent="0.25">
      <c r="A17" s="136" t="s">
        <v>529</v>
      </c>
      <c r="B17" s="68" t="str">
        <f t="shared" si="0"/>
        <v>P6</v>
      </c>
      <c r="C17" s="69" t="str">
        <f>IFERROR(IF(A17="","",IF(VLOOKUP(A17,'I and II. Overview'!$F$36:$L$75,4,0)="","",VLOOKUP(A17,'I and II. Overview'!$F$36:$L$75,4,0))),"")</f>
        <v>Schaeffler</v>
      </c>
      <c r="D17" s="69" t="str">
        <f>IFERROR(IF(A17="","",IF(VLOOKUP(A17,'I and II. Overview'!$F$36:$L$75,6,0)="","",VLOOKUP(A17,'I and II. Overview'!$F$36:$L$75,6,0))),"")</f>
        <v>Germany</v>
      </c>
      <c r="E17" s="70" t="str">
        <f>IFERROR(VLOOKUP(D17,'Ceiling - Project impl.'!$A$2:$B$203,2,0),"")</f>
        <v>PR</v>
      </c>
      <c r="F17" s="145" t="s">
        <v>22</v>
      </c>
      <c r="G17" s="146">
        <v>4</v>
      </c>
      <c r="H17" s="147">
        <f t="shared" si="1"/>
        <v>275</v>
      </c>
      <c r="I17" s="148">
        <f t="shared" si="2"/>
        <v>1100</v>
      </c>
      <c r="J17" s="149">
        <v>1</v>
      </c>
      <c r="K17" s="150">
        <v>12</v>
      </c>
      <c r="L17" s="147">
        <f t="shared" si="3"/>
        <v>100</v>
      </c>
      <c r="M17" s="148">
        <f t="shared" si="4"/>
        <v>1200</v>
      </c>
      <c r="N17" s="279" t="s">
        <v>534</v>
      </c>
      <c r="O17" s="279"/>
      <c r="P17" s="34"/>
    </row>
    <row r="18" spans="1:16" x14ac:dyDescent="0.25">
      <c r="A18" s="136" t="s">
        <v>530</v>
      </c>
      <c r="B18" s="68" t="str">
        <f t="shared" si="0"/>
        <v>P7</v>
      </c>
      <c r="C18" s="69" t="str">
        <f>IFERROR(IF(A18="","",IF(VLOOKUP(A18,'I and II. Overview'!$F$36:$L$75,4,0)="","",VLOOKUP(A18,'I and II. Overview'!$F$36:$L$75,4,0))),"")</f>
        <v>Arxia SRL</v>
      </c>
      <c r="D18" s="69" t="str">
        <f>IFERROR(IF(A18="","",IF(VLOOKUP(A18,'I and II. Overview'!$F$36:$L$75,6,0)="","",VLOOKUP(A18,'I and II. Overview'!$F$36:$L$75,6,0))),"")</f>
        <v>Romania</v>
      </c>
      <c r="E18" s="70" t="str">
        <f>IFERROR(VLOOKUP(D18,'Ceiling - Project impl.'!$A$2:$B$203,2,0),"")</f>
        <v>PR</v>
      </c>
      <c r="F18" s="145" t="s">
        <v>22</v>
      </c>
      <c r="G18" s="146">
        <v>6</v>
      </c>
      <c r="H18" s="147">
        <f t="shared" si="1"/>
        <v>275</v>
      </c>
      <c r="I18" s="148">
        <f t="shared" si="2"/>
        <v>1650</v>
      </c>
      <c r="J18" s="149">
        <v>1</v>
      </c>
      <c r="K18" s="150">
        <v>18</v>
      </c>
      <c r="L18" s="147">
        <f t="shared" si="3"/>
        <v>100</v>
      </c>
      <c r="M18" s="148">
        <f t="shared" si="4"/>
        <v>1800</v>
      </c>
      <c r="N18" s="279" t="s">
        <v>534</v>
      </c>
      <c r="O18" s="279"/>
      <c r="P18" s="34"/>
    </row>
    <row r="19" spans="1:16" x14ac:dyDescent="0.25">
      <c r="A19" s="136" t="s">
        <v>531</v>
      </c>
      <c r="B19" s="68" t="str">
        <f t="shared" si="0"/>
        <v>P8</v>
      </c>
      <c r="C19" s="69" t="str">
        <f>IFERROR(IF(A19="","",IF(VLOOKUP(A19,'I and II. Overview'!$F$36:$L$75,4,0)="","",VLOOKUP(A19,'I and II. Overview'!$F$36:$L$75,4,0))),"")</f>
        <v>Tehnoprod Plast SRL</v>
      </c>
      <c r="D19" s="69" t="str">
        <f>IFERROR(IF(A19="","",IF(VLOOKUP(A19,'I and II. Overview'!$F$36:$L$75,6,0)="","",VLOOKUP(A19,'I and II. Overview'!$F$36:$L$75,6,0))),"")</f>
        <v>Romania</v>
      </c>
      <c r="E19" s="70" t="str">
        <f>IFERROR(VLOOKUP(D19,'Ceiling - Project impl.'!$A$2:$B$203,2,0),"")</f>
        <v>PR</v>
      </c>
      <c r="F19" s="145" t="s">
        <v>22</v>
      </c>
      <c r="G19" s="146">
        <v>6</v>
      </c>
      <c r="H19" s="147">
        <f t="shared" si="1"/>
        <v>275</v>
      </c>
      <c r="I19" s="148">
        <f t="shared" si="2"/>
        <v>1650</v>
      </c>
      <c r="J19" s="149">
        <v>1</v>
      </c>
      <c r="K19" s="150">
        <v>18</v>
      </c>
      <c r="L19" s="147">
        <f t="shared" si="3"/>
        <v>100</v>
      </c>
      <c r="M19" s="148">
        <f t="shared" si="4"/>
        <v>1800</v>
      </c>
      <c r="N19" s="279" t="s">
        <v>534</v>
      </c>
      <c r="O19" s="279"/>
      <c r="P19" s="34"/>
    </row>
    <row r="20" spans="1:16" x14ac:dyDescent="0.25">
      <c r="A20" s="136" t="s">
        <v>532</v>
      </c>
      <c r="B20" s="68" t="str">
        <f t="shared" si="0"/>
        <v>P9</v>
      </c>
      <c r="C20" s="69" t="str">
        <f>IFERROR(IF(A20="","",IF(VLOOKUP(A20,'I and II. Overview'!$F$36:$L$75,4,0)="","",VLOOKUP(A20,'I and II. Overview'!$F$36:$L$75,4,0))),"")</f>
        <v>Jantschgi C&amp;R</v>
      </c>
      <c r="D20" s="69" t="str">
        <f>IFERROR(IF(A20="","",IF(VLOOKUP(A20,'I and II. Overview'!$F$36:$L$75,6,0)="","",VLOOKUP(A20,'I and II. Overview'!$F$36:$L$75,6,0))),"")</f>
        <v>Austria</v>
      </c>
      <c r="E20" s="70" t="str">
        <f>IFERROR(VLOOKUP(D20,'Ceiling - Project impl.'!$A$2:$B$203,2,0),"")</f>
        <v>PR</v>
      </c>
      <c r="F20" s="145" t="s">
        <v>22</v>
      </c>
      <c r="G20" s="146">
        <v>14</v>
      </c>
      <c r="H20" s="147">
        <f t="shared" si="1"/>
        <v>275</v>
      </c>
      <c r="I20" s="148">
        <f t="shared" si="2"/>
        <v>3850</v>
      </c>
      <c r="J20" s="149">
        <v>1</v>
      </c>
      <c r="K20" s="150">
        <v>42</v>
      </c>
      <c r="L20" s="147">
        <f t="shared" si="3"/>
        <v>100</v>
      </c>
      <c r="M20" s="148">
        <f t="shared" si="4"/>
        <v>4200</v>
      </c>
      <c r="N20" s="279" t="s">
        <v>534</v>
      </c>
      <c r="O20" s="279"/>
      <c r="P20" s="34"/>
    </row>
    <row r="21" spans="1:16" x14ac:dyDescent="0.25">
      <c r="A21" s="136" t="s">
        <v>533</v>
      </c>
      <c r="B21" s="68" t="str">
        <f t="shared" si="0"/>
        <v>P10</v>
      </c>
      <c r="C21" s="69" t="str">
        <f>IFERROR(IF(A21="","",IF(VLOOKUP(A21,'I and II. Overview'!$F$36:$L$75,4,0)="","",VLOOKUP(A21,'I and II. Overview'!$F$36:$L$75,4,0))),"")</f>
        <v>Target Invention</v>
      </c>
      <c r="D21" s="69" t="str">
        <f>IFERROR(IF(A21="","",IF(VLOOKUP(A21,'I and II. Overview'!$F$36:$L$75,6,0)="","",VLOOKUP(A21,'I and II. Overview'!$F$36:$L$75,6,0))),"")</f>
        <v>Belarus</v>
      </c>
      <c r="E21" s="70" t="str">
        <f>IFERROR(VLOOKUP(D21,'Ceiling - Project impl.'!$A$2:$B$203,2,0),"")</f>
        <v>PA</v>
      </c>
      <c r="F21" s="145" t="s">
        <v>22</v>
      </c>
      <c r="G21" s="146">
        <v>16</v>
      </c>
      <c r="H21" s="147">
        <f t="shared" si="1"/>
        <v>275</v>
      </c>
      <c r="I21" s="148">
        <f t="shared" si="2"/>
        <v>4400</v>
      </c>
      <c r="J21" s="149">
        <v>1</v>
      </c>
      <c r="K21" s="150">
        <v>48</v>
      </c>
      <c r="L21" s="147">
        <f t="shared" si="3"/>
        <v>100</v>
      </c>
      <c r="M21" s="148">
        <f t="shared" si="4"/>
        <v>4800</v>
      </c>
      <c r="N21" s="279" t="s">
        <v>534</v>
      </c>
      <c r="O21" s="279"/>
      <c r="P21" s="34"/>
    </row>
    <row r="22" spans="1:16" x14ac:dyDescent="0.25">
      <c r="A22" s="136"/>
      <c r="B22" s="68" t="str">
        <f t="shared" si="0"/>
        <v/>
      </c>
      <c r="C22" s="69" t="str">
        <f>IFERROR(IF(A22="","",IF(VLOOKUP(A22,'I and II. Overview'!$F$36:$L$75,4,0)="","",VLOOKUP(A22,'I and II. Overview'!$F$36:$L$75,4,0))),"")</f>
        <v/>
      </c>
      <c r="D22" s="69" t="str">
        <f>IFERROR(IF(A22="","",IF(VLOOKUP(A22,'I and II. Overview'!$F$36:$L$75,6,0)="","",VLOOKUP(A22,'I and II. Overview'!$F$36:$L$75,6,0))),"")</f>
        <v/>
      </c>
      <c r="E22" s="70" t="str">
        <f>IFERROR(VLOOKUP(D22,'Ceiling - Project impl.'!$A$2:$B$203,2,0),"")</f>
        <v/>
      </c>
      <c r="F22" s="145"/>
      <c r="G22" s="146"/>
      <c r="H22" s="147" t="str">
        <f t="shared" si="1"/>
        <v/>
      </c>
      <c r="I22" s="148" t="str">
        <f t="shared" si="2"/>
        <v xml:space="preserve"> </v>
      </c>
      <c r="J22" s="149"/>
      <c r="K22" s="150"/>
      <c r="L22" s="147" t="str">
        <f t="shared" si="3"/>
        <v/>
      </c>
      <c r="M22" s="148" t="str">
        <f t="shared" si="4"/>
        <v xml:space="preserve"> </v>
      </c>
      <c r="N22" s="274"/>
      <c r="O22" s="274"/>
      <c r="P22" s="34"/>
    </row>
    <row r="23" spans="1:16" x14ac:dyDescent="0.25">
      <c r="A23" s="136"/>
      <c r="B23" s="68" t="str">
        <f t="shared" si="0"/>
        <v/>
      </c>
      <c r="C23" s="69" t="str">
        <f>IFERROR(IF(A23="","",IF(VLOOKUP(A23,'I and II. Overview'!$F$36:$L$75,4,0)="","",VLOOKUP(A23,'I and II. Overview'!$F$36:$L$75,4,0))),"")</f>
        <v/>
      </c>
      <c r="D23" s="69" t="str">
        <f>IFERROR(IF(A23="","",IF(VLOOKUP(A23,'I and II. Overview'!$F$36:$L$75,6,0)="","",VLOOKUP(A23,'I and II. Overview'!$F$36:$L$75,6,0))),"")</f>
        <v/>
      </c>
      <c r="E23" s="70" t="str">
        <f>IFERROR(VLOOKUP(D23,'Ceiling - Project impl.'!$A$2:$B$203,2,0),"")</f>
        <v/>
      </c>
      <c r="F23" s="145"/>
      <c r="G23" s="146"/>
      <c r="H23" s="147" t="str">
        <f t="shared" si="1"/>
        <v/>
      </c>
      <c r="I23" s="148" t="str">
        <f t="shared" si="2"/>
        <v xml:space="preserve"> </v>
      </c>
      <c r="J23" s="149"/>
      <c r="K23" s="150"/>
      <c r="L23" s="147" t="str">
        <f t="shared" si="3"/>
        <v/>
      </c>
      <c r="M23" s="148" t="str">
        <f t="shared" si="4"/>
        <v xml:space="preserve"> </v>
      </c>
      <c r="N23" s="274"/>
      <c r="O23" s="274"/>
      <c r="P23" s="34"/>
    </row>
    <row r="24" spans="1:16" x14ac:dyDescent="0.25">
      <c r="A24" s="136"/>
      <c r="B24" s="68" t="str">
        <f t="shared" si="0"/>
        <v/>
      </c>
      <c r="C24" s="69" t="str">
        <f>IFERROR(IF(A24="","",IF(VLOOKUP(A24,'I and II. Overview'!$F$36:$L$75,4,0)="","",VLOOKUP(A24,'I and II. Overview'!$F$36:$L$75,4,0))),"")</f>
        <v/>
      </c>
      <c r="D24" s="69" t="str">
        <f>IFERROR(IF(A24="","",IF(VLOOKUP(A24,'I and II. Overview'!$F$36:$L$75,6,0)="","",VLOOKUP(A24,'I and II. Overview'!$F$36:$L$75,6,0))),"")</f>
        <v/>
      </c>
      <c r="E24" s="70" t="str">
        <f>IFERROR(VLOOKUP(D24,'Ceiling - Project impl.'!$A$2:$B$203,2,0),"")</f>
        <v/>
      </c>
      <c r="F24" s="145"/>
      <c r="G24" s="146"/>
      <c r="H24" s="147" t="str">
        <f t="shared" si="1"/>
        <v/>
      </c>
      <c r="I24" s="148" t="str">
        <f t="shared" si="2"/>
        <v xml:space="preserve"> </v>
      </c>
      <c r="J24" s="149"/>
      <c r="K24" s="150"/>
      <c r="L24" s="147" t="str">
        <f t="shared" si="3"/>
        <v/>
      </c>
      <c r="M24" s="148" t="str">
        <f t="shared" si="4"/>
        <v xml:space="preserve"> </v>
      </c>
      <c r="N24" s="274"/>
      <c r="O24" s="274"/>
      <c r="P24" s="34"/>
    </row>
    <row r="25" spans="1:16" x14ac:dyDescent="0.25">
      <c r="A25" s="136"/>
      <c r="B25" s="68" t="str">
        <f t="shared" si="0"/>
        <v/>
      </c>
      <c r="C25" s="69" t="str">
        <f>IFERROR(IF(A25="","",IF(VLOOKUP(A25,'I and II. Overview'!$F$36:$L$75,4,0)="","",VLOOKUP(A25,'I and II. Overview'!$F$36:$L$75,4,0))),"")</f>
        <v/>
      </c>
      <c r="D25" s="69" t="str">
        <f>IFERROR(IF(A25="","",IF(VLOOKUP(A25,'I and II. Overview'!$F$36:$L$75,6,0)="","",VLOOKUP(A25,'I and II. Overview'!$F$36:$L$75,6,0))),"")</f>
        <v/>
      </c>
      <c r="E25" s="70" t="str">
        <f>IFERROR(VLOOKUP(D25,'Ceiling - Project impl.'!$A$2:$B$203,2,0),"")</f>
        <v/>
      </c>
      <c r="F25" s="145"/>
      <c r="G25" s="146"/>
      <c r="H25" s="147" t="str">
        <f t="shared" si="1"/>
        <v/>
      </c>
      <c r="I25" s="148" t="str">
        <f t="shared" si="2"/>
        <v xml:space="preserve"> </v>
      </c>
      <c r="J25" s="149"/>
      <c r="K25" s="150"/>
      <c r="L25" s="147" t="str">
        <f t="shared" si="3"/>
        <v/>
      </c>
      <c r="M25" s="148" t="str">
        <f t="shared" si="4"/>
        <v xml:space="preserve"> </v>
      </c>
      <c r="N25" s="274"/>
      <c r="O25" s="274"/>
      <c r="P25" s="34"/>
    </row>
    <row r="26" spans="1:16" x14ac:dyDescent="0.25">
      <c r="A26" s="136"/>
      <c r="B26" s="68" t="str">
        <f t="shared" si="0"/>
        <v/>
      </c>
      <c r="C26" s="69" t="str">
        <f>IFERROR(IF(A26="","",IF(VLOOKUP(A26,'I and II. Overview'!$F$36:$L$75,4,0)="","",VLOOKUP(A26,'I and II. Overview'!$F$36:$L$75,4,0))),"")</f>
        <v/>
      </c>
      <c r="D26" s="69" t="str">
        <f>IFERROR(IF(A26="","",IF(VLOOKUP(A26,'I and II. Overview'!$F$36:$L$75,6,0)="","",VLOOKUP(A26,'I and II. Overview'!$F$36:$L$75,6,0))),"")</f>
        <v/>
      </c>
      <c r="E26" s="70" t="str">
        <f>IFERROR(VLOOKUP(D26,'Ceiling - Project impl.'!$A$2:$B$203,2,0),"")</f>
        <v/>
      </c>
      <c r="F26" s="145"/>
      <c r="G26" s="146"/>
      <c r="H26" s="147" t="str">
        <f t="shared" si="1"/>
        <v/>
      </c>
      <c r="I26" s="148" t="str">
        <f t="shared" si="2"/>
        <v xml:space="preserve"> </v>
      </c>
      <c r="J26" s="149"/>
      <c r="K26" s="150"/>
      <c r="L26" s="147" t="str">
        <f t="shared" si="3"/>
        <v/>
      </c>
      <c r="M26" s="148" t="str">
        <f t="shared" si="4"/>
        <v xml:space="preserve"> </v>
      </c>
      <c r="N26" s="274"/>
      <c r="O26" s="274"/>
      <c r="P26" s="34"/>
    </row>
    <row r="27" spans="1:16" x14ac:dyDescent="0.25">
      <c r="A27" s="136"/>
      <c r="B27" s="68" t="str">
        <f t="shared" si="0"/>
        <v/>
      </c>
      <c r="C27" s="69" t="str">
        <f>IFERROR(IF(A27="","",IF(VLOOKUP(A27,'I and II. Overview'!$F$36:$L$75,4,0)="","",VLOOKUP(A27,'I and II. Overview'!$F$36:$L$75,4,0))),"")</f>
        <v/>
      </c>
      <c r="D27" s="69" t="str">
        <f>IFERROR(IF(A27="","",IF(VLOOKUP(A27,'I and II. Overview'!$F$36:$L$75,6,0)="","",VLOOKUP(A27,'I and II. Overview'!$F$36:$L$75,6,0))),"")</f>
        <v/>
      </c>
      <c r="E27" s="70" t="str">
        <f>IFERROR(VLOOKUP(D27,'Ceiling - Project impl.'!$A$2:$B$203,2,0),"")</f>
        <v/>
      </c>
      <c r="F27" s="145"/>
      <c r="G27" s="146"/>
      <c r="H27" s="147" t="str">
        <f t="shared" si="1"/>
        <v/>
      </c>
      <c r="I27" s="148" t="str">
        <f t="shared" si="2"/>
        <v xml:space="preserve"> </v>
      </c>
      <c r="J27" s="149"/>
      <c r="K27" s="150"/>
      <c r="L27" s="147" t="str">
        <f t="shared" si="3"/>
        <v/>
      </c>
      <c r="M27" s="148" t="str">
        <f t="shared" si="4"/>
        <v xml:space="preserve"> </v>
      </c>
      <c r="N27" s="274"/>
      <c r="O27" s="274"/>
      <c r="P27" s="34"/>
    </row>
    <row r="28" spans="1:16" x14ac:dyDescent="0.25">
      <c r="A28" s="136"/>
      <c r="B28" s="68" t="str">
        <f t="shared" si="0"/>
        <v/>
      </c>
      <c r="C28" s="69" t="str">
        <f>IFERROR(IF(A28="","",IF(VLOOKUP(A28,'I and II. Overview'!$F$36:$L$75,4,0)="","",VLOOKUP(A28,'I and II. Overview'!$F$36:$L$75,4,0))),"")</f>
        <v/>
      </c>
      <c r="D28" s="69" t="str">
        <f>IFERROR(IF(A28="","",IF(VLOOKUP(A28,'I and II. Overview'!$F$36:$L$75,6,0)="","",VLOOKUP(A28,'I and II. Overview'!$F$36:$L$75,6,0))),"")</f>
        <v/>
      </c>
      <c r="E28" s="70" t="str">
        <f>IFERROR(VLOOKUP(D28,'Ceiling - Project impl.'!$A$2:$B$203,2,0),"")</f>
        <v/>
      </c>
      <c r="F28" s="145"/>
      <c r="G28" s="146"/>
      <c r="H28" s="147" t="str">
        <f t="shared" si="1"/>
        <v/>
      </c>
      <c r="I28" s="148" t="str">
        <f t="shared" si="2"/>
        <v xml:space="preserve"> </v>
      </c>
      <c r="J28" s="149"/>
      <c r="K28" s="150"/>
      <c r="L28" s="147" t="str">
        <f t="shared" si="3"/>
        <v/>
      </c>
      <c r="M28" s="148" t="str">
        <f t="shared" si="4"/>
        <v xml:space="preserve"> </v>
      </c>
      <c r="N28" s="274"/>
      <c r="O28" s="274"/>
      <c r="P28" s="34"/>
    </row>
    <row r="29" spans="1:16" x14ac:dyDescent="0.25">
      <c r="A29" s="136"/>
      <c r="B29" s="68" t="str">
        <f t="shared" si="0"/>
        <v/>
      </c>
      <c r="C29" s="69" t="str">
        <f>IFERROR(IF(A29="","",IF(VLOOKUP(A29,'I and II. Overview'!$F$36:$L$75,4,0)="","",VLOOKUP(A29,'I and II. Overview'!$F$36:$L$75,4,0))),"")</f>
        <v/>
      </c>
      <c r="D29" s="69" t="str">
        <f>IFERROR(IF(A29="","",IF(VLOOKUP(A29,'I and II. Overview'!$F$36:$L$75,6,0)="","",VLOOKUP(A29,'I and II. Overview'!$F$36:$L$75,6,0))),"")</f>
        <v/>
      </c>
      <c r="E29" s="70" t="str">
        <f>IFERROR(VLOOKUP(D29,'Ceiling - Project impl.'!$A$2:$B$203,2,0),"")</f>
        <v/>
      </c>
      <c r="F29" s="145"/>
      <c r="G29" s="146"/>
      <c r="H29" s="147" t="str">
        <f t="shared" si="1"/>
        <v/>
      </c>
      <c r="I29" s="148" t="str">
        <f t="shared" si="2"/>
        <v xml:space="preserve"> </v>
      </c>
      <c r="J29" s="149"/>
      <c r="K29" s="150"/>
      <c r="L29" s="147" t="str">
        <f t="shared" si="3"/>
        <v/>
      </c>
      <c r="M29" s="148" t="str">
        <f t="shared" si="4"/>
        <v xml:space="preserve"> </v>
      </c>
      <c r="N29" s="274"/>
      <c r="O29" s="274"/>
      <c r="P29" s="34"/>
    </row>
    <row r="30" spans="1:16" x14ac:dyDescent="0.25">
      <c r="A30" s="136"/>
      <c r="B30" s="68" t="str">
        <f t="shared" si="0"/>
        <v/>
      </c>
      <c r="C30" s="69" t="str">
        <f>IFERROR(IF(A30="","",IF(VLOOKUP(A30,'I and II. Overview'!$F$36:$L$75,4,0)="","",VLOOKUP(A30,'I and II. Overview'!$F$36:$L$75,4,0))),"")</f>
        <v/>
      </c>
      <c r="D30" s="69" t="str">
        <f>IFERROR(IF(A30="","",IF(VLOOKUP(A30,'I and II. Overview'!$F$36:$L$75,6,0)="","",VLOOKUP(A30,'I and II. Overview'!$F$36:$L$75,6,0))),"")</f>
        <v/>
      </c>
      <c r="E30" s="70" t="str">
        <f>IFERROR(VLOOKUP(D30,'Ceiling - Project impl.'!$A$2:$B$203,2,0),"")</f>
        <v/>
      </c>
      <c r="F30" s="145"/>
      <c r="G30" s="146"/>
      <c r="H30" s="147" t="str">
        <f t="shared" si="1"/>
        <v/>
      </c>
      <c r="I30" s="148" t="str">
        <f t="shared" si="2"/>
        <v xml:space="preserve"> </v>
      </c>
      <c r="J30" s="149"/>
      <c r="K30" s="150"/>
      <c r="L30" s="147" t="str">
        <f t="shared" si="3"/>
        <v/>
      </c>
      <c r="M30" s="148" t="str">
        <f t="shared" si="4"/>
        <v xml:space="preserve"> </v>
      </c>
      <c r="N30" s="274"/>
      <c r="O30" s="274"/>
      <c r="P30" s="34"/>
    </row>
    <row r="31" spans="1:16" x14ac:dyDescent="0.25">
      <c r="A31" s="136"/>
      <c r="B31" s="68" t="str">
        <f t="shared" si="0"/>
        <v/>
      </c>
      <c r="C31" s="69" t="str">
        <f>IFERROR(IF(A31="","",IF(VLOOKUP(A31,'I and II. Overview'!$F$36:$L$75,4,0)="","",VLOOKUP(A31,'I and II. Overview'!$F$36:$L$75,4,0))),"")</f>
        <v/>
      </c>
      <c r="D31" s="69" t="str">
        <f>IFERROR(IF(A31="","",IF(VLOOKUP(A31,'I and II. Overview'!$F$36:$L$75,6,0)="","",VLOOKUP(A31,'I and II. Overview'!$F$36:$L$75,6,0))),"")</f>
        <v/>
      </c>
      <c r="E31" s="70" t="str">
        <f>IFERROR(VLOOKUP(D31,'Ceiling - Project impl.'!$A$2:$B$203,2,0),"")</f>
        <v/>
      </c>
      <c r="F31" s="145"/>
      <c r="G31" s="146"/>
      <c r="H31" s="147" t="str">
        <f t="shared" si="1"/>
        <v/>
      </c>
      <c r="I31" s="148" t="str">
        <f t="shared" si="2"/>
        <v xml:space="preserve"> </v>
      </c>
      <c r="J31" s="149"/>
      <c r="K31" s="150"/>
      <c r="L31" s="147" t="str">
        <f t="shared" si="3"/>
        <v/>
      </c>
      <c r="M31" s="148" t="str">
        <f t="shared" si="4"/>
        <v xml:space="preserve"> </v>
      </c>
      <c r="N31" s="274"/>
      <c r="O31" s="274"/>
      <c r="P31" s="34"/>
    </row>
    <row r="32" spans="1:16" x14ac:dyDescent="0.25">
      <c r="A32" s="136"/>
      <c r="B32" s="68" t="str">
        <f t="shared" si="0"/>
        <v/>
      </c>
      <c r="C32" s="69" t="str">
        <f>IFERROR(IF(A32="","",IF(VLOOKUP(A32,'I and II. Overview'!$F$36:$L$75,4,0)="","",VLOOKUP(A32,'I and II. Overview'!$F$36:$L$75,4,0))),"")</f>
        <v/>
      </c>
      <c r="D32" s="69" t="str">
        <f>IFERROR(IF(A32="","",IF(VLOOKUP(A32,'I and II. Overview'!$F$36:$L$75,6,0)="","",VLOOKUP(A32,'I and II. Overview'!$F$36:$L$75,6,0))),"")</f>
        <v/>
      </c>
      <c r="E32" s="70" t="str">
        <f>IFERROR(VLOOKUP(D32,'Ceiling - Project impl.'!$A$2:$B$203,2,0),"")</f>
        <v/>
      </c>
      <c r="F32" s="145"/>
      <c r="G32" s="146"/>
      <c r="H32" s="147" t="str">
        <f t="shared" si="1"/>
        <v/>
      </c>
      <c r="I32" s="148" t="str">
        <f t="shared" si="2"/>
        <v xml:space="preserve"> </v>
      </c>
      <c r="J32" s="149"/>
      <c r="K32" s="150"/>
      <c r="L32" s="147" t="str">
        <f t="shared" si="3"/>
        <v/>
      </c>
      <c r="M32" s="148" t="str">
        <f t="shared" si="4"/>
        <v xml:space="preserve"> </v>
      </c>
      <c r="N32" s="274"/>
      <c r="O32" s="274"/>
      <c r="P32" s="34"/>
    </row>
    <row r="33" spans="1:16" x14ac:dyDescent="0.25">
      <c r="A33" s="136"/>
      <c r="B33" s="68" t="str">
        <f t="shared" si="0"/>
        <v/>
      </c>
      <c r="C33" s="69" t="str">
        <f>IFERROR(IF(A33="","",IF(VLOOKUP(A33,'I and II. Overview'!$F$36:$L$75,4,0)="","",VLOOKUP(A33,'I and II. Overview'!$F$36:$L$75,4,0))),"")</f>
        <v/>
      </c>
      <c r="D33" s="69" t="str">
        <f>IFERROR(IF(A33="","",IF(VLOOKUP(A33,'I and II. Overview'!$F$36:$L$75,6,0)="","",VLOOKUP(A33,'I and II. Overview'!$F$36:$L$75,6,0))),"")</f>
        <v/>
      </c>
      <c r="E33" s="70" t="str">
        <f>IFERROR(VLOOKUP(D33,'Ceiling - Project impl.'!$A$2:$B$203,2,0),"")</f>
        <v/>
      </c>
      <c r="F33" s="145"/>
      <c r="G33" s="146"/>
      <c r="H33" s="147" t="str">
        <f t="shared" si="1"/>
        <v/>
      </c>
      <c r="I33" s="148" t="str">
        <f t="shared" si="2"/>
        <v xml:space="preserve"> </v>
      </c>
      <c r="J33" s="149"/>
      <c r="K33" s="150"/>
      <c r="L33" s="147" t="str">
        <f t="shared" si="3"/>
        <v/>
      </c>
      <c r="M33" s="148" t="str">
        <f t="shared" si="4"/>
        <v xml:space="preserve"> </v>
      </c>
      <c r="N33" s="274"/>
      <c r="O33" s="274"/>
      <c r="P33" s="34"/>
    </row>
    <row r="34" spans="1:16" x14ac:dyDescent="0.25">
      <c r="A34" s="136"/>
      <c r="B34" s="68" t="str">
        <f t="shared" si="0"/>
        <v/>
      </c>
      <c r="C34" s="69" t="str">
        <f>IFERROR(IF(A34="","",IF(VLOOKUP(A34,'I and II. Overview'!$F$36:$L$75,4,0)="","",VLOOKUP(A34,'I and II. Overview'!$F$36:$L$75,4,0))),"")</f>
        <v/>
      </c>
      <c r="D34" s="69" t="str">
        <f>IFERROR(IF(A34="","",IF(VLOOKUP(A34,'I and II. Overview'!$F$36:$L$75,6,0)="","",VLOOKUP(A34,'I and II. Overview'!$F$36:$L$75,6,0))),"")</f>
        <v/>
      </c>
      <c r="E34" s="70" t="str">
        <f>IFERROR(VLOOKUP(D34,'Ceiling - Project impl.'!$A$2:$B$203,2,0),"")</f>
        <v/>
      </c>
      <c r="F34" s="145"/>
      <c r="G34" s="146"/>
      <c r="H34" s="147" t="str">
        <f t="shared" si="1"/>
        <v/>
      </c>
      <c r="I34" s="148" t="str">
        <f t="shared" si="2"/>
        <v xml:space="preserve"> </v>
      </c>
      <c r="J34" s="149"/>
      <c r="K34" s="150"/>
      <c r="L34" s="147" t="str">
        <f t="shared" si="3"/>
        <v/>
      </c>
      <c r="M34" s="148" t="str">
        <f t="shared" si="4"/>
        <v xml:space="preserve"> </v>
      </c>
      <c r="N34" s="274"/>
      <c r="O34" s="274"/>
      <c r="P34" s="34"/>
    </row>
    <row r="35" spans="1:16" x14ac:dyDescent="0.25">
      <c r="A35" s="136"/>
      <c r="B35" s="68" t="str">
        <f t="shared" si="0"/>
        <v/>
      </c>
      <c r="C35" s="69" t="str">
        <f>IFERROR(IF(A35="","",IF(VLOOKUP(A35,'I and II. Overview'!$F$36:$L$75,4,0)="","",VLOOKUP(A35,'I and II. Overview'!$F$36:$L$75,4,0))),"")</f>
        <v/>
      </c>
      <c r="D35" s="69" t="str">
        <f>IFERROR(IF(A35="","",IF(VLOOKUP(A35,'I and II. Overview'!$F$36:$L$75,6,0)="","",VLOOKUP(A35,'I and II. Overview'!$F$36:$L$75,6,0))),"")</f>
        <v/>
      </c>
      <c r="E35" s="70" t="str">
        <f>IFERROR(VLOOKUP(D35,'Ceiling - Project impl.'!$A$2:$B$203,2,0),"")</f>
        <v/>
      </c>
      <c r="F35" s="145"/>
      <c r="G35" s="146"/>
      <c r="H35" s="147" t="str">
        <f t="shared" si="1"/>
        <v/>
      </c>
      <c r="I35" s="148" t="str">
        <f t="shared" si="2"/>
        <v xml:space="preserve"> </v>
      </c>
      <c r="J35" s="149"/>
      <c r="K35" s="150"/>
      <c r="L35" s="147" t="str">
        <f t="shared" si="3"/>
        <v/>
      </c>
      <c r="M35" s="148" t="str">
        <f t="shared" si="4"/>
        <v xml:space="preserve"> </v>
      </c>
      <c r="N35" s="274"/>
      <c r="O35" s="274"/>
      <c r="P35" s="34"/>
    </row>
    <row r="36" spans="1:16" x14ac:dyDescent="0.25">
      <c r="A36" s="136"/>
      <c r="B36" s="68" t="str">
        <f t="shared" si="0"/>
        <v/>
      </c>
      <c r="C36" s="69" t="str">
        <f>IFERROR(IF(A36="","",IF(VLOOKUP(A36,'I and II. Overview'!$F$36:$L$75,4,0)="","",VLOOKUP(A36,'I and II. Overview'!$F$36:$L$75,4,0))),"")</f>
        <v/>
      </c>
      <c r="D36" s="69" t="str">
        <f>IFERROR(IF(A36="","",IF(VLOOKUP(A36,'I and II. Overview'!$F$36:$L$75,6,0)="","",VLOOKUP(A36,'I and II. Overview'!$F$36:$L$75,6,0))),"")</f>
        <v/>
      </c>
      <c r="E36" s="70" t="str">
        <f>IFERROR(VLOOKUP(D36,'Ceiling - Project impl.'!$A$2:$B$203,2,0),"")</f>
        <v/>
      </c>
      <c r="F36" s="145"/>
      <c r="G36" s="146"/>
      <c r="H36" s="147" t="str">
        <f t="shared" si="1"/>
        <v/>
      </c>
      <c r="I36" s="148" t="str">
        <f t="shared" si="2"/>
        <v xml:space="preserve"> </v>
      </c>
      <c r="J36" s="149"/>
      <c r="K36" s="150"/>
      <c r="L36" s="147" t="str">
        <f t="shared" si="3"/>
        <v/>
      </c>
      <c r="M36" s="148" t="str">
        <f t="shared" si="4"/>
        <v xml:space="preserve"> </v>
      </c>
      <c r="N36" s="274"/>
      <c r="O36" s="274"/>
      <c r="P36" s="34"/>
    </row>
    <row r="37" spans="1:16" x14ac:dyDescent="0.25">
      <c r="A37" s="136"/>
      <c r="B37" s="68" t="str">
        <f t="shared" si="0"/>
        <v/>
      </c>
      <c r="C37" s="69" t="str">
        <f>IFERROR(IF(A37="","",IF(VLOOKUP(A37,'I and II. Overview'!$F$36:$L$75,4,0)="","",VLOOKUP(A37,'I and II. Overview'!$F$36:$L$75,4,0))),"")</f>
        <v/>
      </c>
      <c r="D37" s="69" t="str">
        <f>IFERROR(IF(A37="","",IF(VLOOKUP(A37,'I and II. Overview'!$F$36:$L$75,6,0)="","",VLOOKUP(A37,'I and II. Overview'!$F$36:$L$75,6,0))),"")</f>
        <v/>
      </c>
      <c r="E37" s="70" t="str">
        <f>IFERROR(VLOOKUP(D37,'Ceiling - Project impl.'!$A$2:$B$203,2,0),"")</f>
        <v/>
      </c>
      <c r="F37" s="145"/>
      <c r="G37" s="146"/>
      <c r="H37" s="147" t="str">
        <f t="shared" si="1"/>
        <v/>
      </c>
      <c r="I37" s="148" t="str">
        <f t="shared" si="2"/>
        <v xml:space="preserve"> </v>
      </c>
      <c r="J37" s="149"/>
      <c r="K37" s="150"/>
      <c r="L37" s="147" t="str">
        <f t="shared" si="3"/>
        <v/>
      </c>
      <c r="M37" s="148" t="str">
        <f t="shared" si="4"/>
        <v xml:space="preserve"> </v>
      </c>
      <c r="N37" s="274"/>
      <c r="O37" s="274"/>
      <c r="P37" s="34"/>
    </row>
    <row r="38" spans="1:16" x14ac:dyDescent="0.25">
      <c r="A38" s="136"/>
      <c r="B38" s="68" t="str">
        <f t="shared" si="0"/>
        <v/>
      </c>
      <c r="C38" s="69" t="str">
        <f>IFERROR(IF(A38="","",IF(VLOOKUP(A38,'I and II. Overview'!$F$36:$L$75,4,0)="","",VLOOKUP(A38,'I and II. Overview'!$F$36:$L$75,4,0))),"")</f>
        <v/>
      </c>
      <c r="D38" s="69" t="str">
        <f>IFERROR(IF(A38="","",IF(VLOOKUP(A38,'I and II. Overview'!$F$36:$L$75,6,0)="","",VLOOKUP(A38,'I and II. Overview'!$F$36:$L$75,6,0))),"")</f>
        <v/>
      </c>
      <c r="E38" s="70" t="str">
        <f>IFERROR(VLOOKUP(D38,'Ceiling - Project impl.'!$A$2:$B$203,2,0),"")</f>
        <v/>
      </c>
      <c r="F38" s="145"/>
      <c r="G38" s="146"/>
      <c r="H38" s="147" t="str">
        <f t="shared" si="1"/>
        <v/>
      </c>
      <c r="I38" s="148" t="str">
        <f t="shared" si="2"/>
        <v xml:space="preserve"> </v>
      </c>
      <c r="J38" s="149"/>
      <c r="K38" s="150"/>
      <c r="L38" s="147" t="str">
        <f t="shared" si="3"/>
        <v/>
      </c>
      <c r="M38" s="148" t="str">
        <f t="shared" si="4"/>
        <v xml:space="preserve"> </v>
      </c>
      <c r="N38" s="274"/>
      <c r="O38" s="274"/>
      <c r="P38" s="34"/>
    </row>
    <row r="39" spans="1:16" x14ac:dyDescent="0.25">
      <c r="A39" s="136"/>
      <c r="B39" s="68" t="str">
        <f t="shared" si="0"/>
        <v/>
      </c>
      <c r="C39" s="69" t="str">
        <f>IFERROR(IF(A39="","",IF(VLOOKUP(A39,'I and II. Overview'!$F$36:$L$75,4,0)="","",VLOOKUP(A39,'I and II. Overview'!$F$36:$L$75,4,0))),"")</f>
        <v/>
      </c>
      <c r="D39" s="69" t="str">
        <f>IFERROR(IF(A39="","",IF(VLOOKUP(A39,'I and II. Overview'!$F$36:$L$75,6,0)="","",VLOOKUP(A39,'I and II. Overview'!$F$36:$L$75,6,0))),"")</f>
        <v/>
      </c>
      <c r="E39" s="70" t="str">
        <f>IFERROR(VLOOKUP(D39,'Ceiling - Project impl.'!$A$2:$B$203,2,0),"")</f>
        <v/>
      </c>
      <c r="F39" s="145"/>
      <c r="G39" s="146"/>
      <c r="H39" s="147" t="str">
        <f t="shared" si="1"/>
        <v/>
      </c>
      <c r="I39" s="148" t="str">
        <f t="shared" si="2"/>
        <v xml:space="preserve"> </v>
      </c>
      <c r="J39" s="149"/>
      <c r="K39" s="150"/>
      <c r="L39" s="147" t="str">
        <f t="shared" si="3"/>
        <v/>
      </c>
      <c r="M39" s="148" t="str">
        <f t="shared" si="4"/>
        <v xml:space="preserve"> </v>
      </c>
      <c r="N39" s="274"/>
      <c r="O39" s="274"/>
      <c r="P39" s="34"/>
    </row>
    <row r="40" spans="1:16" x14ac:dyDescent="0.25">
      <c r="A40" s="136"/>
      <c r="B40" s="68" t="str">
        <f t="shared" si="0"/>
        <v/>
      </c>
      <c r="C40" s="69" t="str">
        <f>IFERROR(IF(A40="","",IF(VLOOKUP(A40,'I and II. Overview'!$F$36:$L$75,4,0)="","",VLOOKUP(A40,'I and II. Overview'!$F$36:$L$75,4,0))),"")</f>
        <v/>
      </c>
      <c r="D40" s="69" t="str">
        <f>IFERROR(IF(A40="","",IF(VLOOKUP(A40,'I and II. Overview'!$F$36:$L$75,6,0)="","",VLOOKUP(A40,'I and II. Overview'!$F$36:$L$75,6,0))),"")</f>
        <v/>
      </c>
      <c r="E40" s="70" t="str">
        <f>IFERROR(VLOOKUP(D40,'Ceiling - Project impl.'!$A$2:$B$203,2,0),"")</f>
        <v/>
      </c>
      <c r="F40" s="145"/>
      <c r="G40" s="146"/>
      <c r="H40" s="147" t="str">
        <f t="shared" si="1"/>
        <v/>
      </c>
      <c r="I40" s="148" t="str">
        <f t="shared" si="2"/>
        <v xml:space="preserve"> </v>
      </c>
      <c r="J40" s="149"/>
      <c r="K40" s="150"/>
      <c r="L40" s="147" t="str">
        <f t="shared" si="3"/>
        <v/>
      </c>
      <c r="M40" s="148" t="str">
        <f t="shared" si="4"/>
        <v xml:space="preserve"> </v>
      </c>
      <c r="N40" s="274"/>
      <c r="O40" s="274"/>
      <c r="P40" s="34"/>
    </row>
    <row r="41" spans="1:16" x14ac:dyDescent="0.25">
      <c r="A41" s="136"/>
      <c r="B41" s="68" t="str">
        <f t="shared" si="0"/>
        <v/>
      </c>
      <c r="C41" s="69" t="str">
        <f>IFERROR(IF(A41="","",IF(VLOOKUP(A41,'I and II. Overview'!$F$36:$L$75,4,0)="","",VLOOKUP(A41,'I and II. Overview'!$F$36:$L$75,4,0))),"")</f>
        <v/>
      </c>
      <c r="D41" s="69" t="str">
        <f>IFERROR(IF(A41="","",IF(VLOOKUP(A41,'I and II. Overview'!$F$36:$L$75,6,0)="","",VLOOKUP(A41,'I and II. Overview'!$F$36:$L$75,6,0))),"")</f>
        <v/>
      </c>
      <c r="E41" s="70" t="str">
        <f>IFERROR(VLOOKUP(D41,'Ceiling - Project impl.'!$A$2:$B$203,2,0),"")</f>
        <v/>
      </c>
      <c r="F41" s="145"/>
      <c r="G41" s="146"/>
      <c r="H41" s="147" t="str">
        <f t="shared" si="1"/>
        <v/>
      </c>
      <c r="I41" s="148" t="str">
        <f t="shared" si="2"/>
        <v xml:space="preserve"> </v>
      </c>
      <c r="J41" s="149"/>
      <c r="K41" s="150"/>
      <c r="L41" s="147" t="str">
        <f t="shared" si="3"/>
        <v/>
      </c>
      <c r="M41" s="148" t="str">
        <f t="shared" si="4"/>
        <v xml:space="preserve"> </v>
      </c>
      <c r="N41" s="274"/>
      <c r="O41" s="274"/>
      <c r="P41" s="34"/>
    </row>
    <row r="42" spans="1:16" x14ac:dyDescent="0.25">
      <c r="A42" s="136"/>
      <c r="B42" s="68" t="str">
        <f t="shared" si="0"/>
        <v/>
      </c>
      <c r="C42" s="69" t="str">
        <f>IFERROR(IF(A42="","",IF(VLOOKUP(A42,'I and II. Overview'!$F$36:$L$75,4,0)="","",VLOOKUP(A42,'I and II. Overview'!$F$36:$L$75,4,0))),"")</f>
        <v/>
      </c>
      <c r="D42" s="69" t="str">
        <f>IFERROR(IF(A42="","",IF(VLOOKUP(A42,'I and II. Overview'!$F$36:$L$75,6,0)="","",VLOOKUP(A42,'I and II. Overview'!$F$36:$L$75,6,0))),"")</f>
        <v/>
      </c>
      <c r="E42" s="70" t="str">
        <f>IFERROR(VLOOKUP(D42,'Ceiling - Project impl.'!$A$2:$B$203,2,0),"")</f>
        <v/>
      </c>
      <c r="F42" s="145"/>
      <c r="G42" s="146"/>
      <c r="H42" s="147" t="str">
        <f t="shared" si="1"/>
        <v/>
      </c>
      <c r="I42" s="148" t="str">
        <f t="shared" si="2"/>
        <v xml:space="preserve"> </v>
      </c>
      <c r="J42" s="149"/>
      <c r="K42" s="150"/>
      <c r="L42" s="147" t="str">
        <f t="shared" si="3"/>
        <v/>
      </c>
      <c r="M42" s="148" t="str">
        <f t="shared" si="4"/>
        <v xml:space="preserve"> </v>
      </c>
      <c r="N42" s="274"/>
      <c r="O42" s="274"/>
      <c r="P42" s="34"/>
    </row>
    <row r="43" spans="1:16" x14ac:dyDescent="0.25">
      <c r="A43" s="136"/>
      <c r="B43" s="68" t="str">
        <f t="shared" si="0"/>
        <v/>
      </c>
      <c r="C43" s="69" t="str">
        <f>IFERROR(IF(A43="","",IF(VLOOKUP(A43,'I and II. Overview'!$F$36:$L$75,4,0)="","",VLOOKUP(A43,'I and II. Overview'!$F$36:$L$75,4,0))),"")</f>
        <v/>
      </c>
      <c r="D43" s="69" t="str">
        <f>IFERROR(IF(A43="","",IF(VLOOKUP(A43,'I and II. Overview'!$F$36:$L$75,6,0)="","",VLOOKUP(A43,'I and II. Overview'!$F$36:$L$75,6,0))),"")</f>
        <v/>
      </c>
      <c r="E43" s="70" t="str">
        <f>IFERROR(VLOOKUP(D43,'Ceiling - Project impl.'!$A$2:$B$203,2,0),"")</f>
        <v/>
      </c>
      <c r="F43" s="145"/>
      <c r="G43" s="146"/>
      <c r="H43" s="147" t="str">
        <f t="shared" si="1"/>
        <v/>
      </c>
      <c r="I43" s="148" t="str">
        <f t="shared" si="2"/>
        <v xml:space="preserve"> </v>
      </c>
      <c r="J43" s="149"/>
      <c r="K43" s="150"/>
      <c r="L43" s="147" t="str">
        <f t="shared" si="3"/>
        <v/>
      </c>
      <c r="M43" s="148" t="str">
        <f t="shared" si="4"/>
        <v xml:space="preserve"> </v>
      </c>
      <c r="N43" s="274"/>
      <c r="O43" s="274"/>
      <c r="P43" s="34"/>
    </row>
    <row r="44" spans="1:16" x14ac:dyDescent="0.25">
      <c r="A44" s="136"/>
      <c r="B44" s="68" t="str">
        <f t="shared" ref="B44:B75" si="5">IFERROR(IF(LEFT(A44,1)="P",TRIM(LEFT(A44,3)),TRIM(RIGHT(A44,3))),"")</f>
        <v/>
      </c>
      <c r="C44" s="69" t="str">
        <f>IFERROR(IF(A44="","",IF(VLOOKUP(A44,'I and II. Overview'!$F$36:$L$75,4,0)="","",VLOOKUP(A44,'I and II. Overview'!$F$36:$L$75,4,0))),"")</f>
        <v/>
      </c>
      <c r="D44" s="69" t="str">
        <f>IFERROR(IF(A44="","",IF(VLOOKUP(A44,'I and II. Overview'!$F$36:$L$75,6,0)="","",VLOOKUP(A44,'I and II. Overview'!$F$36:$L$75,6,0))),"")</f>
        <v/>
      </c>
      <c r="E44" s="70" t="str">
        <f>IFERROR(VLOOKUP(D44,'Ceiling - Project impl.'!$A$2:$B$203,2,0),"")</f>
        <v/>
      </c>
      <c r="F44" s="145"/>
      <c r="G44" s="146"/>
      <c r="H44" s="147" t="str">
        <f t="shared" ref="H44:H75" si="6">IF(D44="","",IF(F44="","",VLOOKUP(F44,$C$5:$F$6,4,0)))</f>
        <v/>
      </c>
      <c r="I44" s="148" t="str">
        <f t="shared" ref="I44:I75" si="7">IF((G44-INT(G44))=0,IFERROR(ROUND(G44*H44,2)," "),0)</f>
        <v xml:space="preserve"> </v>
      </c>
      <c r="J44" s="149"/>
      <c r="K44" s="150"/>
      <c r="L44" s="147" t="str">
        <f t="shared" ref="L44:L75" si="8">IF(D44="","",IF(J44="","",VLOOKUP(J44,$H$5:$N$8,7,0)))</f>
        <v/>
      </c>
      <c r="M44" s="148" t="str">
        <f t="shared" ref="M44:M75" si="9">IF(OR((K44-INT(K44))=0,(K44-INT(K44)=0.5)),IFERROR(ROUND(K44*L44,2)," "),0)</f>
        <v xml:space="preserve"> </v>
      </c>
      <c r="N44" s="274"/>
      <c r="O44" s="274"/>
      <c r="P44" s="34"/>
    </row>
    <row r="45" spans="1:16" x14ac:dyDescent="0.25">
      <c r="A45" s="136"/>
      <c r="B45" s="68" t="str">
        <f t="shared" si="5"/>
        <v/>
      </c>
      <c r="C45" s="69" t="str">
        <f>IFERROR(IF(A45="","",IF(VLOOKUP(A45,'I and II. Overview'!$F$36:$L$75,4,0)="","",VLOOKUP(A45,'I and II. Overview'!$F$36:$L$75,4,0))),"")</f>
        <v/>
      </c>
      <c r="D45" s="69" t="str">
        <f>IFERROR(IF(A45="","",IF(VLOOKUP(A45,'I and II. Overview'!$F$36:$L$75,6,0)="","",VLOOKUP(A45,'I and II. Overview'!$F$36:$L$75,6,0))),"")</f>
        <v/>
      </c>
      <c r="E45" s="70" t="str">
        <f>IFERROR(VLOOKUP(D45,'Ceiling - Project impl.'!$A$2:$B$203,2,0),"")</f>
        <v/>
      </c>
      <c r="F45" s="145"/>
      <c r="G45" s="146"/>
      <c r="H45" s="147" t="str">
        <f t="shared" si="6"/>
        <v/>
      </c>
      <c r="I45" s="148" t="str">
        <f t="shared" si="7"/>
        <v xml:space="preserve"> </v>
      </c>
      <c r="J45" s="149"/>
      <c r="K45" s="150"/>
      <c r="L45" s="147" t="str">
        <f t="shared" si="8"/>
        <v/>
      </c>
      <c r="M45" s="148" t="str">
        <f t="shared" si="9"/>
        <v xml:space="preserve"> </v>
      </c>
      <c r="N45" s="274"/>
      <c r="O45" s="274"/>
      <c r="P45" s="34"/>
    </row>
    <row r="46" spans="1:16" x14ac:dyDescent="0.25">
      <c r="A46" s="136"/>
      <c r="B46" s="68" t="str">
        <f t="shared" si="5"/>
        <v/>
      </c>
      <c r="C46" s="69" t="str">
        <f>IFERROR(IF(A46="","",IF(VLOOKUP(A46,'I and II. Overview'!$F$36:$L$75,4,0)="","",VLOOKUP(A46,'I and II. Overview'!$F$36:$L$75,4,0))),"")</f>
        <v/>
      </c>
      <c r="D46" s="69" t="str">
        <f>IFERROR(IF(A46="","",IF(VLOOKUP(A46,'I and II. Overview'!$F$36:$L$75,6,0)="","",VLOOKUP(A46,'I and II. Overview'!$F$36:$L$75,6,0))),"")</f>
        <v/>
      </c>
      <c r="E46" s="70" t="str">
        <f>IFERROR(VLOOKUP(D46,'Ceiling - Project impl.'!$A$2:$B$203,2,0),"")</f>
        <v/>
      </c>
      <c r="F46" s="145"/>
      <c r="G46" s="146"/>
      <c r="H46" s="147" t="str">
        <f t="shared" si="6"/>
        <v/>
      </c>
      <c r="I46" s="148" t="str">
        <f t="shared" si="7"/>
        <v xml:space="preserve"> </v>
      </c>
      <c r="J46" s="149"/>
      <c r="K46" s="150"/>
      <c r="L46" s="147" t="str">
        <f t="shared" si="8"/>
        <v/>
      </c>
      <c r="M46" s="148" t="str">
        <f t="shared" si="9"/>
        <v xml:space="preserve"> </v>
      </c>
      <c r="N46" s="274"/>
      <c r="O46" s="274"/>
      <c r="P46" s="34"/>
    </row>
    <row r="47" spans="1:16" x14ac:dyDescent="0.25">
      <c r="A47" s="136"/>
      <c r="B47" s="68" t="str">
        <f t="shared" si="5"/>
        <v/>
      </c>
      <c r="C47" s="69" t="str">
        <f>IFERROR(IF(A47="","",IF(VLOOKUP(A47,'I and II. Overview'!$F$36:$L$75,4,0)="","",VLOOKUP(A47,'I and II. Overview'!$F$36:$L$75,4,0))),"")</f>
        <v/>
      </c>
      <c r="D47" s="69" t="str">
        <f>IFERROR(IF(A47="","",IF(VLOOKUP(A47,'I and II. Overview'!$F$36:$L$75,6,0)="","",VLOOKUP(A47,'I and II. Overview'!$F$36:$L$75,6,0))),"")</f>
        <v/>
      </c>
      <c r="E47" s="70" t="str">
        <f>IFERROR(VLOOKUP(D47,'Ceiling - Project impl.'!$A$2:$B$203,2,0),"")</f>
        <v/>
      </c>
      <c r="F47" s="145"/>
      <c r="G47" s="146"/>
      <c r="H47" s="147" t="str">
        <f t="shared" si="6"/>
        <v/>
      </c>
      <c r="I47" s="148" t="str">
        <f t="shared" si="7"/>
        <v xml:space="preserve"> </v>
      </c>
      <c r="J47" s="149"/>
      <c r="K47" s="150"/>
      <c r="L47" s="147" t="str">
        <f t="shared" si="8"/>
        <v/>
      </c>
      <c r="M47" s="148" t="str">
        <f t="shared" si="9"/>
        <v xml:space="preserve"> </v>
      </c>
      <c r="N47" s="274"/>
      <c r="O47" s="274"/>
      <c r="P47" s="34"/>
    </row>
    <row r="48" spans="1:16" x14ac:dyDescent="0.25">
      <c r="A48" s="136"/>
      <c r="B48" s="68" t="str">
        <f t="shared" si="5"/>
        <v/>
      </c>
      <c r="C48" s="69" t="str">
        <f>IFERROR(IF(A48="","",IF(VLOOKUP(A48,'I and II. Overview'!$F$36:$L$75,4,0)="","",VLOOKUP(A48,'I and II. Overview'!$F$36:$L$75,4,0))),"")</f>
        <v/>
      </c>
      <c r="D48" s="69" t="str">
        <f>IFERROR(IF(A48="","",IF(VLOOKUP(A48,'I and II. Overview'!$F$36:$L$75,6,0)="","",VLOOKUP(A48,'I and II. Overview'!$F$36:$L$75,6,0))),"")</f>
        <v/>
      </c>
      <c r="E48" s="70" t="str">
        <f>IFERROR(VLOOKUP(D48,'Ceiling - Project impl.'!$A$2:$B$203,2,0),"")</f>
        <v/>
      </c>
      <c r="F48" s="145"/>
      <c r="G48" s="146"/>
      <c r="H48" s="147" t="str">
        <f t="shared" si="6"/>
        <v/>
      </c>
      <c r="I48" s="148" t="str">
        <f t="shared" si="7"/>
        <v xml:space="preserve"> </v>
      </c>
      <c r="J48" s="149"/>
      <c r="K48" s="150"/>
      <c r="L48" s="147" t="str">
        <f t="shared" si="8"/>
        <v/>
      </c>
      <c r="M48" s="148" t="str">
        <f t="shared" si="9"/>
        <v xml:space="preserve"> </v>
      </c>
      <c r="N48" s="274"/>
      <c r="O48" s="274"/>
      <c r="P48" s="34"/>
    </row>
    <row r="49" spans="1:16" x14ac:dyDescent="0.25">
      <c r="A49" s="136"/>
      <c r="B49" s="68" t="str">
        <f t="shared" si="5"/>
        <v/>
      </c>
      <c r="C49" s="69" t="str">
        <f>IFERROR(IF(A49="","",IF(VLOOKUP(A49,'I and II. Overview'!$F$36:$L$75,4,0)="","",VLOOKUP(A49,'I and II. Overview'!$F$36:$L$75,4,0))),"")</f>
        <v/>
      </c>
      <c r="D49" s="69" t="str">
        <f>IFERROR(IF(A49="","",IF(VLOOKUP(A49,'I and II. Overview'!$F$36:$L$75,6,0)="","",VLOOKUP(A49,'I and II. Overview'!$F$36:$L$75,6,0))),"")</f>
        <v/>
      </c>
      <c r="E49" s="70" t="str">
        <f>IFERROR(VLOOKUP(D49,'Ceiling - Project impl.'!$A$2:$B$203,2,0),"")</f>
        <v/>
      </c>
      <c r="F49" s="145"/>
      <c r="G49" s="146"/>
      <c r="H49" s="147" t="str">
        <f t="shared" si="6"/>
        <v/>
      </c>
      <c r="I49" s="148" t="str">
        <f t="shared" si="7"/>
        <v xml:space="preserve"> </v>
      </c>
      <c r="J49" s="149"/>
      <c r="K49" s="150"/>
      <c r="L49" s="147" t="str">
        <f t="shared" si="8"/>
        <v/>
      </c>
      <c r="M49" s="148" t="str">
        <f t="shared" si="9"/>
        <v xml:space="preserve"> </v>
      </c>
      <c r="N49" s="274"/>
      <c r="O49" s="274"/>
      <c r="P49" s="34"/>
    </row>
    <row r="50" spans="1:16" x14ac:dyDescent="0.25">
      <c r="A50" s="136"/>
      <c r="B50" s="68" t="str">
        <f t="shared" si="5"/>
        <v/>
      </c>
      <c r="C50" s="69" t="str">
        <f>IFERROR(IF(A50="","",IF(VLOOKUP(A50,'I and II. Overview'!$F$36:$L$75,4,0)="","",VLOOKUP(A50,'I and II. Overview'!$F$36:$L$75,4,0))),"")</f>
        <v/>
      </c>
      <c r="D50" s="69" t="str">
        <f>IFERROR(IF(A50="","",IF(VLOOKUP(A50,'I and II. Overview'!$F$36:$L$75,6,0)="","",VLOOKUP(A50,'I and II. Overview'!$F$36:$L$75,6,0))),"")</f>
        <v/>
      </c>
      <c r="E50" s="70" t="str">
        <f>IFERROR(VLOOKUP(D50,'Ceiling - Project impl.'!$A$2:$B$203,2,0),"")</f>
        <v/>
      </c>
      <c r="F50" s="145"/>
      <c r="G50" s="146"/>
      <c r="H50" s="147" t="str">
        <f t="shared" si="6"/>
        <v/>
      </c>
      <c r="I50" s="148" t="str">
        <f t="shared" si="7"/>
        <v xml:space="preserve"> </v>
      </c>
      <c r="J50" s="149"/>
      <c r="K50" s="150"/>
      <c r="L50" s="147" t="str">
        <f t="shared" si="8"/>
        <v/>
      </c>
      <c r="M50" s="148" t="str">
        <f t="shared" si="9"/>
        <v xml:space="preserve"> </v>
      </c>
      <c r="N50" s="274"/>
      <c r="O50" s="274"/>
      <c r="P50" s="34"/>
    </row>
    <row r="51" spans="1:16" x14ac:dyDescent="0.25">
      <c r="A51" s="136"/>
      <c r="B51" s="68" t="str">
        <f t="shared" si="5"/>
        <v/>
      </c>
      <c r="C51" s="69" t="str">
        <f>IFERROR(IF(A51="","",IF(VLOOKUP(A51,'I and II. Overview'!$F$36:$L$75,4,0)="","",VLOOKUP(A51,'I and II. Overview'!$F$36:$L$75,4,0))),"")</f>
        <v/>
      </c>
      <c r="D51" s="69" t="str">
        <f>IFERROR(IF(A51="","",IF(VLOOKUP(A51,'I and II. Overview'!$F$36:$L$75,6,0)="","",VLOOKUP(A51,'I and II. Overview'!$F$36:$L$75,6,0))),"")</f>
        <v/>
      </c>
      <c r="E51" s="70" t="str">
        <f>IFERROR(VLOOKUP(D51,'Ceiling - Project impl.'!$A$2:$B$203,2,0),"")</f>
        <v/>
      </c>
      <c r="F51" s="145"/>
      <c r="G51" s="146"/>
      <c r="H51" s="147" t="str">
        <f t="shared" si="6"/>
        <v/>
      </c>
      <c r="I51" s="148" t="str">
        <f t="shared" si="7"/>
        <v xml:space="preserve"> </v>
      </c>
      <c r="J51" s="149"/>
      <c r="K51" s="150"/>
      <c r="L51" s="147" t="str">
        <f t="shared" si="8"/>
        <v/>
      </c>
      <c r="M51" s="148" t="str">
        <f t="shared" si="9"/>
        <v xml:space="preserve"> </v>
      </c>
      <c r="N51" s="274"/>
      <c r="O51" s="274"/>
      <c r="P51" s="34"/>
    </row>
    <row r="52" spans="1:16" x14ac:dyDescent="0.25">
      <c r="A52" s="136"/>
      <c r="B52" s="68" t="str">
        <f t="shared" si="5"/>
        <v/>
      </c>
      <c r="C52" s="69" t="str">
        <f>IFERROR(IF(A52="","",IF(VLOOKUP(A52,'I and II. Overview'!$F$36:$L$75,4,0)="","",VLOOKUP(A52,'I and II. Overview'!$F$36:$L$75,4,0))),"")</f>
        <v/>
      </c>
      <c r="D52" s="69" t="str">
        <f>IFERROR(IF(A52="","",IF(VLOOKUP(A52,'I and II. Overview'!$F$36:$L$75,6,0)="","",VLOOKUP(A52,'I and II. Overview'!$F$36:$L$75,6,0))),"")</f>
        <v/>
      </c>
      <c r="E52" s="70" t="str">
        <f>IFERROR(VLOOKUP(D52,'Ceiling - Project impl.'!$A$2:$B$203,2,0),"")</f>
        <v/>
      </c>
      <c r="F52" s="145"/>
      <c r="G52" s="146"/>
      <c r="H52" s="147" t="str">
        <f t="shared" si="6"/>
        <v/>
      </c>
      <c r="I52" s="148" t="str">
        <f t="shared" si="7"/>
        <v xml:space="preserve"> </v>
      </c>
      <c r="J52" s="149"/>
      <c r="K52" s="150"/>
      <c r="L52" s="147" t="str">
        <f t="shared" si="8"/>
        <v/>
      </c>
      <c r="M52" s="148" t="str">
        <f t="shared" si="9"/>
        <v xml:space="preserve"> </v>
      </c>
      <c r="N52" s="274"/>
      <c r="O52" s="274"/>
      <c r="P52" s="34"/>
    </row>
    <row r="53" spans="1:16" x14ac:dyDescent="0.25">
      <c r="A53" s="136"/>
      <c r="B53" s="68" t="str">
        <f t="shared" si="5"/>
        <v/>
      </c>
      <c r="C53" s="69" t="str">
        <f>IFERROR(IF(A53="","",IF(VLOOKUP(A53,'I and II. Overview'!$F$36:$L$75,4,0)="","",VLOOKUP(A53,'I and II. Overview'!$F$36:$L$75,4,0))),"")</f>
        <v/>
      </c>
      <c r="D53" s="69" t="str">
        <f>IFERROR(IF(A53="","",IF(VLOOKUP(A53,'I and II. Overview'!$F$36:$L$75,6,0)="","",VLOOKUP(A53,'I and II. Overview'!$F$36:$L$75,6,0))),"")</f>
        <v/>
      </c>
      <c r="E53" s="70" t="str">
        <f>IFERROR(VLOOKUP(D53,'Ceiling - Project impl.'!$A$2:$B$203,2,0),"")</f>
        <v/>
      </c>
      <c r="F53" s="145"/>
      <c r="G53" s="146"/>
      <c r="H53" s="147" t="str">
        <f t="shared" si="6"/>
        <v/>
      </c>
      <c r="I53" s="148" t="str">
        <f t="shared" si="7"/>
        <v xml:space="preserve"> </v>
      </c>
      <c r="J53" s="149"/>
      <c r="K53" s="150"/>
      <c r="L53" s="147" t="str">
        <f t="shared" si="8"/>
        <v/>
      </c>
      <c r="M53" s="148" t="str">
        <f t="shared" si="9"/>
        <v xml:space="preserve"> </v>
      </c>
      <c r="N53" s="274"/>
      <c r="O53" s="274"/>
      <c r="P53" s="34"/>
    </row>
    <row r="54" spans="1:16" x14ac:dyDescent="0.25">
      <c r="A54" s="136"/>
      <c r="B54" s="68" t="str">
        <f t="shared" si="5"/>
        <v/>
      </c>
      <c r="C54" s="69" t="str">
        <f>IFERROR(IF(A54="","",IF(VLOOKUP(A54,'I and II. Overview'!$F$36:$L$75,4,0)="","",VLOOKUP(A54,'I and II. Overview'!$F$36:$L$75,4,0))),"")</f>
        <v/>
      </c>
      <c r="D54" s="69" t="str">
        <f>IFERROR(IF(A54="","",IF(VLOOKUP(A54,'I and II. Overview'!$F$36:$L$75,6,0)="","",VLOOKUP(A54,'I and II. Overview'!$F$36:$L$75,6,0))),"")</f>
        <v/>
      </c>
      <c r="E54" s="70" t="str">
        <f>IFERROR(VLOOKUP(D54,'Ceiling - Project impl.'!$A$2:$B$203,2,0),"")</f>
        <v/>
      </c>
      <c r="F54" s="145"/>
      <c r="G54" s="146"/>
      <c r="H54" s="147" t="str">
        <f t="shared" si="6"/>
        <v/>
      </c>
      <c r="I54" s="148" t="str">
        <f t="shared" si="7"/>
        <v xml:space="preserve"> </v>
      </c>
      <c r="J54" s="149"/>
      <c r="K54" s="150"/>
      <c r="L54" s="147" t="str">
        <f t="shared" si="8"/>
        <v/>
      </c>
      <c r="M54" s="148" t="str">
        <f t="shared" si="9"/>
        <v xml:space="preserve"> </v>
      </c>
      <c r="N54" s="274"/>
      <c r="O54" s="274"/>
      <c r="P54" s="34"/>
    </row>
    <row r="55" spans="1:16" x14ac:dyDescent="0.25">
      <c r="A55" s="136"/>
      <c r="B55" s="68" t="str">
        <f t="shared" si="5"/>
        <v/>
      </c>
      <c r="C55" s="69" t="str">
        <f>IFERROR(IF(A55="","",IF(VLOOKUP(A55,'I and II. Overview'!$F$36:$L$75,4,0)="","",VLOOKUP(A55,'I and II. Overview'!$F$36:$L$75,4,0))),"")</f>
        <v/>
      </c>
      <c r="D55" s="69" t="str">
        <f>IFERROR(IF(A55="","",IF(VLOOKUP(A55,'I and II. Overview'!$F$36:$L$75,6,0)="","",VLOOKUP(A55,'I and II. Overview'!$F$36:$L$75,6,0))),"")</f>
        <v/>
      </c>
      <c r="E55" s="70" t="str">
        <f>IFERROR(VLOOKUP(D55,'Ceiling - Project impl.'!$A$2:$B$203,2,0),"")</f>
        <v/>
      </c>
      <c r="F55" s="145"/>
      <c r="G55" s="146"/>
      <c r="H55" s="147" t="str">
        <f t="shared" si="6"/>
        <v/>
      </c>
      <c r="I55" s="148" t="str">
        <f t="shared" si="7"/>
        <v xml:space="preserve"> </v>
      </c>
      <c r="J55" s="149"/>
      <c r="K55" s="150"/>
      <c r="L55" s="147" t="str">
        <f t="shared" si="8"/>
        <v/>
      </c>
      <c r="M55" s="148" t="str">
        <f t="shared" si="9"/>
        <v xml:space="preserve"> </v>
      </c>
      <c r="N55" s="274"/>
      <c r="O55" s="274"/>
      <c r="P55" s="34"/>
    </row>
    <row r="56" spans="1:16" x14ac:dyDescent="0.25">
      <c r="A56" s="136"/>
      <c r="B56" s="68" t="str">
        <f t="shared" si="5"/>
        <v/>
      </c>
      <c r="C56" s="69" t="str">
        <f>IFERROR(IF(A56="","",IF(VLOOKUP(A56,'I and II. Overview'!$F$36:$L$75,4,0)="","",VLOOKUP(A56,'I and II. Overview'!$F$36:$L$75,4,0))),"")</f>
        <v/>
      </c>
      <c r="D56" s="69" t="str">
        <f>IFERROR(IF(A56="","",IF(VLOOKUP(A56,'I and II. Overview'!$F$36:$L$75,6,0)="","",VLOOKUP(A56,'I and II. Overview'!$F$36:$L$75,6,0))),"")</f>
        <v/>
      </c>
      <c r="E56" s="70" t="str">
        <f>IFERROR(VLOOKUP(D56,'Ceiling - Project impl.'!$A$2:$B$203,2,0),"")</f>
        <v/>
      </c>
      <c r="F56" s="145"/>
      <c r="G56" s="146"/>
      <c r="H56" s="147" t="str">
        <f t="shared" si="6"/>
        <v/>
      </c>
      <c r="I56" s="148" t="str">
        <f t="shared" si="7"/>
        <v xml:space="preserve"> </v>
      </c>
      <c r="J56" s="149"/>
      <c r="K56" s="150"/>
      <c r="L56" s="147" t="str">
        <f t="shared" si="8"/>
        <v/>
      </c>
      <c r="M56" s="148" t="str">
        <f t="shared" si="9"/>
        <v xml:space="preserve"> </v>
      </c>
      <c r="N56" s="274"/>
      <c r="O56" s="274"/>
      <c r="P56" s="34"/>
    </row>
    <row r="57" spans="1:16" x14ac:dyDescent="0.25">
      <c r="A57" s="136"/>
      <c r="B57" s="68" t="str">
        <f t="shared" si="5"/>
        <v/>
      </c>
      <c r="C57" s="69" t="str">
        <f>IFERROR(IF(A57="","",IF(VLOOKUP(A57,'I and II. Overview'!$F$36:$L$75,4,0)="","",VLOOKUP(A57,'I and II. Overview'!$F$36:$L$75,4,0))),"")</f>
        <v/>
      </c>
      <c r="D57" s="69" t="str">
        <f>IFERROR(IF(A57="","",IF(VLOOKUP(A57,'I and II. Overview'!$F$36:$L$75,6,0)="","",VLOOKUP(A57,'I and II. Overview'!$F$36:$L$75,6,0))),"")</f>
        <v/>
      </c>
      <c r="E57" s="70" t="str">
        <f>IFERROR(VLOOKUP(D57,'Ceiling - Project impl.'!$A$2:$B$203,2,0),"")</f>
        <v/>
      </c>
      <c r="F57" s="145"/>
      <c r="G57" s="146"/>
      <c r="H57" s="147" t="str">
        <f t="shared" si="6"/>
        <v/>
      </c>
      <c r="I57" s="148" t="str">
        <f t="shared" si="7"/>
        <v xml:space="preserve"> </v>
      </c>
      <c r="J57" s="149"/>
      <c r="K57" s="150"/>
      <c r="L57" s="147" t="str">
        <f t="shared" si="8"/>
        <v/>
      </c>
      <c r="M57" s="148" t="str">
        <f t="shared" si="9"/>
        <v xml:space="preserve"> </v>
      </c>
      <c r="N57" s="274"/>
      <c r="O57" s="274"/>
      <c r="P57" s="34"/>
    </row>
    <row r="58" spans="1:16" x14ac:dyDescent="0.25">
      <c r="A58" s="136"/>
      <c r="B58" s="68" t="str">
        <f t="shared" si="5"/>
        <v/>
      </c>
      <c r="C58" s="69" t="str">
        <f>IFERROR(IF(A58="","",IF(VLOOKUP(A58,'I and II. Overview'!$F$36:$L$75,4,0)="","",VLOOKUP(A58,'I and II. Overview'!$F$36:$L$75,4,0))),"")</f>
        <v/>
      </c>
      <c r="D58" s="69" t="str">
        <f>IFERROR(IF(A58="","",IF(VLOOKUP(A58,'I and II. Overview'!$F$36:$L$75,6,0)="","",VLOOKUP(A58,'I and II. Overview'!$F$36:$L$75,6,0))),"")</f>
        <v/>
      </c>
      <c r="E58" s="70" t="str">
        <f>IFERROR(VLOOKUP(D58,'Ceiling - Project impl.'!$A$2:$B$203,2,0),"")</f>
        <v/>
      </c>
      <c r="F58" s="145"/>
      <c r="G58" s="146"/>
      <c r="H58" s="147" t="str">
        <f t="shared" si="6"/>
        <v/>
      </c>
      <c r="I58" s="148" t="str">
        <f t="shared" si="7"/>
        <v xml:space="preserve"> </v>
      </c>
      <c r="J58" s="149"/>
      <c r="K58" s="150"/>
      <c r="L58" s="147" t="str">
        <f t="shared" si="8"/>
        <v/>
      </c>
      <c r="M58" s="148" t="str">
        <f t="shared" si="9"/>
        <v xml:space="preserve"> </v>
      </c>
      <c r="N58" s="274"/>
      <c r="O58" s="274"/>
      <c r="P58" s="34"/>
    </row>
    <row r="59" spans="1:16" x14ac:dyDescent="0.25">
      <c r="A59" s="136"/>
      <c r="B59" s="68" t="str">
        <f t="shared" si="5"/>
        <v/>
      </c>
      <c r="C59" s="69" t="str">
        <f>IFERROR(IF(A59="","",IF(VLOOKUP(A59,'I and II. Overview'!$F$36:$L$75,4,0)="","",VLOOKUP(A59,'I and II. Overview'!$F$36:$L$75,4,0))),"")</f>
        <v/>
      </c>
      <c r="D59" s="69" t="str">
        <f>IFERROR(IF(A59="","",IF(VLOOKUP(A59,'I and II. Overview'!$F$36:$L$75,6,0)="","",VLOOKUP(A59,'I and II. Overview'!$F$36:$L$75,6,0))),"")</f>
        <v/>
      </c>
      <c r="E59" s="70" t="str">
        <f>IFERROR(VLOOKUP(D59,'Ceiling - Project impl.'!$A$2:$B$203,2,0),"")</f>
        <v/>
      </c>
      <c r="F59" s="145"/>
      <c r="G59" s="146"/>
      <c r="H59" s="147" t="str">
        <f t="shared" si="6"/>
        <v/>
      </c>
      <c r="I59" s="148" t="str">
        <f t="shared" si="7"/>
        <v xml:space="preserve"> </v>
      </c>
      <c r="J59" s="149"/>
      <c r="K59" s="150"/>
      <c r="L59" s="147" t="str">
        <f t="shared" si="8"/>
        <v/>
      </c>
      <c r="M59" s="148" t="str">
        <f t="shared" si="9"/>
        <v xml:space="preserve"> </v>
      </c>
      <c r="N59" s="274"/>
      <c r="O59" s="274"/>
      <c r="P59" s="34"/>
    </row>
    <row r="60" spans="1:16" x14ac:dyDescent="0.25">
      <c r="A60" s="136"/>
      <c r="B60" s="68" t="str">
        <f t="shared" si="5"/>
        <v/>
      </c>
      <c r="C60" s="69" t="str">
        <f>IFERROR(IF(A60="","",IF(VLOOKUP(A60,'I and II. Overview'!$F$36:$L$75,4,0)="","",VLOOKUP(A60,'I and II. Overview'!$F$36:$L$75,4,0))),"")</f>
        <v/>
      </c>
      <c r="D60" s="69" t="str">
        <f>IFERROR(IF(A60="","",IF(VLOOKUP(A60,'I and II. Overview'!$F$36:$L$75,6,0)="","",VLOOKUP(A60,'I and II. Overview'!$F$36:$L$75,6,0))),"")</f>
        <v/>
      </c>
      <c r="E60" s="70" t="str">
        <f>IFERROR(VLOOKUP(D60,'Ceiling - Project impl.'!$A$2:$B$203,2,0),"")</f>
        <v/>
      </c>
      <c r="F60" s="145"/>
      <c r="G60" s="146"/>
      <c r="H60" s="147" t="str">
        <f t="shared" si="6"/>
        <v/>
      </c>
      <c r="I60" s="148" t="str">
        <f t="shared" si="7"/>
        <v xml:space="preserve"> </v>
      </c>
      <c r="J60" s="149"/>
      <c r="K60" s="150"/>
      <c r="L60" s="147" t="str">
        <f t="shared" si="8"/>
        <v/>
      </c>
      <c r="M60" s="148" t="str">
        <f t="shared" si="9"/>
        <v xml:space="preserve"> </v>
      </c>
      <c r="N60" s="274"/>
      <c r="O60" s="274"/>
      <c r="P60" s="34"/>
    </row>
    <row r="61" spans="1:16" x14ac:dyDescent="0.25">
      <c r="A61" s="136"/>
      <c r="B61" s="68" t="str">
        <f t="shared" si="5"/>
        <v/>
      </c>
      <c r="C61" s="69" t="str">
        <f>IFERROR(IF(A61="","",IF(VLOOKUP(A61,'I and II. Overview'!$F$36:$L$75,4,0)="","",VLOOKUP(A61,'I and II. Overview'!$F$36:$L$75,4,0))),"")</f>
        <v/>
      </c>
      <c r="D61" s="69" t="str">
        <f>IFERROR(IF(A61="","",IF(VLOOKUP(A61,'I and II. Overview'!$F$36:$L$75,6,0)="","",VLOOKUP(A61,'I and II. Overview'!$F$36:$L$75,6,0))),"")</f>
        <v/>
      </c>
      <c r="E61" s="70" t="str">
        <f>IFERROR(VLOOKUP(D61,'Ceiling - Project impl.'!$A$2:$B$203,2,0),"")</f>
        <v/>
      </c>
      <c r="F61" s="145"/>
      <c r="G61" s="146"/>
      <c r="H61" s="147" t="str">
        <f t="shared" si="6"/>
        <v/>
      </c>
      <c r="I61" s="148" t="str">
        <f t="shared" si="7"/>
        <v xml:space="preserve"> </v>
      </c>
      <c r="J61" s="149"/>
      <c r="K61" s="150"/>
      <c r="L61" s="147" t="str">
        <f t="shared" si="8"/>
        <v/>
      </c>
      <c r="M61" s="148" t="str">
        <f t="shared" si="9"/>
        <v xml:space="preserve"> </v>
      </c>
      <c r="N61" s="274"/>
      <c r="O61" s="274"/>
      <c r="P61" s="34"/>
    </row>
    <row r="62" spans="1:16" x14ac:dyDescent="0.25">
      <c r="A62" s="136"/>
      <c r="B62" s="68" t="str">
        <f t="shared" si="5"/>
        <v/>
      </c>
      <c r="C62" s="69" t="str">
        <f>IFERROR(IF(A62="","",IF(VLOOKUP(A62,'I and II. Overview'!$F$36:$L$75,4,0)="","",VLOOKUP(A62,'I and II. Overview'!$F$36:$L$75,4,0))),"")</f>
        <v/>
      </c>
      <c r="D62" s="69" t="str">
        <f>IFERROR(IF(A62="","",IF(VLOOKUP(A62,'I and II. Overview'!$F$36:$L$75,6,0)="","",VLOOKUP(A62,'I and II. Overview'!$F$36:$L$75,6,0))),"")</f>
        <v/>
      </c>
      <c r="E62" s="70" t="str">
        <f>IFERROR(VLOOKUP(D62,'Ceiling - Project impl.'!$A$2:$B$203,2,0),"")</f>
        <v/>
      </c>
      <c r="F62" s="145"/>
      <c r="G62" s="146"/>
      <c r="H62" s="147" t="str">
        <f t="shared" si="6"/>
        <v/>
      </c>
      <c r="I62" s="148" t="str">
        <f t="shared" si="7"/>
        <v xml:space="preserve"> </v>
      </c>
      <c r="J62" s="149"/>
      <c r="K62" s="150"/>
      <c r="L62" s="147" t="str">
        <f t="shared" si="8"/>
        <v/>
      </c>
      <c r="M62" s="148" t="str">
        <f t="shared" si="9"/>
        <v xml:space="preserve"> </v>
      </c>
      <c r="N62" s="274"/>
      <c r="O62" s="274"/>
      <c r="P62" s="34"/>
    </row>
    <row r="63" spans="1:16" x14ac:dyDescent="0.25">
      <c r="A63" s="136"/>
      <c r="B63" s="68" t="str">
        <f t="shared" si="5"/>
        <v/>
      </c>
      <c r="C63" s="69" t="str">
        <f>IFERROR(IF(A63="","",IF(VLOOKUP(A63,'I and II. Overview'!$F$36:$L$75,4,0)="","",VLOOKUP(A63,'I and II. Overview'!$F$36:$L$75,4,0))),"")</f>
        <v/>
      </c>
      <c r="D63" s="69" t="str">
        <f>IFERROR(IF(A63="","",IF(VLOOKUP(A63,'I and II. Overview'!$F$36:$L$75,6,0)="","",VLOOKUP(A63,'I and II. Overview'!$F$36:$L$75,6,0))),"")</f>
        <v/>
      </c>
      <c r="E63" s="70" t="str">
        <f>IFERROR(VLOOKUP(D63,'Ceiling - Project impl.'!$A$2:$B$203,2,0),"")</f>
        <v/>
      </c>
      <c r="F63" s="145"/>
      <c r="G63" s="146"/>
      <c r="H63" s="147" t="str">
        <f t="shared" si="6"/>
        <v/>
      </c>
      <c r="I63" s="148" t="str">
        <f t="shared" si="7"/>
        <v xml:space="preserve"> </v>
      </c>
      <c r="J63" s="149"/>
      <c r="K63" s="150"/>
      <c r="L63" s="147" t="str">
        <f t="shared" si="8"/>
        <v/>
      </c>
      <c r="M63" s="148" t="str">
        <f t="shared" si="9"/>
        <v xml:space="preserve"> </v>
      </c>
      <c r="N63" s="274"/>
      <c r="O63" s="274"/>
      <c r="P63" s="34"/>
    </row>
    <row r="64" spans="1:16" x14ac:dyDescent="0.25">
      <c r="A64" s="136"/>
      <c r="B64" s="68" t="str">
        <f t="shared" si="5"/>
        <v/>
      </c>
      <c r="C64" s="69" t="str">
        <f>IFERROR(IF(A64="","",IF(VLOOKUP(A64,'I and II. Overview'!$F$36:$L$75,4,0)="","",VLOOKUP(A64,'I and II. Overview'!$F$36:$L$75,4,0))),"")</f>
        <v/>
      </c>
      <c r="D64" s="69" t="str">
        <f>IFERROR(IF(A64="","",IF(VLOOKUP(A64,'I and II. Overview'!$F$36:$L$75,6,0)="","",VLOOKUP(A64,'I and II. Overview'!$F$36:$L$75,6,0))),"")</f>
        <v/>
      </c>
      <c r="E64" s="70" t="str">
        <f>IFERROR(VLOOKUP(D64,'Ceiling - Project impl.'!$A$2:$B$203,2,0),"")</f>
        <v/>
      </c>
      <c r="F64" s="145"/>
      <c r="G64" s="146"/>
      <c r="H64" s="147" t="str">
        <f t="shared" si="6"/>
        <v/>
      </c>
      <c r="I64" s="148" t="str">
        <f t="shared" si="7"/>
        <v xml:space="preserve"> </v>
      </c>
      <c r="J64" s="149"/>
      <c r="K64" s="150"/>
      <c r="L64" s="147" t="str">
        <f t="shared" si="8"/>
        <v/>
      </c>
      <c r="M64" s="148" t="str">
        <f t="shared" si="9"/>
        <v xml:space="preserve"> </v>
      </c>
      <c r="N64" s="274"/>
      <c r="O64" s="274"/>
      <c r="P64" s="34"/>
    </row>
    <row r="65" spans="1:16" x14ac:dyDescent="0.25">
      <c r="A65" s="136"/>
      <c r="B65" s="68" t="str">
        <f t="shared" si="5"/>
        <v/>
      </c>
      <c r="C65" s="69" t="str">
        <f>IFERROR(IF(A65="","",IF(VLOOKUP(A65,'I and II. Overview'!$F$36:$L$75,4,0)="","",VLOOKUP(A65,'I and II. Overview'!$F$36:$L$75,4,0))),"")</f>
        <v/>
      </c>
      <c r="D65" s="69" t="str">
        <f>IFERROR(IF(A65="","",IF(VLOOKUP(A65,'I and II. Overview'!$F$36:$L$75,6,0)="","",VLOOKUP(A65,'I and II. Overview'!$F$36:$L$75,6,0))),"")</f>
        <v/>
      </c>
      <c r="E65" s="70" t="str">
        <f>IFERROR(VLOOKUP(D65,'Ceiling - Project impl.'!$A$2:$B$203,2,0),"")</f>
        <v/>
      </c>
      <c r="F65" s="145"/>
      <c r="G65" s="146"/>
      <c r="H65" s="147" t="str">
        <f t="shared" si="6"/>
        <v/>
      </c>
      <c r="I65" s="148" t="str">
        <f t="shared" si="7"/>
        <v xml:space="preserve"> </v>
      </c>
      <c r="J65" s="149"/>
      <c r="K65" s="150"/>
      <c r="L65" s="147" t="str">
        <f t="shared" si="8"/>
        <v/>
      </c>
      <c r="M65" s="148" t="str">
        <f t="shared" si="9"/>
        <v xml:space="preserve"> </v>
      </c>
      <c r="N65" s="274"/>
      <c r="O65" s="274"/>
      <c r="P65" s="34"/>
    </row>
    <row r="66" spans="1:16" x14ac:dyDescent="0.25">
      <c r="A66" s="136"/>
      <c r="B66" s="68" t="str">
        <f t="shared" si="5"/>
        <v/>
      </c>
      <c r="C66" s="69" t="str">
        <f>IFERROR(IF(A66="","",IF(VLOOKUP(A66,'I and II. Overview'!$F$36:$L$75,4,0)="","",VLOOKUP(A66,'I and II. Overview'!$F$36:$L$75,4,0))),"")</f>
        <v/>
      </c>
      <c r="D66" s="69" t="str">
        <f>IFERROR(IF(A66="","",IF(VLOOKUP(A66,'I and II. Overview'!$F$36:$L$75,6,0)="","",VLOOKUP(A66,'I and II. Overview'!$F$36:$L$75,6,0))),"")</f>
        <v/>
      </c>
      <c r="E66" s="70" t="str">
        <f>IFERROR(VLOOKUP(D66,'Ceiling - Project impl.'!$A$2:$B$203,2,0),"")</f>
        <v/>
      </c>
      <c r="F66" s="145"/>
      <c r="G66" s="146"/>
      <c r="H66" s="147" t="str">
        <f t="shared" si="6"/>
        <v/>
      </c>
      <c r="I66" s="148" t="str">
        <f t="shared" si="7"/>
        <v xml:space="preserve"> </v>
      </c>
      <c r="J66" s="149"/>
      <c r="K66" s="150"/>
      <c r="L66" s="147" t="str">
        <f t="shared" si="8"/>
        <v/>
      </c>
      <c r="M66" s="148" t="str">
        <f t="shared" si="9"/>
        <v xml:space="preserve"> </v>
      </c>
      <c r="N66" s="274"/>
      <c r="O66" s="274"/>
      <c r="P66" s="34"/>
    </row>
    <row r="67" spans="1:16" x14ac:dyDescent="0.25">
      <c r="A67" s="136"/>
      <c r="B67" s="68" t="str">
        <f t="shared" si="5"/>
        <v/>
      </c>
      <c r="C67" s="69" t="str">
        <f>IFERROR(IF(A67="","",IF(VLOOKUP(A67,'I and II. Overview'!$F$36:$L$75,4,0)="","",VLOOKUP(A67,'I and II. Overview'!$F$36:$L$75,4,0))),"")</f>
        <v/>
      </c>
      <c r="D67" s="69" t="str">
        <f>IFERROR(IF(A67="","",IF(VLOOKUP(A67,'I and II. Overview'!$F$36:$L$75,6,0)="","",VLOOKUP(A67,'I and II. Overview'!$F$36:$L$75,6,0))),"")</f>
        <v/>
      </c>
      <c r="E67" s="70" t="str">
        <f>IFERROR(VLOOKUP(D67,'Ceiling - Project impl.'!$A$2:$B$203,2,0),"")</f>
        <v/>
      </c>
      <c r="F67" s="145"/>
      <c r="G67" s="146"/>
      <c r="H67" s="147" t="str">
        <f t="shared" si="6"/>
        <v/>
      </c>
      <c r="I67" s="148" t="str">
        <f t="shared" si="7"/>
        <v xml:space="preserve"> </v>
      </c>
      <c r="J67" s="149"/>
      <c r="K67" s="150"/>
      <c r="L67" s="147" t="str">
        <f t="shared" si="8"/>
        <v/>
      </c>
      <c r="M67" s="148" t="str">
        <f t="shared" si="9"/>
        <v xml:space="preserve"> </v>
      </c>
      <c r="N67" s="274"/>
      <c r="O67" s="274"/>
      <c r="P67" s="34"/>
    </row>
    <row r="68" spans="1:16" x14ac:dyDescent="0.25">
      <c r="A68" s="136"/>
      <c r="B68" s="68" t="str">
        <f t="shared" si="5"/>
        <v/>
      </c>
      <c r="C68" s="69" t="str">
        <f>IFERROR(IF(A68="","",IF(VLOOKUP(A68,'I and II. Overview'!$F$36:$L$75,4,0)="","",VLOOKUP(A68,'I and II. Overview'!$F$36:$L$75,4,0))),"")</f>
        <v/>
      </c>
      <c r="D68" s="69" t="str">
        <f>IFERROR(IF(A68="","",IF(VLOOKUP(A68,'I and II. Overview'!$F$36:$L$75,6,0)="","",VLOOKUP(A68,'I and II. Overview'!$F$36:$L$75,6,0))),"")</f>
        <v/>
      </c>
      <c r="E68" s="70" t="str">
        <f>IFERROR(VLOOKUP(D68,'Ceiling - Project impl.'!$A$2:$B$203,2,0),"")</f>
        <v/>
      </c>
      <c r="F68" s="145"/>
      <c r="G68" s="146"/>
      <c r="H68" s="147" t="str">
        <f t="shared" si="6"/>
        <v/>
      </c>
      <c r="I68" s="148" t="str">
        <f t="shared" si="7"/>
        <v xml:space="preserve"> </v>
      </c>
      <c r="J68" s="149"/>
      <c r="K68" s="150"/>
      <c r="L68" s="147" t="str">
        <f t="shared" si="8"/>
        <v/>
      </c>
      <c r="M68" s="148" t="str">
        <f t="shared" si="9"/>
        <v xml:space="preserve"> </v>
      </c>
      <c r="N68" s="274"/>
      <c r="O68" s="274"/>
      <c r="P68" s="34"/>
    </row>
    <row r="69" spans="1:16" x14ac:dyDescent="0.25">
      <c r="A69" s="136"/>
      <c r="B69" s="68" t="str">
        <f t="shared" si="5"/>
        <v/>
      </c>
      <c r="C69" s="69" t="str">
        <f>IFERROR(IF(A69="","",IF(VLOOKUP(A69,'I and II. Overview'!$F$36:$L$75,4,0)="","",VLOOKUP(A69,'I and II. Overview'!$F$36:$L$75,4,0))),"")</f>
        <v/>
      </c>
      <c r="D69" s="69" t="str">
        <f>IFERROR(IF(A69="","",IF(VLOOKUP(A69,'I and II. Overview'!$F$36:$L$75,6,0)="","",VLOOKUP(A69,'I and II. Overview'!$F$36:$L$75,6,0))),"")</f>
        <v/>
      </c>
      <c r="E69" s="70" t="str">
        <f>IFERROR(VLOOKUP(D69,'Ceiling - Project impl.'!$A$2:$B$203,2,0),"")</f>
        <v/>
      </c>
      <c r="F69" s="145"/>
      <c r="G69" s="146"/>
      <c r="H69" s="147" t="str">
        <f t="shared" si="6"/>
        <v/>
      </c>
      <c r="I69" s="148" t="str">
        <f t="shared" si="7"/>
        <v xml:space="preserve"> </v>
      </c>
      <c r="J69" s="149"/>
      <c r="K69" s="150"/>
      <c r="L69" s="147" t="str">
        <f t="shared" si="8"/>
        <v/>
      </c>
      <c r="M69" s="148" t="str">
        <f t="shared" si="9"/>
        <v xml:space="preserve"> </v>
      </c>
      <c r="N69" s="274"/>
      <c r="O69" s="274"/>
      <c r="P69" s="34"/>
    </row>
    <row r="70" spans="1:16" x14ac:dyDescent="0.25">
      <c r="A70" s="136"/>
      <c r="B70" s="68" t="str">
        <f t="shared" si="5"/>
        <v/>
      </c>
      <c r="C70" s="69" t="str">
        <f>IFERROR(IF(A70="","",IF(VLOOKUP(A70,'I and II. Overview'!$F$36:$L$75,4,0)="","",VLOOKUP(A70,'I and II. Overview'!$F$36:$L$75,4,0))),"")</f>
        <v/>
      </c>
      <c r="D70" s="69" t="str">
        <f>IFERROR(IF(A70="","",IF(VLOOKUP(A70,'I and II. Overview'!$F$36:$L$75,6,0)="","",VLOOKUP(A70,'I and II. Overview'!$F$36:$L$75,6,0))),"")</f>
        <v/>
      </c>
      <c r="E70" s="70" t="str">
        <f>IFERROR(VLOOKUP(D70,'Ceiling - Project impl.'!$A$2:$B$203,2,0),"")</f>
        <v/>
      </c>
      <c r="F70" s="145"/>
      <c r="G70" s="146"/>
      <c r="H70" s="147" t="str">
        <f t="shared" si="6"/>
        <v/>
      </c>
      <c r="I70" s="148" t="str">
        <f t="shared" si="7"/>
        <v xml:space="preserve"> </v>
      </c>
      <c r="J70" s="149"/>
      <c r="K70" s="150"/>
      <c r="L70" s="147" t="str">
        <f t="shared" si="8"/>
        <v/>
      </c>
      <c r="M70" s="148" t="str">
        <f t="shared" si="9"/>
        <v xml:space="preserve"> </v>
      </c>
      <c r="N70" s="274"/>
      <c r="O70" s="274"/>
      <c r="P70" s="34"/>
    </row>
    <row r="71" spans="1:16" x14ac:dyDescent="0.25">
      <c r="A71" s="136"/>
      <c r="B71" s="68" t="str">
        <f t="shared" si="5"/>
        <v/>
      </c>
      <c r="C71" s="69" t="str">
        <f>IFERROR(IF(A71="","",IF(VLOOKUP(A71,'I and II. Overview'!$F$36:$L$75,4,0)="","",VLOOKUP(A71,'I and II. Overview'!$F$36:$L$75,4,0))),"")</f>
        <v/>
      </c>
      <c r="D71" s="69" t="str">
        <f>IFERROR(IF(A71="","",IF(VLOOKUP(A71,'I and II. Overview'!$F$36:$L$75,6,0)="","",VLOOKUP(A71,'I and II. Overview'!$F$36:$L$75,6,0))),"")</f>
        <v/>
      </c>
      <c r="E71" s="70" t="str">
        <f>IFERROR(VLOOKUP(D71,'Ceiling - Project impl.'!$A$2:$B$203,2,0),"")</f>
        <v/>
      </c>
      <c r="F71" s="145"/>
      <c r="G71" s="146"/>
      <c r="H71" s="147" t="str">
        <f t="shared" si="6"/>
        <v/>
      </c>
      <c r="I71" s="148" t="str">
        <f t="shared" si="7"/>
        <v xml:space="preserve"> </v>
      </c>
      <c r="J71" s="149"/>
      <c r="K71" s="150"/>
      <c r="L71" s="147" t="str">
        <f t="shared" si="8"/>
        <v/>
      </c>
      <c r="M71" s="148" t="str">
        <f t="shared" si="9"/>
        <v xml:space="preserve"> </v>
      </c>
      <c r="N71" s="274"/>
      <c r="O71" s="274"/>
      <c r="P71" s="34"/>
    </row>
    <row r="72" spans="1:16" x14ac:dyDescent="0.25">
      <c r="A72" s="136"/>
      <c r="B72" s="68" t="str">
        <f t="shared" si="5"/>
        <v/>
      </c>
      <c r="C72" s="69" t="str">
        <f>IFERROR(IF(A72="","",IF(VLOOKUP(A72,'I and II. Overview'!$F$36:$L$75,4,0)="","",VLOOKUP(A72,'I and II. Overview'!$F$36:$L$75,4,0))),"")</f>
        <v/>
      </c>
      <c r="D72" s="69" t="str">
        <f>IFERROR(IF(A72="","",IF(VLOOKUP(A72,'I and II. Overview'!$F$36:$L$75,6,0)="","",VLOOKUP(A72,'I and II. Overview'!$F$36:$L$75,6,0))),"")</f>
        <v/>
      </c>
      <c r="E72" s="70" t="str">
        <f>IFERROR(VLOOKUP(D72,'Ceiling - Project impl.'!$A$2:$B$203,2,0),"")</f>
        <v/>
      </c>
      <c r="F72" s="145"/>
      <c r="G72" s="146"/>
      <c r="H72" s="147" t="str">
        <f t="shared" si="6"/>
        <v/>
      </c>
      <c r="I72" s="148" t="str">
        <f t="shared" si="7"/>
        <v xml:space="preserve"> </v>
      </c>
      <c r="J72" s="149"/>
      <c r="K72" s="150"/>
      <c r="L72" s="147" t="str">
        <f t="shared" si="8"/>
        <v/>
      </c>
      <c r="M72" s="148" t="str">
        <f t="shared" si="9"/>
        <v xml:space="preserve"> </v>
      </c>
      <c r="N72" s="274"/>
      <c r="O72" s="274"/>
      <c r="P72" s="34"/>
    </row>
    <row r="73" spans="1:16" x14ac:dyDescent="0.25">
      <c r="A73" s="136"/>
      <c r="B73" s="68" t="str">
        <f t="shared" si="5"/>
        <v/>
      </c>
      <c r="C73" s="69" t="str">
        <f>IFERROR(IF(A73="","",IF(VLOOKUP(A73,'I and II. Overview'!$F$36:$L$75,4,0)="","",VLOOKUP(A73,'I and II. Overview'!$F$36:$L$75,4,0))),"")</f>
        <v/>
      </c>
      <c r="D73" s="69" t="str">
        <f>IFERROR(IF(A73="","",IF(VLOOKUP(A73,'I and II. Overview'!$F$36:$L$75,6,0)="","",VLOOKUP(A73,'I and II. Overview'!$F$36:$L$75,6,0))),"")</f>
        <v/>
      </c>
      <c r="E73" s="70" t="str">
        <f>IFERROR(VLOOKUP(D73,'Ceiling - Project impl.'!$A$2:$B$203,2,0),"")</f>
        <v/>
      </c>
      <c r="F73" s="145"/>
      <c r="G73" s="146"/>
      <c r="H73" s="147" t="str">
        <f t="shared" si="6"/>
        <v/>
      </c>
      <c r="I73" s="148" t="str">
        <f t="shared" si="7"/>
        <v xml:space="preserve"> </v>
      </c>
      <c r="J73" s="149"/>
      <c r="K73" s="150"/>
      <c r="L73" s="147" t="str">
        <f t="shared" si="8"/>
        <v/>
      </c>
      <c r="M73" s="148" t="str">
        <f t="shared" si="9"/>
        <v xml:space="preserve"> </v>
      </c>
      <c r="N73" s="274"/>
      <c r="O73" s="274"/>
      <c r="P73" s="34"/>
    </row>
    <row r="74" spans="1:16" x14ac:dyDescent="0.25">
      <c r="A74" s="136"/>
      <c r="B74" s="68" t="str">
        <f t="shared" si="5"/>
        <v/>
      </c>
      <c r="C74" s="69" t="str">
        <f>IFERROR(IF(A74="","",IF(VLOOKUP(A74,'I and II. Overview'!$F$36:$L$75,4,0)="","",VLOOKUP(A74,'I and II. Overview'!$F$36:$L$75,4,0))),"")</f>
        <v/>
      </c>
      <c r="D74" s="69" t="str">
        <f>IFERROR(IF(A74="","",IF(VLOOKUP(A74,'I and II. Overview'!$F$36:$L$75,6,0)="","",VLOOKUP(A74,'I and II. Overview'!$F$36:$L$75,6,0))),"")</f>
        <v/>
      </c>
      <c r="E74" s="70" t="str">
        <f>IFERROR(VLOOKUP(D74,'Ceiling - Project impl.'!$A$2:$B$203,2,0),"")</f>
        <v/>
      </c>
      <c r="F74" s="145"/>
      <c r="G74" s="146"/>
      <c r="H74" s="147" t="str">
        <f t="shared" si="6"/>
        <v/>
      </c>
      <c r="I74" s="148" t="str">
        <f t="shared" si="7"/>
        <v xml:space="preserve"> </v>
      </c>
      <c r="J74" s="149"/>
      <c r="K74" s="150"/>
      <c r="L74" s="147" t="str">
        <f t="shared" si="8"/>
        <v/>
      </c>
      <c r="M74" s="148" t="str">
        <f t="shared" si="9"/>
        <v xml:space="preserve"> </v>
      </c>
      <c r="N74" s="274"/>
      <c r="O74" s="274"/>
      <c r="P74" s="34"/>
    </row>
    <row r="75" spans="1:16" x14ac:dyDescent="0.25">
      <c r="A75" s="136"/>
      <c r="B75" s="68" t="str">
        <f t="shared" si="5"/>
        <v/>
      </c>
      <c r="C75" s="69" t="str">
        <f>IFERROR(IF(A75="","",IF(VLOOKUP(A75,'I and II. Overview'!$F$36:$L$75,4,0)="","",VLOOKUP(A75,'I and II. Overview'!$F$36:$L$75,4,0))),"")</f>
        <v/>
      </c>
      <c r="D75" s="69" t="str">
        <f>IFERROR(IF(A75="","",IF(VLOOKUP(A75,'I and II. Overview'!$F$36:$L$75,6,0)="","",VLOOKUP(A75,'I and II. Overview'!$F$36:$L$75,6,0))),"")</f>
        <v/>
      </c>
      <c r="E75" s="70" t="str">
        <f>IFERROR(VLOOKUP(D75,'Ceiling - Project impl.'!$A$2:$B$203,2,0),"")</f>
        <v/>
      </c>
      <c r="F75" s="145"/>
      <c r="G75" s="146"/>
      <c r="H75" s="147" t="str">
        <f t="shared" si="6"/>
        <v/>
      </c>
      <c r="I75" s="148" t="str">
        <f t="shared" si="7"/>
        <v xml:space="preserve"> </v>
      </c>
      <c r="J75" s="149"/>
      <c r="K75" s="150"/>
      <c r="L75" s="147" t="str">
        <f t="shared" si="8"/>
        <v/>
      </c>
      <c r="M75" s="148" t="str">
        <f t="shared" si="9"/>
        <v xml:space="preserve"> </v>
      </c>
      <c r="N75" s="274"/>
      <c r="O75" s="274"/>
      <c r="P75" s="34"/>
    </row>
    <row r="76" spans="1:16" x14ac:dyDescent="0.25">
      <c r="A76" s="136"/>
      <c r="B76" s="68" t="str">
        <f t="shared" ref="B76:B107" si="10">IFERROR(IF(LEFT(A76,1)="P",TRIM(LEFT(A76,3)),TRIM(RIGHT(A76,3))),"")</f>
        <v/>
      </c>
      <c r="C76" s="69" t="str">
        <f>IFERROR(IF(A76="","",IF(VLOOKUP(A76,'I and II. Overview'!$F$36:$L$75,4,0)="","",VLOOKUP(A76,'I and II. Overview'!$F$36:$L$75,4,0))),"")</f>
        <v/>
      </c>
      <c r="D76" s="69" t="str">
        <f>IFERROR(IF(A76="","",IF(VLOOKUP(A76,'I and II. Overview'!$F$36:$L$75,6,0)="","",VLOOKUP(A76,'I and II. Overview'!$F$36:$L$75,6,0))),"")</f>
        <v/>
      </c>
      <c r="E76" s="70" t="str">
        <f>IFERROR(VLOOKUP(D76,'Ceiling - Project impl.'!$A$2:$B$203,2,0),"")</f>
        <v/>
      </c>
      <c r="F76" s="145"/>
      <c r="G76" s="146"/>
      <c r="H76" s="147" t="str">
        <f t="shared" ref="H76:H107" si="11">IF(D76="","",IF(F76="","",VLOOKUP(F76,$C$5:$F$6,4,0)))</f>
        <v/>
      </c>
      <c r="I76" s="148" t="str">
        <f t="shared" ref="I76:I107" si="12">IF((G76-INT(G76))=0,IFERROR(ROUND(G76*H76,2)," "),0)</f>
        <v xml:space="preserve"> </v>
      </c>
      <c r="J76" s="149"/>
      <c r="K76" s="150"/>
      <c r="L76" s="147" t="str">
        <f t="shared" ref="L76:L107" si="13">IF(D76="","",IF(J76="","",VLOOKUP(J76,$H$5:$N$8,7,0)))</f>
        <v/>
      </c>
      <c r="M76" s="148" t="str">
        <f t="shared" ref="M76:M107" si="14">IF(OR((K76-INT(K76))=0,(K76-INT(K76)=0.5)),IFERROR(ROUND(K76*L76,2)," "),0)</f>
        <v xml:space="preserve"> </v>
      </c>
      <c r="N76" s="274"/>
      <c r="O76" s="274"/>
      <c r="P76" s="34"/>
    </row>
    <row r="77" spans="1:16" x14ac:dyDescent="0.25">
      <c r="A77" s="136"/>
      <c r="B77" s="68" t="str">
        <f t="shared" si="10"/>
        <v/>
      </c>
      <c r="C77" s="69" t="str">
        <f>IFERROR(IF(A77="","",IF(VLOOKUP(A77,'I and II. Overview'!$F$36:$L$75,4,0)="","",VLOOKUP(A77,'I and II. Overview'!$F$36:$L$75,4,0))),"")</f>
        <v/>
      </c>
      <c r="D77" s="69" t="str">
        <f>IFERROR(IF(A77="","",IF(VLOOKUP(A77,'I and II. Overview'!$F$36:$L$75,6,0)="","",VLOOKUP(A77,'I and II. Overview'!$F$36:$L$75,6,0))),"")</f>
        <v/>
      </c>
      <c r="E77" s="70" t="str">
        <f>IFERROR(VLOOKUP(D77,'Ceiling - Project impl.'!$A$2:$B$203,2,0),"")</f>
        <v/>
      </c>
      <c r="F77" s="145"/>
      <c r="G77" s="146"/>
      <c r="H77" s="147" t="str">
        <f t="shared" si="11"/>
        <v/>
      </c>
      <c r="I77" s="148" t="str">
        <f t="shared" si="12"/>
        <v xml:space="preserve"> </v>
      </c>
      <c r="J77" s="149"/>
      <c r="K77" s="150"/>
      <c r="L77" s="147" t="str">
        <f t="shared" si="13"/>
        <v/>
      </c>
      <c r="M77" s="148" t="str">
        <f t="shared" si="14"/>
        <v xml:space="preserve"> </v>
      </c>
      <c r="N77" s="274"/>
      <c r="O77" s="274"/>
      <c r="P77" s="34"/>
    </row>
    <row r="78" spans="1:16" x14ac:dyDescent="0.25">
      <c r="A78" s="136"/>
      <c r="B78" s="68" t="str">
        <f t="shared" si="10"/>
        <v/>
      </c>
      <c r="C78" s="69" t="str">
        <f>IFERROR(IF(A78="","",IF(VLOOKUP(A78,'I and II. Overview'!$F$36:$L$75,4,0)="","",VLOOKUP(A78,'I and II. Overview'!$F$36:$L$75,4,0))),"")</f>
        <v/>
      </c>
      <c r="D78" s="69" t="str">
        <f>IFERROR(IF(A78="","",IF(VLOOKUP(A78,'I and II. Overview'!$F$36:$L$75,6,0)="","",VLOOKUP(A78,'I and II. Overview'!$F$36:$L$75,6,0))),"")</f>
        <v/>
      </c>
      <c r="E78" s="70" t="str">
        <f>IFERROR(VLOOKUP(D78,'Ceiling - Project impl.'!$A$2:$B$203,2,0),"")</f>
        <v/>
      </c>
      <c r="F78" s="145"/>
      <c r="G78" s="146"/>
      <c r="H78" s="147" t="str">
        <f t="shared" si="11"/>
        <v/>
      </c>
      <c r="I78" s="148" t="str">
        <f t="shared" si="12"/>
        <v xml:space="preserve"> </v>
      </c>
      <c r="J78" s="149"/>
      <c r="K78" s="150"/>
      <c r="L78" s="147" t="str">
        <f t="shared" si="13"/>
        <v/>
      </c>
      <c r="M78" s="148" t="str">
        <f t="shared" si="14"/>
        <v xml:space="preserve"> </v>
      </c>
      <c r="N78" s="274"/>
      <c r="O78" s="274"/>
      <c r="P78" s="34"/>
    </row>
    <row r="79" spans="1:16" x14ac:dyDescent="0.25">
      <c r="A79" s="136"/>
      <c r="B79" s="68" t="str">
        <f t="shared" si="10"/>
        <v/>
      </c>
      <c r="C79" s="69" t="str">
        <f>IFERROR(IF(A79="","",IF(VLOOKUP(A79,'I and II. Overview'!$F$36:$L$75,4,0)="","",VLOOKUP(A79,'I and II. Overview'!$F$36:$L$75,4,0))),"")</f>
        <v/>
      </c>
      <c r="D79" s="69" t="str">
        <f>IFERROR(IF(A79="","",IF(VLOOKUP(A79,'I and II. Overview'!$F$36:$L$75,6,0)="","",VLOOKUP(A79,'I and II. Overview'!$F$36:$L$75,6,0))),"")</f>
        <v/>
      </c>
      <c r="E79" s="70" t="str">
        <f>IFERROR(VLOOKUP(D79,'Ceiling - Project impl.'!$A$2:$B$203,2,0),"")</f>
        <v/>
      </c>
      <c r="F79" s="145"/>
      <c r="G79" s="146"/>
      <c r="H79" s="147" t="str">
        <f t="shared" si="11"/>
        <v/>
      </c>
      <c r="I79" s="148" t="str">
        <f t="shared" si="12"/>
        <v xml:space="preserve"> </v>
      </c>
      <c r="J79" s="149"/>
      <c r="K79" s="150"/>
      <c r="L79" s="147" t="str">
        <f t="shared" si="13"/>
        <v/>
      </c>
      <c r="M79" s="148" t="str">
        <f t="shared" si="14"/>
        <v xml:space="preserve"> </v>
      </c>
      <c r="N79" s="274"/>
      <c r="O79" s="274"/>
      <c r="P79" s="34"/>
    </row>
    <row r="80" spans="1:16" x14ac:dyDescent="0.25">
      <c r="A80" s="136"/>
      <c r="B80" s="68" t="str">
        <f t="shared" si="10"/>
        <v/>
      </c>
      <c r="C80" s="69" t="str">
        <f>IFERROR(IF(A80="","",IF(VLOOKUP(A80,'I and II. Overview'!$F$36:$L$75,4,0)="","",VLOOKUP(A80,'I and II. Overview'!$F$36:$L$75,4,0))),"")</f>
        <v/>
      </c>
      <c r="D80" s="69" t="str">
        <f>IFERROR(IF(A80="","",IF(VLOOKUP(A80,'I and II. Overview'!$F$36:$L$75,6,0)="","",VLOOKUP(A80,'I and II. Overview'!$F$36:$L$75,6,0))),"")</f>
        <v/>
      </c>
      <c r="E80" s="70" t="str">
        <f>IFERROR(VLOOKUP(D80,'Ceiling - Project impl.'!$A$2:$B$203,2,0),"")</f>
        <v/>
      </c>
      <c r="F80" s="145"/>
      <c r="G80" s="146"/>
      <c r="H80" s="147" t="str">
        <f t="shared" si="11"/>
        <v/>
      </c>
      <c r="I80" s="148" t="str">
        <f t="shared" si="12"/>
        <v xml:space="preserve"> </v>
      </c>
      <c r="J80" s="149"/>
      <c r="K80" s="150"/>
      <c r="L80" s="147" t="str">
        <f t="shared" si="13"/>
        <v/>
      </c>
      <c r="M80" s="148" t="str">
        <f t="shared" si="14"/>
        <v xml:space="preserve"> </v>
      </c>
      <c r="N80" s="274"/>
      <c r="O80" s="274"/>
      <c r="P80" s="34"/>
    </row>
    <row r="81" spans="1:16" x14ac:dyDescent="0.25">
      <c r="A81" s="136"/>
      <c r="B81" s="68" t="str">
        <f t="shared" si="10"/>
        <v/>
      </c>
      <c r="C81" s="69" t="str">
        <f>IFERROR(IF(A81="","",IF(VLOOKUP(A81,'I and II. Overview'!$F$36:$L$75,4,0)="","",VLOOKUP(A81,'I and II. Overview'!$F$36:$L$75,4,0))),"")</f>
        <v/>
      </c>
      <c r="D81" s="69" t="str">
        <f>IFERROR(IF(A81="","",IF(VLOOKUP(A81,'I and II. Overview'!$F$36:$L$75,6,0)="","",VLOOKUP(A81,'I and II. Overview'!$F$36:$L$75,6,0))),"")</f>
        <v/>
      </c>
      <c r="E81" s="70" t="str">
        <f>IFERROR(VLOOKUP(D81,'Ceiling - Project impl.'!$A$2:$B$203,2,0),"")</f>
        <v/>
      </c>
      <c r="F81" s="145"/>
      <c r="G81" s="146"/>
      <c r="H81" s="147" t="str">
        <f t="shared" si="11"/>
        <v/>
      </c>
      <c r="I81" s="148" t="str">
        <f t="shared" si="12"/>
        <v xml:space="preserve"> </v>
      </c>
      <c r="J81" s="149"/>
      <c r="K81" s="150"/>
      <c r="L81" s="147" t="str">
        <f t="shared" si="13"/>
        <v/>
      </c>
      <c r="M81" s="148" t="str">
        <f t="shared" si="14"/>
        <v xml:space="preserve"> </v>
      </c>
      <c r="N81" s="274"/>
      <c r="O81" s="274"/>
      <c r="P81" s="34"/>
    </row>
    <row r="82" spans="1:16" x14ac:dyDescent="0.25">
      <c r="A82" s="136"/>
      <c r="B82" s="68" t="str">
        <f t="shared" si="10"/>
        <v/>
      </c>
      <c r="C82" s="69" t="str">
        <f>IFERROR(IF(A82="","",IF(VLOOKUP(A82,'I and II. Overview'!$F$36:$L$75,4,0)="","",VLOOKUP(A82,'I and II. Overview'!$F$36:$L$75,4,0))),"")</f>
        <v/>
      </c>
      <c r="D82" s="69" t="str">
        <f>IFERROR(IF(A82="","",IF(VLOOKUP(A82,'I and II. Overview'!$F$36:$L$75,6,0)="","",VLOOKUP(A82,'I and II. Overview'!$F$36:$L$75,6,0))),"")</f>
        <v/>
      </c>
      <c r="E82" s="70" t="str">
        <f>IFERROR(VLOOKUP(D82,'Ceiling - Project impl.'!$A$2:$B$203,2,0),"")</f>
        <v/>
      </c>
      <c r="F82" s="145"/>
      <c r="G82" s="146"/>
      <c r="H82" s="147" t="str">
        <f t="shared" si="11"/>
        <v/>
      </c>
      <c r="I82" s="148" t="str">
        <f t="shared" si="12"/>
        <v xml:space="preserve"> </v>
      </c>
      <c r="J82" s="149"/>
      <c r="K82" s="150"/>
      <c r="L82" s="147" t="str">
        <f t="shared" si="13"/>
        <v/>
      </c>
      <c r="M82" s="148" t="str">
        <f t="shared" si="14"/>
        <v xml:space="preserve"> </v>
      </c>
      <c r="N82" s="274"/>
      <c r="O82" s="274"/>
      <c r="P82" s="34"/>
    </row>
    <row r="83" spans="1:16" x14ac:dyDescent="0.25">
      <c r="A83" s="136"/>
      <c r="B83" s="68" t="str">
        <f t="shared" si="10"/>
        <v/>
      </c>
      <c r="C83" s="69" t="str">
        <f>IFERROR(IF(A83="","",IF(VLOOKUP(A83,'I and II. Overview'!$F$36:$L$75,4,0)="","",VLOOKUP(A83,'I and II. Overview'!$F$36:$L$75,4,0))),"")</f>
        <v/>
      </c>
      <c r="D83" s="69" t="str">
        <f>IFERROR(IF(A83="","",IF(VLOOKUP(A83,'I and II. Overview'!$F$36:$L$75,6,0)="","",VLOOKUP(A83,'I and II. Overview'!$F$36:$L$75,6,0))),"")</f>
        <v/>
      </c>
      <c r="E83" s="70" t="str">
        <f>IFERROR(VLOOKUP(D83,'Ceiling - Project impl.'!$A$2:$B$203,2,0),"")</f>
        <v/>
      </c>
      <c r="F83" s="145"/>
      <c r="G83" s="146"/>
      <c r="H83" s="147" t="str">
        <f t="shared" si="11"/>
        <v/>
      </c>
      <c r="I83" s="148" t="str">
        <f t="shared" si="12"/>
        <v xml:space="preserve"> </v>
      </c>
      <c r="J83" s="149"/>
      <c r="K83" s="150"/>
      <c r="L83" s="147" t="str">
        <f t="shared" si="13"/>
        <v/>
      </c>
      <c r="M83" s="148" t="str">
        <f t="shared" si="14"/>
        <v xml:space="preserve"> </v>
      </c>
      <c r="N83" s="274"/>
      <c r="O83" s="274"/>
      <c r="P83" s="34"/>
    </row>
    <row r="84" spans="1:16" x14ac:dyDescent="0.25">
      <c r="A84" s="136"/>
      <c r="B84" s="68" t="str">
        <f t="shared" si="10"/>
        <v/>
      </c>
      <c r="C84" s="69" t="str">
        <f>IFERROR(IF(A84="","",IF(VLOOKUP(A84,'I and II. Overview'!$F$36:$L$75,4,0)="","",VLOOKUP(A84,'I and II. Overview'!$F$36:$L$75,4,0))),"")</f>
        <v/>
      </c>
      <c r="D84" s="69" t="str">
        <f>IFERROR(IF(A84="","",IF(VLOOKUP(A84,'I and II. Overview'!$F$36:$L$75,6,0)="","",VLOOKUP(A84,'I and II. Overview'!$F$36:$L$75,6,0))),"")</f>
        <v/>
      </c>
      <c r="E84" s="70" t="str">
        <f>IFERROR(VLOOKUP(D84,'Ceiling - Project impl.'!$A$2:$B$203,2,0),"")</f>
        <v/>
      </c>
      <c r="F84" s="145"/>
      <c r="G84" s="146"/>
      <c r="H84" s="147" t="str">
        <f t="shared" si="11"/>
        <v/>
      </c>
      <c r="I84" s="148" t="str">
        <f t="shared" si="12"/>
        <v xml:space="preserve"> </v>
      </c>
      <c r="J84" s="149"/>
      <c r="K84" s="150"/>
      <c r="L84" s="147" t="str">
        <f t="shared" si="13"/>
        <v/>
      </c>
      <c r="M84" s="148" t="str">
        <f t="shared" si="14"/>
        <v xml:space="preserve"> </v>
      </c>
      <c r="N84" s="274"/>
      <c r="O84" s="274"/>
      <c r="P84" s="34"/>
    </row>
    <row r="85" spans="1:16" x14ac:dyDescent="0.25">
      <c r="A85" s="136"/>
      <c r="B85" s="68" t="str">
        <f t="shared" si="10"/>
        <v/>
      </c>
      <c r="C85" s="69" t="str">
        <f>IFERROR(IF(A85="","",IF(VLOOKUP(A85,'I and II. Overview'!$F$36:$L$75,4,0)="","",VLOOKUP(A85,'I and II. Overview'!$F$36:$L$75,4,0))),"")</f>
        <v/>
      </c>
      <c r="D85" s="69" t="str">
        <f>IFERROR(IF(A85="","",IF(VLOOKUP(A85,'I and II. Overview'!$F$36:$L$75,6,0)="","",VLOOKUP(A85,'I and II. Overview'!$F$36:$L$75,6,0))),"")</f>
        <v/>
      </c>
      <c r="E85" s="70" t="str">
        <f>IFERROR(VLOOKUP(D85,'Ceiling - Project impl.'!$A$2:$B$203,2,0),"")</f>
        <v/>
      </c>
      <c r="F85" s="145"/>
      <c r="G85" s="146"/>
      <c r="H85" s="147" t="str">
        <f t="shared" si="11"/>
        <v/>
      </c>
      <c r="I85" s="148" t="str">
        <f t="shared" si="12"/>
        <v xml:space="preserve"> </v>
      </c>
      <c r="J85" s="149"/>
      <c r="K85" s="150"/>
      <c r="L85" s="147" t="str">
        <f t="shared" si="13"/>
        <v/>
      </c>
      <c r="M85" s="148" t="str">
        <f t="shared" si="14"/>
        <v xml:space="preserve"> </v>
      </c>
      <c r="N85" s="274"/>
      <c r="O85" s="274"/>
      <c r="P85" s="34"/>
    </row>
    <row r="86" spans="1:16" x14ac:dyDescent="0.25">
      <c r="A86" s="136"/>
      <c r="B86" s="68" t="str">
        <f t="shared" si="10"/>
        <v/>
      </c>
      <c r="C86" s="69" t="str">
        <f>IFERROR(IF(A86="","",IF(VLOOKUP(A86,'I and II. Overview'!$F$36:$L$75,4,0)="","",VLOOKUP(A86,'I and II. Overview'!$F$36:$L$75,4,0))),"")</f>
        <v/>
      </c>
      <c r="D86" s="69" t="str">
        <f>IFERROR(IF(A86="","",IF(VLOOKUP(A86,'I and II. Overview'!$F$36:$L$75,6,0)="","",VLOOKUP(A86,'I and II. Overview'!$F$36:$L$75,6,0))),"")</f>
        <v/>
      </c>
      <c r="E86" s="70" t="str">
        <f>IFERROR(VLOOKUP(D86,'Ceiling - Project impl.'!$A$2:$B$203,2,0),"")</f>
        <v/>
      </c>
      <c r="F86" s="145"/>
      <c r="G86" s="146"/>
      <c r="H86" s="147" t="str">
        <f t="shared" si="11"/>
        <v/>
      </c>
      <c r="I86" s="148" t="str">
        <f t="shared" si="12"/>
        <v xml:space="preserve"> </v>
      </c>
      <c r="J86" s="149"/>
      <c r="K86" s="150"/>
      <c r="L86" s="147" t="str">
        <f t="shared" si="13"/>
        <v/>
      </c>
      <c r="M86" s="148" t="str">
        <f t="shared" si="14"/>
        <v xml:space="preserve"> </v>
      </c>
      <c r="N86" s="274"/>
      <c r="O86" s="274"/>
      <c r="P86" s="34"/>
    </row>
    <row r="87" spans="1:16" x14ac:dyDescent="0.25">
      <c r="A87" s="136"/>
      <c r="B87" s="68" t="str">
        <f t="shared" si="10"/>
        <v/>
      </c>
      <c r="C87" s="69" t="str">
        <f>IFERROR(IF(A87="","",IF(VLOOKUP(A87,'I and II. Overview'!$F$36:$L$75,4,0)="","",VLOOKUP(A87,'I and II. Overview'!$F$36:$L$75,4,0))),"")</f>
        <v/>
      </c>
      <c r="D87" s="69" t="str">
        <f>IFERROR(IF(A87="","",IF(VLOOKUP(A87,'I and II. Overview'!$F$36:$L$75,6,0)="","",VLOOKUP(A87,'I and II. Overview'!$F$36:$L$75,6,0))),"")</f>
        <v/>
      </c>
      <c r="E87" s="70" t="str">
        <f>IFERROR(VLOOKUP(D87,'Ceiling - Project impl.'!$A$2:$B$203,2,0),"")</f>
        <v/>
      </c>
      <c r="F87" s="145"/>
      <c r="G87" s="146"/>
      <c r="H87" s="147" t="str">
        <f t="shared" si="11"/>
        <v/>
      </c>
      <c r="I87" s="148" t="str">
        <f t="shared" si="12"/>
        <v xml:space="preserve"> </v>
      </c>
      <c r="J87" s="149"/>
      <c r="K87" s="150"/>
      <c r="L87" s="147" t="str">
        <f t="shared" si="13"/>
        <v/>
      </c>
      <c r="M87" s="148" t="str">
        <f t="shared" si="14"/>
        <v xml:space="preserve"> </v>
      </c>
      <c r="N87" s="274"/>
      <c r="O87" s="274"/>
      <c r="P87" s="34"/>
    </row>
    <row r="88" spans="1:16" x14ac:dyDescent="0.25">
      <c r="A88" s="136"/>
      <c r="B88" s="68" t="str">
        <f t="shared" si="10"/>
        <v/>
      </c>
      <c r="C88" s="69" t="str">
        <f>IFERROR(IF(A88="","",IF(VLOOKUP(A88,'I and II. Overview'!$F$36:$L$75,4,0)="","",VLOOKUP(A88,'I and II. Overview'!$F$36:$L$75,4,0))),"")</f>
        <v/>
      </c>
      <c r="D88" s="69" t="str">
        <f>IFERROR(IF(A88="","",IF(VLOOKUP(A88,'I and II. Overview'!$F$36:$L$75,6,0)="","",VLOOKUP(A88,'I and II. Overview'!$F$36:$L$75,6,0))),"")</f>
        <v/>
      </c>
      <c r="E88" s="70" t="str">
        <f>IFERROR(VLOOKUP(D88,'Ceiling - Project impl.'!$A$2:$B$203,2,0),"")</f>
        <v/>
      </c>
      <c r="F88" s="145"/>
      <c r="G88" s="146"/>
      <c r="H88" s="147" t="str">
        <f t="shared" si="11"/>
        <v/>
      </c>
      <c r="I88" s="148" t="str">
        <f t="shared" si="12"/>
        <v xml:space="preserve"> </v>
      </c>
      <c r="J88" s="149"/>
      <c r="K88" s="150"/>
      <c r="L88" s="147" t="str">
        <f t="shared" si="13"/>
        <v/>
      </c>
      <c r="M88" s="148" t="str">
        <f t="shared" si="14"/>
        <v xml:space="preserve"> </v>
      </c>
      <c r="N88" s="274"/>
      <c r="O88" s="274"/>
      <c r="P88" s="34"/>
    </row>
    <row r="89" spans="1:16" x14ac:dyDescent="0.25">
      <c r="A89" s="136"/>
      <c r="B89" s="68" t="str">
        <f t="shared" si="10"/>
        <v/>
      </c>
      <c r="C89" s="69" t="str">
        <f>IFERROR(IF(A89="","",IF(VLOOKUP(A89,'I and II. Overview'!$F$36:$L$75,4,0)="","",VLOOKUP(A89,'I and II. Overview'!$F$36:$L$75,4,0))),"")</f>
        <v/>
      </c>
      <c r="D89" s="69" t="str">
        <f>IFERROR(IF(A89="","",IF(VLOOKUP(A89,'I and II. Overview'!$F$36:$L$75,6,0)="","",VLOOKUP(A89,'I and II. Overview'!$F$36:$L$75,6,0))),"")</f>
        <v/>
      </c>
      <c r="E89" s="70" t="str">
        <f>IFERROR(VLOOKUP(D89,'Ceiling - Project impl.'!$A$2:$B$203,2,0),"")</f>
        <v/>
      </c>
      <c r="F89" s="145"/>
      <c r="G89" s="146"/>
      <c r="H89" s="147" t="str">
        <f t="shared" si="11"/>
        <v/>
      </c>
      <c r="I89" s="148" t="str">
        <f t="shared" si="12"/>
        <v xml:space="preserve"> </v>
      </c>
      <c r="J89" s="149"/>
      <c r="K89" s="150"/>
      <c r="L89" s="147" t="str">
        <f t="shared" si="13"/>
        <v/>
      </c>
      <c r="M89" s="148" t="str">
        <f t="shared" si="14"/>
        <v xml:space="preserve"> </v>
      </c>
      <c r="N89" s="274"/>
      <c r="O89" s="274"/>
      <c r="P89" s="34"/>
    </row>
    <row r="90" spans="1:16" x14ac:dyDescent="0.25">
      <c r="A90" s="136"/>
      <c r="B90" s="68" t="str">
        <f t="shared" si="10"/>
        <v/>
      </c>
      <c r="C90" s="69" t="str">
        <f>IFERROR(IF(A90="","",IF(VLOOKUP(A90,'I and II. Overview'!$F$36:$L$75,4,0)="","",VLOOKUP(A90,'I and II. Overview'!$F$36:$L$75,4,0))),"")</f>
        <v/>
      </c>
      <c r="D90" s="69" t="str">
        <f>IFERROR(IF(A90="","",IF(VLOOKUP(A90,'I and II. Overview'!$F$36:$L$75,6,0)="","",VLOOKUP(A90,'I and II. Overview'!$F$36:$L$75,6,0))),"")</f>
        <v/>
      </c>
      <c r="E90" s="70" t="str">
        <f>IFERROR(VLOOKUP(D90,'Ceiling - Project impl.'!$A$2:$B$203,2,0),"")</f>
        <v/>
      </c>
      <c r="F90" s="145"/>
      <c r="G90" s="146"/>
      <c r="H90" s="147" t="str">
        <f t="shared" si="11"/>
        <v/>
      </c>
      <c r="I90" s="148" t="str">
        <f t="shared" si="12"/>
        <v xml:space="preserve"> </v>
      </c>
      <c r="J90" s="149"/>
      <c r="K90" s="150"/>
      <c r="L90" s="147" t="str">
        <f t="shared" si="13"/>
        <v/>
      </c>
      <c r="M90" s="148" t="str">
        <f t="shared" si="14"/>
        <v xml:space="preserve"> </v>
      </c>
      <c r="N90" s="274"/>
      <c r="O90" s="274"/>
      <c r="P90" s="34"/>
    </row>
    <row r="91" spans="1:16" x14ac:dyDescent="0.25">
      <c r="A91" s="136"/>
      <c r="B91" s="68" t="str">
        <f t="shared" si="10"/>
        <v/>
      </c>
      <c r="C91" s="69" t="str">
        <f>IFERROR(IF(A91="","",IF(VLOOKUP(A91,'I and II. Overview'!$F$36:$L$75,4,0)="","",VLOOKUP(A91,'I and II. Overview'!$F$36:$L$75,4,0))),"")</f>
        <v/>
      </c>
      <c r="D91" s="69" t="str">
        <f>IFERROR(IF(A91="","",IF(VLOOKUP(A91,'I and II. Overview'!$F$36:$L$75,6,0)="","",VLOOKUP(A91,'I and II. Overview'!$F$36:$L$75,6,0))),"")</f>
        <v/>
      </c>
      <c r="E91" s="70" t="str">
        <f>IFERROR(VLOOKUP(D91,'Ceiling - Project impl.'!$A$2:$B$203,2,0),"")</f>
        <v/>
      </c>
      <c r="F91" s="145"/>
      <c r="G91" s="146"/>
      <c r="H91" s="147" t="str">
        <f t="shared" si="11"/>
        <v/>
      </c>
      <c r="I91" s="148" t="str">
        <f t="shared" si="12"/>
        <v xml:space="preserve"> </v>
      </c>
      <c r="J91" s="149"/>
      <c r="K91" s="150"/>
      <c r="L91" s="147" t="str">
        <f t="shared" si="13"/>
        <v/>
      </c>
      <c r="M91" s="148" t="str">
        <f t="shared" si="14"/>
        <v xml:space="preserve"> </v>
      </c>
      <c r="N91" s="274"/>
      <c r="O91" s="274"/>
      <c r="P91" s="34"/>
    </row>
    <row r="92" spans="1:16" x14ac:dyDescent="0.25">
      <c r="A92" s="136"/>
      <c r="B92" s="68" t="str">
        <f t="shared" si="10"/>
        <v/>
      </c>
      <c r="C92" s="69" t="str">
        <f>IFERROR(IF(A92="","",IF(VLOOKUP(A92,'I and II. Overview'!$F$36:$L$75,4,0)="","",VLOOKUP(A92,'I and II. Overview'!$F$36:$L$75,4,0))),"")</f>
        <v/>
      </c>
      <c r="D92" s="69" t="str">
        <f>IFERROR(IF(A92="","",IF(VLOOKUP(A92,'I and II. Overview'!$F$36:$L$75,6,0)="","",VLOOKUP(A92,'I and II. Overview'!$F$36:$L$75,6,0))),"")</f>
        <v/>
      </c>
      <c r="E92" s="70" t="str">
        <f>IFERROR(VLOOKUP(D92,'Ceiling - Project impl.'!$A$2:$B$203,2,0),"")</f>
        <v/>
      </c>
      <c r="F92" s="145"/>
      <c r="G92" s="146"/>
      <c r="H92" s="147" t="str">
        <f t="shared" si="11"/>
        <v/>
      </c>
      <c r="I92" s="148" t="str">
        <f t="shared" si="12"/>
        <v xml:space="preserve"> </v>
      </c>
      <c r="J92" s="149"/>
      <c r="K92" s="150"/>
      <c r="L92" s="147" t="str">
        <f t="shared" si="13"/>
        <v/>
      </c>
      <c r="M92" s="148" t="str">
        <f t="shared" si="14"/>
        <v xml:space="preserve"> </v>
      </c>
      <c r="N92" s="274"/>
      <c r="O92" s="274"/>
      <c r="P92" s="34"/>
    </row>
    <row r="93" spans="1:16" x14ac:dyDescent="0.25">
      <c r="A93" s="136"/>
      <c r="B93" s="68" t="str">
        <f t="shared" si="10"/>
        <v/>
      </c>
      <c r="C93" s="69" t="str">
        <f>IFERROR(IF(A93="","",IF(VLOOKUP(A93,'I and II. Overview'!$F$36:$L$75,4,0)="","",VLOOKUP(A93,'I and II. Overview'!$F$36:$L$75,4,0))),"")</f>
        <v/>
      </c>
      <c r="D93" s="69" t="str">
        <f>IFERROR(IF(A93="","",IF(VLOOKUP(A93,'I and II. Overview'!$F$36:$L$75,6,0)="","",VLOOKUP(A93,'I and II. Overview'!$F$36:$L$75,6,0))),"")</f>
        <v/>
      </c>
      <c r="E93" s="70" t="str">
        <f>IFERROR(VLOOKUP(D93,'Ceiling - Project impl.'!$A$2:$B$203,2,0),"")</f>
        <v/>
      </c>
      <c r="F93" s="145"/>
      <c r="G93" s="146"/>
      <c r="H93" s="147" t="str">
        <f t="shared" si="11"/>
        <v/>
      </c>
      <c r="I93" s="148" t="str">
        <f t="shared" si="12"/>
        <v xml:space="preserve"> </v>
      </c>
      <c r="J93" s="149"/>
      <c r="K93" s="150"/>
      <c r="L93" s="147" t="str">
        <f t="shared" si="13"/>
        <v/>
      </c>
      <c r="M93" s="148" t="str">
        <f t="shared" si="14"/>
        <v xml:space="preserve"> </v>
      </c>
      <c r="N93" s="274"/>
      <c r="O93" s="274"/>
      <c r="P93" s="34"/>
    </row>
    <row r="94" spans="1:16" x14ac:dyDescent="0.25">
      <c r="A94" s="136"/>
      <c r="B94" s="68" t="str">
        <f t="shared" si="10"/>
        <v/>
      </c>
      <c r="C94" s="69" t="str">
        <f>IFERROR(IF(A94="","",IF(VLOOKUP(A94,'I and II. Overview'!$F$36:$L$75,4,0)="","",VLOOKUP(A94,'I and II. Overview'!$F$36:$L$75,4,0))),"")</f>
        <v/>
      </c>
      <c r="D94" s="69" t="str">
        <f>IFERROR(IF(A94="","",IF(VLOOKUP(A94,'I and II. Overview'!$F$36:$L$75,6,0)="","",VLOOKUP(A94,'I and II. Overview'!$F$36:$L$75,6,0))),"")</f>
        <v/>
      </c>
      <c r="E94" s="70" t="str">
        <f>IFERROR(VLOOKUP(D94,'Ceiling - Project impl.'!$A$2:$B$203,2,0),"")</f>
        <v/>
      </c>
      <c r="F94" s="145"/>
      <c r="G94" s="146"/>
      <c r="H94" s="147" t="str">
        <f t="shared" si="11"/>
        <v/>
      </c>
      <c r="I94" s="148" t="str">
        <f t="shared" si="12"/>
        <v xml:space="preserve"> </v>
      </c>
      <c r="J94" s="149"/>
      <c r="K94" s="150"/>
      <c r="L94" s="147" t="str">
        <f t="shared" si="13"/>
        <v/>
      </c>
      <c r="M94" s="148" t="str">
        <f t="shared" si="14"/>
        <v xml:space="preserve"> </v>
      </c>
      <c r="N94" s="274"/>
      <c r="O94" s="274"/>
      <c r="P94" s="34"/>
    </row>
    <row r="95" spans="1:16" x14ac:dyDescent="0.25">
      <c r="A95" s="136"/>
      <c r="B95" s="68" t="str">
        <f t="shared" si="10"/>
        <v/>
      </c>
      <c r="C95" s="69" t="str">
        <f>IFERROR(IF(A95="","",IF(VLOOKUP(A95,'I and II. Overview'!$F$36:$L$75,4,0)="","",VLOOKUP(A95,'I and II. Overview'!$F$36:$L$75,4,0))),"")</f>
        <v/>
      </c>
      <c r="D95" s="69" t="str">
        <f>IFERROR(IF(A95="","",IF(VLOOKUP(A95,'I and II. Overview'!$F$36:$L$75,6,0)="","",VLOOKUP(A95,'I and II. Overview'!$F$36:$L$75,6,0))),"")</f>
        <v/>
      </c>
      <c r="E95" s="70" t="str">
        <f>IFERROR(VLOOKUP(D95,'Ceiling - Project impl.'!$A$2:$B$203,2,0),"")</f>
        <v/>
      </c>
      <c r="F95" s="145"/>
      <c r="G95" s="146"/>
      <c r="H95" s="147" t="str">
        <f t="shared" si="11"/>
        <v/>
      </c>
      <c r="I95" s="148" t="str">
        <f t="shared" si="12"/>
        <v xml:space="preserve"> </v>
      </c>
      <c r="J95" s="149"/>
      <c r="K95" s="150"/>
      <c r="L95" s="147" t="str">
        <f t="shared" si="13"/>
        <v/>
      </c>
      <c r="M95" s="148" t="str">
        <f t="shared" si="14"/>
        <v xml:space="preserve"> </v>
      </c>
      <c r="N95" s="274"/>
      <c r="O95" s="274"/>
      <c r="P95" s="34"/>
    </row>
    <row r="96" spans="1:16" x14ac:dyDescent="0.25">
      <c r="A96" s="136"/>
      <c r="B96" s="68" t="str">
        <f t="shared" si="10"/>
        <v/>
      </c>
      <c r="C96" s="69" t="str">
        <f>IFERROR(IF(A96="","",IF(VLOOKUP(A96,'I and II. Overview'!$F$36:$L$75,4,0)="","",VLOOKUP(A96,'I and II. Overview'!$F$36:$L$75,4,0))),"")</f>
        <v/>
      </c>
      <c r="D96" s="69" t="str">
        <f>IFERROR(IF(A96="","",IF(VLOOKUP(A96,'I and II. Overview'!$F$36:$L$75,6,0)="","",VLOOKUP(A96,'I and II. Overview'!$F$36:$L$75,6,0))),"")</f>
        <v/>
      </c>
      <c r="E96" s="70" t="str">
        <f>IFERROR(VLOOKUP(D96,'Ceiling - Project impl.'!$A$2:$B$203,2,0),"")</f>
        <v/>
      </c>
      <c r="F96" s="145"/>
      <c r="G96" s="146"/>
      <c r="H96" s="147" t="str">
        <f t="shared" si="11"/>
        <v/>
      </c>
      <c r="I96" s="148" t="str">
        <f t="shared" si="12"/>
        <v xml:space="preserve"> </v>
      </c>
      <c r="J96" s="149"/>
      <c r="K96" s="150"/>
      <c r="L96" s="147" t="str">
        <f t="shared" si="13"/>
        <v/>
      </c>
      <c r="M96" s="148" t="str">
        <f t="shared" si="14"/>
        <v xml:space="preserve"> </v>
      </c>
      <c r="N96" s="274"/>
      <c r="O96" s="274"/>
      <c r="P96" s="34"/>
    </row>
    <row r="97" spans="1:16" x14ac:dyDescent="0.25">
      <c r="A97" s="136"/>
      <c r="B97" s="68" t="str">
        <f t="shared" si="10"/>
        <v/>
      </c>
      <c r="C97" s="69" t="str">
        <f>IFERROR(IF(A97="","",IF(VLOOKUP(A97,'I and II. Overview'!$F$36:$L$75,4,0)="","",VLOOKUP(A97,'I and II. Overview'!$F$36:$L$75,4,0))),"")</f>
        <v/>
      </c>
      <c r="D97" s="69" t="str">
        <f>IFERROR(IF(A97="","",IF(VLOOKUP(A97,'I and II. Overview'!$F$36:$L$75,6,0)="","",VLOOKUP(A97,'I and II. Overview'!$F$36:$L$75,6,0))),"")</f>
        <v/>
      </c>
      <c r="E97" s="70" t="str">
        <f>IFERROR(VLOOKUP(D97,'Ceiling - Project impl.'!$A$2:$B$203,2,0),"")</f>
        <v/>
      </c>
      <c r="F97" s="145"/>
      <c r="G97" s="146"/>
      <c r="H97" s="147" t="str">
        <f t="shared" si="11"/>
        <v/>
      </c>
      <c r="I97" s="148" t="str">
        <f t="shared" si="12"/>
        <v xml:space="preserve"> </v>
      </c>
      <c r="J97" s="149"/>
      <c r="K97" s="150"/>
      <c r="L97" s="147" t="str">
        <f t="shared" si="13"/>
        <v/>
      </c>
      <c r="M97" s="148" t="str">
        <f t="shared" si="14"/>
        <v xml:space="preserve"> </v>
      </c>
      <c r="N97" s="274"/>
      <c r="O97" s="274"/>
      <c r="P97" s="34"/>
    </row>
    <row r="98" spans="1:16" x14ac:dyDescent="0.25">
      <c r="A98" s="136"/>
      <c r="B98" s="68" t="str">
        <f t="shared" si="10"/>
        <v/>
      </c>
      <c r="C98" s="69" t="str">
        <f>IFERROR(IF(A98="","",IF(VLOOKUP(A98,'I and II. Overview'!$F$36:$L$75,4,0)="","",VLOOKUP(A98,'I and II. Overview'!$F$36:$L$75,4,0))),"")</f>
        <v/>
      </c>
      <c r="D98" s="69" t="str">
        <f>IFERROR(IF(A98="","",IF(VLOOKUP(A98,'I and II. Overview'!$F$36:$L$75,6,0)="","",VLOOKUP(A98,'I and II. Overview'!$F$36:$L$75,6,0))),"")</f>
        <v/>
      </c>
      <c r="E98" s="70" t="str">
        <f>IFERROR(VLOOKUP(D98,'Ceiling - Project impl.'!$A$2:$B$203,2,0),"")</f>
        <v/>
      </c>
      <c r="F98" s="145"/>
      <c r="G98" s="146"/>
      <c r="H98" s="147" t="str">
        <f t="shared" si="11"/>
        <v/>
      </c>
      <c r="I98" s="148" t="str">
        <f t="shared" si="12"/>
        <v xml:space="preserve"> </v>
      </c>
      <c r="J98" s="149"/>
      <c r="K98" s="150"/>
      <c r="L98" s="147" t="str">
        <f t="shared" si="13"/>
        <v/>
      </c>
      <c r="M98" s="148" t="str">
        <f t="shared" si="14"/>
        <v xml:space="preserve"> </v>
      </c>
      <c r="N98" s="274"/>
      <c r="O98" s="274"/>
      <c r="P98" s="34"/>
    </row>
    <row r="99" spans="1:16" x14ac:dyDescent="0.25">
      <c r="A99" s="136"/>
      <c r="B99" s="68" t="str">
        <f t="shared" si="10"/>
        <v/>
      </c>
      <c r="C99" s="69" t="str">
        <f>IFERROR(IF(A99="","",IF(VLOOKUP(A99,'I and II. Overview'!$F$36:$L$75,4,0)="","",VLOOKUP(A99,'I and II. Overview'!$F$36:$L$75,4,0))),"")</f>
        <v/>
      </c>
      <c r="D99" s="69" t="str">
        <f>IFERROR(IF(A99="","",IF(VLOOKUP(A99,'I and II. Overview'!$F$36:$L$75,6,0)="","",VLOOKUP(A99,'I and II. Overview'!$F$36:$L$75,6,0))),"")</f>
        <v/>
      </c>
      <c r="E99" s="70" t="str">
        <f>IFERROR(VLOOKUP(D99,'Ceiling - Project impl.'!$A$2:$B$203,2,0),"")</f>
        <v/>
      </c>
      <c r="F99" s="145"/>
      <c r="G99" s="146"/>
      <c r="H99" s="147" t="str">
        <f t="shared" si="11"/>
        <v/>
      </c>
      <c r="I99" s="148" t="str">
        <f t="shared" si="12"/>
        <v xml:space="preserve"> </v>
      </c>
      <c r="J99" s="149"/>
      <c r="K99" s="150"/>
      <c r="L99" s="147" t="str">
        <f t="shared" si="13"/>
        <v/>
      </c>
      <c r="M99" s="148" t="str">
        <f t="shared" si="14"/>
        <v xml:space="preserve"> </v>
      </c>
      <c r="N99" s="274"/>
      <c r="O99" s="274"/>
      <c r="P99" s="34"/>
    </row>
    <row r="100" spans="1:16" x14ac:dyDescent="0.25">
      <c r="A100" s="136"/>
      <c r="B100" s="68" t="str">
        <f t="shared" si="10"/>
        <v/>
      </c>
      <c r="C100" s="69" t="str">
        <f>IFERROR(IF(A100="","",IF(VLOOKUP(A100,'I and II. Overview'!$F$36:$L$75,4,0)="","",VLOOKUP(A100,'I and II. Overview'!$F$36:$L$75,4,0))),"")</f>
        <v/>
      </c>
      <c r="D100" s="69" t="str">
        <f>IFERROR(IF(A100="","",IF(VLOOKUP(A100,'I and II. Overview'!$F$36:$L$75,6,0)="","",VLOOKUP(A100,'I and II. Overview'!$F$36:$L$75,6,0))),"")</f>
        <v/>
      </c>
      <c r="E100" s="70" t="str">
        <f>IFERROR(VLOOKUP(D100,'Ceiling - Project impl.'!$A$2:$B$203,2,0),"")</f>
        <v/>
      </c>
      <c r="F100" s="145"/>
      <c r="G100" s="146"/>
      <c r="H100" s="147" t="str">
        <f t="shared" si="11"/>
        <v/>
      </c>
      <c r="I100" s="148" t="str">
        <f t="shared" si="12"/>
        <v xml:space="preserve"> </v>
      </c>
      <c r="J100" s="149"/>
      <c r="K100" s="150"/>
      <c r="L100" s="147" t="str">
        <f t="shared" si="13"/>
        <v/>
      </c>
      <c r="M100" s="148" t="str">
        <f t="shared" si="14"/>
        <v xml:space="preserve"> </v>
      </c>
      <c r="N100" s="274"/>
      <c r="O100" s="274"/>
      <c r="P100" s="34"/>
    </row>
    <row r="101" spans="1:16" x14ac:dyDescent="0.25">
      <c r="A101" s="136"/>
      <c r="B101" s="68" t="str">
        <f t="shared" si="10"/>
        <v/>
      </c>
      <c r="C101" s="69" t="str">
        <f>IFERROR(IF(A101="","",IF(VLOOKUP(A101,'I and II. Overview'!$F$36:$L$75,4,0)="","",VLOOKUP(A101,'I and II. Overview'!$F$36:$L$75,4,0))),"")</f>
        <v/>
      </c>
      <c r="D101" s="69" t="str">
        <f>IFERROR(IF(A101="","",IF(VLOOKUP(A101,'I and II. Overview'!$F$36:$L$75,6,0)="","",VLOOKUP(A101,'I and II. Overview'!$F$36:$L$75,6,0))),"")</f>
        <v/>
      </c>
      <c r="E101" s="70" t="str">
        <f>IFERROR(VLOOKUP(D101,'Ceiling - Project impl.'!$A$2:$B$203,2,0),"")</f>
        <v/>
      </c>
      <c r="F101" s="145"/>
      <c r="G101" s="146"/>
      <c r="H101" s="147" t="str">
        <f t="shared" si="11"/>
        <v/>
      </c>
      <c r="I101" s="148" t="str">
        <f t="shared" si="12"/>
        <v xml:space="preserve"> </v>
      </c>
      <c r="J101" s="149"/>
      <c r="K101" s="150"/>
      <c r="L101" s="147" t="str">
        <f t="shared" si="13"/>
        <v/>
      </c>
      <c r="M101" s="148" t="str">
        <f t="shared" si="14"/>
        <v xml:space="preserve"> </v>
      </c>
      <c r="N101" s="274"/>
      <c r="O101" s="274"/>
      <c r="P101" s="34"/>
    </row>
    <row r="102" spans="1:16" x14ac:dyDescent="0.25">
      <c r="A102" s="136"/>
      <c r="B102" s="68" t="str">
        <f t="shared" si="10"/>
        <v/>
      </c>
      <c r="C102" s="69" t="str">
        <f>IFERROR(IF(A102="","",IF(VLOOKUP(A102,'I and II. Overview'!$F$36:$L$75,4,0)="","",VLOOKUP(A102,'I and II. Overview'!$F$36:$L$75,4,0))),"")</f>
        <v/>
      </c>
      <c r="D102" s="69" t="str">
        <f>IFERROR(IF(A102="","",IF(VLOOKUP(A102,'I and II. Overview'!$F$36:$L$75,6,0)="","",VLOOKUP(A102,'I and II. Overview'!$F$36:$L$75,6,0))),"")</f>
        <v/>
      </c>
      <c r="E102" s="70" t="str">
        <f>IFERROR(VLOOKUP(D102,'Ceiling - Project impl.'!$A$2:$B$203,2,0),"")</f>
        <v/>
      </c>
      <c r="F102" s="145"/>
      <c r="G102" s="146"/>
      <c r="H102" s="147" t="str">
        <f t="shared" si="11"/>
        <v/>
      </c>
      <c r="I102" s="148" t="str">
        <f t="shared" si="12"/>
        <v xml:space="preserve"> </v>
      </c>
      <c r="J102" s="149"/>
      <c r="K102" s="150"/>
      <c r="L102" s="147" t="str">
        <f t="shared" si="13"/>
        <v/>
      </c>
      <c r="M102" s="148" t="str">
        <f t="shared" si="14"/>
        <v xml:space="preserve"> </v>
      </c>
      <c r="N102" s="274"/>
      <c r="O102" s="274"/>
      <c r="P102" s="34"/>
    </row>
    <row r="103" spans="1:16" x14ac:dyDescent="0.25">
      <c r="A103" s="136"/>
      <c r="B103" s="68" t="str">
        <f t="shared" si="10"/>
        <v/>
      </c>
      <c r="C103" s="69" t="str">
        <f>IFERROR(IF(A103="","",IF(VLOOKUP(A103,'I and II. Overview'!$F$36:$L$75,4,0)="","",VLOOKUP(A103,'I and II. Overview'!$F$36:$L$75,4,0))),"")</f>
        <v/>
      </c>
      <c r="D103" s="69" t="str">
        <f>IFERROR(IF(A103="","",IF(VLOOKUP(A103,'I and II. Overview'!$F$36:$L$75,6,0)="","",VLOOKUP(A103,'I and II. Overview'!$F$36:$L$75,6,0))),"")</f>
        <v/>
      </c>
      <c r="E103" s="70" t="str">
        <f>IFERROR(VLOOKUP(D103,'Ceiling - Project impl.'!$A$2:$B$203,2,0),"")</f>
        <v/>
      </c>
      <c r="F103" s="145"/>
      <c r="G103" s="146"/>
      <c r="H103" s="147" t="str">
        <f t="shared" si="11"/>
        <v/>
      </c>
      <c r="I103" s="148" t="str">
        <f t="shared" si="12"/>
        <v xml:space="preserve"> </v>
      </c>
      <c r="J103" s="149"/>
      <c r="K103" s="150"/>
      <c r="L103" s="147" t="str">
        <f t="shared" si="13"/>
        <v/>
      </c>
      <c r="M103" s="148" t="str">
        <f t="shared" si="14"/>
        <v xml:space="preserve"> </v>
      </c>
      <c r="N103" s="274"/>
      <c r="O103" s="274"/>
      <c r="P103" s="34"/>
    </row>
    <row r="104" spans="1:16" x14ac:dyDescent="0.25">
      <c r="A104" s="136"/>
      <c r="B104" s="68" t="str">
        <f t="shared" si="10"/>
        <v/>
      </c>
      <c r="C104" s="69" t="str">
        <f>IFERROR(IF(A104="","",IF(VLOOKUP(A104,'I and II. Overview'!$F$36:$L$75,4,0)="","",VLOOKUP(A104,'I and II. Overview'!$F$36:$L$75,4,0))),"")</f>
        <v/>
      </c>
      <c r="D104" s="69" t="str">
        <f>IFERROR(IF(A104="","",IF(VLOOKUP(A104,'I and II. Overview'!$F$36:$L$75,6,0)="","",VLOOKUP(A104,'I and II. Overview'!$F$36:$L$75,6,0))),"")</f>
        <v/>
      </c>
      <c r="E104" s="70" t="str">
        <f>IFERROR(VLOOKUP(D104,'Ceiling - Project impl.'!$A$2:$B$203,2,0),"")</f>
        <v/>
      </c>
      <c r="F104" s="145"/>
      <c r="G104" s="146"/>
      <c r="H104" s="147" t="str">
        <f t="shared" si="11"/>
        <v/>
      </c>
      <c r="I104" s="148" t="str">
        <f t="shared" si="12"/>
        <v xml:space="preserve"> </v>
      </c>
      <c r="J104" s="149"/>
      <c r="K104" s="150"/>
      <c r="L104" s="147" t="str">
        <f t="shared" si="13"/>
        <v/>
      </c>
      <c r="M104" s="148" t="str">
        <f t="shared" si="14"/>
        <v xml:space="preserve"> </v>
      </c>
      <c r="N104" s="274"/>
      <c r="O104" s="274"/>
      <c r="P104" s="34"/>
    </row>
    <row r="105" spans="1:16" x14ac:dyDescent="0.25">
      <c r="A105" s="136"/>
      <c r="B105" s="68" t="str">
        <f t="shared" si="10"/>
        <v/>
      </c>
      <c r="C105" s="69" t="str">
        <f>IFERROR(IF(A105="","",IF(VLOOKUP(A105,'I and II. Overview'!$F$36:$L$75,4,0)="","",VLOOKUP(A105,'I and II. Overview'!$F$36:$L$75,4,0))),"")</f>
        <v/>
      </c>
      <c r="D105" s="69" t="str">
        <f>IFERROR(IF(A105="","",IF(VLOOKUP(A105,'I and II. Overview'!$F$36:$L$75,6,0)="","",VLOOKUP(A105,'I and II. Overview'!$F$36:$L$75,6,0))),"")</f>
        <v/>
      </c>
      <c r="E105" s="70" t="str">
        <f>IFERROR(VLOOKUP(D105,'Ceiling - Project impl.'!$A$2:$B$203,2,0),"")</f>
        <v/>
      </c>
      <c r="F105" s="145"/>
      <c r="G105" s="146"/>
      <c r="H105" s="147" t="str">
        <f t="shared" si="11"/>
        <v/>
      </c>
      <c r="I105" s="148" t="str">
        <f t="shared" si="12"/>
        <v xml:space="preserve"> </v>
      </c>
      <c r="J105" s="149"/>
      <c r="K105" s="150"/>
      <c r="L105" s="147" t="str">
        <f t="shared" si="13"/>
        <v/>
      </c>
      <c r="M105" s="148" t="str">
        <f t="shared" si="14"/>
        <v xml:space="preserve"> </v>
      </c>
      <c r="N105" s="274"/>
      <c r="O105" s="274"/>
      <c r="P105" s="34"/>
    </row>
    <row r="106" spans="1:16" x14ac:dyDescent="0.25">
      <c r="A106" s="136"/>
      <c r="B106" s="68" t="str">
        <f t="shared" si="10"/>
        <v/>
      </c>
      <c r="C106" s="69" t="str">
        <f>IFERROR(IF(A106="","",IF(VLOOKUP(A106,'I and II. Overview'!$F$36:$L$75,4,0)="","",VLOOKUP(A106,'I and II. Overview'!$F$36:$L$75,4,0))),"")</f>
        <v/>
      </c>
      <c r="D106" s="69" t="str">
        <f>IFERROR(IF(A106="","",IF(VLOOKUP(A106,'I and II. Overview'!$F$36:$L$75,6,0)="","",VLOOKUP(A106,'I and II. Overview'!$F$36:$L$75,6,0))),"")</f>
        <v/>
      </c>
      <c r="E106" s="70" t="str">
        <f>IFERROR(VLOOKUP(D106,'Ceiling - Project impl.'!$A$2:$B$203,2,0),"")</f>
        <v/>
      </c>
      <c r="F106" s="145"/>
      <c r="G106" s="146"/>
      <c r="H106" s="147" t="str">
        <f t="shared" si="11"/>
        <v/>
      </c>
      <c r="I106" s="148" t="str">
        <f t="shared" si="12"/>
        <v xml:space="preserve"> </v>
      </c>
      <c r="J106" s="149"/>
      <c r="K106" s="150"/>
      <c r="L106" s="147" t="str">
        <f t="shared" si="13"/>
        <v/>
      </c>
      <c r="M106" s="148" t="str">
        <f t="shared" si="14"/>
        <v xml:space="preserve"> </v>
      </c>
      <c r="N106" s="274"/>
      <c r="O106" s="274"/>
      <c r="P106" s="34"/>
    </row>
    <row r="107" spans="1:16" x14ac:dyDescent="0.25">
      <c r="A107" s="136"/>
      <c r="B107" s="68" t="str">
        <f t="shared" si="10"/>
        <v/>
      </c>
      <c r="C107" s="69" t="str">
        <f>IFERROR(IF(A107="","",IF(VLOOKUP(A107,'I and II. Overview'!$F$36:$L$75,4,0)="","",VLOOKUP(A107,'I and II. Overview'!$F$36:$L$75,4,0))),"")</f>
        <v/>
      </c>
      <c r="D107" s="69" t="str">
        <f>IFERROR(IF(A107="","",IF(VLOOKUP(A107,'I and II. Overview'!$F$36:$L$75,6,0)="","",VLOOKUP(A107,'I and II. Overview'!$F$36:$L$75,6,0))),"")</f>
        <v/>
      </c>
      <c r="E107" s="70" t="str">
        <f>IFERROR(VLOOKUP(D107,'Ceiling - Project impl.'!$A$2:$B$203,2,0),"")</f>
        <v/>
      </c>
      <c r="F107" s="145"/>
      <c r="G107" s="146"/>
      <c r="H107" s="147" t="str">
        <f t="shared" si="11"/>
        <v/>
      </c>
      <c r="I107" s="148" t="str">
        <f t="shared" si="12"/>
        <v xml:space="preserve"> </v>
      </c>
      <c r="J107" s="149"/>
      <c r="K107" s="150"/>
      <c r="L107" s="147" t="str">
        <f t="shared" si="13"/>
        <v/>
      </c>
      <c r="M107" s="148" t="str">
        <f t="shared" si="14"/>
        <v xml:space="preserve"> </v>
      </c>
      <c r="N107" s="274"/>
      <c r="O107" s="274"/>
      <c r="P107" s="34"/>
    </row>
    <row r="108" spans="1:16" x14ac:dyDescent="0.25">
      <c r="A108" s="136"/>
      <c r="B108" s="68" t="str">
        <f t="shared" ref="B108:B139" si="15">IFERROR(IF(LEFT(A108,1)="P",TRIM(LEFT(A108,3)),TRIM(RIGHT(A108,3))),"")</f>
        <v/>
      </c>
      <c r="C108" s="69" t="str">
        <f>IFERROR(IF(A108="","",IF(VLOOKUP(A108,'I and II. Overview'!$F$36:$L$75,4,0)="","",VLOOKUP(A108,'I and II. Overview'!$F$36:$L$75,4,0))),"")</f>
        <v/>
      </c>
      <c r="D108" s="69" t="str">
        <f>IFERROR(IF(A108="","",IF(VLOOKUP(A108,'I and II. Overview'!$F$36:$L$75,6,0)="","",VLOOKUP(A108,'I and II. Overview'!$F$36:$L$75,6,0))),"")</f>
        <v/>
      </c>
      <c r="E108" s="70" t="str">
        <f>IFERROR(VLOOKUP(D108,'Ceiling - Project impl.'!$A$2:$B$203,2,0),"")</f>
        <v/>
      </c>
      <c r="F108" s="145"/>
      <c r="G108" s="146"/>
      <c r="H108" s="147" t="str">
        <f t="shared" ref="H108:H139" si="16">IF(D108="","",IF(F108="","",VLOOKUP(F108,$C$5:$F$6,4,0)))</f>
        <v/>
      </c>
      <c r="I108" s="148" t="str">
        <f t="shared" ref="I108:I139" si="17">IF((G108-INT(G108))=0,IFERROR(ROUND(G108*H108,2)," "),0)</f>
        <v xml:space="preserve"> </v>
      </c>
      <c r="J108" s="149"/>
      <c r="K108" s="150"/>
      <c r="L108" s="147" t="str">
        <f t="shared" ref="L108:L139" si="18">IF(D108="","",IF(J108="","",VLOOKUP(J108,$H$5:$N$8,7,0)))</f>
        <v/>
      </c>
      <c r="M108" s="148" t="str">
        <f t="shared" ref="M108:M139" si="19">IF(OR((K108-INT(K108))=0,(K108-INT(K108)=0.5)),IFERROR(ROUND(K108*L108,2)," "),0)</f>
        <v xml:space="preserve"> </v>
      </c>
      <c r="N108" s="274"/>
      <c r="O108" s="274"/>
      <c r="P108" s="34"/>
    </row>
    <row r="109" spans="1:16" x14ac:dyDescent="0.25">
      <c r="A109" s="136"/>
      <c r="B109" s="68" t="str">
        <f t="shared" si="15"/>
        <v/>
      </c>
      <c r="C109" s="69" t="str">
        <f>IFERROR(IF(A109="","",IF(VLOOKUP(A109,'I and II. Overview'!$F$36:$L$75,4,0)="","",VLOOKUP(A109,'I and II. Overview'!$F$36:$L$75,4,0))),"")</f>
        <v/>
      </c>
      <c r="D109" s="69" t="str">
        <f>IFERROR(IF(A109="","",IF(VLOOKUP(A109,'I and II. Overview'!$F$36:$L$75,6,0)="","",VLOOKUP(A109,'I and II. Overview'!$F$36:$L$75,6,0))),"")</f>
        <v/>
      </c>
      <c r="E109" s="70" t="str">
        <f>IFERROR(VLOOKUP(D109,'Ceiling - Project impl.'!$A$2:$B$203,2,0),"")</f>
        <v/>
      </c>
      <c r="F109" s="145"/>
      <c r="G109" s="146"/>
      <c r="H109" s="147" t="str">
        <f t="shared" si="16"/>
        <v/>
      </c>
      <c r="I109" s="148" t="str">
        <f t="shared" si="17"/>
        <v xml:space="preserve"> </v>
      </c>
      <c r="J109" s="149"/>
      <c r="K109" s="150"/>
      <c r="L109" s="147" t="str">
        <f t="shared" si="18"/>
        <v/>
      </c>
      <c r="M109" s="148" t="str">
        <f t="shared" si="19"/>
        <v xml:space="preserve"> </v>
      </c>
      <c r="N109" s="274"/>
      <c r="O109" s="274"/>
      <c r="P109" s="34"/>
    </row>
    <row r="110" spans="1:16" x14ac:dyDescent="0.25">
      <c r="A110" s="136"/>
      <c r="B110" s="68" t="str">
        <f t="shared" si="15"/>
        <v/>
      </c>
      <c r="C110" s="69" t="str">
        <f>IFERROR(IF(A110="","",IF(VLOOKUP(A110,'I and II. Overview'!$F$36:$L$75,4,0)="","",VLOOKUP(A110,'I and II. Overview'!$F$36:$L$75,4,0))),"")</f>
        <v/>
      </c>
      <c r="D110" s="69" t="str">
        <f>IFERROR(IF(A110="","",IF(VLOOKUP(A110,'I and II. Overview'!$F$36:$L$75,6,0)="","",VLOOKUP(A110,'I and II. Overview'!$F$36:$L$75,6,0))),"")</f>
        <v/>
      </c>
      <c r="E110" s="70" t="str">
        <f>IFERROR(VLOOKUP(D110,'Ceiling - Project impl.'!$A$2:$B$203,2,0),"")</f>
        <v/>
      </c>
      <c r="F110" s="145"/>
      <c r="G110" s="146"/>
      <c r="H110" s="147" t="str">
        <f t="shared" si="16"/>
        <v/>
      </c>
      <c r="I110" s="148" t="str">
        <f t="shared" si="17"/>
        <v xml:space="preserve"> </v>
      </c>
      <c r="J110" s="149"/>
      <c r="K110" s="150"/>
      <c r="L110" s="147" t="str">
        <f t="shared" si="18"/>
        <v/>
      </c>
      <c r="M110" s="148" t="str">
        <f t="shared" si="19"/>
        <v xml:space="preserve"> </v>
      </c>
      <c r="N110" s="274"/>
      <c r="O110" s="274"/>
      <c r="P110" s="34"/>
    </row>
    <row r="111" spans="1:16" x14ac:dyDescent="0.25">
      <c r="A111" s="136"/>
      <c r="B111" s="68" t="str">
        <f t="shared" si="15"/>
        <v/>
      </c>
      <c r="C111" s="69" t="str">
        <f>IFERROR(IF(A111="","",IF(VLOOKUP(A111,'I and II. Overview'!$F$36:$L$75,4,0)="","",VLOOKUP(A111,'I and II. Overview'!$F$36:$L$75,4,0))),"")</f>
        <v/>
      </c>
      <c r="D111" s="69" t="str">
        <f>IFERROR(IF(A111="","",IF(VLOOKUP(A111,'I and II. Overview'!$F$36:$L$75,6,0)="","",VLOOKUP(A111,'I and II. Overview'!$F$36:$L$75,6,0))),"")</f>
        <v/>
      </c>
      <c r="E111" s="70" t="str">
        <f>IFERROR(VLOOKUP(D111,'Ceiling - Project impl.'!$A$2:$B$203,2,0),"")</f>
        <v/>
      </c>
      <c r="F111" s="145"/>
      <c r="G111" s="146"/>
      <c r="H111" s="147" t="str">
        <f t="shared" si="16"/>
        <v/>
      </c>
      <c r="I111" s="148" t="str">
        <f t="shared" si="17"/>
        <v xml:space="preserve"> </v>
      </c>
      <c r="J111" s="149"/>
      <c r="K111" s="150"/>
      <c r="L111" s="147" t="str">
        <f t="shared" si="18"/>
        <v/>
      </c>
      <c r="M111" s="148" t="str">
        <f t="shared" si="19"/>
        <v xml:space="preserve"> </v>
      </c>
      <c r="N111" s="274"/>
      <c r="O111" s="274"/>
      <c r="P111" s="34"/>
    </row>
    <row r="112" spans="1:16" x14ac:dyDescent="0.25">
      <c r="A112" s="136"/>
      <c r="B112" s="68" t="str">
        <f t="shared" si="15"/>
        <v/>
      </c>
      <c r="C112" s="69" t="str">
        <f>IFERROR(IF(A112="","",IF(VLOOKUP(A112,'I and II. Overview'!$F$36:$L$75,4,0)="","",VLOOKUP(A112,'I and II. Overview'!$F$36:$L$75,4,0))),"")</f>
        <v/>
      </c>
      <c r="D112" s="69" t="str">
        <f>IFERROR(IF(A112="","",IF(VLOOKUP(A112,'I and II. Overview'!$F$36:$L$75,6,0)="","",VLOOKUP(A112,'I and II. Overview'!$F$36:$L$75,6,0))),"")</f>
        <v/>
      </c>
      <c r="E112" s="70" t="str">
        <f>IFERROR(VLOOKUP(D112,'Ceiling - Project impl.'!$A$2:$B$203,2,0),"")</f>
        <v/>
      </c>
      <c r="F112" s="145"/>
      <c r="G112" s="146"/>
      <c r="H112" s="147" t="str">
        <f t="shared" si="16"/>
        <v/>
      </c>
      <c r="I112" s="148" t="str">
        <f t="shared" si="17"/>
        <v xml:space="preserve"> </v>
      </c>
      <c r="J112" s="149"/>
      <c r="K112" s="150"/>
      <c r="L112" s="147" t="str">
        <f t="shared" si="18"/>
        <v/>
      </c>
      <c r="M112" s="148" t="str">
        <f t="shared" si="19"/>
        <v xml:space="preserve"> </v>
      </c>
      <c r="N112" s="274"/>
      <c r="O112" s="274"/>
      <c r="P112" s="34"/>
    </row>
    <row r="113" spans="1:16" x14ac:dyDescent="0.25">
      <c r="A113" s="136"/>
      <c r="B113" s="68" t="str">
        <f t="shared" si="15"/>
        <v/>
      </c>
      <c r="C113" s="69" t="str">
        <f>IFERROR(IF(A113="","",IF(VLOOKUP(A113,'I and II. Overview'!$F$36:$L$75,4,0)="","",VLOOKUP(A113,'I and II. Overview'!$F$36:$L$75,4,0))),"")</f>
        <v/>
      </c>
      <c r="D113" s="69" t="str">
        <f>IFERROR(IF(A113="","",IF(VLOOKUP(A113,'I and II. Overview'!$F$36:$L$75,6,0)="","",VLOOKUP(A113,'I and II. Overview'!$F$36:$L$75,6,0))),"")</f>
        <v/>
      </c>
      <c r="E113" s="70" t="str">
        <f>IFERROR(VLOOKUP(D113,'Ceiling - Project impl.'!$A$2:$B$203,2,0),"")</f>
        <v/>
      </c>
      <c r="F113" s="145"/>
      <c r="G113" s="146"/>
      <c r="H113" s="147" t="str">
        <f t="shared" si="16"/>
        <v/>
      </c>
      <c r="I113" s="148" t="str">
        <f t="shared" si="17"/>
        <v xml:space="preserve"> </v>
      </c>
      <c r="J113" s="149"/>
      <c r="K113" s="150"/>
      <c r="L113" s="147" t="str">
        <f t="shared" si="18"/>
        <v/>
      </c>
      <c r="M113" s="148" t="str">
        <f t="shared" si="19"/>
        <v xml:space="preserve"> </v>
      </c>
      <c r="N113" s="274"/>
      <c r="O113" s="274"/>
      <c r="P113" s="34"/>
    </row>
    <row r="114" spans="1:16" x14ac:dyDescent="0.25">
      <c r="A114" s="136"/>
      <c r="B114" s="68" t="str">
        <f t="shared" si="15"/>
        <v/>
      </c>
      <c r="C114" s="69" t="str">
        <f>IFERROR(IF(A114="","",IF(VLOOKUP(A114,'I and II. Overview'!$F$36:$L$75,4,0)="","",VLOOKUP(A114,'I and II. Overview'!$F$36:$L$75,4,0))),"")</f>
        <v/>
      </c>
      <c r="D114" s="69" t="str">
        <f>IFERROR(IF(A114="","",IF(VLOOKUP(A114,'I and II. Overview'!$F$36:$L$75,6,0)="","",VLOOKUP(A114,'I and II. Overview'!$F$36:$L$75,6,0))),"")</f>
        <v/>
      </c>
      <c r="E114" s="70" t="str">
        <f>IFERROR(VLOOKUP(D114,'Ceiling - Project impl.'!$A$2:$B$203,2,0),"")</f>
        <v/>
      </c>
      <c r="F114" s="145"/>
      <c r="G114" s="146"/>
      <c r="H114" s="147" t="str">
        <f t="shared" si="16"/>
        <v/>
      </c>
      <c r="I114" s="148" t="str">
        <f t="shared" si="17"/>
        <v xml:space="preserve"> </v>
      </c>
      <c r="J114" s="149"/>
      <c r="K114" s="150"/>
      <c r="L114" s="147" t="str">
        <f t="shared" si="18"/>
        <v/>
      </c>
      <c r="M114" s="148" t="str">
        <f t="shared" si="19"/>
        <v xml:space="preserve"> </v>
      </c>
      <c r="N114" s="274"/>
      <c r="O114" s="274"/>
      <c r="P114" s="34"/>
    </row>
    <row r="115" spans="1:16" x14ac:dyDescent="0.25">
      <c r="A115" s="136"/>
      <c r="B115" s="68" t="str">
        <f t="shared" si="15"/>
        <v/>
      </c>
      <c r="C115" s="69" t="str">
        <f>IFERROR(IF(A115="","",IF(VLOOKUP(A115,'I and II. Overview'!$F$36:$L$75,4,0)="","",VLOOKUP(A115,'I and II. Overview'!$F$36:$L$75,4,0))),"")</f>
        <v/>
      </c>
      <c r="D115" s="69" t="str">
        <f>IFERROR(IF(A115="","",IF(VLOOKUP(A115,'I and II. Overview'!$F$36:$L$75,6,0)="","",VLOOKUP(A115,'I and II. Overview'!$F$36:$L$75,6,0))),"")</f>
        <v/>
      </c>
      <c r="E115" s="70" t="str">
        <f>IFERROR(VLOOKUP(D115,'Ceiling - Project impl.'!$A$2:$B$203,2,0),"")</f>
        <v/>
      </c>
      <c r="F115" s="145"/>
      <c r="G115" s="146"/>
      <c r="H115" s="147" t="str">
        <f t="shared" si="16"/>
        <v/>
      </c>
      <c r="I115" s="148" t="str">
        <f t="shared" si="17"/>
        <v xml:space="preserve"> </v>
      </c>
      <c r="J115" s="149"/>
      <c r="K115" s="150"/>
      <c r="L115" s="147" t="str">
        <f t="shared" si="18"/>
        <v/>
      </c>
      <c r="M115" s="148" t="str">
        <f t="shared" si="19"/>
        <v xml:space="preserve"> </v>
      </c>
      <c r="N115" s="274"/>
      <c r="O115" s="274"/>
      <c r="P115" s="34"/>
    </row>
    <row r="116" spans="1:16" x14ac:dyDescent="0.25">
      <c r="A116" s="136"/>
      <c r="B116" s="68" t="str">
        <f t="shared" si="15"/>
        <v/>
      </c>
      <c r="C116" s="69" t="str">
        <f>IFERROR(IF(A116="","",IF(VLOOKUP(A116,'I and II. Overview'!$F$36:$L$75,4,0)="","",VLOOKUP(A116,'I and II. Overview'!$F$36:$L$75,4,0))),"")</f>
        <v/>
      </c>
      <c r="D116" s="69" t="str">
        <f>IFERROR(IF(A116="","",IF(VLOOKUP(A116,'I and II. Overview'!$F$36:$L$75,6,0)="","",VLOOKUP(A116,'I and II. Overview'!$F$36:$L$75,6,0))),"")</f>
        <v/>
      </c>
      <c r="E116" s="70" t="str">
        <f>IFERROR(VLOOKUP(D116,'Ceiling - Project impl.'!$A$2:$B$203,2,0),"")</f>
        <v/>
      </c>
      <c r="F116" s="145"/>
      <c r="G116" s="146"/>
      <c r="H116" s="147" t="str">
        <f t="shared" si="16"/>
        <v/>
      </c>
      <c r="I116" s="148" t="str">
        <f t="shared" si="17"/>
        <v xml:space="preserve"> </v>
      </c>
      <c r="J116" s="149"/>
      <c r="K116" s="150"/>
      <c r="L116" s="147" t="str">
        <f t="shared" si="18"/>
        <v/>
      </c>
      <c r="M116" s="148" t="str">
        <f t="shared" si="19"/>
        <v xml:space="preserve"> </v>
      </c>
      <c r="N116" s="274"/>
      <c r="O116" s="274"/>
      <c r="P116" s="34"/>
    </row>
    <row r="117" spans="1:16" x14ac:dyDescent="0.25">
      <c r="A117" s="136"/>
      <c r="B117" s="68" t="str">
        <f t="shared" si="15"/>
        <v/>
      </c>
      <c r="C117" s="69" t="str">
        <f>IFERROR(IF(A117="","",IF(VLOOKUP(A117,'I and II. Overview'!$F$36:$L$75,4,0)="","",VLOOKUP(A117,'I and II. Overview'!$F$36:$L$75,4,0))),"")</f>
        <v/>
      </c>
      <c r="D117" s="69" t="str">
        <f>IFERROR(IF(A117="","",IF(VLOOKUP(A117,'I and II. Overview'!$F$36:$L$75,6,0)="","",VLOOKUP(A117,'I and II. Overview'!$F$36:$L$75,6,0))),"")</f>
        <v/>
      </c>
      <c r="E117" s="70" t="str">
        <f>IFERROR(VLOOKUP(D117,'Ceiling - Project impl.'!$A$2:$B$203,2,0),"")</f>
        <v/>
      </c>
      <c r="F117" s="145"/>
      <c r="G117" s="146"/>
      <c r="H117" s="147" t="str">
        <f t="shared" si="16"/>
        <v/>
      </c>
      <c r="I117" s="148" t="str">
        <f t="shared" si="17"/>
        <v xml:space="preserve"> </v>
      </c>
      <c r="J117" s="149"/>
      <c r="K117" s="150"/>
      <c r="L117" s="147" t="str">
        <f t="shared" si="18"/>
        <v/>
      </c>
      <c r="M117" s="148" t="str">
        <f t="shared" si="19"/>
        <v xml:space="preserve"> </v>
      </c>
      <c r="N117" s="274"/>
      <c r="O117" s="274"/>
      <c r="P117" s="34"/>
    </row>
    <row r="118" spans="1:16" x14ac:dyDescent="0.25">
      <c r="A118" s="136"/>
      <c r="B118" s="68" t="str">
        <f t="shared" si="15"/>
        <v/>
      </c>
      <c r="C118" s="69" t="str">
        <f>IFERROR(IF(A118="","",IF(VLOOKUP(A118,'I and II. Overview'!$F$36:$L$75,4,0)="","",VLOOKUP(A118,'I and II. Overview'!$F$36:$L$75,4,0))),"")</f>
        <v/>
      </c>
      <c r="D118" s="69" t="str">
        <f>IFERROR(IF(A118="","",IF(VLOOKUP(A118,'I and II. Overview'!$F$36:$L$75,6,0)="","",VLOOKUP(A118,'I and II. Overview'!$F$36:$L$75,6,0))),"")</f>
        <v/>
      </c>
      <c r="E118" s="70" t="str">
        <f>IFERROR(VLOOKUP(D118,'Ceiling - Project impl.'!$A$2:$B$203,2,0),"")</f>
        <v/>
      </c>
      <c r="F118" s="145"/>
      <c r="G118" s="146"/>
      <c r="H118" s="147" t="str">
        <f t="shared" si="16"/>
        <v/>
      </c>
      <c r="I118" s="148" t="str">
        <f t="shared" si="17"/>
        <v xml:space="preserve"> </v>
      </c>
      <c r="J118" s="149"/>
      <c r="K118" s="150"/>
      <c r="L118" s="147" t="str">
        <f t="shared" si="18"/>
        <v/>
      </c>
      <c r="M118" s="148" t="str">
        <f t="shared" si="19"/>
        <v xml:space="preserve"> </v>
      </c>
      <c r="N118" s="274"/>
      <c r="O118" s="274"/>
      <c r="P118" s="34"/>
    </row>
    <row r="119" spans="1:16" x14ac:dyDescent="0.25">
      <c r="A119" s="136"/>
      <c r="B119" s="68" t="str">
        <f t="shared" si="15"/>
        <v/>
      </c>
      <c r="C119" s="69" t="str">
        <f>IFERROR(IF(A119="","",IF(VLOOKUP(A119,'I and II. Overview'!$F$36:$L$75,4,0)="","",VLOOKUP(A119,'I and II. Overview'!$F$36:$L$75,4,0))),"")</f>
        <v/>
      </c>
      <c r="D119" s="69" t="str">
        <f>IFERROR(IF(A119="","",IF(VLOOKUP(A119,'I and II. Overview'!$F$36:$L$75,6,0)="","",VLOOKUP(A119,'I and II. Overview'!$F$36:$L$75,6,0))),"")</f>
        <v/>
      </c>
      <c r="E119" s="70" t="str">
        <f>IFERROR(VLOOKUP(D119,'Ceiling - Project impl.'!$A$2:$B$203,2,0),"")</f>
        <v/>
      </c>
      <c r="F119" s="145"/>
      <c r="G119" s="146"/>
      <c r="H119" s="147" t="str">
        <f t="shared" si="16"/>
        <v/>
      </c>
      <c r="I119" s="148" t="str">
        <f t="shared" si="17"/>
        <v xml:space="preserve"> </v>
      </c>
      <c r="J119" s="149"/>
      <c r="K119" s="150"/>
      <c r="L119" s="147" t="str">
        <f t="shared" si="18"/>
        <v/>
      </c>
      <c r="M119" s="148" t="str">
        <f t="shared" si="19"/>
        <v xml:space="preserve"> </v>
      </c>
      <c r="N119" s="274"/>
      <c r="O119" s="274"/>
      <c r="P119" s="34"/>
    </row>
    <row r="120" spans="1:16" x14ac:dyDescent="0.25">
      <c r="A120" s="136"/>
      <c r="B120" s="68" t="str">
        <f t="shared" si="15"/>
        <v/>
      </c>
      <c r="C120" s="69" t="str">
        <f>IFERROR(IF(A120="","",IF(VLOOKUP(A120,'I and II. Overview'!$F$36:$L$75,4,0)="","",VLOOKUP(A120,'I and II. Overview'!$F$36:$L$75,4,0))),"")</f>
        <v/>
      </c>
      <c r="D120" s="69" t="str">
        <f>IFERROR(IF(A120="","",IF(VLOOKUP(A120,'I and II. Overview'!$F$36:$L$75,6,0)="","",VLOOKUP(A120,'I and II. Overview'!$F$36:$L$75,6,0))),"")</f>
        <v/>
      </c>
      <c r="E120" s="70" t="str">
        <f>IFERROR(VLOOKUP(D120,'Ceiling - Project impl.'!$A$2:$B$203,2,0),"")</f>
        <v/>
      </c>
      <c r="F120" s="145"/>
      <c r="G120" s="146"/>
      <c r="H120" s="147" t="str">
        <f t="shared" si="16"/>
        <v/>
      </c>
      <c r="I120" s="148" t="str">
        <f t="shared" si="17"/>
        <v xml:space="preserve"> </v>
      </c>
      <c r="J120" s="149"/>
      <c r="K120" s="150"/>
      <c r="L120" s="147" t="str">
        <f t="shared" si="18"/>
        <v/>
      </c>
      <c r="M120" s="148" t="str">
        <f t="shared" si="19"/>
        <v xml:space="preserve"> </v>
      </c>
      <c r="N120" s="274"/>
      <c r="O120" s="274"/>
      <c r="P120" s="34"/>
    </row>
    <row r="121" spans="1:16" x14ac:dyDescent="0.25">
      <c r="A121" s="136"/>
      <c r="B121" s="68" t="str">
        <f t="shared" si="15"/>
        <v/>
      </c>
      <c r="C121" s="69" t="str">
        <f>IFERROR(IF(A121="","",IF(VLOOKUP(A121,'I and II. Overview'!$F$36:$L$75,4,0)="","",VLOOKUP(A121,'I and II. Overview'!$F$36:$L$75,4,0))),"")</f>
        <v/>
      </c>
      <c r="D121" s="69" t="str">
        <f>IFERROR(IF(A121="","",IF(VLOOKUP(A121,'I and II. Overview'!$F$36:$L$75,6,0)="","",VLOOKUP(A121,'I and II. Overview'!$F$36:$L$75,6,0))),"")</f>
        <v/>
      </c>
      <c r="E121" s="70" t="str">
        <f>IFERROR(VLOOKUP(D121,'Ceiling - Project impl.'!$A$2:$B$203,2,0),"")</f>
        <v/>
      </c>
      <c r="F121" s="145"/>
      <c r="G121" s="146"/>
      <c r="H121" s="147" t="str">
        <f t="shared" si="16"/>
        <v/>
      </c>
      <c r="I121" s="148" t="str">
        <f t="shared" si="17"/>
        <v xml:space="preserve"> </v>
      </c>
      <c r="J121" s="149"/>
      <c r="K121" s="150"/>
      <c r="L121" s="147" t="str">
        <f t="shared" si="18"/>
        <v/>
      </c>
      <c r="M121" s="148" t="str">
        <f t="shared" si="19"/>
        <v xml:space="preserve"> </v>
      </c>
      <c r="N121" s="274"/>
      <c r="O121" s="274"/>
      <c r="P121" s="34"/>
    </row>
    <row r="122" spans="1:16" x14ac:dyDescent="0.25">
      <c r="A122" s="136"/>
      <c r="B122" s="68" t="str">
        <f t="shared" si="15"/>
        <v/>
      </c>
      <c r="C122" s="69" t="str">
        <f>IFERROR(IF(A122="","",IF(VLOOKUP(A122,'I and II. Overview'!$F$36:$L$75,4,0)="","",VLOOKUP(A122,'I and II. Overview'!$F$36:$L$75,4,0))),"")</f>
        <v/>
      </c>
      <c r="D122" s="69" t="str">
        <f>IFERROR(IF(A122="","",IF(VLOOKUP(A122,'I and II. Overview'!$F$36:$L$75,6,0)="","",VLOOKUP(A122,'I and II. Overview'!$F$36:$L$75,6,0))),"")</f>
        <v/>
      </c>
      <c r="E122" s="70" t="str">
        <f>IFERROR(VLOOKUP(D122,'Ceiling - Project impl.'!$A$2:$B$203,2,0),"")</f>
        <v/>
      </c>
      <c r="F122" s="145"/>
      <c r="G122" s="146"/>
      <c r="H122" s="147" t="str">
        <f t="shared" si="16"/>
        <v/>
      </c>
      <c r="I122" s="148" t="str">
        <f t="shared" si="17"/>
        <v xml:space="preserve"> </v>
      </c>
      <c r="J122" s="149"/>
      <c r="K122" s="150"/>
      <c r="L122" s="147" t="str">
        <f t="shared" si="18"/>
        <v/>
      </c>
      <c r="M122" s="148" t="str">
        <f t="shared" si="19"/>
        <v xml:space="preserve"> </v>
      </c>
      <c r="N122" s="274"/>
      <c r="O122" s="274"/>
      <c r="P122" s="34"/>
    </row>
    <row r="123" spans="1:16" x14ac:dyDescent="0.25">
      <c r="A123" s="136"/>
      <c r="B123" s="68" t="str">
        <f t="shared" si="15"/>
        <v/>
      </c>
      <c r="C123" s="69" t="str">
        <f>IFERROR(IF(A123="","",IF(VLOOKUP(A123,'I and II. Overview'!$F$36:$L$75,4,0)="","",VLOOKUP(A123,'I and II. Overview'!$F$36:$L$75,4,0))),"")</f>
        <v/>
      </c>
      <c r="D123" s="69" t="str">
        <f>IFERROR(IF(A123="","",IF(VLOOKUP(A123,'I and II. Overview'!$F$36:$L$75,6,0)="","",VLOOKUP(A123,'I and II. Overview'!$F$36:$L$75,6,0))),"")</f>
        <v/>
      </c>
      <c r="E123" s="70" t="str">
        <f>IFERROR(VLOOKUP(D123,'Ceiling - Project impl.'!$A$2:$B$203,2,0),"")</f>
        <v/>
      </c>
      <c r="F123" s="145"/>
      <c r="G123" s="146"/>
      <c r="H123" s="147" t="str">
        <f t="shared" si="16"/>
        <v/>
      </c>
      <c r="I123" s="148" t="str">
        <f t="shared" si="17"/>
        <v xml:space="preserve"> </v>
      </c>
      <c r="J123" s="149"/>
      <c r="K123" s="150"/>
      <c r="L123" s="147" t="str">
        <f t="shared" si="18"/>
        <v/>
      </c>
      <c r="M123" s="148" t="str">
        <f t="shared" si="19"/>
        <v xml:space="preserve"> </v>
      </c>
      <c r="N123" s="274"/>
      <c r="O123" s="274"/>
      <c r="P123" s="34"/>
    </row>
    <row r="124" spans="1:16" x14ac:dyDescent="0.25">
      <c r="A124" s="136"/>
      <c r="B124" s="68" t="str">
        <f t="shared" si="15"/>
        <v/>
      </c>
      <c r="C124" s="69" t="str">
        <f>IFERROR(IF(A124="","",IF(VLOOKUP(A124,'I and II. Overview'!$F$36:$L$75,4,0)="","",VLOOKUP(A124,'I and II. Overview'!$F$36:$L$75,4,0))),"")</f>
        <v/>
      </c>
      <c r="D124" s="69" t="str">
        <f>IFERROR(IF(A124="","",IF(VLOOKUP(A124,'I and II. Overview'!$F$36:$L$75,6,0)="","",VLOOKUP(A124,'I and II. Overview'!$F$36:$L$75,6,0))),"")</f>
        <v/>
      </c>
      <c r="E124" s="70" t="str">
        <f>IFERROR(VLOOKUP(D124,'Ceiling - Project impl.'!$A$2:$B$203,2,0),"")</f>
        <v/>
      </c>
      <c r="F124" s="145"/>
      <c r="G124" s="146"/>
      <c r="H124" s="147" t="str">
        <f t="shared" si="16"/>
        <v/>
      </c>
      <c r="I124" s="148" t="str">
        <f t="shared" si="17"/>
        <v xml:space="preserve"> </v>
      </c>
      <c r="J124" s="149"/>
      <c r="K124" s="150"/>
      <c r="L124" s="147" t="str">
        <f t="shared" si="18"/>
        <v/>
      </c>
      <c r="M124" s="148" t="str">
        <f t="shared" si="19"/>
        <v xml:space="preserve"> </v>
      </c>
      <c r="N124" s="274"/>
      <c r="O124" s="274"/>
      <c r="P124" s="34"/>
    </row>
    <row r="125" spans="1:16" x14ac:dyDescent="0.25">
      <c r="A125" s="136"/>
      <c r="B125" s="68" t="str">
        <f t="shared" si="15"/>
        <v/>
      </c>
      <c r="C125" s="69" t="str">
        <f>IFERROR(IF(A125="","",IF(VLOOKUP(A125,'I and II. Overview'!$F$36:$L$75,4,0)="","",VLOOKUP(A125,'I and II. Overview'!$F$36:$L$75,4,0))),"")</f>
        <v/>
      </c>
      <c r="D125" s="69" t="str">
        <f>IFERROR(IF(A125="","",IF(VLOOKUP(A125,'I and II. Overview'!$F$36:$L$75,6,0)="","",VLOOKUP(A125,'I and II. Overview'!$F$36:$L$75,6,0))),"")</f>
        <v/>
      </c>
      <c r="E125" s="70" t="str">
        <f>IFERROR(VLOOKUP(D125,'Ceiling - Project impl.'!$A$2:$B$203,2,0),"")</f>
        <v/>
      </c>
      <c r="F125" s="145"/>
      <c r="G125" s="146"/>
      <c r="H125" s="147" t="str">
        <f t="shared" si="16"/>
        <v/>
      </c>
      <c r="I125" s="148" t="str">
        <f t="shared" si="17"/>
        <v xml:space="preserve"> </v>
      </c>
      <c r="J125" s="149"/>
      <c r="K125" s="150"/>
      <c r="L125" s="147" t="str">
        <f t="shared" si="18"/>
        <v/>
      </c>
      <c r="M125" s="148" t="str">
        <f t="shared" si="19"/>
        <v xml:space="preserve"> </v>
      </c>
      <c r="N125" s="274"/>
      <c r="O125" s="274"/>
      <c r="P125" s="34"/>
    </row>
    <row r="126" spans="1:16" x14ac:dyDescent="0.25">
      <c r="A126" s="136"/>
      <c r="B126" s="68" t="str">
        <f t="shared" si="15"/>
        <v/>
      </c>
      <c r="C126" s="69" t="str">
        <f>IFERROR(IF(A126="","",IF(VLOOKUP(A126,'I and II. Overview'!$F$36:$L$75,4,0)="","",VLOOKUP(A126,'I and II. Overview'!$F$36:$L$75,4,0))),"")</f>
        <v/>
      </c>
      <c r="D126" s="69" t="str">
        <f>IFERROR(IF(A126="","",IF(VLOOKUP(A126,'I and II. Overview'!$F$36:$L$75,6,0)="","",VLOOKUP(A126,'I and II. Overview'!$F$36:$L$75,6,0))),"")</f>
        <v/>
      </c>
      <c r="E126" s="70" t="str">
        <f>IFERROR(VLOOKUP(D126,'Ceiling - Project impl.'!$A$2:$B$203,2,0),"")</f>
        <v/>
      </c>
      <c r="F126" s="145"/>
      <c r="G126" s="146"/>
      <c r="H126" s="147" t="str">
        <f t="shared" si="16"/>
        <v/>
      </c>
      <c r="I126" s="148" t="str">
        <f t="shared" si="17"/>
        <v xml:space="preserve"> </v>
      </c>
      <c r="J126" s="149"/>
      <c r="K126" s="150"/>
      <c r="L126" s="147" t="str">
        <f t="shared" si="18"/>
        <v/>
      </c>
      <c r="M126" s="148" t="str">
        <f t="shared" si="19"/>
        <v xml:space="preserve"> </v>
      </c>
      <c r="N126" s="274"/>
      <c r="O126" s="274"/>
      <c r="P126" s="34"/>
    </row>
    <row r="127" spans="1:16" x14ac:dyDescent="0.25">
      <c r="A127" s="136"/>
      <c r="B127" s="68" t="str">
        <f t="shared" si="15"/>
        <v/>
      </c>
      <c r="C127" s="69" t="str">
        <f>IFERROR(IF(A127="","",IF(VLOOKUP(A127,'I and II. Overview'!$F$36:$L$75,4,0)="","",VLOOKUP(A127,'I and II. Overview'!$F$36:$L$75,4,0))),"")</f>
        <v/>
      </c>
      <c r="D127" s="69" t="str">
        <f>IFERROR(IF(A127="","",IF(VLOOKUP(A127,'I and II. Overview'!$F$36:$L$75,6,0)="","",VLOOKUP(A127,'I and II. Overview'!$F$36:$L$75,6,0))),"")</f>
        <v/>
      </c>
      <c r="E127" s="70" t="str">
        <f>IFERROR(VLOOKUP(D127,'Ceiling - Project impl.'!$A$2:$B$203,2,0),"")</f>
        <v/>
      </c>
      <c r="F127" s="145"/>
      <c r="G127" s="146"/>
      <c r="H127" s="147" t="str">
        <f t="shared" si="16"/>
        <v/>
      </c>
      <c r="I127" s="148" t="str">
        <f t="shared" si="17"/>
        <v xml:space="preserve"> </v>
      </c>
      <c r="J127" s="149"/>
      <c r="K127" s="150"/>
      <c r="L127" s="147" t="str">
        <f t="shared" si="18"/>
        <v/>
      </c>
      <c r="M127" s="148" t="str">
        <f t="shared" si="19"/>
        <v xml:space="preserve"> </v>
      </c>
      <c r="N127" s="274"/>
      <c r="O127" s="274"/>
      <c r="P127" s="34"/>
    </row>
    <row r="128" spans="1:16" x14ac:dyDescent="0.25">
      <c r="A128" s="136"/>
      <c r="B128" s="68" t="str">
        <f t="shared" si="15"/>
        <v/>
      </c>
      <c r="C128" s="69" t="str">
        <f>IFERROR(IF(A128="","",IF(VLOOKUP(A128,'I and II. Overview'!$F$36:$L$75,4,0)="","",VLOOKUP(A128,'I and II. Overview'!$F$36:$L$75,4,0))),"")</f>
        <v/>
      </c>
      <c r="D128" s="69" t="str">
        <f>IFERROR(IF(A128="","",IF(VLOOKUP(A128,'I and II. Overview'!$F$36:$L$75,6,0)="","",VLOOKUP(A128,'I and II. Overview'!$F$36:$L$75,6,0))),"")</f>
        <v/>
      </c>
      <c r="E128" s="70" t="str">
        <f>IFERROR(VLOOKUP(D128,'Ceiling - Project impl.'!$A$2:$B$203,2,0),"")</f>
        <v/>
      </c>
      <c r="F128" s="145"/>
      <c r="G128" s="146"/>
      <c r="H128" s="147" t="str">
        <f t="shared" si="16"/>
        <v/>
      </c>
      <c r="I128" s="148" t="str">
        <f t="shared" si="17"/>
        <v xml:space="preserve"> </v>
      </c>
      <c r="J128" s="149"/>
      <c r="K128" s="150"/>
      <c r="L128" s="147" t="str">
        <f t="shared" si="18"/>
        <v/>
      </c>
      <c r="M128" s="148" t="str">
        <f t="shared" si="19"/>
        <v xml:space="preserve"> </v>
      </c>
      <c r="N128" s="274"/>
      <c r="O128" s="274"/>
      <c r="P128" s="34"/>
    </row>
    <row r="129" spans="1:16" x14ac:dyDescent="0.25">
      <c r="A129" s="136"/>
      <c r="B129" s="68" t="str">
        <f t="shared" si="15"/>
        <v/>
      </c>
      <c r="C129" s="69" t="str">
        <f>IFERROR(IF(A129="","",IF(VLOOKUP(A129,'I and II. Overview'!$F$36:$L$75,4,0)="","",VLOOKUP(A129,'I and II. Overview'!$F$36:$L$75,4,0))),"")</f>
        <v/>
      </c>
      <c r="D129" s="69" t="str">
        <f>IFERROR(IF(A129="","",IF(VLOOKUP(A129,'I and II. Overview'!$F$36:$L$75,6,0)="","",VLOOKUP(A129,'I and II. Overview'!$F$36:$L$75,6,0))),"")</f>
        <v/>
      </c>
      <c r="E129" s="70" t="str">
        <f>IFERROR(VLOOKUP(D129,'Ceiling - Project impl.'!$A$2:$B$203,2,0),"")</f>
        <v/>
      </c>
      <c r="F129" s="145"/>
      <c r="G129" s="146"/>
      <c r="H129" s="147" t="str">
        <f t="shared" si="16"/>
        <v/>
      </c>
      <c r="I129" s="148" t="str">
        <f t="shared" si="17"/>
        <v xml:space="preserve"> </v>
      </c>
      <c r="J129" s="149"/>
      <c r="K129" s="150"/>
      <c r="L129" s="147" t="str">
        <f t="shared" si="18"/>
        <v/>
      </c>
      <c r="M129" s="148" t="str">
        <f t="shared" si="19"/>
        <v xml:space="preserve"> </v>
      </c>
      <c r="N129" s="274"/>
      <c r="O129" s="274"/>
      <c r="P129" s="34"/>
    </row>
    <row r="130" spans="1:16" x14ac:dyDescent="0.25">
      <c r="A130" s="136"/>
      <c r="B130" s="68" t="str">
        <f t="shared" si="15"/>
        <v/>
      </c>
      <c r="C130" s="69" t="str">
        <f>IFERROR(IF(A130="","",IF(VLOOKUP(A130,'I and II. Overview'!$F$36:$L$75,4,0)="","",VLOOKUP(A130,'I and II. Overview'!$F$36:$L$75,4,0))),"")</f>
        <v/>
      </c>
      <c r="D130" s="69" t="str">
        <f>IFERROR(IF(A130="","",IF(VLOOKUP(A130,'I and II. Overview'!$F$36:$L$75,6,0)="","",VLOOKUP(A130,'I and II. Overview'!$F$36:$L$75,6,0))),"")</f>
        <v/>
      </c>
      <c r="E130" s="70" t="str">
        <f>IFERROR(VLOOKUP(D130,'Ceiling - Project impl.'!$A$2:$B$203,2,0),"")</f>
        <v/>
      </c>
      <c r="F130" s="145"/>
      <c r="G130" s="146"/>
      <c r="H130" s="147" t="str">
        <f t="shared" si="16"/>
        <v/>
      </c>
      <c r="I130" s="148" t="str">
        <f t="shared" si="17"/>
        <v xml:space="preserve"> </v>
      </c>
      <c r="J130" s="149"/>
      <c r="K130" s="150"/>
      <c r="L130" s="147" t="str">
        <f t="shared" si="18"/>
        <v/>
      </c>
      <c r="M130" s="148" t="str">
        <f t="shared" si="19"/>
        <v xml:space="preserve"> </v>
      </c>
      <c r="N130" s="274"/>
      <c r="O130" s="274"/>
      <c r="P130" s="34"/>
    </row>
    <row r="131" spans="1:16" x14ac:dyDescent="0.25">
      <c r="A131" s="136"/>
      <c r="B131" s="68" t="str">
        <f t="shared" si="15"/>
        <v/>
      </c>
      <c r="C131" s="69" t="str">
        <f>IFERROR(IF(A131="","",IF(VLOOKUP(A131,'I and II. Overview'!$F$36:$L$75,4,0)="","",VLOOKUP(A131,'I and II. Overview'!$F$36:$L$75,4,0))),"")</f>
        <v/>
      </c>
      <c r="D131" s="69" t="str">
        <f>IFERROR(IF(A131="","",IF(VLOOKUP(A131,'I and II. Overview'!$F$36:$L$75,6,0)="","",VLOOKUP(A131,'I and II. Overview'!$F$36:$L$75,6,0))),"")</f>
        <v/>
      </c>
      <c r="E131" s="70" t="str">
        <f>IFERROR(VLOOKUP(D131,'Ceiling - Project impl.'!$A$2:$B$203,2,0),"")</f>
        <v/>
      </c>
      <c r="F131" s="145"/>
      <c r="G131" s="146"/>
      <c r="H131" s="147" t="str">
        <f t="shared" si="16"/>
        <v/>
      </c>
      <c r="I131" s="148" t="str">
        <f t="shared" si="17"/>
        <v xml:space="preserve"> </v>
      </c>
      <c r="J131" s="149"/>
      <c r="K131" s="150"/>
      <c r="L131" s="147" t="str">
        <f t="shared" si="18"/>
        <v/>
      </c>
      <c r="M131" s="148" t="str">
        <f t="shared" si="19"/>
        <v xml:space="preserve"> </v>
      </c>
      <c r="N131" s="274"/>
      <c r="O131" s="274"/>
      <c r="P131" s="34"/>
    </row>
    <row r="132" spans="1:16" x14ac:dyDescent="0.25">
      <c r="A132" s="136"/>
      <c r="B132" s="68" t="str">
        <f t="shared" si="15"/>
        <v/>
      </c>
      <c r="C132" s="69" t="str">
        <f>IFERROR(IF(A132="","",IF(VLOOKUP(A132,'I and II. Overview'!$F$36:$L$75,4,0)="","",VLOOKUP(A132,'I and II. Overview'!$F$36:$L$75,4,0))),"")</f>
        <v/>
      </c>
      <c r="D132" s="69" t="str">
        <f>IFERROR(IF(A132="","",IF(VLOOKUP(A132,'I and II. Overview'!$F$36:$L$75,6,0)="","",VLOOKUP(A132,'I and II. Overview'!$F$36:$L$75,6,0))),"")</f>
        <v/>
      </c>
      <c r="E132" s="70" t="str">
        <f>IFERROR(VLOOKUP(D132,'Ceiling - Project impl.'!$A$2:$B$203,2,0),"")</f>
        <v/>
      </c>
      <c r="F132" s="145"/>
      <c r="G132" s="146"/>
      <c r="H132" s="147" t="str">
        <f t="shared" si="16"/>
        <v/>
      </c>
      <c r="I132" s="148" t="str">
        <f t="shared" si="17"/>
        <v xml:space="preserve"> </v>
      </c>
      <c r="J132" s="149"/>
      <c r="K132" s="150"/>
      <c r="L132" s="147" t="str">
        <f t="shared" si="18"/>
        <v/>
      </c>
      <c r="M132" s="148" t="str">
        <f t="shared" si="19"/>
        <v xml:space="preserve"> </v>
      </c>
      <c r="N132" s="274"/>
      <c r="O132" s="274"/>
      <c r="P132" s="34"/>
    </row>
    <row r="133" spans="1:16" x14ac:dyDescent="0.25">
      <c r="A133" s="136"/>
      <c r="B133" s="68" t="str">
        <f t="shared" si="15"/>
        <v/>
      </c>
      <c r="C133" s="69" t="str">
        <f>IFERROR(IF(A133="","",IF(VLOOKUP(A133,'I and II. Overview'!$F$36:$L$75,4,0)="","",VLOOKUP(A133,'I and II. Overview'!$F$36:$L$75,4,0))),"")</f>
        <v/>
      </c>
      <c r="D133" s="69" t="str">
        <f>IFERROR(IF(A133="","",IF(VLOOKUP(A133,'I and II. Overview'!$F$36:$L$75,6,0)="","",VLOOKUP(A133,'I and II. Overview'!$F$36:$L$75,6,0))),"")</f>
        <v/>
      </c>
      <c r="E133" s="70" t="str">
        <f>IFERROR(VLOOKUP(D133,'Ceiling - Project impl.'!$A$2:$B$203,2,0),"")</f>
        <v/>
      </c>
      <c r="F133" s="145"/>
      <c r="G133" s="146"/>
      <c r="H133" s="147" t="str">
        <f t="shared" si="16"/>
        <v/>
      </c>
      <c r="I133" s="148" t="str">
        <f t="shared" si="17"/>
        <v xml:space="preserve"> </v>
      </c>
      <c r="J133" s="149"/>
      <c r="K133" s="150"/>
      <c r="L133" s="147" t="str">
        <f t="shared" si="18"/>
        <v/>
      </c>
      <c r="M133" s="148" t="str">
        <f t="shared" si="19"/>
        <v xml:space="preserve"> </v>
      </c>
      <c r="N133" s="274"/>
      <c r="O133" s="274"/>
      <c r="P133" s="34"/>
    </row>
    <row r="134" spans="1:16" x14ac:dyDescent="0.25">
      <c r="A134" s="136"/>
      <c r="B134" s="68" t="str">
        <f t="shared" si="15"/>
        <v/>
      </c>
      <c r="C134" s="69" t="str">
        <f>IFERROR(IF(A134="","",IF(VLOOKUP(A134,'I and II. Overview'!$F$36:$L$75,4,0)="","",VLOOKUP(A134,'I and II. Overview'!$F$36:$L$75,4,0))),"")</f>
        <v/>
      </c>
      <c r="D134" s="69" t="str">
        <f>IFERROR(IF(A134="","",IF(VLOOKUP(A134,'I and II. Overview'!$F$36:$L$75,6,0)="","",VLOOKUP(A134,'I and II. Overview'!$F$36:$L$75,6,0))),"")</f>
        <v/>
      </c>
      <c r="E134" s="70" t="str">
        <f>IFERROR(VLOOKUP(D134,'Ceiling - Project impl.'!$A$2:$B$203,2,0),"")</f>
        <v/>
      </c>
      <c r="F134" s="145"/>
      <c r="G134" s="146"/>
      <c r="H134" s="147" t="str">
        <f t="shared" si="16"/>
        <v/>
      </c>
      <c r="I134" s="148" t="str">
        <f t="shared" si="17"/>
        <v xml:space="preserve"> </v>
      </c>
      <c r="J134" s="149"/>
      <c r="K134" s="150"/>
      <c r="L134" s="147" t="str">
        <f t="shared" si="18"/>
        <v/>
      </c>
      <c r="M134" s="148" t="str">
        <f t="shared" si="19"/>
        <v xml:space="preserve"> </v>
      </c>
      <c r="N134" s="274"/>
      <c r="O134" s="274"/>
      <c r="P134" s="34"/>
    </row>
    <row r="135" spans="1:16" x14ac:dyDescent="0.25">
      <c r="A135" s="136"/>
      <c r="B135" s="68" t="str">
        <f t="shared" si="15"/>
        <v/>
      </c>
      <c r="C135" s="69" t="str">
        <f>IFERROR(IF(A135="","",IF(VLOOKUP(A135,'I and II. Overview'!$F$36:$L$75,4,0)="","",VLOOKUP(A135,'I and II. Overview'!$F$36:$L$75,4,0))),"")</f>
        <v/>
      </c>
      <c r="D135" s="69" t="str">
        <f>IFERROR(IF(A135="","",IF(VLOOKUP(A135,'I and II. Overview'!$F$36:$L$75,6,0)="","",VLOOKUP(A135,'I and II. Overview'!$F$36:$L$75,6,0))),"")</f>
        <v/>
      </c>
      <c r="E135" s="70" t="str">
        <f>IFERROR(VLOOKUP(D135,'Ceiling - Project impl.'!$A$2:$B$203,2,0),"")</f>
        <v/>
      </c>
      <c r="F135" s="145"/>
      <c r="G135" s="146"/>
      <c r="H135" s="147" t="str">
        <f t="shared" si="16"/>
        <v/>
      </c>
      <c r="I135" s="148" t="str">
        <f t="shared" si="17"/>
        <v xml:space="preserve"> </v>
      </c>
      <c r="J135" s="149"/>
      <c r="K135" s="150"/>
      <c r="L135" s="147" t="str">
        <f t="shared" si="18"/>
        <v/>
      </c>
      <c r="M135" s="148" t="str">
        <f t="shared" si="19"/>
        <v xml:space="preserve"> </v>
      </c>
      <c r="N135" s="274"/>
      <c r="O135" s="274"/>
      <c r="P135" s="34"/>
    </row>
    <row r="136" spans="1:16" x14ac:dyDescent="0.25">
      <c r="A136" s="136"/>
      <c r="B136" s="68" t="str">
        <f t="shared" si="15"/>
        <v/>
      </c>
      <c r="C136" s="69" t="str">
        <f>IFERROR(IF(A136="","",IF(VLOOKUP(A136,'I and II. Overview'!$F$36:$L$75,4,0)="","",VLOOKUP(A136,'I and II. Overview'!$F$36:$L$75,4,0))),"")</f>
        <v/>
      </c>
      <c r="D136" s="69" t="str">
        <f>IFERROR(IF(A136="","",IF(VLOOKUP(A136,'I and II. Overview'!$F$36:$L$75,6,0)="","",VLOOKUP(A136,'I and II. Overview'!$F$36:$L$75,6,0))),"")</f>
        <v/>
      </c>
      <c r="E136" s="70" t="str">
        <f>IFERROR(VLOOKUP(D136,'Ceiling - Project impl.'!$A$2:$B$203,2,0),"")</f>
        <v/>
      </c>
      <c r="F136" s="145"/>
      <c r="G136" s="146"/>
      <c r="H136" s="147" t="str">
        <f t="shared" si="16"/>
        <v/>
      </c>
      <c r="I136" s="148" t="str">
        <f t="shared" si="17"/>
        <v xml:space="preserve"> </v>
      </c>
      <c r="J136" s="149"/>
      <c r="K136" s="150"/>
      <c r="L136" s="147" t="str">
        <f t="shared" si="18"/>
        <v/>
      </c>
      <c r="M136" s="148" t="str">
        <f t="shared" si="19"/>
        <v xml:space="preserve"> </v>
      </c>
      <c r="N136" s="274"/>
      <c r="O136" s="274"/>
      <c r="P136" s="34"/>
    </row>
    <row r="137" spans="1:16" x14ac:dyDescent="0.25">
      <c r="A137" s="136"/>
      <c r="B137" s="68" t="str">
        <f t="shared" si="15"/>
        <v/>
      </c>
      <c r="C137" s="69" t="str">
        <f>IFERROR(IF(A137="","",IF(VLOOKUP(A137,'I and II. Overview'!$F$36:$L$75,4,0)="","",VLOOKUP(A137,'I and II. Overview'!$F$36:$L$75,4,0))),"")</f>
        <v/>
      </c>
      <c r="D137" s="69" t="str">
        <f>IFERROR(IF(A137="","",IF(VLOOKUP(A137,'I and II. Overview'!$F$36:$L$75,6,0)="","",VLOOKUP(A137,'I and II. Overview'!$F$36:$L$75,6,0))),"")</f>
        <v/>
      </c>
      <c r="E137" s="70" t="str">
        <f>IFERROR(VLOOKUP(D137,'Ceiling - Project impl.'!$A$2:$B$203,2,0),"")</f>
        <v/>
      </c>
      <c r="F137" s="145"/>
      <c r="G137" s="146"/>
      <c r="H137" s="147" t="str">
        <f t="shared" si="16"/>
        <v/>
      </c>
      <c r="I137" s="148" t="str">
        <f t="shared" si="17"/>
        <v xml:space="preserve"> </v>
      </c>
      <c r="J137" s="149"/>
      <c r="K137" s="150"/>
      <c r="L137" s="147" t="str">
        <f t="shared" si="18"/>
        <v/>
      </c>
      <c r="M137" s="148" t="str">
        <f t="shared" si="19"/>
        <v xml:space="preserve"> </v>
      </c>
      <c r="N137" s="274"/>
      <c r="O137" s="274"/>
      <c r="P137" s="34"/>
    </row>
    <row r="138" spans="1:16" x14ac:dyDescent="0.25">
      <c r="A138" s="136"/>
      <c r="B138" s="68" t="str">
        <f t="shared" si="15"/>
        <v/>
      </c>
      <c r="C138" s="69" t="str">
        <f>IFERROR(IF(A138="","",IF(VLOOKUP(A138,'I and II. Overview'!$F$36:$L$75,4,0)="","",VLOOKUP(A138,'I and II. Overview'!$F$36:$L$75,4,0))),"")</f>
        <v/>
      </c>
      <c r="D138" s="69" t="str">
        <f>IFERROR(IF(A138="","",IF(VLOOKUP(A138,'I and II. Overview'!$F$36:$L$75,6,0)="","",VLOOKUP(A138,'I and II. Overview'!$F$36:$L$75,6,0))),"")</f>
        <v/>
      </c>
      <c r="E138" s="70" t="str">
        <f>IFERROR(VLOOKUP(D138,'Ceiling - Project impl.'!$A$2:$B$203,2,0),"")</f>
        <v/>
      </c>
      <c r="F138" s="145"/>
      <c r="G138" s="146"/>
      <c r="H138" s="147" t="str">
        <f t="shared" si="16"/>
        <v/>
      </c>
      <c r="I138" s="148" t="str">
        <f t="shared" si="17"/>
        <v xml:space="preserve"> </v>
      </c>
      <c r="J138" s="149"/>
      <c r="K138" s="150"/>
      <c r="L138" s="147" t="str">
        <f t="shared" si="18"/>
        <v/>
      </c>
      <c r="M138" s="148" t="str">
        <f t="shared" si="19"/>
        <v xml:space="preserve"> </v>
      </c>
      <c r="N138" s="274"/>
      <c r="O138" s="274"/>
      <c r="P138" s="34"/>
    </row>
    <row r="139" spans="1:16" x14ac:dyDescent="0.25">
      <c r="A139" s="136"/>
      <c r="B139" s="68" t="str">
        <f t="shared" si="15"/>
        <v/>
      </c>
      <c r="C139" s="69" t="str">
        <f>IFERROR(IF(A139="","",IF(VLOOKUP(A139,'I and II. Overview'!$F$36:$L$75,4,0)="","",VLOOKUP(A139,'I and II. Overview'!$F$36:$L$75,4,0))),"")</f>
        <v/>
      </c>
      <c r="D139" s="69" t="str">
        <f>IFERROR(IF(A139="","",IF(VLOOKUP(A139,'I and II. Overview'!$F$36:$L$75,6,0)="","",VLOOKUP(A139,'I and II. Overview'!$F$36:$L$75,6,0))),"")</f>
        <v/>
      </c>
      <c r="E139" s="70" t="str">
        <f>IFERROR(VLOOKUP(D139,'Ceiling - Project impl.'!$A$2:$B$203,2,0),"")</f>
        <v/>
      </c>
      <c r="F139" s="145"/>
      <c r="G139" s="146"/>
      <c r="H139" s="147" t="str">
        <f t="shared" si="16"/>
        <v/>
      </c>
      <c r="I139" s="148" t="str">
        <f t="shared" si="17"/>
        <v xml:space="preserve"> </v>
      </c>
      <c r="J139" s="149"/>
      <c r="K139" s="150"/>
      <c r="L139" s="147" t="str">
        <f t="shared" si="18"/>
        <v/>
      </c>
      <c r="M139" s="148" t="str">
        <f t="shared" si="19"/>
        <v xml:space="preserve"> </v>
      </c>
      <c r="N139" s="274"/>
      <c r="O139" s="274"/>
      <c r="P139" s="34"/>
    </row>
    <row r="140" spans="1:16" x14ac:dyDescent="0.25">
      <c r="A140" s="136"/>
      <c r="B140" s="68" t="str">
        <f t="shared" ref="B140:B161" si="20">IFERROR(IF(LEFT(A140,1)="P",TRIM(LEFT(A140,3)),TRIM(RIGHT(A140,3))),"")</f>
        <v/>
      </c>
      <c r="C140" s="69" t="str">
        <f>IFERROR(IF(A140="","",IF(VLOOKUP(A140,'I and II. Overview'!$F$36:$L$75,4,0)="","",VLOOKUP(A140,'I and II. Overview'!$F$36:$L$75,4,0))),"")</f>
        <v/>
      </c>
      <c r="D140" s="69" t="str">
        <f>IFERROR(IF(A140="","",IF(VLOOKUP(A140,'I and II. Overview'!$F$36:$L$75,6,0)="","",VLOOKUP(A140,'I and II. Overview'!$F$36:$L$75,6,0))),"")</f>
        <v/>
      </c>
      <c r="E140" s="70" t="str">
        <f>IFERROR(VLOOKUP(D140,'Ceiling - Project impl.'!$A$2:$B$203,2,0),"")</f>
        <v/>
      </c>
      <c r="F140" s="145"/>
      <c r="G140" s="146"/>
      <c r="H140" s="147" t="str">
        <f t="shared" ref="H140:H161" si="21">IF(D140="","",IF(F140="","",VLOOKUP(F140,$C$5:$F$6,4,0)))</f>
        <v/>
      </c>
      <c r="I140" s="148" t="str">
        <f t="shared" ref="I140:I161" si="22">IF((G140-INT(G140))=0,IFERROR(ROUND(G140*H140,2)," "),0)</f>
        <v xml:space="preserve"> </v>
      </c>
      <c r="J140" s="149"/>
      <c r="K140" s="150"/>
      <c r="L140" s="147" t="str">
        <f t="shared" ref="L140:L161" si="23">IF(D140="","",IF(J140="","",VLOOKUP(J140,$H$5:$N$8,7,0)))</f>
        <v/>
      </c>
      <c r="M140" s="148" t="str">
        <f t="shared" ref="M140:M161" si="24">IF(OR((K140-INT(K140))=0,(K140-INT(K140)=0.5)),IFERROR(ROUND(K140*L140,2)," "),0)</f>
        <v xml:space="preserve"> </v>
      </c>
      <c r="N140" s="274"/>
      <c r="O140" s="274"/>
      <c r="P140" s="34"/>
    </row>
    <row r="141" spans="1:16" x14ac:dyDescent="0.25">
      <c r="A141" s="136"/>
      <c r="B141" s="68" t="str">
        <f t="shared" si="20"/>
        <v/>
      </c>
      <c r="C141" s="69" t="str">
        <f>IFERROR(IF(A141="","",IF(VLOOKUP(A141,'I and II. Overview'!$F$36:$L$75,4,0)="","",VLOOKUP(A141,'I and II. Overview'!$F$36:$L$75,4,0))),"")</f>
        <v/>
      </c>
      <c r="D141" s="69" t="str">
        <f>IFERROR(IF(A141="","",IF(VLOOKUP(A141,'I and II. Overview'!$F$36:$L$75,6,0)="","",VLOOKUP(A141,'I and II. Overview'!$F$36:$L$75,6,0))),"")</f>
        <v/>
      </c>
      <c r="E141" s="70" t="str">
        <f>IFERROR(VLOOKUP(D141,'Ceiling - Project impl.'!$A$2:$B$203,2,0),"")</f>
        <v/>
      </c>
      <c r="F141" s="145"/>
      <c r="G141" s="146"/>
      <c r="H141" s="147" t="str">
        <f t="shared" si="21"/>
        <v/>
      </c>
      <c r="I141" s="148" t="str">
        <f t="shared" si="22"/>
        <v xml:space="preserve"> </v>
      </c>
      <c r="J141" s="149"/>
      <c r="K141" s="150"/>
      <c r="L141" s="147" t="str">
        <f t="shared" si="23"/>
        <v/>
      </c>
      <c r="M141" s="148" t="str">
        <f t="shared" si="24"/>
        <v xml:space="preserve"> </v>
      </c>
      <c r="N141" s="274"/>
      <c r="O141" s="274"/>
      <c r="P141" s="34"/>
    </row>
    <row r="142" spans="1:16" x14ac:dyDescent="0.25">
      <c r="A142" s="136"/>
      <c r="B142" s="68" t="str">
        <f t="shared" si="20"/>
        <v/>
      </c>
      <c r="C142" s="69" t="str">
        <f>IFERROR(IF(A142="","",IF(VLOOKUP(A142,'I and II. Overview'!$F$36:$L$75,4,0)="","",VLOOKUP(A142,'I and II. Overview'!$F$36:$L$75,4,0))),"")</f>
        <v/>
      </c>
      <c r="D142" s="69" t="str">
        <f>IFERROR(IF(A142="","",IF(VLOOKUP(A142,'I and II. Overview'!$F$36:$L$75,6,0)="","",VLOOKUP(A142,'I and II. Overview'!$F$36:$L$75,6,0))),"")</f>
        <v/>
      </c>
      <c r="E142" s="70" t="str">
        <f>IFERROR(VLOOKUP(D142,'Ceiling - Project impl.'!$A$2:$B$203,2,0),"")</f>
        <v/>
      </c>
      <c r="F142" s="145"/>
      <c r="G142" s="146"/>
      <c r="H142" s="147" t="str">
        <f t="shared" si="21"/>
        <v/>
      </c>
      <c r="I142" s="148" t="str">
        <f t="shared" si="22"/>
        <v xml:space="preserve"> </v>
      </c>
      <c r="J142" s="149"/>
      <c r="K142" s="150"/>
      <c r="L142" s="147" t="str">
        <f t="shared" si="23"/>
        <v/>
      </c>
      <c r="M142" s="148" t="str">
        <f t="shared" si="24"/>
        <v xml:space="preserve"> </v>
      </c>
      <c r="N142" s="274"/>
      <c r="O142" s="274"/>
      <c r="P142" s="34"/>
    </row>
    <row r="143" spans="1:16" x14ac:dyDescent="0.25">
      <c r="A143" s="136"/>
      <c r="B143" s="68" t="str">
        <f t="shared" si="20"/>
        <v/>
      </c>
      <c r="C143" s="69" t="str">
        <f>IFERROR(IF(A143="","",IF(VLOOKUP(A143,'I and II. Overview'!$F$36:$L$75,4,0)="","",VLOOKUP(A143,'I and II. Overview'!$F$36:$L$75,4,0))),"")</f>
        <v/>
      </c>
      <c r="D143" s="69" t="str">
        <f>IFERROR(IF(A143="","",IF(VLOOKUP(A143,'I and II. Overview'!$F$36:$L$75,6,0)="","",VLOOKUP(A143,'I and II. Overview'!$F$36:$L$75,6,0))),"")</f>
        <v/>
      </c>
      <c r="E143" s="70" t="str">
        <f>IFERROR(VLOOKUP(D143,'Ceiling - Project impl.'!$A$2:$B$203,2,0),"")</f>
        <v/>
      </c>
      <c r="F143" s="145"/>
      <c r="G143" s="146"/>
      <c r="H143" s="147" t="str">
        <f t="shared" si="21"/>
        <v/>
      </c>
      <c r="I143" s="148" t="str">
        <f t="shared" si="22"/>
        <v xml:space="preserve"> </v>
      </c>
      <c r="J143" s="149"/>
      <c r="K143" s="150"/>
      <c r="L143" s="147" t="str">
        <f t="shared" si="23"/>
        <v/>
      </c>
      <c r="M143" s="148" t="str">
        <f t="shared" si="24"/>
        <v xml:space="preserve"> </v>
      </c>
      <c r="N143" s="274"/>
      <c r="O143" s="274"/>
      <c r="P143" s="34"/>
    </row>
    <row r="144" spans="1:16" x14ac:dyDescent="0.25">
      <c r="A144" s="136"/>
      <c r="B144" s="68" t="str">
        <f t="shared" si="20"/>
        <v/>
      </c>
      <c r="C144" s="69" t="str">
        <f>IFERROR(IF(A144="","",IF(VLOOKUP(A144,'I and II. Overview'!$F$36:$L$75,4,0)="","",VLOOKUP(A144,'I and II. Overview'!$F$36:$L$75,4,0))),"")</f>
        <v/>
      </c>
      <c r="D144" s="69" t="str">
        <f>IFERROR(IF(A144="","",IF(VLOOKUP(A144,'I and II. Overview'!$F$36:$L$75,6,0)="","",VLOOKUP(A144,'I and II. Overview'!$F$36:$L$75,6,0))),"")</f>
        <v/>
      </c>
      <c r="E144" s="70" t="str">
        <f>IFERROR(VLOOKUP(D144,'Ceiling - Project impl.'!$A$2:$B$203,2,0),"")</f>
        <v/>
      </c>
      <c r="F144" s="145"/>
      <c r="G144" s="146"/>
      <c r="H144" s="147" t="str">
        <f t="shared" si="21"/>
        <v/>
      </c>
      <c r="I144" s="148" t="str">
        <f t="shared" si="22"/>
        <v xml:space="preserve"> </v>
      </c>
      <c r="J144" s="149"/>
      <c r="K144" s="150"/>
      <c r="L144" s="147" t="str">
        <f t="shared" si="23"/>
        <v/>
      </c>
      <c r="M144" s="148" t="str">
        <f t="shared" si="24"/>
        <v xml:space="preserve"> </v>
      </c>
      <c r="N144" s="274"/>
      <c r="O144" s="274"/>
      <c r="P144" s="34"/>
    </row>
    <row r="145" spans="1:16" x14ac:dyDescent="0.25">
      <c r="A145" s="136"/>
      <c r="B145" s="68" t="str">
        <f t="shared" si="20"/>
        <v/>
      </c>
      <c r="C145" s="69" t="str">
        <f>IFERROR(IF(A145="","",IF(VLOOKUP(A145,'I and II. Overview'!$F$36:$L$75,4,0)="","",VLOOKUP(A145,'I and II. Overview'!$F$36:$L$75,4,0))),"")</f>
        <v/>
      </c>
      <c r="D145" s="69" t="str">
        <f>IFERROR(IF(A145="","",IF(VLOOKUP(A145,'I and II. Overview'!$F$36:$L$75,6,0)="","",VLOOKUP(A145,'I and II. Overview'!$F$36:$L$75,6,0))),"")</f>
        <v/>
      </c>
      <c r="E145" s="70" t="str">
        <f>IFERROR(VLOOKUP(D145,'Ceiling - Project impl.'!$A$2:$B$203,2,0),"")</f>
        <v/>
      </c>
      <c r="F145" s="145"/>
      <c r="G145" s="146"/>
      <c r="H145" s="147" t="str">
        <f t="shared" si="21"/>
        <v/>
      </c>
      <c r="I145" s="148" t="str">
        <f t="shared" si="22"/>
        <v xml:space="preserve"> </v>
      </c>
      <c r="J145" s="149"/>
      <c r="K145" s="150"/>
      <c r="L145" s="147" t="str">
        <f t="shared" si="23"/>
        <v/>
      </c>
      <c r="M145" s="148" t="str">
        <f t="shared" si="24"/>
        <v xml:space="preserve"> </v>
      </c>
      <c r="N145" s="274"/>
      <c r="O145" s="274"/>
      <c r="P145" s="34"/>
    </row>
    <row r="146" spans="1:16" x14ac:dyDescent="0.25">
      <c r="A146" s="136"/>
      <c r="B146" s="68" t="str">
        <f t="shared" si="20"/>
        <v/>
      </c>
      <c r="C146" s="69" t="str">
        <f>IFERROR(IF(A146="","",IF(VLOOKUP(A146,'I and II. Overview'!$F$36:$L$75,4,0)="","",VLOOKUP(A146,'I and II. Overview'!$F$36:$L$75,4,0))),"")</f>
        <v/>
      </c>
      <c r="D146" s="69" t="str">
        <f>IFERROR(IF(A146="","",IF(VLOOKUP(A146,'I and II. Overview'!$F$36:$L$75,6,0)="","",VLOOKUP(A146,'I and II. Overview'!$F$36:$L$75,6,0))),"")</f>
        <v/>
      </c>
      <c r="E146" s="70" t="str">
        <f>IFERROR(VLOOKUP(D146,'Ceiling - Project impl.'!$A$2:$B$203,2,0),"")</f>
        <v/>
      </c>
      <c r="F146" s="145"/>
      <c r="G146" s="146"/>
      <c r="H146" s="147" t="str">
        <f t="shared" si="21"/>
        <v/>
      </c>
      <c r="I146" s="148" t="str">
        <f t="shared" si="22"/>
        <v xml:space="preserve"> </v>
      </c>
      <c r="J146" s="149"/>
      <c r="K146" s="150"/>
      <c r="L146" s="147" t="str">
        <f t="shared" si="23"/>
        <v/>
      </c>
      <c r="M146" s="148" t="str">
        <f t="shared" si="24"/>
        <v xml:space="preserve"> </v>
      </c>
      <c r="N146" s="274"/>
      <c r="O146" s="274"/>
      <c r="P146" s="34"/>
    </row>
    <row r="147" spans="1:16" x14ac:dyDescent="0.25">
      <c r="A147" s="136"/>
      <c r="B147" s="68" t="str">
        <f t="shared" si="20"/>
        <v/>
      </c>
      <c r="C147" s="69" t="str">
        <f>IFERROR(IF(A147="","",IF(VLOOKUP(A147,'I and II. Overview'!$F$36:$L$75,4,0)="","",VLOOKUP(A147,'I and II. Overview'!$F$36:$L$75,4,0))),"")</f>
        <v/>
      </c>
      <c r="D147" s="69" t="str">
        <f>IFERROR(IF(A147="","",IF(VLOOKUP(A147,'I and II. Overview'!$F$36:$L$75,6,0)="","",VLOOKUP(A147,'I and II. Overview'!$F$36:$L$75,6,0))),"")</f>
        <v/>
      </c>
      <c r="E147" s="70" t="str">
        <f>IFERROR(VLOOKUP(D147,'Ceiling - Project impl.'!$A$2:$B$203,2,0),"")</f>
        <v/>
      </c>
      <c r="F147" s="145"/>
      <c r="G147" s="146"/>
      <c r="H147" s="147" t="str">
        <f t="shared" si="21"/>
        <v/>
      </c>
      <c r="I147" s="148" t="str">
        <f t="shared" si="22"/>
        <v xml:space="preserve"> </v>
      </c>
      <c r="J147" s="149"/>
      <c r="K147" s="150"/>
      <c r="L147" s="147" t="str">
        <f t="shared" si="23"/>
        <v/>
      </c>
      <c r="M147" s="148" t="str">
        <f t="shared" si="24"/>
        <v xml:space="preserve"> </v>
      </c>
      <c r="N147" s="274"/>
      <c r="O147" s="274"/>
      <c r="P147" s="34"/>
    </row>
    <row r="148" spans="1:16" x14ac:dyDescent="0.25">
      <c r="A148" s="136"/>
      <c r="B148" s="68" t="str">
        <f t="shared" si="20"/>
        <v/>
      </c>
      <c r="C148" s="69" t="str">
        <f>IFERROR(IF(A148="","",IF(VLOOKUP(A148,'I and II. Overview'!$F$36:$L$75,4,0)="","",VLOOKUP(A148,'I and II. Overview'!$F$36:$L$75,4,0))),"")</f>
        <v/>
      </c>
      <c r="D148" s="69" t="str">
        <f>IFERROR(IF(A148="","",IF(VLOOKUP(A148,'I and II. Overview'!$F$36:$L$75,6,0)="","",VLOOKUP(A148,'I and II. Overview'!$F$36:$L$75,6,0))),"")</f>
        <v/>
      </c>
      <c r="E148" s="70" t="str">
        <f>IFERROR(VLOOKUP(D148,'Ceiling - Project impl.'!$A$2:$B$203,2,0),"")</f>
        <v/>
      </c>
      <c r="F148" s="145"/>
      <c r="G148" s="146"/>
      <c r="H148" s="147" t="str">
        <f t="shared" si="21"/>
        <v/>
      </c>
      <c r="I148" s="148" t="str">
        <f t="shared" si="22"/>
        <v xml:space="preserve"> </v>
      </c>
      <c r="J148" s="149"/>
      <c r="K148" s="150"/>
      <c r="L148" s="147" t="str">
        <f t="shared" si="23"/>
        <v/>
      </c>
      <c r="M148" s="148" t="str">
        <f t="shared" si="24"/>
        <v xml:space="preserve"> </v>
      </c>
      <c r="N148" s="274"/>
      <c r="O148" s="274"/>
      <c r="P148" s="34"/>
    </row>
    <row r="149" spans="1:16" x14ac:dyDescent="0.25">
      <c r="A149" s="136"/>
      <c r="B149" s="68" t="str">
        <f t="shared" si="20"/>
        <v/>
      </c>
      <c r="C149" s="69" t="str">
        <f>IFERROR(IF(A149="","",IF(VLOOKUP(A149,'I and II. Overview'!$F$36:$L$75,4,0)="","",VLOOKUP(A149,'I and II. Overview'!$F$36:$L$75,4,0))),"")</f>
        <v/>
      </c>
      <c r="D149" s="69" t="str">
        <f>IFERROR(IF(A149="","",IF(VLOOKUP(A149,'I and II. Overview'!$F$36:$L$75,6,0)="","",VLOOKUP(A149,'I and II. Overview'!$F$36:$L$75,6,0))),"")</f>
        <v/>
      </c>
      <c r="E149" s="70" t="str">
        <f>IFERROR(VLOOKUP(D149,'Ceiling - Project impl.'!$A$2:$B$203,2,0),"")</f>
        <v/>
      </c>
      <c r="F149" s="145"/>
      <c r="G149" s="146"/>
      <c r="H149" s="147" t="str">
        <f t="shared" si="21"/>
        <v/>
      </c>
      <c r="I149" s="148" t="str">
        <f t="shared" si="22"/>
        <v xml:space="preserve"> </v>
      </c>
      <c r="J149" s="149"/>
      <c r="K149" s="150"/>
      <c r="L149" s="147" t="str">
        <f t="shared" si="23"/>
        <v/>
      </c>
      <c r="M149" s="148" t="str">
        <f t="shared" si="24"/>
        <v xml:space="preserve"> </v>
      </c>
      <c r="N149" s="274"/>
      <c r="O149" s="274"/>
      <c r="P149" s="34"/>
    </row>
    <row r="150" spans="1:16" x14ac:dyDescent="0.25">
      <c r="A150" s="136"/>
      <c r="B150" s="68" t="str">
        <f t="shared" si="20"/>
        <v/>
      </c>
      <c r="C150" s="69" t="str">
        <f>IFERROR(IF(A150="","",IF(VLOOKUP(A150,'I and II. Overview'!$F$36:$L$75,4,0)="","",VLOOKUP(A150,'I and II. Overview'!$F$36:$L$75,4,0))),"")</f>
        <v/>
      </c>
      <c r="D150" s="69" t="str">
        <f>IFERROR(IF(A150="","",IF(VLOOKUP(A150,'I and II. Overview'!$F$36:$L$75,6,0)="","",VLOOKUP(A150,'I and II. Overview'!$F$36:$L$75,6,0))),"")</f>
        <v/>
      </c>
      <c r="E150" s="70" t="str">
        <f>IFERROR(VLOOKUP(D150,'Ceiling - Project impl.'!$A$2:$B$203,2,0),"")</f>
        <v/>
      </c>
      <c r="F150" s="145"/>
      <c r="G150" s="146"/>
      <c r="H150" s="147" t="str">
        <f t="shared" si="21"/>
        <v/>
      </c>
      <c r="I150" s="148" t="str">
        <f t="shared" si="22"/>
        <v xml:space="preserve"> </v>
      </c>
      <c r="J150" s="149"/>
      <c r="K150" s="150"/>
      <c r="L150" s="147" t="str">
        <f t="shared" si="23"/>
        <v/>
      </c>
      <c r="M150" s="148" t="str">
        <f t="shared" si="24"/>
        <v xml:space="preserve"> </v>
      </c>
      <c r="N150" s="274"/>
      <c r="O150" s="274"/>
      <c r="P150" s="34"/>
    </row>
    <row r="151" spans="1:16" x14ac:dyDescent="0.25">
      <c r="A151" s="136"/>
      <c r="B151" s="68" t="str">
        <f t="shared" si="20"/>
        <v/>
      </c>
      <c r="C151" s="69" t="str">
        <f>IFERROR(IF(A151="","",IF(VLOOKUP(A151,'I and II. Overview'!$F$36:$L$75,4,0)="","",VLOOKUP(A151,'I and II. Overview'!$F$36:$L$75,4,0))),"")</f>
        <v/>
      </c>
      <c r="D151" s="69" t="str">
        <f>IFERROR(IF(A151="","",IF(VLOOKUP(A151,'I and II. Overview'!$F$36:$L$75,6,0)="","",VLOOKUP(A151,'I and II. Overview'!$F$36:$L$75,6,0))),"")</f>
        <v/>
      </c>
      <c r="E151" s="70" t="str">
        <f>IFERROR(VLOOKUP(D151,'Ceiling - Project impl.'!$A$2:$B$203,2,0),"")</f>
        <v/>
      </c>
      <c r="F151" s="145"/>
      <c r="G151" s="146"/>
      <c r="H151" s="147" t="str">
        <f t="shared" si="21"/>
        <v/>
      </c>
      <c r="I151" s="148" t="str">
        <f t="shared" si="22"/>
        <v xml:space="preserve"> </v>
      </c>
      <c r="J151" s="149"/>
      <c r="K151" s="150"/>
      <c r="L151" s="147" t="str">
        <f t="shared" si="23"/>
        <v/>
      </c>
      <c r="M151" s="148" t="str">
        <f t="shared" si="24"/>
        <v xml:space="preserve"> </v>
      </c>
      <c r="N151" s="274"/>
      <c r="O151" s="274"/>
      <c r="P151" s="34"/>
    </row>
    <row r="152" spans="1:16" x14ac:dyDescent="0.25">
      <c r="A152" s="136"/>
      <c r="B152" s="68" t="str">
        <f t="shared" si="20"/>
        <v/>
      </c>
      <c r="C152" s="69" t="str">
        <f>IFERROR(IF(A152="","",IF(VLOOKUP(A152,'I and II. Overview'!$F$36:$L$75,4,0)="","",VLOOKUP(A152,'I and II. Overview'!$F$36:$L$75,4,0))),"")</f>
        <v/>
      </c>
      <c r="D152" s="69" t="str">
        <f>IFERROR(IF(A152="","",IF(VLOOKUP(A152,'I and II. Overview'!$F$36:$L$75,6,0)="","",VLOOKUP(A152,'I and II. Overview'!$F$36:$L$75,6,0))),"")</f>
        <v/>
      </c>
      <c r="E152" s="70" t="str">
        <f>IFERROR(VLOOKUP(D152,'Ceiling - Project impl.'!$A$2:$B$203,2,0),"")</f>
        <v/>
      </c>
      <c r="F152" s="145"/>
      <c r="G152" s="146"/>
      <c r="H152" s="147" t="str">
        <f t="shared" si="21"/>
        <v/>
      </c>
      <c r="I152" s="148" t="str">
        <f t="shared" si="22"/>
        <v xml:space="preserve"> </v>
      </c>
      <c r="J152" s="149"/>
      <c r="K152" s="150"/>
      <c r="L152" s="147" t="str">
        <f t="shared" si="23"/>
        <v/>
      </c>
      <c r="M152" s="148" t="str">
        <f t="shared" si="24"/>
        <v xml:space="preserve"> </v>
      </c>
      <c r="N152" s="274"/>
      <c r="O152" s="274"/>
      <c r="P152" s="34"/>
    </row>
    <row r="153" spans="1:16" x14ac:dyDescent="0.25">
      <c r="A153" s="136"/>
      <c r="B153" s="68" t="str">
        <f t="shared" si="20"/>
        <v/>
      </c>
      <c r="C153" s="69" t="str">
        <f>IFERROR(IF(A153="","",IF(VLOOKUP(A153,'I and II. Overview'!$F$36:$L$75,4,0)="","",VLOOKUP(A153,'I and II. Overview'!$F$36:$L$75,4,0))),"")</f>
        <v/>
      </c>
      <c r="D153" s="69" t="str">
        <f>IFERROR(IF(A153="","",IF(VLOOKUP(A153,'I and II. Overview'!$F$36:$L$75,6,0)="","",VLOOKUP(A153,'I and II. Overview'!$F$36:$L$75,6,0))),"")</f>
        <v/>
      </c>
      <c r="E153" s="70" t="str">
        <f>IFERROR(VLOOKUP(D153,'Ceiling - Project impl.'!$A$2:$B$203,2,0),"")</f>
        <v/>
      </c>
      <c r="F153" s="145"/>
      <c r="G153" s="146"/>
      <c r="H153" s="147" t="str">
        <f t="shared" si="21"/>
        <v/>
      </c>
      <c r="I153" s="148" t="str">
        <f t="shared" si="22"/>
        <v xml:space="preserve"> </v>
      </c>
      <c r="J153" s="149"/>
      <c r="K153" s="150"/>
      <c r="L153" s="147" t="str">
        <f t="shared" si="23"/>
        <v/>
      </c>
      <c r="M153" s="148" t="str">
        <f t="shared" si="24"/>
        <v xml:space="preserve"> </v>
      </c>
      <c r="N153" s="274"/>
      <c r="O153" s="274"/>
      <c r="P153" s="34"/>
    </row>
    <row r="154" spans="1:16" x14ac:dyDescent="0.25">
      <c r="A154" s="136"/>
      <c r="B154" s="68" t="str">
        <f t="shared" si="20"/>
        <v/>
      </c>
      <c r="C154" s="69" t="str">
        <f>IFERROR(IF(A154="","",IF(VLOOKUP(A154,'I and II. Overview'!$F$36:$L$75,4,0)="","",VLOOKUP(A154,'I and II. Overview'!$F$36:$L$75,4,0))),"")</f>
        <v/>
      </c>
      <c r="D154" s="69" t="str">
        <f>IFERROR(IF(A154="","",IF(VLOOKUP(A154,'I and II. Overview'!$F$36:$L$75,6,0)="","",VLOOKUP(A154,'I and II. Overview'!$F$36:$L$75,6,0))),"")</f>
        <v/>
      </c>
      <c r="E154" s="70" t="str">
        <f>IFERROR(VLOOKUP(D154,'Ceiling - Project impl.'!$A$2:$B$203,2,0),"")</f>
        <v/>
      </c>
      <c r="F154" s="145"/>
      <c r="G154" s="146"/>
      <c r="H154" s="147" t="str">
        <f t="shared" si="21"/>
        <v/>
      </c>
      <c r="I154" s="148" t="str">
        <f t="shared" si="22"/>
        <v xml:space="preserve"> </v>
      </c>
      <c r="J154" s="149"/>
      <c r="K154" s="150"/>
      <c r="L154" s="147" t="str">
        <f t="shared" si="23"/>
        <v/>
      </c>
      <c r="M154" s="148" t="str">
        <f t="shared" si="24"/>
        <v xml:space="preserve"> </v>
      </c>
      <c r="N154" s="274"/>
      <c r="O154" s="274"/>
      <c r="P154" s="34"/>
    </row>
    <row r="155" spans="1:16" x14ac:dyDescent="0.25">
      <c r="A155" s="136"/>
      <c r="B155" s="68" t="str">
        <f t="shared" si="20"/>
        <v/>
      </c>
      <c r="C155" s="69" t="str">
        <f>IFERROR(IF(A155="","",IF(VLOOKUP(A155,'I and II. Overview'!$F$36:$L$75,4,0)="","",VLOOKUP(A155,'I and II. Overview'!$F$36:$L$75,4,0))),"")</f>
        <v/>
      </c>
      <c r="D155" s="69" t="str">
        <f>IFERROR(IF(A155="","",IF(VLOOKUP(A155,'I and II. Overview'!$F$36:$L$75,6,0)="","",VLOOKUP(A155,'I and II. Overview'!$F$36:$L$75,6,0))),"")</f>
        <v/>
      </c>
      <c r="E155" s="70" t="str">
        <f>IFERROR(VLOOKUP(D155,'Ceiling - Project impl.'!$A$2:$B$203,2,0),"")</f>
        <v/>
      </c>
      <c r="F155" s="145"/>
      <c r="G155" s="146"/>
      <c r="H155" s="147" t="str">
        <f t="shared" si="21"/>
        <v/>
      </c>
      <c r="I155" s="148" t="str">
        <f t="shared" si="22"/>
        <v xml:space="preserve"> </v>
      </c>
      <c r="J155" s="149"/>
      <c r="K155" s="150"/>
      <c r="L155" s="147" t="str">
        <f t="shared" si="23"/>
        <v/>
      </c>
      <c r="M155" s="148" t="str">
        <f t="shared" si="24"/>
        <v xml:space="preserve"> </v>
      </c>
      <c r="N155" s="274"/>
      <c r="O155" s="274"/>
      <c r="P155" s="34"/>
    </row>
    <row r="156" spans="1:16" x14ac:dyDescent="0.25">
      <c r="A156" s="136"/>
      <c r="B156" s="68" t="str">
        <f t="shared" si="20"/>
        <v/>
      </c>
      <c r="C156" s="69" t="str">
        <f>IFERROR(IF(A156="","",IF(VLOOKUP(A156,'I and II. Overview'!$F$36:$L$75,4,0)="","",VLOOKUP(A156,'I and II. Overview'!$F$36:$L$75,4,0))),"")</f>
        <v/>
      </c>
      <c r="D156" s="69" t="str">
        <f>IFERROR(IF(A156="","",IF(VLOOKUP(A156,'I and II. Overview'!$F$36:$L$75,6,0)="","",VLOOKUP(A156,'I and II. Overview'!$F$36:$L$75,6,0))),"")</f>
        <v/>
      </c>
      <c r="E156" s="70" t="str">
        <f>IFERROR(VLOOKUP(D156,'Ceiling - Project impl.'!$A$2:$B$203,2,0),"")</f>
        <v/>
      </c>
      <c r="F156" s="145"/>
      <c r="G156" s="146"/>
      <c r="H156" s="147" t="str">
        <f t="shared" si="21"/>
        <v/>
      </c>
      <c r="I156" s="148" t="str">
        <f t="shared" si="22"/>
        <v xml:space="preserve"> </v>
      </c>
      <c r="J156" s="149"/>
      <c r="K156" s="150"/>
      <c r="L156" s="147" t="str">
        <f t="shared" si="23"/>
        <v/>
      </c>
      <c r="M156" s="148" t="str">
        <f t="shared" si="24"/>
        <v xml:space="preserve"> </v>
      </c>
      <c r="N156" s="274"/>
      <c r="O156" s="274"/>
      <c r="P156" s="34"/>
    </row>
    <row r="157" spans="1:16" x14ac:dyDescent="0.25">
      <c r="A157" s="136"/>
      <c r="B157" s="68" t="str">
        <f t="shared" si="20"/>
        <v/>
      </c>
      <c r="C157" s="69" t="str">
        <f>IFERROR(IF(A157="","",IF(VLOOKUP(A157,'I and II. Overview'!$F$36:$L$75,4,0)="","",VLOOKUP(A157,'I and II. Overview'!$F$36:$L$75,4,0))),"")</f>
        <v/>
      </c>
      <c r="D157" s="69" t="str">
        <f>IFERROR(IF(A157="","",IF(VLOOKUP(A157,'I and II. Overview'!$F$36:$L$75,6,0)="","",VLOOKUP(A157,'I and II. Overview'!$F$36:$L$75,6,0))),"")</f>
        <v/>
      </c>
      <c r="E157" s="70" t="str">
        <f>IFERROR(VLOOKUP(D157,'Ceiling - Project impl.'!$A$2:$B$203,2,0),"")</f>
        <v/>
      </c>
      <c r="F157" s="145"/>
      <c r="G157" s="146"/>
      <c r="H157" s="147" t="str">
        <f t="shared" si="21"/>
        <v/>
      </c>
      <c r="I157" s="148" t="str">
        <f t="shared" si="22"/>
        <v xml:space="preserve"> </v>
      </c>
      <c r="J157" s="149"/>
      <c r="K157" s="150"/>
      <c r="L157" s="147" t="str">
        <f t="shared" si="23"/>
        <v/>
      </c>
      <c r="M157" s="148" t="str">
        <f t="shared" si="24"/>
        <v xml:space="preserve"> </v>
      </c>
      <c r="N157" s="274"/>
      <c r="O157" s="274"/>
      <c r="P157" s="34"/>
    </row>
    <row r="158" spans="1:16" x14ac:dyDescent="0.25">
      <c r="A158" s="136"/>
      <c r="B158" s="68" t="str">
        <f t="shared" si="20"/>
        <v/>
      </c>
      <c r="C158" s="69" t="str">
        <f>IFERROR(IF(A158="","",IF(VLOOKUP(A158,'I and II. Overview'!$F$36:$L$75,4,0)="","",VLOOKUP(A158,'I and II. Overview'!$F$36:$L$75,4,0))),"")</f>
        <v/>
      </c>
      <c r="D158" s="69" t="str">
        <f>IFERROR(IF(A158="","",IF(VLOOKUP(A158,'I and II. Overview'!$F$36:$L$75,6,0)="","",VLOOKUP(A158,'I and II. Overview'!$F$36:$L$75,6,0))),"")</f>
        <v/>
      </c>
      <c r="E158" s="70" t="str">
        <f>IFERROR(VLOOKUP(D158,'Ceiling - Project impl.'!$A$2:$B$203,2,0),"")</f>
        <v/>
      </c>
      <c r="F158" s="145"/>
      <c r="G158" s="146"/>
      <c r="H158" s="147" t="str">
        <f t="shared" si="21"/>
        <v/>
      </c>
      <c r="I158" s="148" t="str">
        <f t="shared" si="22"/>
        <v xml:space="preserve"> </v>
      </c>
      <c r="J158" s="149"/>
      <c r="K158" s="150"/>
      <c r="L158" s="147" t="str">
        <f t="shared" si="23"/>
        <v/>
      </c>
      <c r="M158" s="148" t="str">
        <f t="shared" si="24"/>
        <v xml:space="preserve"> </v>
      </c>
      <c r="N158" s="274"/>
      <c r="O158" s="274"/>
      <c r="P158" s="34"/>
    </row>
    <row r="159" spans="1:16" x14ac:dyDescent="0.25">
      <c r="A159" s="136"/>
      <c r="B159" s="68" t="str">
        <f t="shared" si="20"/>
        <v/>
      </c>
      <c r="C159" s="69" t="str">
        <f>IFERROR(IF(A159="","",IF(VLOOKUP(A159,'I and II. Overview'!$F$36:$L$75,4,0)="","",VLOOKUP(A159,'I and II. Overview'!$F$36:$L$75,4,0))),"")</f>
        <v/>
      </c>
      <c r="D159" s="69" t="str">
        <f>IFERROR(IF(A159="","",IF(VLOOKUP(A159,'I and II. Overview'!$F$36:$L$75,6,0)="","",VLOOKUP(A159,'I and II. Overview'!$F$36:$L$75,6,0))),"")</f>
        <v/>
      </c>
      <c r="E159" s="70" t="str">
        <f>IFERROR(VLOOKUP(D159,'Ceiling - Project impl.'!$A$2:$B$203,2,0),"")</f>
        <v/>
      </c>
      <c r="F159" s="145"/>
      <c r="G159" s="146"/>
      <c r="H159" s="147" t="str">
        <f t="shared" si="21"/>
        <v/>
      </c>
      <c r="I159" s="148" t="str">
        <f t="shared" si="22"/>
        <v xml:space="preserve"> </v>
      </c>
      <c r="J159" s="149"/>
      <c r="K159" s="150"/>
      <c r="L159" s="147" t="str">
        <f t="shared" si="23"/>
        <v/>
      </c>
      <c r="M159" s="148" t="str">
        <f t="shared" si="24"/>
        <v xml:space="preserve"> </v>
      </c>
      <c r="N159" s="274"/>
      <c r="O159" s="274"/>
      <c r="P159" s="34"/>
    </row>
    <row r="160" spans="1:16" x14ac:dyDescent="0.25">
      <c r="A160" s="136"/>
      <c r="B160" s="68" t="str">
        <f t="shared" si="20"/>
        <v/>
      </c>
      <c r="C160" s="69" t="str">
        <f>IFERROR(IF(A160="","",IF(VLOOKUP(A160,'I and II. Overview'!$F$36:$L$75,4,0)="","",VLOOKUP(A160,'I and II. Overview'!$F$36:$L$75,4,0))),"")</f>
        <v/>
      </c>
      <c r="D160" s="69" t="str">
        <f>IFERROR(IF(A160="","",IF(VLOOKUP(A160,'I and II. Overview'!$F$36:$L$75,6,0)="","",VLOOKUP(A160,'I and II. Overview'!$F$36:$L$75,6,0))),"")</f>
        <v/>
      </c>
      <c r="E160" s="70" t="str">
        <f>IFERROR(VLOOKUP(D160,'Ceiling - Project impl.'!$A$2:$B$203,2,0),"")</f>
        <v/>
      </c>
      <c r="F160" s="145"/>
      <c r="G160" s="146"/>
      <c r="H160" s="147" t="str">
        <f t="shared" si="21"/>
        <v/>
      </c>
      <c r="I160" s="148" t="str">
        <f t="shared" si="22"/>
        <v xml:space="preserve"> </v>
      </c>
      <c r="J160" s="149"/>
      <c r="K160" s="150"/>
      <c r="L160" s="147" t="str">
        <f t="shared" si="23"/>
        <v/>
      </c>
      <c r="M160" s="148" t="str">
        <f t="shared" si="24"/>
        <v xml:space="preserve"> </v>
      </c>
      <c r="N160" s="274"/>
      <c r="O160" s="274"/>
      <c r="P160" s="34"/>
    </row>
    <row r="161" spans="1:16" x14ac:dyDescent="0.25">
      <c r="A161" s="136"/>
      <c r="B161" s="68" t="str">
        <f t="shared" si="20"/>
        <v/>
      </c>
      <c r="C161" s="69" t="str">
        <f>IFERROR(IF(A161="","",IF(VLOOKUP(A161,'I and II. Overview'!$F$36:$L$75,4,0)="","",VLOOKUP(A161,'I and II. Overview'!$F$36:$L$75,4,0))),"")</f>
        <v/>
      </c>
      <c r="D161" s="69" t="str">
        <f>IFERROR(IF(A161="","",IF(VLOOKUP(A161,'I and II. Overview'!$F$36:$L$75,6,0)="","",VLOOKUP(A161,'I and II. Overview'!$F$36:$L$75,6,0))),"")</f>
        <v/>
      </c>
      <c r="E161" s="70" t="str">
        <f>IFERROR(VLOOKUP(D161,'Ceiling - Project impl.'!$A$2:$B$203,2,0),"")</f>
        <v/>
      </c>
      <c r="F161" s="145"/>
      <c r="G161" s="146"/>
      <c r="H161" s="147" t="str">
        <f t="shared" si="21"/>
        <v/>
      </c>
      <c r="I161" s="148" t="str">
        <f t="shared" si="22"/>
        <v xml:space="preserve"> </v>
      </c>
      <c r="J161" s="149"/>
      <c r="K161" s="150"/>
      <c r="L161" s="147" t="str">
        <f t="shared" si="23"/>
        <v/>
      </c>
      <c r="M161" s="148" t="str">
        <f t="shared" si="24"/>
        <v xml:space="preserve"> </v>
      </c>
      <c r="N161" s="274"/>
      <c r="O161" s="274"/>
      <c r="P161" s="34"/>
    </row>
    <row r="162" spans="1:16" ht="15.75" customHeight="1" x14ac:dyDescent="0.25">
      <c r="A162" s="151"/>
      <c r="B162" s="152"/>
      <c r="C162" s="275" t="str">
        <f>+Translation!A88</f>
        <v>Total Part IV</v>
      </c>
      <c r="D162" s="275"/>
      <c r="E162" s="275"/>
      <c r="F162" s="276"/>
      <c r="G162" s="276"/>
      <c r="H162" s="276"/>
      <c r="I162" s="153">
        <f>SUM(I12:I161)</f>
        <v>30250</v>
      </c>
      <c r="J162" s="277"/>
      <c r="K162" s="277"/>
      <c r="L162" s="277"/>
      <c r="M162" s="153">
        <f>SUM(M12:M161)</f>
        <v>33000</v>
      </c>
      <c r="N162" s="278"/>
      <c r="O162" s="278"/>
      <c r="P162" s="34"/>
    </row>
    <row r="163" spans="1:16" ht="4.5" customHeight="1" x14ac:dyDescent="0.25"/>
  </sheetData>
  <sheetProtection password="8100" sheet="1" objects="1" scenarios="1"/>
  <mergeCells count="166">
    <mergeCell ref="A1:C1"/>
    <mergeCell ref="D1:M1"/>
    <mergeCell ref="N1:O1"/>
    <mergeCell ref="C3:F3"/>
    <mergeCell ref="H3:N3"/>
    <mergeCell ref="C4:E4"/>
    <mergeCell ref="H4:M4"/>
    <mergeCell ref="C10:D10"/>
    <mergeCell ref="E10:E11"/>
    <mergeCell ref="F10:I10"/>
    <mergeCell ref="J10:M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C162:E162"/>
    <mergeCell ref="F162:H162"/>
    <mergeCell ref="J162:L162"/>
    <mergeCell ref="N162:O162"/>
  </mergeCells>
  <conditionalFormatting sqref="A1:B1 V1">
    <cfRule type="cellIs" dxfId="170" priority="2" operator="equal">
      <formula>"&gt; 30 %"</formula>
    </cfRule>
  </conditionalFormatting>
  <dataValidations count="7">
    <dataValidation allowBlank="1" showInputMessage="1" errorTitle="Warning: Max Ceilings exceeded" error="Please be aware that this exceed the &quot;Ceilings&quot; for the maximum amounts for staff cost by country" sqref="H12:H161 L12:L161" xr:uid="{00000000-0002-0000-0200-000000000000}">
      <formula1>0</formula1>
      <formula2>0</formula2>
    </dataValidation>
    <dataValidation type="textLength" operator="lessThan" allowBlank="1" showInputMessage="1" showErrorMessage="1" sqref="N12:N161" xr:uid="{00000000-0002-0000-0200-000001000000}">
      <formula1>5</formula1>
      <formula2>0</formula2>
    </dataValidation>
    <dataValidation type="list" allowBlank="1" showInputMessage="1" showErrorMessage="1" sqref="J12:J161" xr:uid="{00000000-0002-0000-0200-000002000000}">
      <formula1>$H$5:$H$8</formula1>
      <formula2>0</formula2>
    </dataValidation>
    <dataValidation type="list" allowBlank="1" showInputMessage="1" showErrorMessage="1" sqref="F12:F161" xr:uid="{00000000-0002-0000-0200-000003000000}">
      <formula1>$C$5:$C$6</formula1>
      <formula2>0</formula2>
    </dataValidation>
    <dataValidation type="whole" operator="greaterThanOrEqual" allowBlank="1" showInputMessage="1" showErrorMessage="1" sqref="G12:G161" xr:uid="{00000000-0002-0000-0200-000004000000}">
      <formula1>0</formula1>
      <formula2>0</formula2>
    </dataValidation>
    <dataValidation type="custom" allowBlank="1" showInputMessage="1" showErrorMessage="1" error="Only a fraction of half day is accepted." sqref="K12:K161" xr:uid="{00000000-0002-0000-0200-000005000000}">
      <formula1>OR((K12-INT(K12))=0,(K12-INT(K12)=0.5))</formula1>
      <formula2>0</formula2>
    </dataValidation>
    <dataValidation type="list" allowBlank="1" showInputMessage="1" showErrorMessage="1" sqref="A12:A161" xr:uid="{00000000-0002-0000-0200-000006000000}">
      <formula1>names_complete</formula1>
      <formula2>0</formula2>
    </dataValidation>
  </dataValidations>
  <printOptions horizontalCentered="1"/>
  <pageMargins left="0.23611111111111099" right="0.23611111111111099" top="0.74791666666666701" bottom="0.74861111111111101" header="0.51180555555555496" footer="0.31527777777777799"/>
  <pageSetup paperSize="9" firstPageNumber="0" fitToHeight="3" orientation="landscape" horizontalDpi="300" verticalDpi="300"/>
  <headerFooter>
    <oddFooter>&amp;CPage &amp;P of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71"/>
  <sheetViews>
    <sheetView topLeftCell="A4" zoomScale="115" zoomScaleNormal="115" workbookViewId="0">
      <selection activeCell="AN20" sqref="AN20"/>
    </sheetView>
  </sheetViews>
  <sheetFormatPr baseColWidth="10" defaultColWidth="9.140625" defaultRowHeight="15" zeroHeight="1" x14ac:dyDescent="0.25"/>
  <cols>
    <col min="1" max="1" width="11.7109375" style="154" customWidth="1"/>
    <col min="2" max="2" width="11" style="154" customWidth="1"/>
    <col min="3" max="3" width="7.5703125" style="154" customWidth="1"/>
    <col min="4" max="4" width="8.7109375" style="154" customWidth="1"/>
    <col min="5" max="40" width="2.7109375" style="155" customWidth="1"/>
    <col min="41" max="41" width="46" style="155" hidden="1" customWidth="1"/>
    <col min="42" max="42" width="1.28515625" style="155" customWidth="1"/>
    <col min="43" max="256" width="9.42578125" style="155" hidden="1" customWidth="1"/>
    <col min="257" max="258" width="8.28515625" style="155" hidden="1" customWidth="1"/>
    <col min="259" max="259" width="6.140625" style="155" hidden="1" customWidth="1"/>
    <col min="260" max="260" width="8.7109375" style="155" hidden="1" customWidth="1"/>
    <col min="261" max="294" width="2.7109375" style="155" hidden="1" customWidth="1"/>
    <col min="295" max="295" width="3.85546875" style="155" hidden="1" customWidth="1"/>
    <col min="296" max="296" width="2.7109375" style="155" hidden="1" customWidth="1"/>
    <col min="297" max="512" width="9.42578125" style="155" hidden="1" customWidth="1"/>
    <col min="513" max="514" width="8.28515625" style="155" hidden="1" customWidth="1"/>
    <col min="515" max="515" width="6.140625" style="155" hidden="1" customWidth="1"/>
    <col min="516" max="516" width="8.7109375" style="155" hidden="1" customWidth="1"/>
    <col min="517" max="550" width="2.7109375" style="155" hidden="1" customWidth="1"/>
    <col min="551" max="551" width="3.85546875" style="155" hidden="1" customWidth="1"/>
    <col min="552" max="552" width="2.7109375" style="155" hidden="1" customWidth="1"/>
    <col min="553" max="768" width="9.42578125" style="155" hidden="1" customWidth="1"/>
    <col min="769" max="770" width="8.28515625" style="155" hidden="1" customWidth="1"/>
    <col min="771" max="771" width="6.140625" style="155" hidden="1" customWidth="1"/>
    <col min="772" max="772" width="8.7109375" style="155" hidden="1" customWidth="1"/>
    <col min="773" max="806" width="2.7109375" style="155" hidden="1" customWidth="1"/>
    <col min="807" max="807" width="3.85546875" style="155" hidden="1" customWidth="1"/>
    <col min="808" max="808" width="2.7109375" style="155" hidden="1" customWidth="1"/>
    <col min="809" max="1025" width="9.42578125" style="155" hidden="1" customWidth="1"/>
  </cols>
  <sheetData>
    <row r="1" spans="1:42" s="159" customFormat="1" x14ac:dyDescent="0.25">
      <c r="A1" s="156" t="str">
        <f>+Translation!A90</f>
        <v>Part V. Work packages overview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5"/>
      <c r="AB1" s="155"/>
      <c r="AC1" s="155"/>
      <c r="AD1" s="297" t="str">
        <f>+Translation!A93</f>
        <v>Preparation</v>
      </c>
      <c r="AE1" s="297"/>
      <c r="AF1" s="297"/>
      <c r="AG1" s="297"/>
      <c r="AH1" s="297"/>
      <c r="AI1" s="297"/>
      <c r="AJ1" s="297"/>
      <c r="AK1" s="297" t="s">
        <v>24</v>
      </c>
      <c r="AL1" s="297"/>
      <c r="AM1" s="297"/>
      <c r="AN1" s="297"/>
      <c r="AO1" s="158" t="s">
        <v>25</v>
      </c>
      <c r="AP1" s="155"/>
    </row>
    <row r="2" spans="1:42" s="159" customFormat="1" x14ac:dyDescent="0.25">
      <c r="A2" s="156"/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5"/>
      <c r="AB2" s="155"/>
      <c r="AC2" s="155"/>
      <c r="AD2" s="297" t="str">
        <f>+Translation!A94</f>
        <v>Management</v>
      </c>
      <c r="AE2" s="297"/>
      <c r="AF2" s="297"/>
      <c r="AG2" s="297"/>
      <c r="AH2" s="297"/>
      <c r="AI2" s="297"/>
      <c r="AJ2" s="297"/>
      <c r="AK2" s="297" t="s">
        <v>26</v>
      </c>
      <c r="AL2" s="297"/>
      <c r="AM2" s="297"/>
      <c r="AN2" s="297"/>
      <c r="AO2" s="158"/>
      <c r="AP2" s="155"/>
    </row>
    <row r="3" spans="1:42" s="159" customFormat="1" ht="12.75" x14ac:dyDescent="0.2">
      <c r="A3" s="301" t="str">
        <f>+Translation!A91</f>
        <v xml:space="preserve">The information in this worksheet should be consistent with the information provided in the "Detailed project </v>
      </c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/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/>
      <c r="AC3" s="301"/>
      <c r="AD3" s="297" t="str">
        <f>+Translation!A95</f>
        <v>Implementation</v>
      </c>
      <c r="AE3" s="297"/>
      <c r="AF3" s="297"/>
      <c r="AG3" s="297"/>
      <c r="AH3" s="297"/>
      <c r="AI3" s="297"/>
      <c r="AJ3" s="297"/>
      <c r="AK3" s="297" t="s">
        <v>27</v>
      </c>
      <c r="AL3" s="297"/>
      <c r="AM3" s="297"/>
      <c r="AN3" s="297"/>
      <c r="AO3" s="158" t="s">
        <v>28</v>
      </c>
      <c r="AP3" s="155"/>
    </row>
    <row r="4" spans="1:42" s="159" customFormat="1" ht="12.75" x14ac:dyDescent="0.2">
      <c r="A4" s="301" t="str">
        <f>+Translation!A92</f>
        <v>description" annexed to your eForm</v>
      </c>
      <c r="B4" s="301"/>
      <c r="C4" s="301"/>
      <c r="D4" s="301"/>
      <c r="E4" s="301"/>
      <c r="F4" s="301"/>
      <c r="G4" s="301"/>
      <c r="H4" s="301"/>
      <c r="I4" s="301"/>
      <c r="J4" s="301"/>
      <c r="K4" s="301"/>
      <c r="L4" s="301"/>
      <c r="M4" s="301"/>
      <c r="N4" s="301"/>
      <c r="O4" s="301"/>
      <c r="P4" s="301"/>
      <c r="Q4" s="301"/>
      <c r="R4" s="301"/>
      <c r="S4" s="301"/>
      <c r="T4" s="301"/>
      <c r="U4" s="301"/>
      <c r="V4" s="301"/>
      <c r="W4" s="301"/>
      <c r="X4" s="301"/>
      <c r="Y4" s="301"/>
      <c r="Z4" s="301"/>
      <c r="AA4" s="301"/>
      <c r="AB4" s="301"/>
      <c r="AC4" s="301"/>
      <c r="AD4" s="297" t="str">
        <f>+Translation!A96</f>
        <v>Quality Assurance</v>
      </c>
      <c r="AE4" s="297"/>
      <c r="AF4" s="297"/>
      <c r="AG4" s="297"/>
      <c r="AH4" s="297"/>
      <c r="AI4" s="297"/>
      <c r="AJ4" s="297"/>
      <c r="AK4" s="297" t="s">
        <v>29</v>
      </c>
      <c r="AL4" s="297"/>
      <c r="AM4" s="297"/>
      <c r="AN4" s="297"/>
      <c r="AO4" s="158" t="s">
        <v>30</v>
      </c>
      <c r="AP4" s="155"/>
    </row>
    <row r="5" spans="1:42" s="159" customFormat="1" ht="12.75" x14ac:dyDescent="0.2">
      <c r="A5" s="160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297" t="str">
        <f>+Translation!A97</f>
        <v>Evaluation</v>
      </c>
      <c r="AE5" s="297"/>
      <c r="AF5" s="297"/>
      <c r="AG5" s="297"/>
      <c r="AH5" s="297"/>
      <c r="AI5" s="297"/>
      <c r="AJ5" s="297"/>
      <c r="AK5" s="297" t="s">
        <v>31</v>
      </c>
      <c r="AL5" s="297"/>
      <c r="AM5" s="297"/>
      <c r="AN5" s="297"/>
      <c r="AO5" s="158"/>
      <c r="AP5" s="155"/>
    </row>
    <row r="6" spans="1:42" s="159" customFormat="1" x14ac:dyDescent="0.25">
      <c r="A6" s="161"/>
      <c r="B6" s="295" t="str">
        <f>+Translation!A99</f>
        <v xml:space="preserve">Select an Action </v>
      </c>
      <c r="C6" s="295"/>
      <c r="D6" s="295"/>
      <c r="E6" s="295"/>
      <c r="F6" s="295"/>
      <c r="G6" s="295"/>
      <c r="H6" s="295"/>
      <c r="I6" s="295"/>
      <c r="J6" s="295"/>
      <c r="K6" s="295"/>
      <c r="L6" s="157"/>
      <c r="M6" s="157"/>
      <c r="N6" s="157"/>
      <c r="O6" s="295" t="str">
        <f>+Translation!A101</f>
        <v>Maximum project duration</v>
      </c>
      <c r="P6" s="295"/>
      <c r="Q6" s="295"/>
      <c r="R6" s="295"/>
      <c r="S6" s="295"/>
      <c r="T6" s="295"/>
      <c r="U6" s="295"/>
      <c r="V6" s="295"/>
      <c r="W6" s="295"/>
      <c r="X6" s="157"/>
      <c r="Y6" s="157"/>
      <c r="Z6" s="157"/>
      <c r="AA6" s="155"/>
      <c r="AB6" s="155"/>
      <c r="AC6" s="155"/>
      <c r="AD6" s="296" t="str">
        <f>+Translation!A98</f>
        <v>Dissemination &amp; Exploitation</v>
      </c>
      <c r="AE6" s="296"/>
      <c r="AF6" s="296"/>
      <c r="AG6" s="296"/>
      <c r="AH6" s="296"/>
      <c r="AI6" s="296"/>
      <c r="AJ6" s="296"/>
      <c r="AK6" s="297" t="s">
        <v>32</v>
      </c>
      <c r="AL6" s="297"/>
      <c r="AM6" s="297"/>
      <c r="AN6" s="297"/>
      <c r="AO6" s="158" t="s">
        <v>33</v>
      </c>
      <c r="AP6" s="155"/>
    </row>
    <row r="7" spans="1:42" s="159" customFormat="1" x14ac:dyDescent="0.25">
      <c r="A7" s="161"/>
      <c r="B7" s="298" t="str">
        <f>+Translation!A100</f>
        <v>Action</v>
      </c>
      <c r="C7" s="298"/>
      <c r="D7" s="298" t="str">
        <f>+'I and II. Overview'!M11</f>
        <v>Knowledge alliances</v>
      </c>
      <c r="E7" s="298"/>
      <c r="F7" s="298"/>
      <c r="G7" s="298"/>
      <c r="H7" s="298"/>
      <c r="I7" s="298"/>
      <c r="J7" s="298"/>
      <c r="K7" s="298"/>
      <c r="L7" s="157"/>
      <c r="M7" s="157"/>
      <c r="N7" s="157"/>
      <c r="O7" s="299">
        <f>+'I and II. Overview'!K12</f>
        <v>36</v>
      </c>
      <c r="P7" s="299"/>
      <c r="Q7" s="299"/>
      <c r="R7" s="162"/>
      <c r="S7" s="300" t="str">
        <f>+Translation!A107</f>
        <v>MONTHS</v>
      </c>
      <c r="T7" s="300"/>
      <c r="U7" s="300"/>
      <c r="V7" s="300"/>
      <c r="W7" s="300"/>
      <c r="X7" s="157"/>
      <c r="Y7" s="157"/>
      <c r="Z7" s="157"/>
      <c r="AA7" s="155"/>
      <c r="AB7" s="155"/>
      <c r="AC7" s="155"/>
      <c r="AD7" s="296"/>
      <c r="AE7" s="296"/>
      <c r="AF7" s="296"/>
      <c r="AG7" s="296"/>
      <c r="AH7" s="296"/>
      <c r="AI7" s="296"/>
      <c r="AJ7" s="296"/>
      <c r="AK7" s="297"/>
      <c r="AL7" s="297"/>
      <c r="AM7" s="297"/>
      <c r="AN7" s="297"/>
      <c r="AO7" s="155"/>
      <c r="AP7" s="155"/>
    </row>
    <row r="8" spans="1:42" s="159" customFormat="1" ht="11.25" x14ac:dyDescent="0.2">
      <c r="A8" s="154"/>
      <c r="B8" s="154"/>
      <c r="C8" s="154"/>
      <c r="D8" s="154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</row>
    <row r="9" spans="1:42" s="159" customFormat="1" ht="14.1" customHeight="1" x14ac:dyDescent="0.2">
      <c r="A9" s="293" t="str">
        <f>+Translation!A103</f>
        <v>Work Package Number</v>
      </c>
      <c r="B9" s="293" t="str">
        <f>+Translation!A104</f>
        <v>TYPE</v>
      </c>
      <c r="C9" s="293" t="str">
        <f>+Translation!A105</f>
        <v>START</v>
      </c>
      <c r="D9" s="293" t="str">
        <f>+Translation!A106</f>
        <v>DURATION</v>
      </c>
      <c r="E9" s="294" t="str">
        <f>+Translation!A107</f>
        <v>MONTHS</v>
      </c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  <c r="AD9" s="294"/>
      <c r="AE9" s="294"/>
      <c r="AF9" s="294"/>
      <c r="AG9" s="294"/>
      <c r="AH9" s="294"/>
      <c r="AI9" s="294"/>
      <c r="AJ9" s="294"/>
      <c r="AK9" s="294"/>
      <c r="AL9" s="294"/>
      <c r="AM9" s="294"/>
      <c r="AN9" s="294"/>
      <c r="AP9" s="155"/>
    </row>
    <row r="10" spans="1:42" s="159" customFormat="1" ht="25.5" customHeight="1" x14ac:dyDescent="0.2">
      <c r="A10" s="293"/>
      <c r="B10" s="293"/>
      <c r="C10" s="293"/>
      <c r="D10" s="293"/>
      <c r="E10" s="163">
        <v>1</v>
      </c>
      <c r="F10" s="164">
        <f t="shared" ref="F10:AN10" si="0">E10+1</f>
        <v>2</v>
      </c>
      <c r="G10" s="164">
        <f t="shared" si="0"/>
        <v>3</v>
      </c>
      <c r="H10" s="164">
        <f t="shared" si="0"/>
        <v>4</v>
      </c>
      <c r="I10" s="164">
        <f t="shared" si="0"/>
        <v>5</v>
      </c>
      <c r="J10" s="164">
        <f t="shared" si="0"/>
        <v>6</v>
      </c>
      <c r="K10" s="164">
        <f t="shared" si="0"/>
        <v>7</v>
      </c>
      <c r="L10" s="164">
        <f t="shared" si="0"/>
        <v>8</v>
      </c>
      <c r="M10" s="164">
        <f t="shared" si="0"/>
        <v>9</v>
      </c>
      <c r="N10" s="164">
        <f t="shared" si="0"/>
        <v>10</v>
      </c>
      <c r="O10" s="164">
        <f t="shared" si="0"/>
        <v>11</v>
      </c>
      <c r="P10" s="165">
        <f t="shared" si="0"/>
        <v>12</v>
      </c>
      <c r="Q10" s="163">
        <f t="shared" si="0"/>
        <v>13</v>
      </c>
      <c r="R10" s="164">
        <f t="shared" si="0"/>
        <v>14</v>
      </c>
      <c r="S10" s="164">
        <f t="shared" si="0"/>
        <v>15</v>
      </c>
      <c r="T10" s="164">
        <f t="shared" si="0"/>
        <v>16</v>
      </c>
      <c r="U10" s="164">
        <f t="shared" si="0"/>
        <v>17</v>
      </c>
      <c r="V10" s="164">
        <f t="shared" si="0"/>
        <v>18</v>
      </c>
      <c r="W10" s="164">
        <f t="shared" si="0"/>
        <v>19</v>
      </c>
      <c r="X10" s="164">
        <f t="shared" si="0"/>
        <v>20</v>
      </c>
      <c r="Y10" s="164">
        <f t="shared" si="0"/>
        <v>21</v>
      </c>
      <c r="Z10" s="164">
        <f t="shared" si="0"/>
        <v>22</v>
      </c>
      <c r="AA10" s="164">
        <f t="shared" si="0"/>
        <v>23</v>
      </c>
      <c r="AB10" s="165">
        <f t="shared" si="0"/>
        <v>24</v>
      </c>
      <c r="AC10" s="164">
        <f t="shared" si="0"/>
        <v>25</v>
      </c>
      <c r="AD10" s="164">
        <f t="shared" si="0"/>
        <v>26</v>
      </c>
      <c r="AE10" s="164">
        <f t="shared" si="0"/>
        <v>27</v>
      </c>
      <c r="AF10" s="164">
        <f t="shared" si="0"/>
        <v>28</v>
      </c>
      <c r="AG10" s="164">
        <f t="shared" si="0"/>
        <v>29</v>
      </c>
      <c r="AH10" s="164">
        <f t="shared" si="0"/>
        <v>30</v>
      </c>
      <c r="AI10" s="164">
        <f t="shared" si="0"/>
        <v>31</v>
      </c>
      <c r="AJ10" s="164">
        <f t="shared" si="0"/>
        <v>32</v>
      </c>
      <c r="AK10" s="164">
        <f t="shared" si="0"/>
        <v>33</v>
      </c>
      <c r="AL10" s="164">
        <f t="shared" si="0"/>
        <v>34</v>
      </c>
      <c r="AM10" s="164">
        <f t="shared" si="0"/>
        <v>35</v>
      </c>
      <c r="AN10" s="165">
        <f t="shared" si="0"/>
        <v>36</v>
      </c>
      <c r="AP10" s="155"/>
    </row>
    <row r="11" spans="1:42" s="159" customFormat="1" ht="14.1" customHeight="1" x14ac:dyDescent="0.2">
      <c r="A11" s="166">
        <v>1</v>
      </c>
      <c r="B11" s="167" t="s">
        <v>24</v>
      </c>
      <c r="C11" s="168" t="s">
        <v>34</v>
      </c>
      <c r="D11" s="167">
        <v>8</v>
      </c>
      <c r="E11" s="169" t="s">
        <v>35</v>
      </c>
      <c r="F11" s="169" t="s">
        <v>35</v>
      </c>
      <c r="G11" s="169" t="s">
        <v>35</v>
      </c>
      <c r="H11" s="169" t="s">
        <v>35</v>
      </c>
      <c r="I11" s="169" t="s">
        <v>35</v>
      </c>
      <c r="J11" s="169" t="s">
        <v>35</v>
      </c>
      <c r="K11" s="169" t="s">
        <v>35</v>
      </c>
      <c r="L11" s="169" t="s">
        <v>35</v>
      </c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  <c r="AM11" s="169"/>
      <c r="AN11" s="169"/>
      <c r="AO11" s="170" t="e">
        <f t="shared" ref="AO11:AO32" si="1">IF(D11+C11&gt;$O$7+1,"ERROR: you have exceeded the maximum project duration",IF(AND(B11="",C11="",D11=""),"",IF(OR(B11="",C11="",D11=""),"ERROR : Type, Start and Duration are mandatory","")))</f>
        <v>#VALUE!</v>
      </c>
      <c r="AP11" s="155"/>
    </row>
    <row r="12" spans="1:42" s="159" customFormat="1" ht="14.1" customHeight="1" x14ac:dyDescent="0.2">
      <c r="A12" s="166">
        <v>2</v>
      </c>
      <c r="B12" s="167" t="s">
        <v>27</v>
      </c>
      <c r="C12" s="167" t="s">
        <v>36</v>
      </c>
      <c r="D12" s="167">
        <v>18</v>
      </c>
      <c r="E12" s="169"/>
      <c r="F12" s="169"/>
      <c r="G12" s="169" t="s">
        <v>35</v>
      </c>
      <c r="H12" s="169" t="s">
        <v>35</v>
      </c>
      <c r="I12" s="169" t="s">
        <v>35</v>
      </c>
      <c r="J12" s="169" t="s">
        <v>35</v>
      </c>
      <c r="K12" s="169" t="s">
        <v>35</v>
      </c>
      <c r="L12" s="169" t="s">
        <v>35</v>
      </c>
      <c r="M12" s="169" t="s">
        <v>35</v>
      </c>
      <c r="N12" s="169" t="s">
        <v>35</v>
      </c>
      <c r="O12" s="169" t="s">
        <v>35</v>
      </c>
      <c r="P12" s="169" t="s">
        <v>35</v>
      </c>
      <c r="Q12" s="169" t="s">
        <v>35</v>
      </c>
      <c r="R12" s="169" t="s">
        <v>35</v>
      </c>
      <c r="S12" s="169" t="s">
        <v>35</v>
      </c>
      <c r="T12" s="169" t="s">
        <v>35</v>
      </c>
      <c r="U12" s="169" t="s">
        <v>35</v>
      </c>
      <c r="V12" s="169" t="s">
        <v>35</v>
      </c>
      <c r="W12" s="169" t="s">
        <v>35</v>
      </c>
      <c r="X12" s="169" t="s">
        <v>35</v>
      </c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  <c r="AM12" s="169"/>
      <c r="AN12" s="169"/>
      <c r="AO12" s="170" t="e">
        <f t="shared" si="1"/>
        <v>#VALUE!</v>
      </c>
      <c r="AP12" s="155"/>
    </row>
    <row r="13" spans="1:42" s="159" customFormat="1" ht="14.1" customHeight="1" x14ac:dyDescent="0.2">
      <c r="A13" s="166">
        <v>3</v>
      </c>
      <c r="B13" s="167" t="s">
        <v>27</v>
      </c>
      <c r="C13" s="167" t="s">
        <v>34</v>
      </c>
      <c r="D13" s="167">
        <v>36</v>
      </c>
      <c r="E13" s="169" t="s">
        <v>35</v>
      </c>
      <c r="F13" s="169" t="s">
        <v>35</v>
      </c>
      <c r="G13" s="169" t="s">
        <v>35</v>
      </c>
      <c r="H13" s="169" t="s">
        <v>35</v>
      </c>
      <c r="I13" s="169" t="s">
        <v>35</v>
      </c>
      <c r="J13" s="169" t="s">
        <v>35</v>
      </c>
      <c r="K13" s="169" t="s">
        <v>35</v>
      </c>
      <c r="L13" s="169" t="s">
        <v>35</v>
      </c>
      <c r="M13" s="169" t="s">
        <v>35</v>
      </c>
      <c r="N13" s="169" t="s">
        <v>35</v>
      </c>
      <c r="O13" s="169" t="s">
        <v>35</v>
      </c>
      <c r="P13" s="169" t="s">
        <v>35</v>
      </c>
      <c r="Q13" s="169" t="s">
        <v>35</v>
      </c>
      <c r="R13" s="169" t="s">
        <v>35</v>
      </c>
      <c r="S13" s="169" t="s">
        <v>35</v>
      </c>
      <c r="T13" s="169" t="s">
        <v>35</v>
      </c>
      <c r="U13" s="169" t="s">
        <v>35</v>
      </c>
      <c r="V13" s="169" t="s">
        <v>35</v>
      </c>
      <c r="W13" s="169" t="s">
        <v>35</v>
      </c>
      <c r="X13" s="169" t="s">
        <v>35</v>
      </c>
      <c r="Y13" s="169" t="s">
        <v>35</v>
      </c>
      <c r="Z13" s="169" t="s">
        <v>35</v>
      </c>
      <c r="AA13" s="169" t="s">
        <v>35</v>
      </c>
      <c r="AB13" s="169" t="s">
        <v>35</v>
      </c>
      <c r="AC13" s="169" t="s">
        <v>35</v>
      </c>
      <c r="AD13" s="169" t="s">
        <v>35</v>
      </c>
      <c r="AE13" s="169" t="s">
        <v>35</v>
      </c>
      <c r="AF13" s="169" t="s">
        <v>35</v>
      </c>
      <c r="AG13" s="169" t="s">
        <v>35</v>
      </c>
      <c r="AH13" s="169" t="s">
        <v>35</v>
      </c>
      <c r="AI13" s="169" t="s">
        <v>35</v>
      </c>
      <c r="AJ13" s="169" t="s">
        <v>35</v>
      </c>
      <c r="AK13" s="169" t="s">
        <v>35</v>
      </c>
      <c r="AL13" s="169" t="s">
        <v>35</v>
      </c>
      <c r="AM13" s="169" t="s">
        <v>35</v>
      </c>
      <c r="AN13" s="169" t="s">
        <v>35</v>
      </c>
      <c r="AO13" s="170" t="e">
        <f t="shared" si="1"/>
        <v>#VALUE!</v>
      </c>
      <c r="AP13" s="155"/>
    </row>
    <row r="14" spans="1:42" s="159" customFormat="1" ht="14.1" customHeight="1" x14ac:dyDescent="0.2">
      <c r="A14" s="166">
        <v>4</v>
      </c>
      <c r="B14" s="167" t="s">
        <v>27</v>
      </c>
      <c r="C14" s="167" t="s">
        <v>34</v>
      </c>
      <c r="D14" s="167">
        <v>36</v>
      </c>
      <c r="E14" s="169" t="s">
        <v>35</v>
      </c>
      <c r="F14" s="169" t="s">
        <v>35</v>
      </c>
      <c r="G14" s="169" t="s">
        <v>35</v>
      </c>
      <c r="H14" s="169" t="s">
        <v>35</v>
      </c>
      <c r="I14" s="169" t="s">
        <v>35</v>
      </c>
      <c r="J14" s="169" t="s">
        <v>35</v>
      </c>
      <c r="K14" s="169" t="s">
        <v>35</v>
      </c>
      <c r="L14" s="169" t="s">
        <v>35</v>
      </c>
      <c r="M14" s="169" t="s">
        <v>35</v>
      </c>
      <c r="N14" s="169" t="s">
        <v>35</v>
      </c>
      <c r="O14" s="169" t="s">
        <v>35</v>
      </c>
      <c r="P14" s="169" t="s">
        <v>35</v>
      </c>
      <c r="Q14" s="169" t="s">
        <v>35</v>
      </c>
      <c r="R14" s="169" t="s">
        <v>35</v>
      </c>
      <c r="S14" s="169" t="s">
        <v>35</v>
      </c>
      <c r="T14" s="169" t="s">
        <v>35</v>
      </c>
      <c r="U14" s="169" t="s">
        <v>35</v>
      </c>
      <c r="V14" s="169" t="s">
        <v>35</v>
      </c>
      <c r="W14" s="169" t="s">
        <v>35</v>
      </c>
      <c r="X14" s="169" t="s">
        <v>35</v>
      </c>
      <c r="Y14" s="169" t="s">
        <v>35</v>
      </c>
      <c r="Z14" s="169" t="s">
        <v>35</v>
      </c>
      <c r="AA14" s="169" t="s">
        <v>35</v>
      </c>
      <c r="AB14" s="169" t="s">
        <v>35</v>
      </c>
      <c r="AC14" s="169" t="s">
        <v>35</v>
      </c>
      <c r="AD14" s="169" t="s">
        <v>35</v>
      </c>
      <c r="AE14" s="169" t="s">
        <v>35</v>
      </c>
      <c r="AF14" s="169" t="s">
        <v>35</v>
      </c>
      <c r="AG14" s="169" t="s">
        <v>35</v>
      </c>
      <c r="AH14" s="169" t="s">
        <v>35</v>
      </c>
      <c r="AI14" s="169" t="s">
        <v>35</v>
      </c>
      <c r="AJ14" s="169" t="s">
        <v>35</v>
      </c>
      <c r="AK14" s="169" t="s">
        <v>35</v>
      </c>
      <c r="AL14" s="169" t="s">
        <v>35</v>
      </c>
      <c r="AM14" s="169" t="s">
        <v>35</v>
      </c>
      <c r="AN14" s="169" t="s">
        <v>35</v>
      </c>
      <c r="AO14" s="170" t="e">
        <f t="shared" si="1"/>
        <v>#VALUE!</v>
      </c>
      <c r="AP14" s="155"/>
    </row>
    <row r="15" spans="1:42" s="159" customFormat="1" ht="14.1" customHeight="1" x14ac:dyDescent="0.2">
      <c r="A15" s="166">
        <v>5</v>
      </c>
      <c r="B15" s="167" t="s">
        <v>27</v>
      </c>
      <c r="C15" s="167" t="s">
        <v>34</v>
      </c>
      <c r="D15" s="167">
        <v>36</v>
      </c>
      <c r="E15" s="169" t="s">
        <v>35</v>
      </c>
      <c r="F15" s="169" t="s">
        <v>35</v>
      </c>
      <c r="G15" s="169" t="s">
        <v>35</v>
      </c>
      <c r="H15" s="169" t="s">
        <v>35</v>
      </c>
      <c r="I15" s="169" t="s">
        <v>35</v>
      </c>
      <c r="J15" s="169" t="s">
        <v>35</v>
      </c>
      <c r="K15" s="169" t="s">
        <v>35</v>
      </c>
      <c r="L15" s="169" t="s">
        <v>35</v>
      </c>
      <c r="M15" s="169" t="s">
        <v>35</v>
      </c>
      <c r="N15" s="169" t="s">
        <v>35</v>
      </c>
      <c r="O15" s="169" t="s">
        <v>35</v>
      </c>
      <c r="P15" s="169" t="s">
        <v>35</v>
      </c>
      <c r="Q15" s="169" t="s">
        <v>35</v>
      </c>
      <c r="R15" s="169" t="s">
        <v>35</v>
      </c>
      <c r="S15" s="169" t="s">
        <v>35</v>
      </c>
      <c r="T15" s="169" t="s">
        <v>35</v>
      </c>
      <c r="U15" s="169" t="s">
        <v>35</v>
      </c>
      <c r="V15" s="169" t="s">
        <v>35</v>
      </c>
      <c r="W15" s="169" t="s">
        <v>35</v>
      </c>
      <c r="X15" s="169" t="s">
        <v>35</v>
      </c>
      <c r="Y15" s="169" t="s">
        <v>35</v>
      </c>
      <c r="Z15" s="169" t="s">
        <v>35</v>
      </c>
      <c r="AA15" s="169" t="s">
        <v>35</v>
      </c>
      <c r="AB15" s="169" t="s">
        <v>35</v>
      </c>
      <c r="AC15" s="169" t="s">
        <v>35</v>
      </c>
      <c r="AD15" s="169" t="s">
        <v>35</v>
      </c>
      <c r="AE15" s="169" t="s">
        <v>35</v>
      </c>
      <c r="AF15" s="169" t="s">
        <v>35</v>
      </c>
      <c r="AG15" s="169" t="s">
        <v>35</v>
      </c>
      <c r="AH15" s="169" t="s">
        <v>35</v>
      </c>
      <c r="AI15" s="169" t="s">
        <v>35</v>
      </c>
      <c r="AJ15" s="169" t="s">
        <v>35</v>
      </c>
      <c r="AK15" s="169" t="s">
        <v>35</v>
      </c>
      <c r="AL15" s="169" t="s">
        <v>35</v>
      </c>
      <c r="AM15" s="169" t="s">
        <v>35</v>
      </c>
      <c r="AN15" s="169" t="s">
        <v>35</v>
      </c>
      <c r="AO15" s="170" t="e">
        <f t="shared" si="1"/>
        <v>#VALUE!</v>
      </c>
      <c r="AP15" s="155"/>
    </row>
    <row r="16" spans="1:42" s="159" customFormat="1" ht="14.1" customHeight="1" x14ac:dyDescent="0.2">
      <c r="A16" s="166">
        <v>6</v>
      </c>
      <c r="B16" s="167" t="s">
        <v>26</v>
      </c>
      <c r="C16" s="167" t="s">
        <v>34</v>
      </c>
      <c r="D16" s="167">
        <v>36</v>
      </c>
      <c r="E16" s="169" t="s">
        <v>35</v>
      </c>
      <c r="F16" s="169" t="s">
        <v>35</v>
      </c>
      <c r="G16" s="169" t="s">
        <v>35</v>
      </c>
      <c r="H16" s="169" t="s">
        <v>35</v>
      </c>
      <c r="I16" s="169" t="s">
        <v>35</v>
      </c>
      <c r="J16" s="169" t="s">
        <v>35</v>
      </c>
      <c r="K16" s="169" t="s">
        <v>35</v>
      </c>
      <c r="L16" s="169" t="s">
        <v>35</v>
      </c>
      <c r="M16" s="169" t="s">
        <v>35</v>
      </c>
      <c r="N16" s="169" t="s">
        <v>35</v>
      </c>
      <c r="O16" s="169" t="s">
        <v>35</v>
      </c>
      <c r="P16" s="169" t="s">
        <v>35</v>
      </c>
      <c r="Q16" s="169" t="s">
        <v>35</v>
      </c>
      <c r="R16" s="169" t="s">
        <v>35</v>
      </c>
      <c r="S16" s="169" t="s">
        <v>35</v>
      </c>
      <c r="T16" s="169" t="s">
        <v>35</v>
      </c>
      <c r="U16" s="169" t="s">
        <v>35</v>
      </c>
      <c r="V16" s="169" t="s">
        <v>35</v>
      </c>
      <c r="W16" s="169" t="s">
        <v>35</v>
      </c>
      <c r="X16" s="169" t="s">
        <v>35</v>
      </c>
      <c r="Y16" s="169" t="s">
        <v>35</v>
      </c>
      <c r="Z16" s="169" t="s">
        <v>35</v>
      </c>
      <c r="AA16" s="169" t="s">
        <v>35</v>
      </c>
      <c r="AB16" s="169" t="s">
        <v>35</v>
      </c>
      <c r="AC16" s="169" t="s">
        <v>35</v>
      </c>
      <c r="AD16" s="169" t="s">
        <v>35</v>
      </c>
      <c r="AE16" s="169" t="s">
        <v>35</v>
      </c>
      <c r="AF16" s="169" t="s">
        <v>35</v>
      </c>
      <c r="AG16" s="169" t="s">
        <v>35</v>
      </c>
      <c r="AH16" s="169" t="s">
        <v>35</v>
      </c>
      <c r="AI16" s="169" t="s">
        <v>35</v>
      </c>
      <c r="AJ16" s="169" t="s">
        <v>35</v>
      </c>
      <c r="AK16" s="169" t="s">
        <v>35</v>
      </c>
      <c r="AL16" s="169" t="s">
        <v>35</v>
      </c>
      <c r="AM16" s="169" t="s">
        <v>35</v>
      </c>
      <c r="AN16" s="169" t="s">
        <v>35</v>
      </c>
      <c r="AO16" s="170" t="e">
        <f t="shared" si="1"/>
        <v>#VALUE!</v>
      </c>
      <c r="AP16" s="155"/>
    </row>
    <row r="17" spans="1:42" s="159" customFormat="1" ht="14.1" customHeight="1" x14ac:dyDescent="0.2">
      <c r="A17" s="166">
        <v>7</v>
      </c>
      <c r="B17" s="167" t="s">
        <v>32</v>
      </c>
      <c r="C17" s="167" t="s">
        <v>34</v>
      </c>
      <c r="D17" s="167">
        <v>36</v>
      </c>
      <c r="E17" s="169" t="s">
        <v>35</v>
      </c>
      <c r="F17" s="169" t="s">
        <v>35</v>
      </c>
      <c r="G17" s="169" t="s">
        <v>35</v>
      </c>
      <c r="H17" s="169" t="s">
        <v>35</v>
      </c>
      <c r="I17" s="169" t="s">
        <v>35</v>
      </c>
      <c r="J17" s="169" t="s">
        <v>35</v>
      </c>
      <c r="K17" s="169" t="s">
        <v>35</v>
      </c>
      <c r="L17" s="169" t="s">
        <v>35</v>
      </c>
      <c r="M17" s="169" t="s">
        <v>35</v>
      </c>
      <c r="N17" s="169" t="s">
        <v>35</v>
      </c>
      <c r="O17" s="169" t="s">
        <v>35</v>
      </c>
      <c r="P17" s="169" t="s">
        <v>35</v>
      </c>
      <c r="Q17" s="169" t="s">
        <v>35</v>
      </c>
      <c r="R17" s="169" t="s">
        <v>35</v>
      </c>
      <c r="S17" s="169" t="s">
        <v>35</v>
      </c>
      <c r="T17" s="169" t="s">
        <v>35</v>
      </c>
      <c r="U17" s="169" t="s">
        <v>35</v>
      </c>
      <c r="V17" s="169" t="s">
        <v>35</v>
      </c>
      <c r="W17" s="169" t="s">
        <v>35</v>
      </c>
      <c r="X17" s="169" t="s">
        <v>35</v>
      </c>
      <c r="Y17" s="169" t="s">
        <v>35</v>
      </c>
      <c r="Z17" s="169" t="s">
        <v>35</v>
      </c>
      <c r="AA17" s="169" t="s">
        <v>35</v>
      </c>
      <c r="AB17" s="169" t="s">
        <v>35</v>
      </c>
      <c r="AC17" s="169" t="s">
        <v>35</v>
      </c>
      <c r="AD17" s="169" t="s">
        <v>35</v>
      </c>
      <c r="AE17" s="169" t="s">
        <v>35</v>
      </c>
      <c r="AF17" s="169" t="s">
        <v>35</v>
      </c>
      <c r="AG17" s="169" t="s">
        <v>35</v>
      </c>
      <c r="AH17" s="169" t="s">
        <v>35</v>
      </c>
      <c r="AI17" s="169" t="s">
        <v>35</v>
      </c>
      <c r="AJ17" s="169" t="s">
        <v>35</v>
      </c>
      <c r="AK17" s="169" t="s">
        <v>35</v>
      </c>
      <c r="AL17" s="169" t="s">
        <v>35</v>
      </c>
      <c r="AM17" s="169" t="s">
        <v>35</v>
      </c>
      <c r="AN17" s="169" t="s">
        <v>35</v>
      </c>
      <c r="AO17" s="170" t="e">
        <f t="shared" si="1"/>
        <v>#VALUE!</v>
      </c>
      <c r="AP17" s="155"/>
    </row>
    <row r="18" spans="1:42" s="159" customFormat="1" ht="14.1" customHeight="1" x14ac:dyDescent="0.2">
      <c r="A18" s="166">
        <v>8</v>
      </c>
      <c r="B18" s="167" t="s">
        <v>29</v>
      </c>
      <c r="C18" s="167" t="s">
        <v>34</v>
      </c>
      <c r="D18" s="167">
        <v>36</v>
      </c>
      <c r="E18" s="169" t="s">
        <v>35</v>
      </c>
      <c r="F18" s="169" t="s">
        <v>35</v>
      </c>
      <c r="G18" s="169" t="s">
        <v>35</v>
      </c>
      <c r="H18" s="169" t="s">
        <v>35</v>
      </c>
      <c r="I18" s="169" t="s">
        <v>35</v>
      </c>
      <c r="J18" s="169" t="s">
        <v>35</v>
      </c>
      <c r="K18" s="169" t="s">
        <v>35</v>
      </c>
      <c r="L18" s="169" t="s">
        <v>35</v>
      </c>
      <c r="M18" s="169" t="s">
        <v>35</v>
      </c>
      <c r="N18" s="169" t="s">
        <v>35</v>
      </c>
      <c r="O18" s="169" t="s">
        <v>35</v>
      </c>
      <c r="P18" s="169" t="s">
        <v>35</v>
      </c>
      <c r="Q18" s="169" t="s">
        <v>35</v>
      </c>
      <c r="R18" s="169" t="s">
        <v>35</v>
      </c>
      <c r="S18" s="169" t="s">
        <v>35</v>
      </c>
      <c r="T18" s="169" t="s">
        <v>35</v>
      </c>
      <c r="U18" s="169" t="s">
        <v>35</v>
      </c>
      <c r="V18" s="169" t="s">
        <v>35</v>
      </c>
      <c r="W18" s="169" t="s">
        <v>35</v>
      </c>
      <c r="X18" s="169" t="s">
        <v>35</v>
      </c>
      <c r="Y18" s="169" t="s">
        <v>35</v>
      </c>
      <c r="Z18" s="169" t="s">
        <v>35</v>
      </c>
      <c r="AA18" s="169" t="s">
        <v>35</v>
      </c>
      <c r="AB18" s="169" t="s">
        <v>35</v>
      </c>
      <c r="AC18" s="169" t="s">
        <v>35</v>
      </c>
      <c r="AD18" s="169" t="s">
        <v>35</v>
      </c>
      <c r="AE18" s="169" t="s">
        <v>35</v>
      </c>
      <c r="AF18" s="169" t="s">
        <v>35</v>
      </c>
      <c r="AG18" s="169" t="s">
        <v>35</v>
      </c>
      <c r="AH18" s="169" t="s">
        <v>35</v>
      </c>
      <c r="AI18" s="169" t="s">
        <v>35</v>
      </c>
      <c r="AJ18" s="169" t="s">
        <v>35</v>
      </c>
      <c r="AK18" s="169" t="s">
        <v>35</v>
      </c>
      <c r="AL18" s="169" t="s">
        <v>35</v>
      </c>
      <c r="AM18" s="169" t="s">
        <v>35</v>
      </c>
      <c r="AN18" s="169" t="s">
        <v>35</v>
      </c>
      <c r="AO18" s="170" t="e">
        <f t="shared" si="1"/>
        <v>#VALUE!</v>
      </c>
      <c r="AP18" s="155"/>
    </row>
    <row r="19" spans="1:42" s="159" customFormat="1" ht="14.1" customHeight="1" x14ac:dyDescent="0.2">
      <c r="A19" s="166">
        <v>9</v>
      </c>
      <c r="B19" s="167" t="s">
        <v>31</v>
      </c>
      <c r="C19" s="167" t="s">
        <v>34</v>
      </c>
      <c r="D19" s="167">
        <v>36</v>
      </c>
      <c r="E19" s="169" t="s">
        <v>35</v>
      </c>
      <c r="F19" s="169" t="s">
        <v>35</v>
      </c>
      <c r="G19" s="169" t="s">
        <v>35</v>
      </c>
      <c r="H19" s="169" t="s">
        <v>35</v>
      </c>
      <c r="I19" s="169" t="s">
        <v>35</v>
      </c>
      <c r="J19" s="169" t="s">
        <v>35</v>
      </c>
      <c r="K19" s="169" t="s">
        <v>35</v>
      </c>
      <c r="L19" s="169" t="s">
        <v>35</v>
      </c>
      <c r="M19" s="169" t="s">
        <v>35</v>
      </c>
      <c r="N19" s="169" t="s">
        <v>35</v>
      </c>
      <c r="O19" s="169" t="s">
        <v>35</v>
      </c>
      <c r="P19" s="169" t="s">
        <v>35</v>
      </c>
      <c r="Q19" s="169" t="s">
        <v>35</v>
      </c>
      <c r="R19" s="169" t="s">
        <v>35</v>
      </c>
      <c r="S19" s="169" t="s">
        <v>35</v>
      </c>
      <c r="T19" s="169" t="s">
        <v>35</v>
      </c>
      <c r="U19" s="169" t="s">
        <v>35</v>
      </c>
      <c r="V19" s="169" t="s">
        <v>35</v>
      </c>
      <c r="W19" s="169" t="s">
        <v>35</v>
      </c>
      <c r="X19" s="169" t="s">
        <v>35</v>
      </c>
      <c r="Y19" s="169" t="s">
        <v>35</v>
      </c>
      <c r="Z19" s="169" t="s">
        <v>35</v>
      </c>
      <c r="AA19" s="169" t="s">
        <v>35</v>
      </c>
      <c r="AB19" s="169" t="s">
        <v>35</v>
      </c>
      <c r="AC19" s="169" t="s">
        <v>35</v>
      </c>
      <c r="AD19" s="169" t="s">
        <v>35</v>
      </c>
      <c r="AE19" s="169" t="s">
        <v>35</v>
      </c>
      <c r="AF19" s="169" t="s">
        <v>35</v>
      </c>
      <c r="AG19" s="169" t="s">
        <v>35</v>
      </c>
      <c r="AH19" s="169" t="s">
        <v>35</v>
      </c>
      <c r="AI19" s="169" t="s">
        <v>35</v>
      </c>
      <c r="AJ19" s="169" t="s">
        <v>35</v>
      </c>
      <c r="AK19" s="169" t="s">
        <v>35</v>
      </c>
      <c r="AL19" s="169" t="s">
        <v>35</v>
      </c>
      <c r="AM19" s="169" t="s">
        <v>35</v>
      </c>
      <c r="AN19" s="169" t="s">
        <v>35</v>
      </c>
      <c r="AO19" s="170" t="e">
        <f t="shared" si="1"/>
        <v>#VALUE!</v>
      </c>
      <c r="AP19" s="155"/>
    </row>
    <row r="20" spans="1:42" s="159" customFormat="1" ht="14.1" customHeight="1" x14ac:dyDescent="0.2">
      <c r="A20" s="166">
        <v>10</v>
      </c>
      <c r="B20" s="167" t="s">
        <v>27</v>
      </c>
      <c r="C20" s="167" t="s">
        <v>34</v>
      </c>
      <c r="D20" s="167">
        <v>36</v>
      </c>
      <c r="E20" s="169" t="s">
        <v>35</v>
      </c>
      <c r="F20" s="169" t="s">
        <v>35</v>
      </c>
      <c r="G20" s="169" t="s">
        <v>35</v>
      </c>
      <c r="H20" s="169" t="s">
        <v>35</v>
      </c>
      <c r="I20" s="169" t="s">
        <v>35</v>
      </c>
      <c r="J20" s="169" t="s">
        <v>35</v>
      </c>
      <c r="K20" s="169" t="s">
        <v>35</v>
      </c>
      <c r="L20" s="169" t="s">
        <v>35</v>
      </c>
      <c r="M20" s="169" t="s">
        <v>35</v>
      </c>
      <c r="N20" s="169" t="s">
        <v>35</v>
      </c>
      <c r="O20" s="169" t="s">
        <v>35</v>
      </c>
      <c r="P20" s="169" t="s">
        <v>35</v>
      </c>
      <c r="Q20" s="169" t="s">
        <v>35</v>
      </c>
      <c r="R20" s="169" t="s">
        <v>35</v>
      </c>
      <c r="S20" s="169" t="s">
        <v>35</v>
      </c>
      <c r="T20" s="169" t="s">
        <v>35</v>
      </c>
      <c r="U20" s="169" t="s">
        <v>35</v>
      </c>
      <c r="V20" s="169" t="s">
        <v>35</v>
      </c>
      <c r="W20" s="169" t="s">
        <v>35</v>
      </c>
      <c r="X20" s="169" t="s">
        <v>35</v>
      </c>
      <c r="Y20" s="169" t="s">
        <v>35</v>
      </c>
      <c r="Z20" s="169" t="s">
        <v>35</v>
      </c>
      <c r="AA20" s="169" t="s">
        <v>35</v>
      </c>
      <c r="AB20" s="169" t="s">
        <v>35</v>
      </c>
      <c r="AC20" s="169" t="s">
        <v>35</v>
      </c>
      <c r="AD20" s="169" t="s">
        <v>35</v>
      </c>
      <c r="AE20" s="169" t="s">
        <v>35</v>
      </c>
      <c r="AF20" s="169" t="s">
        <v>35</v>
      </c>
      <c r="AG20" s="169" t="s">
        <v>35</v>
      </c>
      <c r="AH20" s="169" t="s">
        <v>35</v>
      </c>
      <c r="AI20" s="169" t="s">
        <v>35</v>
      </c>
      <c r="AJ20" s="169" t="s">
        <v>35</v>
      </c>
      <c r="AK20" s="169" t="s">
        <v>35</v>
      </c>
      <c r="AL20" s="169" t="s">
        <v>35</v>
      </c>
      <c r="AM20" s="169" t="s">
        <v>35</v>
      </c>
      <c r="AN20" s="169" t="s">
        <v>35</v>
      </c>
      <c r="AO20" s="170" t="e">
        <f t="shared" si="1"/>
        <v>#VALUE!</v>
      </c>
      <c r="AP20" s="155"/>
    </row>
    <row r="21" spans="1:42" s="159" customFormat="1" ht="14.1" customHeight="1" x14ac:dyDescent="0.2">
      <c r="A21" s="166">
        <v>11</v>
      </c>
      <c r="B21" s="167"/>
      <c r="C21" s="167"/>
      <c r="D21" s="167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70" t="str">
        <f t="shared" si="1"/>
        <v/>
      </c>
      <c r="AP21" s="155"/>
    </row>
    <row r="22" spans="1:42" s="159" customFormat="1" ht="14.1" customHeight="1" x14ac:dyDescent="0.2">
      <c r="A22" s="166">
        <v>12</v>
      </c>
      <c r="B22" s="167"/>
      <c r="C22" s="167"/>
      <c r="D22" s="167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70" t="str">
        <f t="shared" si="1"/>
        <v/>
      </c>
      <c r="AP22" s="155"/>
    </row>
    <row r="23" spans="1:42" s="159" customFormat="1" ht="14.1" customHeight="1" x14ac:dyDescent="0.2">
      <c r="A23" s="166">
        <v>13</v>
      </c>
      <c r="B23" s="167"/>
      <c r="C23" s="167"/>
      <c r="D23" s="167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70" t="str">
        <f t="shared" si="1"/>
        <v/>
      </c>
      <c r="AP23" s="155"/>
    </row>
    <row r="24" spans="1:42" s="159" customFormat="1" ht="14.1" customHeight="1" x14ac:dyDescent="0.2">
      <c r="A24" s="166">
        <v>14</v>
      </c>
      <c r="B24" s="167"/>
      <c r="C24" s="167"/>
      <c r="D24" s="167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  <c r="AA24" s="169"/>
      <c r="AB24" s="169"/>
      <c r="AC24" s="169"/>
      <c r="AD24" s="169"/>
      <c r="AE24" s="169"/>
      <c r="AF24" s="169"/>
      <c r="AG24" s="169"/>
      <c r="AH24" s="169"/>
      <c r="AI24" s="169"/>
      <c r="AJ24" s="169"/>
      <c r="AK24" s="169"/>
      <c r="AL24" s="169"/>
      <c r="AM24" s="169"/>
      <c r="AN24" s="169"/>
      <c r="AO24" s="170" t="str">
        <f t="shared" si="1"/>
        <v/>
      </c>
      <c r="AP24" s="155"/>
    </row>
    <row r="25" spans="1:42" s="159" customFormat="1" ht="14.1" customHeight="1" x14ac:dyDescent="0.2">
      <c r="A25" s="166">
        <v>15</v>
      </c>
      <c r="B25" s="167"/>
      <c r="C25" s="167"/>
      <c r="D25" s="167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  <c r="AM25" s="169"/>
      <c r="AN25" s="169"/>
      <c r="AO25" s="170" t="str">
        <f t="shared" si="1"/>
        <v/>
      </c>
      <c r="AP25" s="155"/>
    </row>
    <row r="26" spans="1:42" s="159" customFormat="1" ht="14.1" customHeight="1" x14ac:dyDescent="0.2">
      <c r="A26" s="166">
        <v>16</v>
      </c>
      <c r="B26" s="167"/>
      <c r="C26" s="167"/>
      <c r="D26" s="167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70" t="str">
        <f t="shared" si="1"/>
        <v/>
      </c>
      <c r="AP26" s="155"/>
    </row>
    <row r="27" spans="1:42" s="159" customFormat="1" ht="14.1" customHeight="1" x14ac:dyDescent="0.2">
      <c r="A27" s="166">
        <v>17</v>
      </c>
      <c r="B27" s="167"/>
      <c r="C27" s="167"/>
      <c r="D27" s="167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169"/>
      <c r="AI27" s="169"/>
      <c r="AJ27" s="169"/>
      <c r="AK27" s="169"/>
      <c r="AL27" s="169"/>
      <c r="AM27" s="169"/>
      <c r="AN27" s="169"/>
      <c r="AO27" s="170" t="str">
        <f t="shared" si="1"/>
        <v/>
      </c>
      <c r="AP27" s="155"/>
    </row>
    <row r="28" spans="1:42" s="159" customFormat="1" ht="14.1" customHeight="1" x14ac:dyDescent="0.2">
      <c r="A28" s="166">
        <v>18</v>
      </c>
      <c r="B28" s="167"/>
      <c r="C28" s="167"/>
      <c r="D28" s="167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69"/>
      <c r="AN28" s="169"/>
      <c r="AO28" s="170" t="str">
        <f t="shared" si="1"/>
        <v/>
      </c>
      <c r="AP28" s="155"/>
    </row>
    <row r="29" spans="1:42" s="159" customFormat="1" ht="14.1" customHeight="1" x14ac:dyDescent="0.2">
      <c r="A29" s="166">
        <v>19</v>
      </c>
      <c r="B29" s="167"/>
      <c r="C29" s="167"/>
      <c r="D29" s="167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  <c r="AN29" s="169"/>
      <c r="AO29" s="170" t="str">
        <f t="shared" si="1"/>
        <v/>
      </c>
      <c r="AP29" s="155"/>
    </row>
    <row r="30" spans="1:42" s="159" customFormat="1" ht="14.1" customHeight="1" x14ac:dyDescent="0.2">
      <c r="A30" s="166">
        <v>20</v>
      </c>
      <c r="B30" s="167"/>
      <c r="C30" s="167"/>
      <c r="D30" s="167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  <c r="AL30" s="169"/>
      <c r="AM30" s="169"/>
      <c r="AN30" s="169"/>
      <c r="AO30" s="170" t="str">
        <f t="shared" si="1"/>
        <v/>
      </c>
      <c r="AP30" s="155"/>
    </row>
    <row r="31" spans="1:42" s="159" customFormat="1" ht="14.1" customHeight="1" x14ac:dyDescent="0.2">
      <c r="A31" s="166">
        <v>21</v>
      </c>
      <c r="B31" s="167"/>
      <c r="C31" s="167"/>
      <c r="D31" s="167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69"/>
      <c r="AN31" s="169"/>
      <c r="AO31" s="170" t="str">
        <f t="shared" si="1"/>
        <v/>
      </c>
      <c r="AP31" s="155"/>
    </row>
    <row r="32" spans="1:42" s="159" customFormat="1" ht="14.1" customHeight="1" x14ac:dyDescent="0.2">
      <c r="A32" s="166">
        <v>22</v>
      </c>
      <c r="B32" s="167"/>
      <c r="C32" s="167"/>
      <c r="D32" s="167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  <c r="AM32" s="169"/>
      <c r="AN32" s="169"/>
      <c r="AO32" s="170" t="str">
        <f t="shared" si="1"/>
        <v/>
      </c>
      <c r="AP32" s="155"/>
    </row>
    <row r="33" spans="1:40" x14ac:dyDescent="0.25">
      <c r="E33" s="171" t="str">
        <f t="shared" ref="E33:AN33" si="2">IF(E$10&lt;=$D33,IF(E$10&lt;$C33,"",VLOOKUP($B11,$AJ$1:$AN$7,5,0)),"")</f>
        <v/>
      </c>
      <c r="F33" s="171" t="str">
        <f t="shared" si="2"/>
        <v/>
      </c>
      <c r="G33" s="171" t="str">
        <f t="shared" si="2"/>
        <v/>
      </c>
      <c r="H33" s="171" t="str">
        <f t="shared" si="2"/>
        <v/>
      </c>
      <c r="I33" s="171" t="str">
        <f t="shared" si="2"/>
        <v/>
      </c>
      <c r="J33" s="171" t="str">
        <f t="shared" si="2"/>
        <v/>
      </c>
      <c r="K33" s="171" t="str">
        <f t="shared" si="2"/>
        <v/>
      </c>
      <c r="L33" s="171" t="str">
        <f t="shared" si="2"/>
        <v/>
      </c>
      <c r="M33" s="171" t="str">
        <f t="shared" si="2"/>
        <v/>
      </c>
      <c r="N33" s="171" t="str">
        <f t="shared" si="2"/>
        <v/>
      </c>
      <c r="O33" s="171" t="str">
        <f t="shared" si="2"/>
        <v/>
      </c>
      <c r="P33" s="171" t="str">
        <f t="shared" si="2"/>
        <v/>
      </c>
      <c r="Q33" s="171" t="str">
        <f t="shared" si="2"/>
        <v/>
      </c>
      <c r="R33" s="171" t="str">
        <f t="shared" si="2"/>
        <v/>
      </c>
      <c r="S33" s="171" t="str">
        <f t="shared" si="2"/>
        <v/>
      </c>
      <c r="T33" s="171" t="str">
        <f t="shared" si="2"/>
        <v/>
      </c>
      <c r="U33" s="171" t="str">
        <f t="shared" si="2"/>
        <v/>
      </c>
      <c r="V33" s="171" t="str">
        <f t="shared" si="2"/>
        <v/>
      </c>
      <c r="W33" s="171" t="str">
        <f t="shared" si="2"/>
        <v/>
      </c>
      <c r="X33" s="171" t="str">
        <f t="shared" si="2"/>
        <v/>
      </c>
      <c r="Y33" s="171" t="str">
        <f t="shared" si="2"/>
        <v/>
      </c>
      <c r="Z33" s="171" t="str">
        <f t="shared" si="2"/>
        <v/>
      </c>
      <c r="AA33" s="171" t="str">
        <f t="shared" si="2"/>
        <v/>
      </c>
      <c r="AB33" s="171" t="str">
        <f t="shared" si="2"/>
        <v/>
      </c>
      <c r="AC33" s="171" t="str">
        <f t="shared" si="2"/>
        <v/>
      </c>
      <c r="AD33" s="171" t="str">
        <f t="shared" si="2"/>
        <v/>
      </c>
      <c r="AE33" s="171" t="str">
        <f t="shared" si="2"/>
        <v/>
      </c>
      <c r="AF33" s="171" t="str">
        <f t="shared" si="2"/>
        <v/>
      </c>
      <c r="AG33" s="171" t="str">
        <f t="shared" si="2"/>
        <v/>
      </c>
      <c r="AH33" s="171" t="str">
        <f t="shared" si="2"/>
        <v/>
      </c>
      <c r="AI33" s="171" t="str">
        <f t="shared" si="2"/>
        <v/>
      </c>
      <c r="AJ33" s="171" t="str">
        <f t="shared" si="2"/>
        <v/>
      </c>
      <c r="AK33" s="171" t="str">
        <f t="shared" si="2"/>
        <v/>
      </c>
      <c r="AL33" s="171" t="str">
        <f t="shared" si="2"/>
        <v/>
      </c>
      <c r="AM33" s="171" t="str">
        <f t="shared" si="2"/>
        <v/>
      </c>
      <c r="AN33" s="171" t="str">
        <f t="shared" si="2"/>
        <v/>
      </c>
    </row>
    <row r="34" spans="1:40" ht="13.5" customHeight="1" x14ac:dyDescent="0.25">
      <c r="A34" s="292" t="str">
        <f>+Translation!A108</f>
        <v>Please enter information on all Work  packages, Use their reference number as they appear in the "Detailed Project Description" - Colour the corresponding cells</v>
      </c>
      <c r="B34" s="292"/>
      <c r="C34" s="292"/>
      <c r="D34" s="292"/>
      <c r="E34" s="292"/>
      <c r="F34" s="292"/>
      <c r="G34" s="292"/>
      <c r="H34" s="292"/>
      <c r="I34" s="292"/>
      <c r="J34" s="292"/>
      <c r="K34" s="292"/>
      <c r="L34" s="292"/>
      <c r="M34" s="292"/>
      <c r="N34" s="292"/>
      <c r="O34" s="292"/>
      <c r="P34" s="292"/>
      <c r="Q34" s="292"/>
      <c r="R34" s="292"/>
      <c r="S34" s="292"/>
      <c r="T34" s="292"/>
      <c r="U34" s="292"/>
      <c r="V34" s="292"/>
      <c r="W34" s="292"/>
      <c r="X34" s="292"/>
      <c r="Y34" s="292"/>
      <c r="Z34" s="292"/>
      <c r="AA34" s="292"/>
      <c r="AB34" s="292"/>
      <c r="AC34" s="292"/>
      <c r="AD34" s="292"/>
      <c r="AE34" s="292"/>
      <c r="AF34" s="292"/>
      <c r="AG34" s="292"/>
      <c r="AH34" s="292"/>
      <c r="AI34" s="292"/>
      <c r="AJ34" s="292"/>
      <c r="AK34" s="292"/>
      <c r="AL34" s="292"/>
      <c r="AM34" s="292"/>
      <c r="AN34" s="292"/>
    </row>
    <row r="35" spans="1:40" hidden="1" x14ac:dyDescent="0.25">
      <c r="E35" s="171" t="str">
        <f t="shared" ref="E35:AN35" si="3">IF(E$10&lt;=$D35,IF(E$10&lt;$C35,"",VLOOKUP($B11,$AJ$1:$AN$7,5,0)),"")</f>
        <v/>
      </c>
      <c r="F35" s="171" t="str">
        <f t="shared" si="3"/>
        <v/>
      </c>
      <c r="G35" s="171" t="str">
        <f t="shared" si="3"/>
        <v/>
      </c>
      <c r="H35" s="171" t="str">
        <f t="shared" si="3"/>
        <v/>
      </c>
      <c r="I35" s="171" t="str">
        <f t="shared" si="3"/>
        <v/>
      </c>
      <c r="J35" s="171" t="str">
        <f t="shared" si="3"/>
        <v/>
      </c>
      <c r="K35" s="171" t="str">
        <f t="shared" si="3"/>
        <v/>
      </c>
      <c r="L35" s="171" t="str">
        <f t="shared" si="3"/>
        <v/>
      </c>
      <c r="M35" s="171" t="str">
        <f t="shared" si="3"/>
        <v/>
      </c>
      <c r="N35" s="171" t="str">
        <f t="shared" si="3"/>
        <v/>
      </c>
      <c r="O35" s="171" t="str">
        <f t="shared" si="3"/>
        <v/>
      </c>
      <c r="P35" s="171" t="str">
        <f t="shared" si="3"/>
        <v/>
      </c>
      <c r="Q35" s="171" t="str">
        <f t="shared" si="3"/>
        <v/>
      </c>
      <c r="R35" s="171" t="str">
        <f t="shared" si="3"/>
        <v/>
      </c>
      <c r="S35" s="171" t="str">
        <f t="shared" si="3"/>
        <v/>
      </c>
      <c r="T35" s="171" t="str">
        <f t="shared" si="3"/>
        <v/>
      </c>
      <c r="U35" s="171" t="str">
        <f t="shared" si="3"/>
        <v/>
      </c>
      <c r="V35" s="171" t="str">
        <f t="shared" si="3"/>
        <v/>
      </c>
      <c r="W35" s="171" t="str">
        <f t="shared" si="3"/>
        <v/>
      </c>
      <c r="X35" s="171" t="str">
        <f t="shared" si="3"/>
        <v/>
      </c>
      <c r="Y35" s="171" t="str">
        <f t="shared" si="3"/>
        <v/>
      </c>
      <c r="Z35" s="171" t="str">
        <f t="shared" si="3"/>
        <v/>
      </c>
      <c r="AA35" s="171" t="str">
        <f t="shared" si="3"/>
        <v/>
      </c>
      <c r="AB35" s="171" t="str">
        <f t="shared" si="3"/>
        <v/>
      </c>
      <c r="AC35" s="171" t="str">
        <f t="shared" si="3"/>
        <v/>
      </c>
      <c r="AD35" s="171" t="str">
        <f t="shared" si="3"/>
        <v/>
      </c>
      <c r="AE35" s="171" t="str">
        <f t="shared" si="3"/>
        <v/>
      </c>
      <c r="AF35" s="171" t="str">
        <f t="shared" si="3"/>
        <v/>
      </c>
      <c r="AG35" s="171" t="str">
        <f t="shared" si="3"/>
        <v/>
      </c>
      <c r="AH35" s="171" t="str">
        <f t="shared" si="3"/>
        <v/>
      </c>
      <c r="AI35" s="171" t="str">
        <f t="shared" si="3"/>
        <v/>
      </c>
      <c r="AJ35" s="171" t="str">
        <f t="shared" si="3"/>
        <v/>
      </c>
      <c r="AK35" s="171" t="str">
        <f t="shared" si="3"/>
        <v/>
      </c>
      <c r="AL35" s="171" t="str">
        <f t="shared" si="3"/>
        <v/>
      </c>
      <c r="AM35" s="171" t="str">
        <f t="shared" si="3"/>
        <v/>
      </c>
      <c r="AN35" s="171" t="str">
        <f t="shared" si="3"/>
        <v/>
      </c>
    </row>
    <row r="36" spans="1:40" hidden="1" x14ac:dyDescent="0.25">
      <c r="A36" s="154" t="s">
        <v>34</v>
      </c>
      <c r="E36" s="171" t="str">
        <f t="shared" ref="E36:AN36" si="4">IF(E$10&lt;=$D36,IF(E$10&lt;$C36,"",VLOOKUP($B11,$AJ$1:$AN$7,5,0)),"")</f>
        <v/>
      </c>
      <c r="F36" s="171" t="str">
        <f t="shared" si="4"/>
        <v/>
      </c>
      <c r="G36" s="171" t="str">
        <f t="shared" si="4"/>
        <v/>
      </c>
      <c r="H36" s="171" t="str">
        <f t="shared" si="4"/>
        <v/>
      </c>
      <c r="I36" s="171" t="str">
        <f t="shared" si="4"/>
        <v/>
      </c>
      <c r="J36" s="171" t="str">
        <f t="shared" si="4"/>
        <v/>
      </c>
      <c r="K36" s="171" t="str">
        <f t="shared" si="4"/>
        <v/>
      </c>
      <c r="L36" s="171" t="str">
        <f t="shared" si="4"/>
        <v/>
      </c>
      <c r="M36" s="171" t="str">
        <f t="shared" si="4"/>
        <v/>
      </c>
      <c r="N36" s="171" t="str">
        <f t="shared" si="4"/>
        <v/>
      </c>
      <c r="O36" s="171" t="str">
        <f t="shared" si="4"/>
        <v/>
      </c>
      <c r="P36" s="171" t="str">
        <f t="shared" si="4"/>
        <v/>
      </c>
      <c r="Q36" s="171" t="str">
        <f t="shared" si="4"/>
        <v/>
      </c>
      <c r="R36" s="171" t="str">
        <f t="shared" si="4"/>
        <v/>
      </c>
      <c r="S36" s="171" t="str">
        <f t="shared" si="4"/>
        <v/>
      </c>
      <c r="T36" s="171" t="str">
        <f t="shared" si="4"/>
        <v/>
      </c>
      <c r="U36" s="171" t="str">
        <f t="shared" si="4"/>
        <v/>
      </c>
      <c r="V36" s="171" t="str">
        <f t="shared" si="4"/>
        <v/>
      </c>
      <c r="W36" s="171" t="str">
        <f t="shared" si="4"/>
        <v/>
      </c>
      <c r="X36" s="171" t="str">
        <f t="shared" si="4"/>
        <v/>
      </c>
      <c r="Y36" s="171" t="str">
        <f t="shared" si="4"/>
        <v/>
      </c>
      <c r="Z36" s="171" t="str">
        <f t="shared" si="4"/>
        <v/>
      </c>
      <c r="AA36" s="171" t="str">
        <f t="shared" si="4"/>
        <v/>
      </c>
      <c r="AB36" s="171" t="str">
        <f t="shared" si="4"/>
        <v/>
      </c>
      <c r="AC36" s="171" t="str">
        <f t="shared" si="4"/>
        <v/>
      </c>
      <c r="AD36" s="171" t="str">
        <f t="shared" si="4"/>
        <v/>
      </c>
      <c r="AE36" s="171" t="str">
        <f t="shared" si="4"/>
        <v/>
      </c>
      <c r="AF36" s="171" t="str">
        <f t="shared" si="4"/>
        <v/>
      </c>
      <c r="AG36" s="171" t="str">
        <f t="shared" si="4"/>
        <v/>
      </c>
      <c r="AH36" s="171" t="str">
        <f t="shared" si="4"/>
        <v/>
      </c>
      <c r="AI36" s="171" t="str">
        <f t="shared" si="4"/>
        <v/>
      </c>
      <c r="AJ36" s="171" t="str">
        <f t="shared" si="4"/>
        <v/>
      </c>
      <c r="AK36" s="171" t="str">
        <f t="shared" si="4"/>
        <v/>
      </c>
      <c r="AL36" s="171" t="str">
        <f t="shared" si="4"/>
        <v/>
      </c>
      <c r="AM36" s="171" t="str">
        <f t="shared" si="4"/>
        <v/>
      </c>
      <c r="AN36" s="171" t="str">
        <f t="shared" si="4"/>
        <v/>
      </c>
    </row>
    <row r="37" spans="1:40" hidden="1" x14ac:dyDescent="0.25">
      <c r="A37" s="154" t="s">
        <v>37</v>
      </c>
      <c r="E37" s="171" t="str">
        <f t="shared" ref="E37:AN37" si="5">IF(E$10&lt;=$D37,IF(E$10&lt;$C37,"",VLOOKUP($B11,$AJ$1:$AN$7,5,0)),"")</f>
        <v/>
      </c>
      <c r="F37" s="171" t="str">
        <f t="shared" si="5"/>
        <v/>
      </c>
      <c r="G37" s="171" t="str">
        <f t="shared" si="5"/>
        <v/>
      </c>
      <c r="H37" s="171" t="str">
        <f t="shared" si="5"/>
        <v/>
      </c>
      <c r="I37" s="171" t="str">
        <f t="shared" si="5"/>
        <v/>
      </c>
      <c r="J37" s="171" t="str">
        <f t="shared" si="5"/>
        <v/>
      </c>
      <c r="K37" s="171" t="str">
        <f t="shared" si="5"/>
        <v/>
      </c>
      <c r="L37" s="171" t="str">
        <f t="shared" si="5"/>
        <v/>
      </c>
      <c r="M37" s="171" t="str">
        <f t="shared" si="5"/>
        <v/>
      </c>
      <c r="N37" s="171" t="str">
        <f t="shared" si="5"/>
        <v/>
      </c>
      <c r="O37" s="171" t="str">
        <f t="shared" si="5"/>
        <v/>
      </c>
      <c r="P37" s="171" t="str">
        <f t="shared" si="5"/>
        <v/>
      </c>
      <c r="Q37" s="171" t="str">
        <f t="shared" si="5"/>
        <v/>
      </c>
      <c r="R37" s="171" t="str">
        <f t="shared" si="5"/>
        <v/>
      </c>
      <c r="S37" s="171" t="str">
        <f t="shared" si="5"/>
        <v/>
      </c>
      <c r="T37" s="171" t="str">
        <f t="shared" si="5"/>
        <v/>
      </c>
      <c r="U37" s="171" t="str">
        <f t="shared" si="5"/>
        <v/>
      </c>
      <c r="V37" s="171" t="str">
        <f t="shared" si="5"/>
        <v/>
      </c>
      <c r="W37" s="171" t="str">
        <f t="shared" si="5"/>
        <v/>
      </c>
      <c r="X37" s="171" t="str">
        <f t="shared" si="5"/>
        <v/>
      </c>
      <c r="Y37" s="171" t="str">
        <f t="shared" si="5"/>
        <v/>
      </c>
      <c r="Z37" s="171" t="str">
        <f t="shared" si="5"/>
        <v/>
      </c>
      <c r="AA37" s="171" t="str">
        <f t="shared" si="5"/>
        <v/>
      </c>
      <c r="AB37" s="171" t="str">
        <f t="shared" si="5"/>
        <v/>
      </c>
      <c r="AC37" s="171" t="str">
        <f t="shared" si="5"/>
        <v/>
      </c>
      <c r="AD37" s="171" t="str">
        <f t="shared" si="5"/>
        <v/>
      </c>
      <c r="AE37" s="171" t="str">
        <f t="shared" si="5"/>
        <v/>
      </c>
      <c r="AF37" s="171" t="str">
        <f t="shared" si="5"/>
        <v/>
      </c>
      <c r="AG37" s="171" t="str">
        <f t="shared" si="5"/>
        <v/>
      </c>
      <c r="AH37" s="171" t="str">
        <f t="shared" si="5"/>
        <v/>
      </c>
      <c r="AI37" s="171" t="str">
        <f t="shared" si="5"/>
        <v/>
      </c>
      <c r="AJ37" s="171" t="str">
        <f t="shared" si="5"/>
        <v/>
      </c>
      <c r="AK37" s="171" t="str">
        <f t="shared" si="5"/>
        <v/>
      </c>
      <c r="AL37" s="171" t="str">
        <f t="shared" si="5"/>
        <v/>
      </c>
      <c r="AM37" s="171" t="str">
        <f t="shared" si="5"/>
        <v/>
      </c>
      <c r="AN37" s="171" t="str">
        <f t="shared" si="5"/>
        <v/>
      </c>
    </row>
    <row r="38" spans="1:40" hidden="1" x14ac:dyDescent="0.25">
      <c r="A38" s="154" t="s">
        <v>36</v>
      </c>
      <c r="E38" s="171" t="str">
        <f t="shared" ref="E38:AN38" si="6">IF(E$10&lt;=$D38,IF(E$10&lt;$C38,"",VLOOKUP($B11,$AJ$1:$AN$7,5,0)),"")</f>
        <v/>
      </c>
      <c r="F38" s="171" t="str">
        <f t="shared" si="6"/>
        <v/>
      </c>
      <c r="G38" s="171" t="str">
        <f t="shared" si="6"/>
        <v/>
      </c>
      <c r="H38" s="171" t="str">
        <f t="shared" si="6"/>
        <v/>
      </c>
      <c r="I38" s="171" t="str">
        <f t="shared" si="6"/>
        <v/>
      </c>
      <c r="J38" s="171" t="str">
        <f t="shared" si="6"/>
        <v/>
      </c>
      <c r="K38" s="171" t="str">
        <f t="shared" si="6"/>
        <v/>
      </c>
      <c r="L38" s="171" t="str">
        <f t="shared" si="6"/>
        <v/>
      </c>
      <c r="M38" s="171" t="str">
        <f t="shared" si="6"/>
        <v/>
      </c>
      <c r="N38" s="171" t="str">
        <f t="shared" si="6"/>
        <v/>
      </c>
      <c r="O38" s="171" t="str">
        <f t="shared" si="6"/>
        <v/>
      </c>
      <c r="P38" s="171" t="str">
        <f t="shared" si="6"/>
        <v/>
      </c>
      <c r="Q38" s="171" t="str">
        <f t="shared" si="6"/>
        <v/>
      </c>
      <c r="R38" s="171" t="str">
        <f t="shared" si="6"/>
        <v/>
      </c>
      <c r="S38" s="171" t="str">
        <f t="shared" si="6"/>
        <v/>
      </c>
      <c r="T38" s="171" t="str">
        <f t="shared" si="6"/>
        <v/>
      </c>
      <c r="U38" s="171" t="str">
        <f t="shared" si="6"/>
        <v/>
      </c>
      <c r="V38" s="171" t="str">
        <f t="shared" si="6"/>
        <v/>
      </c>
      <c r="W38" s="171" t="str">
        <f t="shared" si="6"/>
        <v/>
      </c>
      <c r="X38" s="171" t="str">
        <f t="shared" si="6"/>
        <v/>
      </c>
      <c r="Y38" s="171" t="str">
        <f t="shared" si="6"/>
        <v/>
      </c>
      <c r="Z38" s="171" t="str">
        <f t="shared" si="6"/>
        <v/>
      </c>
      <c r="AA38" s="171" t="str">
        <f t="shared" si="6"/>
        <v/>
      </c>
      <c r="AB38" s="171" t="str">
        <f t="shared" si="6"/>
        <v/>
      </c>
      <c r="AC38" s="171" t="str">
        <f t="shared" si="6"/>
        <v/>
      </c>
      <c r="AD38" s="171" t="str">
        <f t="shared" si="6"/>
        <v/>
      </c>
      <c r="AE38" s="171" t="str">
        <f t="shared" si="6"/>
        <v/>
      </c>
      <c r="AF38" s="171" t="str">
        <f t="shared" si="6"/>
        <v/>
      </c>
      <c r="AG38" s="171" t="str">
        <f t="shared" si="6"/>
        <v/>
      </c>
      <c r="AH38" s="171" t="str">
        <f t="shared" si="6"/>
        <v/>
      </c>
      <c r="AI38" s="171" t="str">
        <f t="shared" si="6"/>
        <v/>
      </c>
      <c r="AJ38" s="171" t="str">
        <f t="shared" si="6"/>
        <v/>
      </c>
      <c r="AK38" s="171" t="str">
        <f t="shared" si="6"/>
        <v/>
      </c>
      <c r="AL38" s="171" t="str">
        <f t="shared" si="6"/>
        <v/>
      </c>
      <c r="AM38" s="171" t="str">
        <f t="shared" si="6"/>
        <v/>
      </c>
      <c r="AN38" s="171" t="str">
        <f t="shared" si="6"/>
        <v/>
      </c>
    </row>
    <row r="39" spans="1:40" hidden="1" x14ac:dyDescent="0.25">
      <c r="A39" s="154" t="s">
        <v>38</v>
      </c>
      <c r="E39" s="171" t="str">
        <f t="shared" ref="E39:AN39" si="7">IF(E$10&lt;=$D39,IF(E$10&lt;$C39,"",VLOOKUP($B11,$AJ$1:$AN$7,5,0)),"")</f>
        <v/>
      </c>
      <c r="F39" s="171" t="str">
        <f t="shared" si="7"/>
        <v/>
      </c>
      <c r="G39" s="171" t="str">
        <f t="shared" si="7"/>
        <v/>
      </c>
      <c r="H39" s="171" t="str">
        <f t="shared" si="7"/>
        <v/>
      </c>
      <c r="I39" s="171" t="str">
        <f t="shared" si="7"/>
        <v/>
      </c>
      <c r="J39" s="171" t="str">
        <f t="shared" si="7"/>
        <v/>
      </c>
      <c r="K39" s="171" t="str">
        <f t="shared" si="7"/>
        <v/>
      </c>
      <c r="L39" s="171" t="str">
        <f t="shared" si="7"/>
        <v/>
      </c>
      <c r="M39" s="171" t="str">
        <f t="shared" si="7"/>
        <v/>
      </c>
      <c r="N39" s="171" t="str">
        <f t="shared" si="7"/>
        <v/>
      </c>
      <c r="O39" s="171" t="str">
        <f t="shared" si="7"/>
        <v/>
      </c>
      <c r="P39" s="171" t="str">
        <f t="shared" si="7"/>
        <v/>
      </c>
      <c r="Q39" s="171" t="str">
        <f t="shared" si="7"/>
        <v/>
      </c>
      <c r="R39" s="171" t="str">
        <f t="shared" si="7"/>
        <v/>
      </c>
      <c r="S39" s="171" t="str">
        <f t="shared" si="7"/>
        <v/>
      </c>
      <c r="T39" s="171" t="str">
        <f t="shared" si="7"/>
        <v/>
      </c>
      <c r="U39" s="171" t="str">
        <f t="shared" si="7"/>
        <v/>
      </c>
      <c r="V39" s="171" t="str">
        <f t="shared" si="7"/>
        <v/>
      </c>
      <c r="W39" s="171" t="str">
        <f t="shared" si="7"/>
        <v/>
      </c>
      <c r="X39" s="171" t="str">
        <f t="shared" si="7"/>
        <v/>
      </c>
      <c r="Y39" s="171" t="str">
        <f t="shared" si="7"/>
        <v/>
      </c>
      <c r="Z39" s="171" t="str">
        <f t="shared" si="7"/>
        <v/>
      </c>
      <c r="AA39" s="171" t="str">
        <f t="shared" si="7"/>
        <v/>
      </c>
      <c r="AB39" s="171" t="str">
        <f t="shared" si="7"/>
        <v/>
      </c>
      <c r="AC39" s="171" t="str">
        <f t="shared" si="7"/>
        <v/>
      </c>
      <c r="AD39" s="171" t="str">
        <f t="shared" si="7"/>
        <v/>
      </c>
      <c r="AE39" s="171" t="str">
        <f t="shared" si="7"/>
        <v/>
      </c>
      <c r="AF39" s="171" t="str">
        <f t="shared" si="7"/>
        <v/>
      </c>
      <c r="AG39" s="171" t="str">
        <f t="shared" si="7"/>
        <v/>
      </c>
      <c r="AH39" s="171" t="str">
        <f t="shared" si="7"/>
        <v/>
      </c>
      <c r="AI39" s="171" t="str">
        <f t="shared" si="7"/>
        <v/>
      </c>
      <c r="AJ39" s="171" t="str">
        <f t="shared" si="7"/>
        <v/>
      </c>
      <c r="AK39" s="171" t="str">
        <f t="shared" si="7"/>
        <v/>
      </c>
      <c r="AL39" s="171" t="str">
        <f t="shared" si="7"/>
        <v/>
      </c>
      <c r="AM39" s="171" t="str">
        <f t="shared" si="7"/>
        <v/>
      </c>
      <c r="AN39" s="171" t="str">
        <f t="shared" si="7"/>
        <v/>
      </c>
    </row>
    <row r="40" spans="1:40" hidden="1" x14ac:dyDescent="0.25">
      <c r="A40" s="154" t="s">
        <v>39</v>
      </c>
      <c r="E40" s="171" t="str">
        <f t="shared" ref="E40:AN40" si="8">IF(E$10&lt;=$D40,IF(E$10&lt;$C40,"",VLOOKUP($B11,$AJ$1:$AN$7,5,0)),"")</f>
        <v/>
      </c>
      <c r="F40" s="171" t="str">
        <f t="shared" si="8"/>
        <v/>
      </c>
      <c r="G40" s="171" t="str">
        <f t="shared" si="8"/>
        <v/>
      </c>
      <c r="H40" s="171" t="str">
        <f t="shared" si="8"/>
        <v/>
      </c>
      <c r="I40" s="171" t="str">
        <f t="shared" si="8"/>
        <v/>
      </c>
      <c r="J40" s="171" t="str">
        <f t="shared" si="8"/>
        <v/>
      </c>
      <c r="K40" s="171" t="str">
        <f t="shared" si="8"/>
        <v/>
      </c>
      <c r="L40" s="171" t="str">
        <f t="shared" si="8"/>
        <v/>
      </c>
      <c r="M40" s="171" t="str">
        <f t="shared" si="8"/>
        <v/>
      </c>
      <c r="N40" s="171" t="str">
        <f t="shared" si="8"/>
        <v/>
      </c>
      <c r="O40" s="171" t="str">
        <f t="shared" si="8"/>
        <v/>
      </c>
      <c r="P40" s="171" t="str">
        <f t="shared" si="8"/>
        <v/>
      </c>
      <c r="Q40" s="171" t="str">
        <f t="shared" si="8"/>
        <v/>
      </c>
      <c r="R40" s="171" t="str">
        <f t="shared" si="8"/>
        <v/>
      </c>
      <c r="S40" s="171" t="str">
        <f t="shared" si="8"/>
        <v/>
      </c>
      <c r="T40" s="171" t="str">
        <f t="shared" si="8"/>
        <v/>
      </c>
      <c r="U40" s="171" t="str">
        <f t="shared" si="8"/>
        <v/>
      </c>
      <c r="V40" s="171" t="str">
        <f t="shared" si="8"/>
        <v/>
      </c>
      <c r="W40" s="171" t="str">
        <f t="shared" si="8"/>
        <v/>
      </c>
      <c r="X40" s="171" t="str">
        <f t="shared" si="8"/>
        <v/>
      </c>
      <c r="Y40" s="171" t="str">
        <f t="shared" si="8"/>
        <v/>
      </c>
      <c r="Z40" s="171" t="str">
        <f t="shared" si="8"/>
        <v/>
      </c>
      <c r="AA40" s="171" t="str">
        <f t="shared" si="8"/>
        <v/>
      </c>
      <c r="AB40" s="171" t="str">
        <f t="shared" si="8"/>
        <v/>
      </c>
      <c r="AC40" s="171" t="str">
        <f t="shared" si="8"/>
        <v/>
      </c>
      <c r="AD40" s="171" t="str">
        <f t="shared" si="8"/>
        <v/>
      </c>
      <c r="AE40" s="171" t="str">
        <f t="shared" si="8"/>
        <v/>
      </c>
      <c r="AF40" s="171" t="str">
        <f t="shared" si="8"/>
        <v/>
      </c>
      <c r="AG40" s="171" t="str">
        <f t="shared" si="8"/>
        <v/>
      </c>
      <c r="AH40" s="171" t="str">
        <f t="shared" si="8"/>
        <v/>
      </c>
      <c r="AI40" s="171" t="str">
        <f t="shared" si="8"/>
        <v/>
      </c>
      <c r="AJ40" s="171" t="str">
        <f t="shared" si="8"/>
        <v/>
      </c>
      <c r="AK40" s="171" t="str">
        <f t="shared" si="8"/>
        <v/>
      </c>
      <c r="AL40" s="171" t="str">
        <f t="shared" si="8"/>
        <v/>
      </c>
      <c r="AM40" s="171" t="str">
        <f t="shared" si="8"/>
        <v/>
      </c>
      <c r="AN40" s="171" t="str">
        <f t="shared" si="8"/>
        <v/>
      </c>
    </row>
    <row r="41" spans="1:40" hidden="1" x14ac:dyDescent="0.25">
      <c r="A41" s="154" t="s">
        <v>40</v>
      </c>
    </row>
    <row r="42" spans="1:40" hidden="1" x14ac:dyDescent="0.25">
      <c r="A42" s="154" t="s">
        <v>41</v>
      </c>
    </row>
    <row r="43" spans="1:40" hidden="1" x14ac:dyDescent="0.25">
      <c r="A43" s="154" t="s">
        <v>42</v>
      </c>
    </row>
    <row r="44" spans="1:40" hidden="1" x14ac:dyDescent="0.25">
      <c r="A44" s="154" t="s">
        <v>43</v>
      </c>
    </row>
    <row r="45" spans="1:40" hidden="1" x14ac:dyDescent="0.25">
      <c r="A45" s="154" t="s">
        <v>44</v>
      </c>
    </row>
    <row r="46" spans="1:40" hidden="1" x14ac:dyDescent="0.25">
      <c r="A46" s="154" t="s">
        <v>45</v>
      </c>
    </row>
    <row r="47" spans="1:40" hidden="1" x14ac:dyDescent="0.25">
      <c r="A47" s="154" t="s">
        <v>46</v>
      </c>
    </row>
    <row r="48" spans="1:40" hidden="1" x14ac:dyDescent="0.25">
      <c r="A48" s="154" t="s">
        <v>47</v>
      </c>
    </row>
    <row r="49" spans="1:1" hidden="1" x14ac:dyDescent="0.25">
      <c r="A49" s="154" t="s">
        <v>48</v>
      </c>
    </row>
    <row r="50" spans="1:1" hidden="1" x14ac:dyDescent="0.25">
      <c r="A50" s="154" t="s">
        <v>49</v>
      </c>
    </row>
    <row r="51" spans="1:1" hidden="1" x14ac:dyDescent="0.25">
      <c r="A51" s="154" t="s">
        <v>50</v>
      </c>
    </row>
    <row r="52" spans="1:1" hidden="1" x14ac:dyDescent="0.25">
      <c r="A52" s="154" t="s">
        <v>51</v>
      </c>
    </row>
    <row r="53" spans="1:1" hidden="1" x14ac:dyDescent="0.25">
      <c r="A53" s="154" t="s">
        <v>52</v>
      </c>
    </row>
    <row r="54" spans="1:1" hidden="1" x14ac:dyDescent="0.25">
      <c r="A54" s="154" t="s">
        <v>53</v>
      </c>
    </row>
    <row r="55" spans="1:1" hidden="1" x14ac:dyDescent="0.25">
      <c r="A55" s="154" t="s">
        <v>54</v>
      </c>
    </row>
    <row r="56" spans="1:1" hidden="1" x14ac:dyDescent="0.25">
      <c r="A56" s="154" t="s">
        <v>55</v>
      </c>
    </row>
    <row r="57" spans="1:1" hidden="1" x14ac:dyDescent="0.25">
      <c r="A57" s="154" t="s">
        <v>56</v>
      </c>
    </row>
    <row r="58" spans="1:1" hidden="1" x14ac:dyDescent="0.25">
      <c r="A58" s="154" t="s">
        <v>57</v>
      </c>
    </row>
    <row r="59" spans="1:1" hidden="1" x14ac:dyDescent="0.25">
      <c r="A59" s="154" t="s">
        <v>58</v>
      </c>
    </row>
    <row r="60" spans="1:1" hidden="1" x14ac:dyDescent="0.25">
      <c r="A60" s="154" t="s">
        <v>59</v>
      </c>
    </row>
    <row r="61" spans="1:1" hidden="1" x14ac:dyDescent="0.25">
      <c r="A61" s="154" t="s">
        <v>60</v>
      </c>
    </row>
    <row r="62" spans="1:1" hidden="1" x14ac:dyDescent="0.25">
      <c r="A62" s="154" t="s">
        <v>61</v>
      </c>
    </row>
    <row r="63" spans="1:1" hidden="1" x14ac:dyDescent="0.25">
      <c r="A63" s="154" t="s">
        <v>62</v>
      </c>
    </row>
    <row r="64" spans="1:1" hidden="1" x14ac:dyDescent="0.25">
      <c r="A64" s="154" t="s">
        <v>63</v>
      </c>
    </row>
    <row r="65" spans="1:1" hidden="1" x14ac:dyDescent="0.25">
      <c r="A65" s="154" t="s">
        <v>64</v>
      </c>
    </row>
    <row r="66" spans="1:1" hidden="1" x14ac:dyDescent="0.25">
      <c r="A66" s="154" t="s">
        <v>65</v>
      </c>
    </row>
    <row r="67" spans="1:1" hidden="1" x14ac:dyDescent="0.25">
      <c r="A67" s="154" t="s">
        <v>66</v>
      </c>
    </row>
    <row r="68" spans="1:1" hidden="1" x14ac:dyDescent="0.25">
      <c r="A68" s="154" t="s">
        <v>67</v>
      </c>
    </row>
    <row r="69" spans="1:1" hidden="1" x14ac:dyDescent="0.25">
      <c r="A69" s="154" t="s">
        <v>68</v>
      </c>
    </row>
    <row r="70" spans="1:1" hidden="1" x14ac:dyDescent="0.25">
      <c r="A70" s="154" t="s">
        <v>69</v>
      </c>
    </row>
    <row r="71" spans="1:1" hidden="1" x14ac:dyDescent="0.25">
      <c r="A71" s="154" t="s">
        <v>70</v>
      </c>
    </row>
  </sheetData>
  <sheetProtection password="8100" sheet="1" objects="1" scenarios="1"/>
  <mergeCells count="26">
    <mergeCell ref="AD1:AJ1"/>
    <mergeCell ref="AK1:AN1"/>
    <mergeCell ref="AD2:AJ2"/>
    <mergeCell ref="AK2:AN2"/>
    <mergeCell ref="A3:AC3"/>
    <mergeCell ref="AD3:AJ3"/>
    <mergeCell ref="AK3:AN3"/>
    <mergeCell ref="A4:AC4"/>
    <mergeCell ref="AD4:AJ4"/>
    <mergeCell ref="AK4:AN4"/>
    <mergeCell ref="AD5:AJ5"/>
    <mergeCell ref="AK5:AN5"/>
    <mergeCell ref="B6:K6"/>
    <mergeCell ref="O6:W6"/>
    <mergeCell ref="AD6:AJ7"/>
    <mergeCell ref="AK6:AN7"/>
    <mergeCell ref="B7:C7"/>
    <mergeCell ref="D7:K7"/>
    <mergeCell ref="O7:Q7"/>
    <mergeCell ref="S7:W7"/>
    <mergeCell ref="A34:AN34"/>
    <mergeCell ref="A9:A10"/>
    <mergeCell ref="B9:B10"/>
    <mergeCell ref="C9:C10"/>
    <mergeCell ref="D9:D10"/>
    <mergeCell ref="E9:AN9"/>
  </mergeCells>
  <conditionalFormatting sqref="E33:AN33 E35:AN40">
    <cfRule type="cellIs" dxfId="169" priority="2" operator="equal">
      <formula>"-"</formula>
    </cfRule>
  </conditionalFormatting>
  <conditionalFormatting sqref="AJ21:AN32 E11:AI17 E21:AI32 AG19:AI19 AJ11:AN19">
    <cfRule type="cellIs" dxfId="168" priority="3" operator="notEqual">
      <formula>""</formula>
    </cfRule>
  </conditionalFormatting>
  <conditionalFormatting sqref="AO11:AO32">
    <cfRule type="cellIs" dxfId="167" priority="4" operator="notEqual">
      <formula>""</formula>
    </cfRule>
  </conditionalFormatting>
  <conditionalFormatting sqref="E11:AB12 AJ13:AN19 E13:AI17 AG19:AI19">
    <cfRule type="cellIs" dxfId="166" priority="5" operator="notEqual">
      <formula>""</formula>
    </cfRule>
  </conditionalFormatting>
  <conditionalFormatting sqref="AH18:AI18 K18:L18 P18:R18 V18:X18 AB18:AD18">
    <cfRule type="cellIs" dxfId="165" priority="6" operator="notEqual">
      <formula>""</formula>
    </cfRule>
  </conditionalFormatting>
  <conditionalFormatting sqref="AH18:AI18 K18:L18 P18:R18 V18:X18 AB18:AD18">
    <cfRule type="cellIs" dxfId="164" priority="7" operator="notEqual">
      <formula>""</formula>
    </cfRule>
  </conditionalFormatting>
  <conditionalFormatting sqref="E18">
    <cfRule type="cellIs" dxfId="163" priority="8" operator="notEqual">
      <formula>""</formula>
    </cfRule>
  </conditionalFormatting>
  <conditionalFormatting sqref="E18">
    <cfRule type="cellIs" dxfId="162" priority="9" operator="notEqual">
      <formula>""</formula>
    </cfRule>
  </conditionalFormatting>
  <conditionalFormatting sqref="F18">
    <cfRule type="cellIs" dxfId="161" priority="10" operator="notEqual">
      <formula>""</formula>
    </cfRule>
  </conditionalFormatting>
  <conditionalFormatting sqref="F18">
    <cfRule type="cellIs" dxfId="160" priority="11" operator="notEqual">
      <formula>""</formula>
    </cfRule>
  </conditionalFormatting>
  <conditionalFormatting sqref="G18">
    <cfRule type="cellIs" dxfId="159" priority="12" operator="notEqual">
      <formula>""</formula>
    </cfRule>
  </conditionalFormatting>
  <conditionalFormatting sqref="G18">
    <cfRule type="cellIs" dxfId="158" priority="13" operator="notEqual">
      <formula>""</formula>
    </cfRule>
  </conditionalFormatting>
  <conditionalFormatting sqref="H18">
    <cfRule type="cellIs" dxfId="157" priority="14" operator="notEqual">
      <formula>""</formula>
    </cfRule>
  </conditionalFormatting>
  <conditionalFormatting sqref="H18">
    <cfRule type="cellIs" dxfId="156" priority="15" operator="notEqual">
      <formula>""</formula>
    </cfRule>
  </conditionalFormatting>
  <conditionalFormatting sqref="I18">
    <cfRule type="cellIs" dxfId="155" priority="16" operator="notEqual">
      <formula>""</formula>
    </cfRule>
  </conditionalFormatting>
  <conditionalFormatting sqref="I18">
    <cfRule type="cellIs" dxfId="154" priority="17" operator="notEqual">
      <formula>""</formula>
    </cfRule>
  </conditionalFormatting>
  <conditionalFormatting sqref="J18">
    <cfRule type="cellIs" dxfId="153" priority="18" operator="notEqual">
      <formula>""</formula>
    </cfRule>
  </conditionalFormatting>
  <conditionalFormatting sqref="J18">
    <cfRule type="cellIs" dxfId="152" priority="19" operator="notEqual">
      <formula>""</formula>
    </cfRule>
  </conditionalFormatting>
  <conditionalFormatting sqref="M18">
    <cfRule type="cellIs" dxfId="151" priority="20" operator="notEqual">
      <formula>""</formula>
    </cfRule>
  </conditionalFormatting>
  <conditionalFormatting sqref="M18">
    <cfRule type="cellIs" dxfId="150" priority="21" operator="notEqual">
      <formula>""</formula>
    </cfRule>
  </conditionalFormatting>
  <conditionalFormatting sqref="N18">
    <cfRule type="cellIs" dxfId="149" priority="22" operator="notEqual">
      <formula>""</formula>
    </cfRule>
  </conditionalFormatting>
  <conditionalFormatting sqref="N18">
    <cfRule type="cellIs" dxfId="148" priority="23" operator="notEqual">
      <formula>""</formula>
    </cfRule>
  </conditionalFormatting>
  <conditionalFormatting sqref="O18">
    <cfRule type="cellIs" dxfId="147" priority="24" operator="notEqual">
      <formula>""</formula>
    </cfRule>
  </conditionalFormatting>
  <conditionalFormatting sqref="O18">
    <cfRule type="cellIs" dxfId="146" priority="25" operator="notEqual">
      <formula>""</formula>
    </cfRule>
  </conditionalFormatting>
  <conditionalFormatting sqref="S18">
    <cfRule type="cellIs" dxfId="145" priority="26" operator="notEqual">
      <formula>""</formula>
    </cfRule>
  </conditionalFormatting>
  <conditionalFormatting sqref="S18">
    <cfRule type="cellIs" dxfId="144" priority="27" operator="notEqual">
      <formula>""</formula>
    </cfRule>
  </conditionalFormatting>
  <conditionalFormatting sqref="T18">
    <cfRule type="cellIs" dxfId="143" priority="28" operator="notEqual">
      <formula>""</formula>
    </cfRule>
  </conditionalFormatting>
  <conditionalFormatting sqref="T18">
    <cfRule type="cellIs" dxfId="142" priority="29" operator="notEqual">
      <formula>""</formula>
    </cfRule>
  </conditionalFormatting>
  <conditionalFormatting sqref="U18">
    <cfRule type="cellIs" dxfId="141" priority="30" operator="notEqual">
      <formula>""</formula>
    </cfRule>
  </conditionalFormatting>
  <conditionalFormatting sqref="U18">
    <cfRule type="cellIs" dxfId="140" priority="31" operator="notEqual">
      <formula>""</formula>
    </cfRule>
  </conditionalFormatting>
  <conditionalFormatting sqref="Y18">
    <cfRule type="cellIs" dxfId="139" priority="32" operator="notEqual">
      <formula>""</formula>
    </cfRule>
  </conditionalFormatting>
  <conditionalFormatting sqref="Y18">
    <cfRule type="cellIs" dxfId="138" priority="33" operator="notEqual">
      <formula>""</formula>
    </cfRule>
  </conditionalFormatting>
  <conditionalFormatting sqref="Z18">
    <cfRule type="cellIs" dxfId="137" priority="34" operator="notEqual">
      <formula>""</formula>
    </cfRule>
  </conditionalFormatting>
  <conditionalFormatting sqref="Z18">
    <cfRule type="cellIs" dxfId="136" priority="35" operator="notEqual">
      <formula>""</formula>
    </cfRule>
  </conditionalFormatting>
  <conditionalFormatting sqref="AA18">
    <cfRule type="cellIs" dxfId="135" priority="36" operator="notEqual">
      <formula>""</formula>
    </cfRule>
  </conditionalFormatting>
  <conditionalFormatting sqref="AA18">
    <cfRule type="cellIs" dxfId="134" priority="37" operator="notEqual">
      <formula>""</formula>
    </cfRule>
  </conditionalFormatting>
  <conditionalFormatting sqref="AE18">
    <cfRule type="cellIs" dxfId="133" priority="38" operator="notEqual">
      <formula>""</formula>
    </cfRule>
  </conditionalFormatting>
  <conditionalFormatting sqref="AE18">
    <cfRule type="cellIs" dxfId="132" priority="39" operator="notEqual">
      <formula>""</formula>
    </cfRule>
  </conditionalFormatting>
  <conditionalFormatting sqref="AF18">
    <cfRule type="cellIs" dxfId="131" priority="40" operator="notEqual">
      <formula>""</formula>
    </cfRule>
  </conditionalFormatting>
  <conditionalFormatting sqref="AF18">
    <cfRule type="cellIs" dxfId="130" priority="41" operator="notEqual">
      <formula>""</formula>
    </cfRule>
  </conditionalFormatting>
  <conditionalFormatting sqref="AG18">
    <cfRule type="cellIs" dxfId="129" priority="42" operator="notEqual">
      <formula>""</formula>
    </cfRule>
  </conditionalFormatting>
  <conditionalFormatting sqref="AG18">
    <cfRule type="cellIs" dxfId="128" priority="43" operator="notEqual">
      <formula>""</formula>
    </cfRule>
  </conditionalFormatting>
  <conditionalFormatting sqref="E19">
    <cfRule type="cellIs" dxfId="127" priority="44" operator="notEqual">
      <formula>""</formula>
    </cfRule>
  </conditionalFormatting>
  <conditionalFormatting sqref="E19">
    <cfRule type="cellIs" dxfId="126" priority="45" operator="notEqual">
      <formula>""</formula>
    </cfRule>
  </conditionalFormatting>
  <conditionalFormatting sqref="F19">
    <cfRule type="cellIs" dxfId="125" priority="46" operator="notEqual">
      <formula>""</formula>
    </cfRule>
  </conditionalFormatting>
  <conditionalFormatting sqref="F19">
    <cfRule type="cellIs" dxfId="124" priority="47" operator="notEqual">
      <formula>""</formula>
    </cfRule>
  </conditionalFormatting>
  <conditionalFormatting sqref="G19">
    <cfRule type="cellIs" dxfId="123" priority="48" operator="notEqual">
      <formula>""</formula>
    </cfRule>
  </conditionalFormatting>
  <conditionalFormatting sqref="G19">
    <cfRule type="cellIs" dxfId="122" priority="49" operator="notEqual">
      <formula>""</formula>
    </cfRule>
  </conditionalFormatting>
  <conditionalFormatting sqref="H19">
    <cfRule type="cellIs" dxfId="121" priority="50" operator="notEqual">
      <formula>""</formula>
    </cfRule>
  </conditionalFormatting>
  <conditionalFormatting sqref="H19">
    <cfRule type="cellIs" dxfId="120" priority="51" operator="notEqual">
      <formula>""</formula>
    </cfRule>
  </conditionalFormatting>
  <conditionalFormatting sqref="I19">
    <cfRule type="cellIs" dxfId="119" priority="52" operator="notEqual">
      <formula>""</formula>
    </cfRule>
  </conditionalFormatting>
  <conditionalFormatting sqref="I19">
    <cfRule type="cellIs" dxfId="118" priority="53" operator="notEqual">
      <formula>""</formula>
    </cfRule>
  </conditionalFormatting>
  <conditionalFormatting sqref="J19">
    <cfRule type="cellIs" dxfId="117" priority="54" operator="notEqual">
      <formula>""</formula>
    </cfRule>
  </conditionalFormatting>
  <conditionalFormatting sqref="J19">
    <cfRule type="cellIs" dxfId="116" priority="55" operator="notEqual">
      <formula>""</formula>
    </cfRule>
  </conditionalFormatting>
  <conditionalFormatting sqref="K19">
    <cfRule type="cellIs" dxfId="115" priority="56" operator="notEqual">
      <formula>""</formula>
    </cfRule>
  </conditionalFormatting>
  <conditionalFormatting sqref="K19">
    <cfRule type="cellIs" dxfId="114" priority="57" operator="notEqual">
      <formula>""</formula>
    </cfRule>
  </conditionalFormatting>
  <conditionalFormatting sqref="L19">
    <cfRule type="cellIs" dxfId="113" priority="58" operator="notEqual">
      <formula>""</formula>
    </cfRule>
  </conditionalFormatting>
  <conditionalFormatting sqref="L19">
    <cfRule type="cellIs" dxfId="112" priority="59" operator="notEqual">
      <formula>""</formula>
    </cfRule>
  </conditionalFormatting>
  <conditionalFormatting sqref="M19">
    <cfRule type="cellIs" dxfId="111" priority="60" operator="notEqual">
      <formula>""</formula>
    </cfRule>
  </conditionalFormatting>
  <conditionalFormatting sqref="M19">
    <cfRule type="cellIs" dxfId="110" priority="61" operator="notEqual">
      <formula>""</formula>
    </cfRule>
  </conditionalFormatting>
  <conditionalFormatting sqref="N19">
    <cfRule type="cellIs" dxfId="109" priority="62" operator="notEqual">
      <formula>""</formula>
    </cfRule>
  </conditionalFormatting>
  <conditionalFormatting sqref="N19">
    <cfRule type="cellIs" dxfId="108" priority="63" operator="notEqual">
      <formula>""</formula>
    </cfRule>
  </conditionalFormatting>
  <conditionalFormatting sqref="O19">
    <cfRule type="cellIs" dxfId="107" priority="64" operator="notEqual">
      <formula>""</formula>
    </cfRule>
  </conditionalFormatting>
  <conditionalFormatting sqref="O19">
    <cfRule type="cellIs" dxfId="106" priority="65" operator="notEqual">
      <formula>""</formula>
    </cfRule>
  </conditionalFormatting>
  <conditionalFormatting sqref="P19">
    <cfRule type="cellIs" dxfId="105" priority="66" operator="notEqual">
      <formula>""</formula>
    </cfRule>
  </conditionalFormatting>
  <conditionalFormatting sqref="P19">
    <cfRule type="cellIs" dxfId="104" priority="67" operator="notEqual">
      <formula>""</formula>
    </cfRule>
  </conditionalFormatting>
  <conditionalFormatting sqref="Q19">
    <cfRule type="cellIs" dxfId="103" priority="68" operator="notEqual">
      <formula>""</formula>
    </cfRule>
  </conditionalFormatting>
  <conditionalFormatting sqref="Q19">
    <cfRule type="cellIs" dxfId="102" priority="69" operator="notEqual">
      <formula>""</formula>
    </cfRule>
  </conditionalFormatting>
  <conditionalFormatting sqref="R19">
    <cfRule type="cellIs" dxfId="101" priority="70" operator="notEqual">
      <formula>""</formula>
    </cfRule>
  </conditionalFormatting>
  <conditionalFormatting sqref="R19">
    <cfRule type="cellIs" dxfId="100" priority="71" operator="notEqual">
      <formula>""</formula>
    </cfRule>
  </conditionalFormatting>
  <conditionalFormatting sqref="S19">
    <cfRule type="cellIs" dxfId="99" priority="72" operator="notEqual">
      <formula>""</formula>
    </cfRule>
  </conditionalFormatting>
  <conditionalFormatting sqref="S19">
    <cfRule type="cellIs" dxfId="98" priority="73" operator="notEqual">
      <formula>""</formula>
    </cfRule>
  </conditionalFormatting>
  <conditionalFormatting sqref="T19">
    <cfRule type="cellIs" dxfId="97" priority="74" operator="notEqual">
      <formula>""</formula>
    </cfRule>
  </conditionalFormatting>
  <conditionalFormatting sqref="T19">
    <cfRule type="cellIs" dxfId="96" priority="75" operator="notEqual">
      <formula>""</formula>
    </cfRule>
  </conditionalFormatting>
  <conditionalFormatting sqref="U19">
    <cfRule type="cellIs" dxfId="95" priority="76" operator="notEqual">
      <formula>""</formula>
    </cfRule>
  </conditionalFormatting>
  <conditionalFormatting sqref="U19">
    <cfRule type="cellIs" dxfId="94" priority="77" operator="notEqual">
      <formula>""</formula>
    </cfRule>
  </conditionalFormatting>
  <conditionalFormatting sqref="V19">
    <cfRule type="cellIs" dxfId="93" priority="78" operator="notEqual">
      <formula>""</formula>
    </cfRule>
  </conditionalFormatting>
  <conditionalFormatting sqref="V19">
    <cfRule type="cellIs" dxfId="92" priority="79" operator="notEqual">
      <formula>""</formula>
    </cfRule>
  </conditionalFormatting>
  <conditionalFormatting sqref="W19">
    <cfRule type="cellIs" dxfId="91" priority="80" operator="notEqual">
      <formula>""</formula>
    </cfRule>
  </conditionalFormatting>
  <conditionalFormatting sqref="W19">
    <cfRule type="cellIs" dxfId="90" priority="81" operator="notEqual">
      <formula>""</formula>
    </cfRule>
  </conditionalFormatting>
  <conditionalFormatting sqref="X19">
    <cfRule type="cellIs" dxfId="89" priority="82" operator="notEqual">
      <formula>""</formula>
    </cfRule>
  </conditionalFormatting>
  <conditionalFormatting sqref="X19">
    <cfRule type="cellIs" dxfId="88" priority="83" operator="notEqual">
      <formula>""</formula>
    </cfRule>
  </conditionalFormatting>
  <conditionalFormatting sqref="Y19">
    <cfRule type="cellIs" dxfId="87" priority="84" operator="notEqual">
      <formula>""</formula>
    </cfRule>
  </conditionalFormatting>
  <conditionalFormatting sqref="Y19">
    <cfRule type="cellIs" dxfId="86" priority="85" operator="notEqual">
      <formula>""</formula>
    </cfRule>
  </conditionalFormatting>
  <conditionalFormatting sqref="Z19">
    <cfRule type="cellIs" dxfId="85" priority="86" operator="notEqual">
      <formula>""</formula>
    </cfRule>
  </conditionalFormatting>
  <conditionalFormatting sqref="Z19">
    <cfRule type="cellIs" dxfId="84" priority="87" operator="notEqual">
      <formula>""</formula>
    </cfRule>
  </conditionalFormatting>
  <conditionalFormatting sqref="AA19">
    <cfRule type="cellIs" dxfId="83" priority="88" operator="notEqual">
      <formula>""</formula>
    </cfRule>
  </conditionalFormatting>
  <conditionalFormatting sqref="AA19">
    <cfRule type="cellIs" dxfId="82" priority="89" operator="notEqual">
      <formula>""</formula>
    </cfRule>
  </conditionalFormatting>
  <conditionalFormatting sqref="AB19">
    <cfRule type="cellIs" dxfId="81" priority="90" operator="notEqual">
      <formula>""</formula>
    </cfRule>
  </conditionalFormatting>
  <conditionalFormatting sqref="AB19">
    <cfRule type="cellIs" dxfId="80" priority="91" operator="notEqual">
      <formula>""</formula>
    </cfRule>
  </conditionalFormatting>
  <conditionalFormatting sqref="AC19">
    <cfRule type="cellIs" dxfId="79" priority="92" operator="notEqual">
      <formula>""</formula>
    </cfRule>
  </conditionalFormatting>
  <conditionalFormatting sqref="AC19">
    <cfRule type="cellIs" dxfId="78" priority="93" operator="notEqual">
      <formula>""</formula>
    </cfRule>
  </conditionalFormatting>
  <conditionalFormatting sqref="AD19">
    <cfRule type="cellIs" dxfId="77" priority="94" operator="notEqual">
      <formula>""</formula>
    </cfRule>
  </conditionalFormatting>
  <conditionalFormatting sqref="AD19">
    <cfRule type="cellIs" dxfId="76" priority="95" operator="notEqual">
      <formula>""</formula>
    </cfRule>
  </conditionalFormatting>
  <conditionalFormatting sqref="AE19">
    <cfRule type="cellIs" dxfId="75" priority="96" operator="notEqual">
      <formula>""</formula>
    </cfRule>
  </conditionalFormatting>
  <conditionalFormatting sqref="AE19">
    <cfRule type="cellIs" dxfId="74" priority="97" operator="notEqual">
      <formula>""</formula>
    </cfRule>
  </conditionalFormatting>
  <conditionalFormatting sqref="AF19">
    <cfRule type="cellIs" dxfId="73" priority="98" operator="notEqual">
      <formula>""</formula>
    </cfRule>
  </conditionalFormatting>
  <conditionalFormatting sqref="AF19">
    <cfRule type="cellIs" dxfId="72" priority="99" operator="notEqual">
      <formula>""</formula>
    </cfRule>
  </conditionalFormatting>
  <conditionalFormatting sqref="E20">
    <cfRule type="cellIs" dxfId="71" priority="100" operator="notEqual">
      <formula>""</formula>
    </cfRule>
  </conditionalFormatting>
  <conditionalFormatting sqref="E20">
    <cfRule type="cellIs" dxfId="70" priority="101" operator="notEqual">
      <formula>""</formula>
    </cfRule>
  </conditionalFormatting>
  <conditionalFormatting sqref="F20">
    <cfRule type="cellIs" dxfId="69" priority="102" operator="notEqual">
      <formula>""</formula>
    </cfRule>
  </conditionalFormatting>
  <conditionalFormatting sqref="F20">
    <cfRule type="cellIs" dxfId="68" priority="103" operator="notEqual">
      <formula>""</formula>
    </cfRule>
  </conditionalFormatting>
  <conditionalFormatting sqref="G20">
    <cfRule type="cellIs" dxfId="67" priority="104" operator="notEqual">
      <formula>""</formula>
    </cfRule>
  </conditionalFormatting>
  <conditionalFormatting sqref="G20">
    <cfRule type="cellIs" dxfId="66" priority="105" operator="notEqual">
      <formula>""</formula>
    </cfRule>
  </conditionalFormatting>
  <conditionalFormatting sqref="H20">
    <cfRule type="cellIs" dxfId="65" priority="106" operator="notEqual">
      <formula>""</formula>
    </cfRule>
  </conditionalFormatting>
  <conditionalFormatting sqref="H20">
    <cfRule type="cellIs" dxfId="64" priority="107" operator="notEqual">
      <formula>""</formula>
    </cfRule>
  </conditionalFormatting>
  <conditionalFormatting sqref="I20">
    <cfRule type="cellIs" dxfId="63" priority="108" operator="notEqual">
      <formula>""</formula>
    </cfRule>
  </conditionalFormatting>
  <conditionalFormatting sqref="I20">
    <cfRule type="cellIs" dxfId="62" priority="109" operator="notEqual">
      <formula>""</formula>
    </cfRule>
  </conditionalFormatting>
  <conditionalFormatting sqref="J20">
    <cfRule type="cellIs" dxfId="61" priority="110" operator="notEqual">
      <formula>""</formula>
    </cfRule>
  </conditionalFormatting>
  <conditionalFormatting sqref="J20">
    <cfRule type="cellIs" dxfId="60" priority="111" operator="notEqual">
      <formula>""</formula>
    </cfRule>
  </conditionalFormatting>
  <conditionalFormatting sqref="K20">
    <cfRule type="cellIs" dxfId="59" priority="112" operator="notEqual">
      <formula>""</formula>
    </cfRule>
  </conditionalFormatting>
  <conditionalFormatting sqref="K20">
    <cfRule type="cellIs" dxfId="58" priority="113" operator="notEqual">
      <formula>""</formula>
    </cfRule>
  </conditionalFormatting>
  <conditionalFormatting sqref="L20">
    <cfRule type="cellIs" dxfId="57" priority="114" operator="notEqual">
      <formula>""</formula>
    </cfRule>
  </conditionalFormatting>
  <conditionalFormatting sqref="L20">
    <cfRule type="cellIs" dxfId="56" priority="115" operator="notEqual">
      <formula>""</formula>
    </cfRule>
  </conditionalFormatting>
  <conditionalFormatting sqref="M20">
    <cfRule type="cellIs" dxfId="55" priority="116" operator="notEqual">
      <formula>""</formula>
    </cfRule>
  </conditionalFormatting>
  <conditionalFormatting sqref="M20">
    <cfRule type="cellIs" dxfId="54" priority="117" operator="notEqual">
      <formula>""</formula>
    </cfRule>
  </conditionalFormatting>
  <conditionalFormatting sqref="N20">
    <cfRule type="cellIs" dxfId="53" priority="118" operator="notEqual">
      <formula>""</formula>
    </cfRule>
  </conditionalFormatting>
  <conditionalFormatting sqref="N20">
    <cfRule type="cellIs" dxfId="52" priority="119" operator="notEqual">
      <formula>""</formula>
    </cfRule>
  </conditionalFormatting>
  <conditionalFormatting sqref="O20">
    <cfRule type="cellIs" dxfId="51" priority="120" operator="notEqual">
      <formula>""</formula>
    </cfRule>
  </conditionalFormatting>
  <conditionalFormatting sqref="O20">
    <cfRule type="cellIs" dxfId="50" priority="121" operator="notEqual">
      <formula>""</formula>
    </cfRule>
  </conditionalFormatting>
  <conditionalFormatting sqref="P20">
    <cfRule type="cellIs" dxfId="49" priority="122" operator="notEqual">
      <formula>""</formula>
    </cfRule>
  </conditionalFormatting>
  <conditionalFormatting sqref="P20">
    <cfRule type="cellIs" dxfId="48" priority="123" operator="notEqual">
      <formula>""</formula>
    </cfRule>
  </conditionalFormatting>
  <conditionalFormatting sqref="Q20">
    <cfRule type="cellIs" dxfId="47" priority="124" operator="notEqual">
      <formula>""</formula>
    </cfRule>
  </conditionalFormatting>
  <conditionalFormatting sqref="Q20">
    <cfRule type="cellIs" dxfId="46" priority="125" operator="notEqual">
      <formula>""</formula>
    </cfRule>
  </conditionalFormatting>
  <conditionalFormatting sqref="R20">
    <cfRule type="cellIs" dxfId="45" priority="126" operator="notEqual">
      <formula>""</formula>
    </cfRule>
  </conditionalFormatting>
  <conditionalFormatting sqref="R20">
    <cfRule type="cellIs" dxfId="44" priority="127" operator="notEqual">
      <formula>""</formula>
    </cfRule>
  </conditionalFormatting>
  <conditionalFormatting sqref="S20">
    <cfRule type="cellIs" dxfId="43" priority="128" operator="notEqual">
      <formula>""</formula>
    </cfRule>
  </conditionalFormatting>
  <conditionalFormatting sqref="S20">
    <cfRule type="cellIs" dxfId="42" priority="129" operator="notEqual">
      <formula>""</formula>
    </cfRule>
  </conditionalFormatting>
  <conditionalFormatting sqref="T20">
    <cfRule type="cellIs" dxfId="41" priority="130" operator="notEqual">
      <formula>""</formula>
    </cfRule>
  </conditionalFormatting>
  <conditionalFormatting sqref="T20">
    <cfRule type="cellIs" dxfId="40" priority="131" operator="notEqual">
      <formula>""</formula>
    </cfRule>
  </conditionalFormatting>
  <conditionalFormatting sqref="U20">
    <cfRule type="cellIs" dxfId="39" priority="132" operator="notEqual">
      <formula>""</formula>
    </cfRule>
  </conditionalFormatting>
  <conditionalFormatting sqref="U20">
    <cfRule type="cellIs" dxfId="38" priority="133" operator="notEqual">
      <formula>""</formula>
    </cfRule>
  </conditionalFormatting>
  <conditionalFormatting sqref="V20">
    <cfRule type="cellIs" dxfId="37" priority="134" operator="notEqual">
      <formula>""</formula>
    </cfRule>
  </conditionalFormatting>
  <conditionalFormatting sqref="V20">
    <cfRule type="cellIs" dxfId="36" priority="135" operator="notEqual">
      <formula>""</formula>
    </cfRule>
  </conditionalFormatting>
  <conditionalFormatting sqref="W20">
    <cfRule type="cellIs" dxfId="35" priority="136" operator="notEqual">
      <formula>""</formula>
    </cfRule>
  </conditionalFormatting>
  <conditionalFormatting sqref="W20">
    <cfRule type="cellIs" dxfId="34" priority="137" operator="notEqual">
      <formula>""</formula>
    </cfRule>
  </conditionalFormatting>
  <conditionalFormatting sqref="X20">
    <cfRule type="cellIs" dxfId="33" priority="138" operator="notEqual">
      <formula>""</formula>
    </cfRule>
  </conditionalFormatting>
  <conditionalFormatting sqref="X20">
    <cfRule type="cellIs" dxfId="32" priority="139" operator="notEqual">
      <formula>""</formula>
    </cfRule>
  </conditionalFormatting>
  <conditionalFormatting sqref="Y20">
    <cfRule type="cellIs" dxfId="31" priority="140" operator="notEqual">
      <formula>""</formula>
    </cfRule>
  </conditionalFormatting>
  <conditionalFormatting sqref="Y20">
    <cfRule type="cellIs" dxfId="30" priority="141" operator="notEqual">
      <formula>""</formula>
    </cfRule>
  </conditionalFormatting>
  <conditionalFormatting sqref="Z20">
    <cfRule type="cellIs" dxfId="29" priority="142" operator="notEqual">
      <formula>""</formula>
    </cfRule>
  </conditionalFormatting>
  <conditionalFormatting sqref="Z20">
    <cfRule type="cellIs" dxfId="28" priority="143" operator="notEqual">
      <formula>""</formula>
    </cfRule>
  </conditionalFormatting>
  <conditionalFormatting sqref="AA20">
    <cfRule type="cellIs" dxfId="27" priority="144" operator="notEqual">
      <formula>""</formula>
    </cfRule>
  </conditionalFormatting>
  <conditionalFormatting sqref="AA20">
    <cfRule type="cellIs" dxfId="26" priority="145" operator="notEqual">
      <formula>""</formula>
    </cfRule>
  </conditionalFormatting>
  <conditionalFormatting sqref="AB20">
    <cfRule type="cellIs" dxfId="25" priority="146" operator="notEqual">
      <formula>""</formula>
    </cfRule>
  </conditionalFormatting>
  <conditionalFormatting sqref="AB20">
    <cfRule type="cellIs" dxfId="24" priority="147" operator="notEqual">
      <formula>""</formula>
    </cfRule>
  </conditionalFormatting>
  <conditionalFormatting sqref="AC20">
    <cfRule type="cellIs" dxfId="23" priority="148" operator="notEqual">
      <formula>""</formula>
    </cfRule>
  </conditionalFormatting>
  <conditionalFormatting sqref="AC20">
    <cfRule type="cellIs" dxfId="22" priority="149" operator="notEqual">
      <formula>""</formula>
    </cfRule>
  </conditionalFormatting>
  <conditionalFormatting sqref="AD20">
    <cfRule type="cellIs" dxfId="21" priority="150" operator="notEqual">
      <formula>""</formula>
    </cfRule>
  </conditionalFormatting>
  <conditionalFormatting sqref="AD20">
    <cfRule type="cellIs" dxfId="20" priority="151" operator="notEqual">
      <formula>""</formula>
    </cfRule>
  </conditionalFormatting>
  <conditionalFormatting sqref="AE20">
    <cfRule type="cellIs" dxfId="19" priority="152" operator="notEqual">
      <formula>""</formula>
    </cfRule>
  </conditionalFormatting>
  <conditionalFormatting sqref="AE20">
    <cfRule type="cellIs" dxfId="18" priority="153" operator="notEqual">
      <formula>""</formula>
    </cfRule>
  </conditionalFormatting>
  <conditionalFormatting sqref="AF20">
    <cfRule type="cellIs" dxfId="17" priority="154" operator="notEqual">
      <formula>""</formula>
    </cfRule>
  </conditionalFormatting>
  <conditionalFormatting sqref="AF20">
    <cfRule type="cellIs" dxfId="16" priority="155" operator="notEqual">
      <formula>""</formula>
    </cfRule>
  </conditionalFormatting>
  <conditionalFormatting sqref="AG20">
    <cfRule type="cellIs" dxfId="15" priority="156" operator="notEqual">
      <formula>""</formula>
    </cfRule>
  </conditionalFormatting>
  <conditionalFormatting sqref="AG20">
    <cfRule type="cellIs" dxfId="14" priority="157" operator="notEqual">
      <formula>""</formula>
    </cfRule>
  </conditionalFormatting>
  <conditionalFormatting sqref="AH20">
    <cfRule type="cellIs" dxfId="13" priority="158" operator="notEqual">
      <formula>""</formula>
    </cfRule>
  </conditionalFormatting>
  <conditionalFormatting sqref="AH20">
    <cfRule type="cellIs" dxfId="12" priority="159" operator="notEqual">
      <formula>""</formula>
    </cfRule>
  </conditionalFormatting>
  <conditionalFormatting sqref="AI20">
    <cfRule type="cellIs" dxfId="11" priority="160" operator="notEqual">
      <formula>""</formula>
    </cfRule>
  </conditionalFormatting>
  <conditionalFormatting sqref="AI20">
    <cfRule type="cellIs" dxfId="10" priority="161" operator="notEqual">
      <formula>""</formula>
    </cfRule>
  </conditionalFormatting>
  <conditionalFormatting sqref="AJ20">
    <cfRule type="cellIs" dxfId="9" priority="162" operator="notEqual">
      <formula>""</formula>
    </cfRule>
  </conditionalFormatting>
  <conditionalFormatting sqref="AJ20">
    <cfRule type="cellIs" dxfId="8" priority="163" operator="notEqual">
      <formula>""</formula>
    </cfRule>
  </conditionalFormatting>
  <conditionalFormatting sqref="AK20">
    <cfRule type="cellIs" dxfId="7" priority="164" operator="notEqual">
      <formula>""</formula>
    </cfRule>
  </conditionalFormatting>
  <conditionalFormatting sqref="AK20">
    <cfRule type="cellIs" dxfId="6" priority="165" operator="notEqual">
      <formula>""</formula>
    </cfRule>
  </conditionalFormatting>
  <conditionalFormatting sqref="AL20">
    <cfRule type="cellIs" dxfId="5" priority="166" operator="notEqual">
      <formula>""</formula>
    </cfRule>
  </conditionalFormatting>
  <conditionalFormatting sqref="AL20">
    <cfRule type="cellIs" dxfId="4" priority="167" operator="notEqual">
      <formula>""</formula>
    </cfRule>
  </conditionalFormatting>
  <conditionalFormatting sqref="AM20">
    <cfRule type="cellIs" dxfId="3" priority="168" operator="notEqual">
      <formula>""</formula>
    </cfRule>
  </conditionalFormatting>
  <conditionalFormatting sqref="AM20">
    <cfRule type="cellIs" dxfId="2" priority="169" operator="notEqual">
      <formula>""</formula>
    </cfRule>
  </conditionalFormatting>
  <conditionalFormatting sqref="AN20">
    <cfRule type="cellIs" dxfId="1" priority="170" operator="notEqual">
      <formula>""</formula>
    </cfRule>
  </conditionalFormatting>
  <conditionalFormatting sqref="AN20">
    <cfRule type="cellIs" dxfId="0" priority="171" operator="notEqual">
      <formula>""</formula>
    </cfRule>
  </conditionalFormatting>
  <dataValidations count="4">
    <dataValidation type="list" allowBlank="1" showInputMessage="1" showErrorMessage="1" sqref="B11:B32 IX11:IX32 ST11:ST32 ACP11:ACP32" xr:uid="{00000000-0002-0000-0300-000000000000}">
      <formula1>$AK$1:$AK$6</formula1>
      <formula2>0</formula2>
    </dataValidation>
    <dataValidation type="list" allowBlank="1" showInputMessage="1" showErrorMessage="1" sqref="IZ7:JG7 SV7:TC7 ACR7:ACY7" xr:uid="{00000000-0002-0000-0300-000001000000}">
      <formula1>"Sector Skill Alliances,Knowledge Alliances"</formula1>
      <formula2>0</formula2>
    </dataValidation>
    <dataValidation type="whole" allowBlank="1" showInputMessage="1" showErrorMessage="1" sqref="D11:D32" xr:uid="{00000000-0002-0000-0300-000002000000}">
      <formula1>1</formula1>
      <formula2>36</formula2>
    </dataValidation>
    <dataValidation type="list" operator="greaterThan" allowBlank="1" showInputMessage="1" showErrorMessage="1" sqref="C11:C32" xr:uid="{00000000-0002-0000-0300-000003000000}">
      <formula1>$A$36:$A$71</formula1>
      <formula2>0</formula2>
    </dataValidation>
  </dataValidations>
  <pageMargins left="0.7" right="0.7" top="0.75" bottom="0.75" header="0.51180555555555496" footer="0.51180555555555496"/>
  <pageSetup paperSize="9" scale="95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K232"/>
  <sheetViews>
    <sheetView topLeftCell="A166" zoomScaleNormal="100" workbookViewId="0">
      <selection activeCell="E211" sqref="E211"/>
    </sheetView>
  </sheetViews>
  <sheetFormatPr baseColWidth="10" defaultColWidth="9.140625" defaultRowHeight="15" zeroHeight="1" x14ac:dyDescent="0.25"/>
  <cols>
    <col min="1" max="1" width="44" style="172" customWidth="1"/>
    <col min="2" max="2" width="23" style="172" customWidth="1"/>
    <col min="3" max="3" width="18.140625" style="172" customWidth="1"/>
    <col min="4" max="4" width="24.7109375" style="172" customWidth="1"/>
    <col min="5" max="5" width="19.28515625" style="172" customWidth="1"/>
    <col min="6" max="6" width="23.140625" style="172" customWidth="1"/>
    <col min="7" max="7" width="1.7109375" style="172" customWidth="1"/>
    <col min="8" max="1025" width="8.85546875" style="172" hidden="1" customWidth="1"/>
  </cols>
  <sheetData>
    <row r="1" spans="1:7" x14ac:dyDescent="0.25">
      <c r="A1" s="173" t="str">
        <f>+Translation!A89</f>
        <v>Select your country</v>
      </c>
      <c r="B1" s="173"/>
      <c r="C1" s="173" t="str">
        <f>+Translation!A53</f>
        <v xml:space="preserve">Manager </v>
      </c>
      <c r="D1" s="173" t="str">
        <f>+Translation!A54</f>
        <v>Teacher/Trainer/Researcher</v>
      </c>
      <c r="E1" s="173" t="str">
        <f>+Translation!A55</f>
        <v>Technician</v>
      </c>
      <c r="F1" s="173" t="str">
        <f>+Translation!A56</f>
        <v xml:space="preserve">Administrative </v>
      </c>
      <c r="G1" s="174"/>
    </row>
    <row r="2" spans="1:7" ht="14.25" customHeight="1" x14ac:dyDescent="0.25">
      <c r="A2" s="175" t="s">
        <v>71</v>
      </c>
      <c r="B2" s="176" t="s">
        <v>72</v>
      </c>
      <c r="C2" s="176">
        <v>353</v>
      </c>
      <c r="D2" s="176">
        <v>289</v>
      </c>
      <c r="E2" s="176">
        <v>228</v>
      </c>
      <c r="F2" s="176">
        <v>189</v>
      </c>
      <c r="G2" s="174"/>
    </row>
    <row r="3" spans="1:7" ht="14.25" customHeight="1" x14ac:dyDescent="0.25">
      <c r="A3" s="175" t="s">
        <v>73</v>
      </c>
      <c r="B3" s="176" t="s">
        <v>72</v>
      </c>
      <c r="C3" s="176">
        <v>353</v>
      </c>
      <c r="D3" s="176">
        <v>289</v>
      </c>
      <c r="E3" s="176">
        <v>228</v>
      </c>
      <c r="F3" s="176">
        <v>189</v>
      </c>
      <c r="G3" s="174"/>
    </row>
    <row r="4" spans="1:7" ht="14.25" customHeight="1" x14ac:dyDescent="0.25">
      <c r="A4" s="175" t="s">
        <v>74</v>
      </c>
      <c r="B4" s="176" t="s">
        <v>72</v>
      </c>
      <c r="C4" s="176">
        <v>353</v>
      </c>
      <c r="D4" s="176">
        <v>289</v>
      </c>
      <c r="E4" s="176">
        <v>228</v>
      </c>
      <c r="F4" s="176">
        <v>189</v>
      </c>
      <c r="G4" s="174"/>
    </row>
    <row r="5" spans="1:7" ht="14.25" customHeight="1" x14ac:dyDescent="0.25">
      <c r="A5" s="175" t="s">
        <v>75</v>
      </c>
      <c r="B5" s="176" t="s">
        <v>72</v>
      </c>
      <c r="C5" s="176">
        <v>353</v>
      </c>
      <c r="D5" s="176">
        <v>289</v>
      </c>
      <c r="E5" s="176">
        <v>228</v>
      </c>
      <c r="F5" s="176">
        <v>189</v>
      </c>
      <c r="G5" s="174"/>
    </row>
    <row r="6" spans="1:7" ht="14.25" customHeight="1" x14ac:dyDescent="0.25">
      <c r="A6" s="175" t="s">
        <v>19</v>
      </c>
      <c r="B6" s="176" t="s">
        <v>72</v>
      </c>
      <c r="C6" s="176">
        <v>353</v>
      </c>
      <c r="D6" s="176">
        <v>289</v>
      </c>
      <c r="E6" s="176">
        <v>228</v>
      </c>
      <c r="F6" s="176">
        <v>189</v>
      </c>
      <c r="G6" s="174"/>
    </row>
    <row r="7" spans="1:7" ht="14.25" customHeight="1" x14ac:dyDescent="0.25">
      <c r="A7" s="175" t="s">
        <v>76</v>
      </c>
      <c r="B7" s="176" t="s">
        <v>72</v>
      </c>
      <c r="C7" s="176">
        <v>353</v>
      </c>
      <c r="D7" s="176">
        <v>289</v>
      </c>
      <c r="E7" s="176">
        <v>228</v>
      </c>
      <c r="F7" s="176">
        <v>189</v>
      </c>
      <c r="G7" s="174"/>
    </row>
    <row r="8" spans="1:7" ht="14.25" customHeight="1" x14ac:dyDescent="0.25">
      <c r="A8" s="175" t="s">
        <v>77</v>
      </c>
      <c r="B8" s="176" t="s">
        <v>72</v>
      </c>
      <c r="C8" s="176">
        <v>353</v>
      </c>
      <c r="D8" s="176">
        <v>289</v>
      </c>
      <c r="E8" s="176">
        <v>228</v>
      </c>
      <c r="F8" s="176">
        <v>189</v>
      </c>
      <c r="G8" s="174"/>
    </row>
    <row r="9" spans="1:7" ht="14.25" customHeight="1" x14ac:dyDescent="0.25">
      <c r="A9" s="175" t="s">
        <v>78</v>
      </c>
      <c r="B9" s="176" t="s">
        <v>72</v>
      </c>
      <c r="C9" s="176">
        <v>353</v>
      </c>
      <c r="D9" s="176">
        <v>289</v>
      </c>
      <c r="E9" s="176">
        <v>228</v>
      </c>
      <c r="F9" s="176">
        <v>189</v>
      </c>
      <c r="G9" s="174"/>
    </row>
    <row r="10" spans="1:7" ht="14.25" customHeight="1" x14ac:dyDescent="0.25">
      <c r="A10" s="177" t="s">
        <v>79</v>
      </c>
      <c r="B10" s="178" t="s">
        <v>72</v>
      </c>
      <c r="C10" s="178">
        <v>336</v>
      </c>
      <c r="D10" s="178">
        <v>257</v>
      </c>
      <c r="E10" s="178">
        <v>194</v>
      </c>
      <c r="F10" s="178">
        <v>157</v>
      </c>
      <c r="G10" s="174"/>
    </row>
    <row r="11" spans="1:7" ht="14.25" customHeight="1" x14ac:dyDescent="0.25">
      <c r="A11" s="179" t="s">
        <v>7</v>
      </c>
      <c r="B11" s="178" t="s">
        <v>72</v>
      </c>
      <c r="C11" s="178">
        <v>336</v>
      </c>
      <c r="D11" s="178">
        <v>257</v>
      </c>
      <c r="E11" s="178">
        <v>194</v>
      </c>
      <c r="F11" s="178">
        <v>157</v>
      </c>
      <c r="G11" s="174"/>
    </row>
    <row r="12" spans="1:7" ht="14.25" customHeight="1" x14ac:dyDescent="0.25">
      <c r="A12" s="179" t="s">
        <v>9</v>
      </c>
      <c r="B12" s="178" t="s">
        <v>72</v>
      </c>
      <c r="C12" s="178">
        <v>336</v>
      </c>
      <c r="D12" s="178">
        <v>257</v>
      </c>
      <c r="E12" s="178">
        <v>194</v>
      </c>
      <c r="F12" s="178">
        <v>157</v>
      </c>
      <c r="G12" s="174"/>
    </row>
    <row r="13" spans="1:7" ht="14.25" customHeight="1" x14ac:dyDescent="0.25">
      <c r="A13" s="179" t="s">
        <v>80</v>
      </c>
      <c r="B13" s="178" t="s">
        <v>72</v>
      </c>
      <c r="C13" s="178">
        <v>336</v>
      </c>
      <c r="D13" s="178">
        <v>257</v>
      </c>
      <c r="E13" s="178">
        <v>194</v>
      </c>
      <c r="F13" s="178">
        <v>157</v>
      </c>
      <c r="G13" s="174"/>
    </row>
    <row r="14" spans="1:7" ht="14.25" customHeight="1" x14ac:dyDescent="0.25">
      <c r="A14" s="179" t="s">
        <v>14</v>
      </c>
      <c r="B14" s="178" t="s">
        <v>72</v>
      </c>
      <c r="C14" s="178">
        <v>336</v>
      </c>
      <c r="D14" s="178">
        <v>257</v>
      </c>
      <c r="E14" s="178">
        <v>194</v>
      </c>
      <c r="F14" s="178">
        <v>157</v>
      </c>
      <c r="G14" s="174"/>
    </row>
    <row r="15" spans="1:7" ht="14.25" customHeight="1" x14ac:dyDescent="0.25">
      <c r="A15" s="179" t="s">
        <v>81</v>
      </c>
      <c r="B15" s="178" t="s">
        <v>72</v>
      </c>
      <c r="C15" s="178">
        <v>336</v>
      </c>
      <c r="D15" s="178">
        <v>257</v>
      </c>
      <c r="E15" s="178">
        <v>194</v>
      </c>
      <c r="F15" s="178">
        <v>157</v>
      </c>
      <c r="G15" s="174"/>
    </row>
    <row r="16" spans="1:7" ht="14.25" customHeight="1" x14ac:dyDescent="0.25">
      <c r="A16" s="179" t="s">
        <v>82</v>
      </c>
      <c r="B16" s="178" t="s">
        <v>72</v>
      </c>
      <c r="C16" s="178">
        <v>336</v>
      </c>
      <c r="D16" s="178">
        <v>257</v>
      </c>
      <c r="E16" s="178">
        <v>194</v>
      </c>
      <c r="F16" s="178">
        <v>157</v>
      </c>
      <c r="G16" s="174"/>
    </row>
    <row r="17" spans="1:7" ht="14.25" customHeight="1" x14ac:dyDescent="0.25">
      <c r="A17" s="180" t="s">
        <v>83</v>
      </c>
      <c r="B17" s="181" t="s">
        <v>72</v>
      </c>
      <c r="C17" s="181">
        <v>197</v>
      </c>
      <c r="D17" s="181">
        <v>164</v>
      </c>
      <c r="E17" s="181">
        <v>122</v>
      </c>
      <c r="F17" s="181">
        <v>93</v>
      </c>
      <c r="G17" s="174"/>
    </row>
    <row r="18" spans="1:7" ht="14.25" customHeight="1" x14ac:dyDescent="0.25">
      <c r="A18" s="180" t="s">
        <v>84</v>
      </c>
      <c r="B18" s="181" t="s">
        <v>72</v>
      </c>
      <c r="C18" s="181">
        <v>197</v>
      </c>
      <c r="D18" s="181">
        <v>164</v>
      </c>
      <c r="E18" s="181">
        <v>122</v>
      </c>
      <c r="F18" s="181">
        <v>93</v>
      </c>
      <c r="G18" s="174"/>
    </row>
    <row r="19" spans="1:7" ht="14.25" customHeight="1" x14ac:dyDescent="0.25">
      <c r="A19" s="180" t="s">
        <v>85</v>
      </c>
      <c r="B19" s="181" t="s">
        <v>72</v>
      </c>
      <c r="C19" s="181">
        <v>197</v>
      </c>
      <c r="D19" s="181">
        <v>164</v>
      </c>
      <c r="E19" s="181">
        <v>122</v>
      </c>
      <c r="F19" s="181">
        <v>93</v>
      </c>
      <c r="G19" s="174"/>
    </row>
    <row r="20" spans="1:7" ht="14.25" customHeight="1" x14ac:dyDescent="0.25">
      <c r="A20" s="182" t="s">
        <v>86</v>
      </c>
      <c r="B20" s="181" t="s">
        <v>72</v>
      </c>
      <c r="C20" s="181">
        <v>197</v>
      </c>
      <c r="D20" s="181">
        <v>164</v>
      </c>
      <c r="E20" s="181">
        <v>122</v>
      </c>
      <c r="F20" s="181">
        <v>93</v>
      </c>
      <c r="G20" s="174"/>
    </row>
    <row r="21" spans="1:7" ht="14.25" customHeight="1" x14ac:dyDescent="0.25">
      <c r="A21" s="180" t="s">
        <v>87</v>
      </c>
      <c r="B21" s="181" t="s">
        <v>72</v>
      </c>
      <c r="C21" s="181">
        <v>197</v>
      </c>
      <c r="D21" s="181">
        <v>164</v>
      </c>
      <c r="E21" s="181">
        <v>122</v>
      </c>
      <c r="F21" s="181">
        <v>93</v>
      </c>
      <c r="G21" s="174"/>
    </row>
    <row r="22" spans="1:7" ht="14.25" customHeight="1" x14ac:dyDescent="0.25">
      <c r="A22" s="180" t="s">
        <v>88</v>
      </c>
      <c r="B22" s="181" t="s">
        <v>72</v>
      </c>
      <c r="C22" s="181">
        <v>197</v>
      </c>
      <c r="D22" s="181">
        <v>164</v>
      </c>
      <c r="E22" s="181">
        <v>122</v>
      </c>
      <c r="F22" s="181">
        <v>93</v>
      </c>
      <c r="G22" s="174"/>
    </row>
    <row r="23" spans="1:7" ht="14.25" customHeight="1" x14ac:dyDescent="0.25">
      <c r="A23" s="180" t="s">
        <v>89</v>
      </c>
      <c r="B23" s="181" t="s">
        <v>72</v>
      </c>
      <c r="C23" s="181">
        <v>197</v>
      </c>
      <c r="D23" s="181">
        <v>164</v>
      </c>
      <c r="E23" s="181">
        <v>122</v>
      </c>
      <c r="F23" s="181">
        <v>93</v>
      </c>
      <c r="G23" s="174"/>
    </row>
    <row r="24" spans="1:7" ht="14.25" customHeight="1" x14ac:dyDescent="0.25">
      <c r="A24" s="183" t="s">
        <v>90</v>
      </c>
      <c r="B24" s="184" t="s">
        <v>72</v>
      </c>
      <c r="C24" s="184">
        <v>106</v>
      </c>
      <c r="D24" s="184">
        <v>88</v>
      </c>
      <c r="E24" s="184">
        <v>66</v>
      </c>
      <c r="F24" s="184">
        <v>47</v>
      </c>
      <c r="G24" s="174"/>
    </row>
    <row r="25" spans="1:7" ht="14.25" customHeight="1" x14ac:dyDescent="0.25">
      <c r="A25" s="185" t="s">
        <v>91</v>
      </c>
      <c r="B25" s="184" t="s">
        <v>72</v>
      </c>
      <c r="C25" s="184">
        <v>106</v>
      </c>
      <c r="D25" s="184">
        <v>88</v>
      </c>
      <c r="E25" s="184">
        <v>66</v>
      </c>
      <c r="F25" s="184">
        <v>47</v>
      </c>
      <c r="G25" s="174"/>
    </row>
    <row r="26" spans="1:7" ht="14.25" customHeight="1" x14ac:dyDescent="0.25">
      <c r="A26" s="185" t="s">
        <v>92</v>
      </c>
      <c r="B26" s="184" t="s">
        <v>72</v>
      </c>
      <c r="C26" s="184">
        <v>106</v>
      </c>
      <c r="D26" s="184">
        <v>88</v>
      </c>
      <c r="E26" s="184">
        <v>66</v>
      </c>
      <c r="F26" s="184">
        <v>47</v>
      </c>
      <c r="G26" s="174"/>
    </row>
    <row r="27" spans="1:7" ht="14.25" customHeight="1" x14ac:dyDescent="0.25">
      <c r="A27" s="185" t="s">
        <v>93</v>
      </c>
      <c r="B27" s="184" t="s">
        <v>72</v>
      </c>
      <c r="C27" s="184">
        <v>106</v>
      </c>
      <c r="D27" s="184">
        <v>88</v>
      </c>
      <c r="E27" s="184">
        <v>66</v>
      </c>
      <c r="F27" s="184">
        <v>47</v>
      </c>
      <c r="G27" s="174"/>
    </row>
    <row r="28" spans="1:7" ht="14.25" customHeight="1" x14ac:dyDescent="0.25">
      <c r="A28" s="185" t="s">
        <v>94</v>
      </c>
      <c r="B28" s="184" t="s">
        <v>72</v>
      </c>
      <c r="C28" s="184">
        <v>106</v>
      </c>
      <c r="D28" s="184">
        <v>88</v>
      </c>
      <c r="E28" s="184">
        <v>66</v>
      </c>
      <c r="F28" s="184">
        <v>47</v>
      </c>
      <c r="G28" s="174"/>
    </row>
    <row r="29" spans="1:7" ht="14.25" customHeight="1" x14ac:dyDescent="0.25">
      <c r="A29" s="185" t="s">
        <v>95</v>
      </c>
      <c r="B29" s="184" t="s">
        <v>72</v>
      </c>
      <c r="C29" s="184">
        <v>106</v>
      </c>
      <c r="D29" s="184">
        <v>88</v>
      </c>
      <c r="E29" s="184">
        <v>66</v>
      </c>
      <c r="F29" s="184">
        <v>47</v>
      </c>
      <c r="G29" s="174"/>
    </row>
    <row r="30" spans="1:7" ht="14.25" customHeight="1" x14ac:dyDescent="0.25">
      <c r="A30" s="185" t="s">
        <v>96</v>
      </c>
      <c r="B30" s="184" t="s">
        <v>72</v>
      </c>
      <c r="C30" s="184">
        <v>106</v>
      </c>
      <c r="D30" s="184">
        <v>88</v>
      </c>
      <c r="E30" s="184">
        <v>66</v>
      </c>
      <c r="F30" s="184">
        <v>47</v>
      </c>
      <c r="G30" s="174"/>
    </row>
    <row r="31" spans="1:7" ht="14.25" customHeight="1" x14ac:dyDescent="0.25">
      <c r="A31" s="185" t="s">
        <v>12</v>
      </c>
      <c r="B31" s="184" t="s">
        <v>72</v>
      </c>
      <c r="C31" s="184">
        <v>106</v>
      </c>
      <c r="D31" s="184">
        <v>88</v>
      </c>
      <c r="E31" s="184">
        <v>66</v>
      </c>
      <c r="F31" s="184">
        <v>47</v>
      </c>
      <c r="G31" s="174"/>
    </row>
    <row r="32" spans="1:7" ht="14.25" customHeight="1" x14ac:dyDescent="0.25">
      <c r="A32" s="185" t="s">
        <v>97</v>
      </c>
      <c r="B32" s="184" t="s">
        <v>72</v>
      </c>
      <c r="C32" s="184">
        <v>106</v>
      </c>
      <c r="D32" s="184">
        <v>88</v>
      </c>
      <c r="E32" s="184">
        <v>66</v>
      </c>
      <c r="F32" s="184">
        <v>47</v>
      </c>
      <c r="G32" s="174"/>
    </row>
    <row r="33" spans="1:7" ht="14.25" customHeight="1" x14ac:dyDescent="0.25">
      <c r="A33" s="185" t="s">
        <v>98</v>
      </c>
      <c r="B33" s="184" t="s">
        <v>72</v>
      </c>
      <c r="C33" s="184">
        <v>106</v>
      </c>
      <c r="D33" s="184">
        <v>88</v>
      </c>
      <c r="E33" s="184">
        <v>66</v>
      </c>
      <c r="F33" s="184">
        <v>47</v>
      </c>
      <c r="G33" s="174"/>
    </row>
    <row r="34" spans="1:7" ht="14.25" customHeight="1" x14ac:dyDescent="0.25">
      <c r="A34" s="185" t="s">
        <v>99</v>
      </c>
      <c r="B34" s="184" t="s">
        <v>72</v>
      </c>
      <c r="C34" s="184">
        <v>106</v>
      </c>
      <c r="D34" s="184">
        <v>88</v>
      </c>
      <c r="E34" s="184">
        <v>66</v>
      </c>
      <c r="F34" s="184">
        <v>47</v>
      </c>
      <c r="G34" s="174"/>
    </row>
    <row r="35" spans="1:7" ht="14.25" customHeight="1" x14ac:dyDescent="0.25">
      <c r="A35" s="185" t="s">
        <v>100</v>
      </c>
      <c r="B35" s="184" t="s">
        <v>72</v>
      </c>
      <c r="C35" s="184">
        <v>106</v>
      </c>
      <c r="D35" s="184">
        <v>88</v>
      </c>
      <c r="E35" s="184">
        <v>66</v>
      </c>
      <c r="F35" s="184">
        <v>47</v>
      </c>
      <c r="G35" s="174"/>
    </row>
    <row r="36" spans="1:7" ht="14.25" customHeight="1" x14ac:dyDescent="0.25">
      <c r="A36" s="186" t="s">
        <v>101</v>
      </c>
      <c r="B36" s="187" t="s">
        <v>102</v>
      </c>
      <c r="C36" s="187">
        <v>353</v>
      </c>
      <c r="D36" s="187">
        <v>289</v>
      </c>
      <c r="E36" s="187">
        <v>228</v>
      </c>
      <c r="F36" s="187">
        <v>189</v>
      </c>
      <c r="G36" s="174"/>
    </row>
    <row r="37" spans="1:7" ht="14.25" customHeight="1" x14ac:dyDescent="0.25">
      <c r="A37" s="188" t="s">
        <v>103</v>
      </c>
      <c r="B37" s="187" t="s">
        <v>102</v>
      </c>
      <c r="C37" s="187">
        <v>353</v>
      </c>
      <c r="D37" s="187">
        <v>289</v>
      </c>
      <c r="E37" s="187">
        <v>228</v>
      </c>
      <c r="F37" s="187">
        <v>189</v>
      </c>
      <c r="G37" s="174"/>
    </row>
    <row r="38" spans="1:7" ht="14.25" customHeight="1" x14ac:dyDescent="0.25">
      <c r="A38" s="188" t="s">
        <v>104</v>
      </c>
      <c r="B38" s="187" t="s">
        <v>102</v>
      </c>
      <c r="C38" s="187">
        <v>353</v>
      </c>
      <c r="D38" s="187">
        <v>289</v>
      </c>
      <c r="E38" s="187">
        <v>228</v>
      </c>
      <c r="F38" s="187">
        <v>189</v>
      </c>
      <c r="G38" s="174"/>
    </row>
    <row r="39" spans="1:7" ht="14.25" customHeight="1" x14ac:dyDescent="0.25">
      <c r="A39" s="188" t="s">
        <v>105</v>
      </c>
      <c r="B39" s="187" t="s">
        <v>102</v>
      </c>
      <c r="C39" s="187">
        <v>353</v>
      </c>
      <c r="D39" s="187">
        <v>289</v>
      </c>
      <c r="E39" s="187">
        <v>228</v>
      </c>
      <c r="F39" s="187">
        <v>189</v>
      </c>
      <c r="G39" s="174"/>
    </row>
    <row r="40" spans="1:7" ht="14.25" customHeight="1" x14ac:dyDescent="0.25">
      <c r="A40" s="188" t="s">
        <v>106</v>
      </c>
      <c r="B40" s="187" t="s">
        <v>102</v>
      </c>
      <c r="C40" s="187">
        <v>353</v>
      </c>
      <c r="D40" s="187">
        <v>289</v>
      </c>
      <c r="E40" s="187">
        <v>228</v>
      </c>
      <c r="F40" s="187">
        <v>189</v>
      </c>
      <c r="G40" s="174"/>
    </row>
    <row r="41" spans="1:7" ht="14.25" customHeight="1" x14ac:dyDescent="0.25">
      <c r="A41" s="188" t="s">
        <v>107</v>
      </c>
      <c r="B41" s="187" t="s">
        <v>102</v>
      </c>
      <c r="C41" s="187">
        <v>353</v>
      </c>
      <c r="D41" s="187">
        <v>289</v>
      </c>
      <c r="E41" s="187">
        <v>228</v>
      </c>
      <c r="F41" s="187">
        <v>189</v>
      </c>
      <c r="G41" s="174"/>
    </row>
    <row r="42" spans="1:7" ht="14.25" customHeight="1" x14ac:dyDescent="0.25">
      <c r="A42" s="188" t="s">
        <v>108</v>
      </c>
      <c r="B42" s="187" t="s">
        <v>102</v>
      </c>
      <c r="C42" s="187">
        <v>353</v>
      </c>
      <c r="D42" s="187">
        <v>289</v>
      </c>
      <c r="E42" s="187">
        <v>228</v>
      </c>
      <c r="F42" s="187">
        <v>189</v>
      </c>
      <c r="G42" s="174"/>
    </row>
    <row r="43" spans="1:7" ht="14.25" customHeight="1" x14ac:dyDescent="0.25">
      <c r="A43" s="188" t="s">
        <v>109</v>
      </c>
      <c r="B43" s="187" t="s">
        <v>102</v>
      </c>
      <c r="C43" s="187">
        <v>353</v>
      </c>
      <c r="D43" s="187">
        <v>289</v>
      </c>
      <c r="E43" s="187">
        <v>228</v>
      </c>
      <c r="F43" s="187">
        <v>189</v>
      </c>
      <c r="G43" s="174"/>
    </row>
    <row r="44" spans="1:7" ht="14.25" customHeight="1" x14ac:dyDescent="0.25">
      <c r="A44" s="188" t="s">
        <v>110</v>
      </c>
      <c r="B44" s="187" t="s">
        <v>102</v>
      </c>
      <c r="C44" s="187">
        <v>353</v>
      </c>
      <c r="D44" s="187">
        <v>289</v>
      </c>
      <c r="E44" s="187">
        <v>228</v>
      </c>
      <c r="F44" s="187">
        <v>189</v>
      </c>
      <c r="G44" s="174"/>
    </row>
    <row r="45" spans="1:7" ht="14.25" customHeight="1" x14ac:dyDescent="0.25">
      <c r="A45" s="189" t="s">
        <v>111</v>
      </c>
      <c r="B45" s="190" t="s">
        <v>102</v>
      </c>
      <c r="C45" s="190">
        <v>336</v>
      </c>
      <c r="D45" s="190">
        <v>257</v>
      </c>
      <c r="E45" s="190">
        <v>194</v>
      </c>
      <c r="F45" s="190">
        <v>157</v>
      </c>
      <c r="G45" s="174"/>
    </row>
    <row r="46" spans="1:7" ht="14.25" customHeight="1" x14ac:dyDescent="0.25">
      <c r="A46" s="191" t="s">
        <v>112</v>
      </c>
      <c r="B46" s="190" t="s">
        <v>102</v>
      </c>
      <c r="C46" s="190">
        <v>336</v>
      </c>
      <c r="D46" s="190">
        <v>257</v>
      </c>
      <c r="E46" s="190">
        <v>194</v>
      </c>
      <c r="F46" s="190">
        <v>157</v>
      </c>
      <c r="G46" s="174"/>
    </row>
    <row r="47" spans="1:7" ht="14.25" customHeight="1" x14ac:dyDescent="0.25">
      <c r="A47" s="191" t="s">
        <v>113</v>
      </c>
      <c r="B47" s="190" t="s">
        <v>102</v>
      </c>
      <c r="C47" s="190">
        <v>336</v>
      </c>
      <c r="D47" s="190">
        <v>257</v>
      </c>
      <c r="E47" s="190">
        <v>194</v>
      </c>
      <c r="F47" s="190">
        <v>157</v>
      </c>
      <c r="G47" s="174"/>
    </row>
    <row r="48" spans="1:7" ht="14.25" customHeight="1" x14ac:dyDescent="0.25">
      <c r="A48" s="191" t="s">
        <v>114</v>
      </c>
      <c r="B48" s="190" t="s">
        <v>102</v>
      </c>
      <c r="C48" s="190">
        <v>336</v>
      </c>
      <c r="D48" s="190">
        <v>257</v>
      </c>
      <c r="E48" s="190">
        <v>194</v>
      </c>
      <c r="F48" s="190">
        <v>157</v>
      </c>
      <c r="G48" s="174"/>
    </row>
    <row r="49" spans="1:7" ht="14.25" customHeight="1" x14ac:dyDescent="0.25">
      <c r="A49" s="191" t="s">
        <v>115</v>
      </c>
      <c r="B49" s="190" t="s">
        <v>102</v>
      </c>
      <c r="C49" s="190">
        <v>336</v>
      </c>
      <c r="D49" s="190">
        <v>257</v>
      </c>
      <c r="E49" s="190">
        <v>194</v>
      </c>
      <c r="F49" s="190">
        <v>157</v>
      </c>
      <c r="G49" s="174"/>
    </row>
    <row r="50" spans="1:7" ht="14.25" customHeight="1" x14ac:dyDescent="0.25">
      <c r="A50" s="191" t="s">
        <v>116</v>
      </c>
      <c r="B50" s="190" t="s">
        <v>102</v>
      </c>
      <c r="C50" s="190">
        <v>336</v>
      </c>
      <c r="D50" s="190">
        <v>257</v>
      </c>
      <c r="E50" s="190">
        <v>194</v>
      </c>
      <c r="F50" s="190">
        <v>157</v>
      </c>
      <c r="G50" s="174"/>
    </row>
    <row r="51" spans="1:7" ht="14.25" customHeight="1" x14ac:dyDescent="0.25">
      <c r="A51" s="191" t="s">
        <v>117</v>
      </c>
      <c r="B51" s="190" t="s">
        <v>102</v>
      </c>
      <c r="C51" s="190">
        <v>336</v>
      </c>
      <c r="D51" s="190">
        <v>257</v>
      </c>
      <c r="E51" s="190">
        <v>194</v>
      </c>
      <c r="F51" s="190">
        <v>157</v>
      </c>
      <c r="G51" s="174"/>
    </row>
    <row r="52" spans="1:7" ht="14.25" customHeight="1" x14ac:dyDescent="0.25">
      <c r="A52" s="192" t="s">
        <v>118</v>
      </c>
      <c r="B52" s="193" t="s">
        <v>102</v>
      </c>
      <c r="C52" s="193">
        <v>197</v>
      </c>
      <c r="D52" s="193">
        <v>164</v>
      </c>
      <c r="E52" s="193">
        <v>122</v>
      </c>
      <c r="F52" s="193">
        <v>93</v>
      </c>
      <c r="G52" s="174"/>
    </row>
    <row r="53" spans="1:7" ht="14.25" customHeight="1" x14ac:dyDescent="0.25">
      <c r="A53" s="194" t="s">
        <v>119</v>
      </c>
      <c r="B53" s="193" t="s">
        <v>102</v>
      </c>
      <c r="C53" s="193">
        <v>197</v>
      </c>
      <c r="D53" s="193">
        <v>164</v>
      </c>
      <c r="E53" s="193">
        <v>122</v>
      </c>
      <c r="F53" s="193">
        <v>93</v>
      </c>
      <c r="G53" s="174"/>
    </row>
    <row r="54" spans="1:7" ht="14.25" customHeight="1" x14ac:dyDescent="0.25">
      <c r="A54" s="194" t="s">
        <v>120</v>
      </c>
      <c r="B54" s="193" t="s">
        <v>102</v>
      </c>
      <c r="C54" s="193">
        <v>197</v>
      </c>
      <c r="D54" s="193">
        <v>164</v>
      </c>
      <c r="E54" s="193">
        <v>122</v>
      </c>
      <c r="F54" s="193">
        <v>93</v>
      </c>
      <c r="G54" s="174"/>
    </row>
    <row r="55" spans="1:7" ht="14.25" customHeight="1" x14ac:dyDescent="0.25">
      <c r="A55" s="194" t="s">
        <v>121</v>
      </c>
      <c r="B55" s="193" t="s">
        <v>102</v>
      </c>
      <c r="C55" s="193">
        <v>197</v>
      </c>
      <c r="D55" s="193">
        <v>164</v>
      </c>
      <c r="E55" s="193">
        <v>122</v>
      </c>
      <c r="F55" s="193">
        <v>93</v>
      </c>
      <c r="G55" s="174"/>
    </row>
    <row r="56" spans="1:7" ht="14.25" customHeight="1" x14ac:dyDescent="0.25">
      <c r="A56" s="194" t="s">
        <v>122</v>
      </c>
      <c r="B56" s="193" t="s">
        <v>102</v>
      </c>
      <c r="C56" s="193">
        <v>197</v>
      </c>
      <c r="D56" s="193">
        <v>164</v>
      </c>
      <c r="E56" s="193">
        <v>122</v>
      </c>
      <c r="F56" s="193">
        <v>93</v>
      </c>
      <c r="G56" s="174"/>
    </row>
    <row r="57" spans="1:7" ht="14.25" customHeight="1" x14ac:dyDescent="0.25">
      <c r="A57" s="194" t="s">
        <v>123</v>
      </c>
      <c r="B57" s="193" t="s">
        <v>102</v>
      </c>
      <c r="C57" s="193">
        <v>197</v>
      </c>
      <c r="D57" s="193">
        <v>164</v>
      </c>
      <c r="E57" s="193">
        <v>122</v>
      </c>
      <c r="F57" s="193">
        <v>93</v>
      </c>
      <c r="G57" s="174"/>
    </row>
    <row r="58" spans="1:7" ht="14.25" customHeight="1" x14ac:dyDescent="0.25">
      <c r="A58" s="194" t="s">
        <v>124</v>
      </c>
      <c r="B58" s="193" t="s">
        <v>102</v>
      </c>
      <c r="C58" s="193">
        <v>197</v>
      </c>
      <c r="D58" s="193">
        <v>164</v>
      </c>
      <c r="E58" s="193">
        <v>122</v>
      </c>
      <c r="F58" s="193">
        <v>93</v>
      </c>
      <c r="G58" s="174"/>
    </row>
    <row r="59" spans="1:7" ht="14.25" customHeight="1" x14ac:dyDescent="0.25">
      <c r="A59" s="194" t="s">
        <v>125</v>
      </c>
      <c r="B59" s="193" t="s">
        <v>102</v>
      </c>
      <c r="C59" s="193">
        <v>197</v>
      </c>
      <c r="D59" s="193">
        <v>164</v>
      </c>
      <c r="E59" s="193">
        <v>122</v>
      </c>
      <c r="F59" s="193">
        <v>93</v>
      </c>
      <c r="G59" s="174"/>
    </row>
    <row r="60" spans="1:7" ht="14.25" customHeight="1" x14ac:dyDescent="0.25">
      <c r="A60" s="194" t="s">
        <v>126</v>
      </c>
      <c r="B60" s="193" t="s">
        <v>102</v>
      </c>
      <c r="C60" s="193">
        <v>197</v>
      </c>
      <c r="D60" s="193">
        <v>164</v>
      </c>
      <c r="E60" s="193">
        <v>122</v>
      </c>
      <c r="F60" s="193">
        <v>93</v>
      </c>
      <c r="G60" s="174"/>
    </row>
    <row r="61" spans="1:7" ht="14.25" customHeight="1" x14ac:dyDescent="0.25">
      <c r="A61" s="195" t="s">
        <v>127</v>
      </c>
      <c r="B61" s="196" t="s">
        <v>102</v>
      </c>
      <c r="C61" s="196">
        <v>106</v>
      </c>
      <c r="D61" s="196">
        <v>88</v>
      </c>
      <c r="E61" s="196">
        <v>66</v>
      </c>
      <c r="F61" s="196">
        <v>47</v>
      </c>
      <c r="G61" s="174"/>
    </row>
    <row r="62" spans="1:7" ht="14.25" customHeight="1" x14ac:dyDescent="0.25">
      <c r="A62" s="197" t="s">
        <v>128</v>
      </c>
      <c r="B62" s="196" t="s">
        <v>102</v>
      </c>
      <c r="C62" s="196">
        <v>106</v>
      </c>
      <c r="D62" s="196">
        <v>88</v>
      </c>
      <c r="E62" s="196">
        <v>66</v>
      </c>
      <c r="F62" s="196">
        <v>47</v>
      </c>
      <c r="G62" s="174"/>
    </row>
    <row r="63" spans="1:7" ht="14.25" customHeight="1" x14ac:dyDescent="0.25">
      <c r="A63" s="197" t="s">
        <v>129</v>
      </c>
      <c r="B63" s="196" t="s">
        <v>102</v>
      </c>
      <c r="C63" s="196">
        <v>106</v>
      </c>
      <c r="D63" s="196">
        <v>88</v>
      </c>
      <c r="E63" s="196">
        <v>66</v>
      </c>
      <c r="F63" s="196">
        <v>47</v>
      </c>
      <c r="G63" s="174"/>
    </row>
    <row r="64" spans="1:7" ht="14.25" customHeight="1" x14ac:dyDescent="0.25">
      <c r="A64" s="197" t="s">
        <v>130</v>
      </c>
      <c r="B64" s="196" t="s">
        <v>102</v>
      </c>
      <c r="C64" s="196">
        <v>106</v>
      </c>
      <c r="D64" s="196">
        <v>88</v>
      </c>
      <c r="E64" s="196">
        <v>66</v>
      </c>
      <c r="F64" s="196">
        <v>47</v>
      </c>
      <c r="G64" s="174"/>
    </row>
    <row r="65" spans="1:7" ht="14.25" customHeight="1" x14ac:dyDescent="0.25">
      <c r="A65" s="197" t="s">
        <v>131</v>
      </c>
      <c r="B65" s="196" t="s">
        <v>102</v>
      </c>
      <c r="C65" s="196">
        <v>106</v>
      </c>
      <c r="D65" s="196">
        <v>88</v>
      </c>
      <c r="E65" s="196">
        <v>66</v>
      </c>
      <c r="F65" s="196">
        <v>47</v>
      </c>
      <c r="G65" s="174"/>
    </row>
    <row r="66" spans="1:7" ht="14.25" customHeight="1" x14ac:dyDescent="0.25">
      <c r="A66" s="197" t="s">
        <v>132</v>
      </c>
      <c r="B66" s="196" t="s">
        <v>102</v>
      </c>
      <c r="C66" s="196">
        <v>106</v>
      </c>
      <c r="D66" s="196">
        <v>88</v>
      </c>
      <c r="E66" s="196">
        <v>66</v>
      </c>
      <c r="F66" s="196">
        <v>47</v>
      </c>
      <c r="G66" s="174"/>
    </row>
    <row r="67" spans="1:7" ht="14.25" customHeight="1" x14ac:dyDescent="0.25">
      <c r="A67" s="197" t="s">
        <v>133</v>
      </c>
      <c r="B67" s="196" t="s">
        <v>102</v>
      </c>
      <c r="C67" s="196">
        <v>106</v>
      </c>
      <c r="D67" s="196">
        <v>88</v>
      </c>
      <c r="E67" s="196">
        <v>66</v>
      </c>
      <c r="F67" s="196">
        <v>47</v>
      </c>
      <c r="G67" s="174"/>
    </row>
    <row r="68" spans="1:7" ht="14.25" customHeight="1" x14ac:dyDescent="0.25">
      <c r="A68" s="197" t="s">
        <v>134</v>
      </c>
      <c r="B68" s="196" t="s">
        <v>102</v>
      </c>
      <c r="C68" s="196">
        <v>106</v>
      </c>
      <c r="D68" s="196">
        <v>88</v>
      </c>
      <c r="E68" s="196">
        <v>66</v>
      </c>
      <c r="F68" s="196">
        <v>47</v>
      </c>
      <c r="G68" s="174"/>
    </row>
    <row r="69" spans="1:7" ht="14.25" customHeight="1" x14ac:dyDescent="0.25">
      <c r="A69" s="197" t="s">
        <v>135</v>
      </c>
      <c r="B69" s="196" t="s">
        <v>102</v>
      </c>
      <c r="C69" s="196">
        <v>106</v>
      </c>
      <c r="D69" s="196">
        <v>88</v>
      </c>
      <c r="E69" s="196">
        <v>66</v>
      </c>
      <c r="F69" s="196">
        <v>47</v>
      </c>
      <c r="G69" s="174"/>
    </row>
    <row r="70" spans="1:7" ht="14.25" customHeight="1" x14ac:dyDescent="0.25">
      <c r="A70" s="197" t="s">
        <v>136</v>
      </c>
      <c r="B70" s="196" t="s">
        <v>102</v>
      </c>
      <c r="C70" s="196">
        <v>106</v>
      </c>
      <c r="D70" s="196">
        <v>88</v>
      </c>
      <c r="E70" s="196">
        <v>66</v>
      </c>
      <c r="F70" s="196">
        <v>47</v>
      </c>
      <c r="G70" s="174"/>
    </row>
    <row r="71" spans="1:7" ht="14.25" customHeight="1" x14ac:dyDescent="0.25">
      <c r="A71" s="197" t="s">
        <v>21</v>
      </c>
      <c r="B71" s="196" t="s">
        <v>102</v>
      </c>
      <c r="C71" s="196">
        <v>106</v>
      </c>
      <c r="D71" s="196">
        <v>88</v>
      </c>
      <c r="E71" s="196">
        <v>66</v>
      </c>
      <c r="F71" s="196">
        <v>47</v>
      </c>
      <c r="G71" s="174"/>
    </row>
    <row r="72" spans="1:7" ht="14.25" customHeight="1" x14ac:dyDescent="0.25">
      <c r="A72" s="197" t="s">
        <v>137</v>
      </c>
      <c r="B72" s="196" t="s">
        <v>102</v>
      </c>
      <c r="C72" s="196">
        <v>106</v>
      </c>
      <c r="D72" s="196">
        <v>88</v>
      </c>
      <c r="E72" s="196">
        <v>66</v>
      </c>
      <c r="F72" s="196">
        <v>47</v>
      </c>
      <c r="G72" s="174"/>
    </row>
    <row r="73" spans="1:7" ht="14.25" customHeight="1" x14ac:dyDescent="0.25">
      <c r="A73" s="197" t="s">
        <v>138</v>
      </c>
      <c r="B73" s="196" t="s">
        <v>102</v>
      </c>
      <c r="C73" s="196">
        <v>106</v>
      </c>
      <c r="D73" s="196">
        <v>88</v>
      </c>
      <c r="E73" s="196">
        <v>66</v>
      </c>
      <c r="F73" s="196">
        <v>47</v>
      </c>
      <c r="G73" s="174"/>
    </row>
    <row r="74" spans="1:7" ht="14.25" customHeight="1" x14ac:dyDescent="0.25">
      <c r="A74" s="197" t="s">
        <v>139</v>
      </c>
      <c r="B74" s="196" t="s">
        <v>102</v>
      </c>
      <c r="C74" s="196">
        <v>106</v>
      </c>
      <c r="D74" s="196">
        <v>88</v>
      </c>
      <c r="E74" s="196">
        <v>66</v>
      </c>
      <c r="F74" s="196">
        <v>47</v>
      </c>
      <c r="G74" s="174"/>
    </row>
    <row r="75" spans="1:7" ht="14.25" customHeight="1" x14ac:dyDescent="0.25">
      <c r="A75" s="197" t="s">
        <v>140</v>
      </c>
      <c r="B75" s="196" t="s">
        <v>102</v>
      </c>
      <c r="C75" s="196">
        <v>106</v>
      </c>
      <c r="D75" s="196">
        <v>88</v>
      </c>
      <c r="E75" s="196">
        <v>66</v>
      </c>
      <c r="F75" s="196">
        <v>47</v>
      </c>
      <c r="G75" s="174"/>
    </row>
    <row r="76" spans="1:7" ht="14.25" customHeight="1" x14ac:dyDescent="0.25">
      <c r="A76" s="197" t="s">
        <v>141</v>
      </c>
      <c r="B76" s="196" t="s">
        <v>102</v>
      </c>
      <c r="C76" s="196">
        <v>106</v>
      </c>
      <c r="D76" s="196">
        <v>88</v>
      </c>
      <c r="E76" s="196">
        <v>66</v>
      </c>
      <c r="F76" s="196">
        <v>47</v>
      </c>
      <c r="G76" s="174"/>
    </row>
    <row r="77" spans="1:7" ht="14.25" customHeight="1" x14ac:dyDescent="0.25">
      <c r="A77" s="197" t="s">
        <v>142</v>
      </c>
      <c r="B77" s="196" t="s">
        <v>102</v>
      </c>
      <c r="C77" s="196">
        <v>106</v>
      </c>
      <c r="D77" s="196">
        <v>88</v>
      </c>
      <c r="E77" s="196">
        <v>66</v>
      </c>
      <c r="F77" s="196">
        <v>47</v>
      </c>
      <c r="G77" s="174"/>
    </row>
    <row r="78" spans="1:7" ht="14.25" customHeight="1" x14ac:dyDescent="0.25">
      <c r="A78" s="197" t="s">
        <v>143</v>
      </c>
      <c r="B78" s="196" t="s">
        <v>102</v>
      </c>
      <c r="C78" s="196">
        <v>106</v>
      </c>
      <c r="D78" s="196">
        <v>88</v>
      </c>
      <c r="E78" s="196">
        <v>66</v>
      </c>
      <c r="F78" s="196">
        <v>47</v>
      </c>
      <c r="G78" s="174"/>
    </row>
    <row r="79" spans="1:7" ht="14.25" customHeight="1" x14ac:dyDescent="0.25">
      <c r="A79" s="197" t="s">
        <v>144</v>
      </c>
      <c r="B79" s="196" t="s">
        <v>102</v>
      </c>
      <c r="C79" s="196">
        <v>106</v>
      </c>
      <c r="D79" s="196">
        <v>88</v>
      </c>
      <c r="E79" s="196">
        <v>66</v>
      </c>
      <c r="F79" s="196">
        <v>47</v>
      </c>
      <c r="G79" s="174"/>
    </row>
    <row r="80" spans="1:7" ht="14.25" customHeight="1" x14ac:dyDescent="0.25">
      <c r="A80" s="197" t="s">
        <v>145</v>
      </c>
      <c r="B80" s="196" t="s">
        <v>102</v>
      </c>
      <c r="C80" s="196">
        <v>106</v>
      </c>
      <c r="D80" s="196">
        <v>88</v>
      </c>
      <c r="E80" s="196">
        <v>66</v>
      </c>
      <c r="F80" s="196">
        <v>47</v>
      </c>
      <c r="G80" s="174"/>
    </row>
    <row r="81" spans="1:7" ht="14.25" customHeight="1" x14ac:dyDescent="0.25">
      <c r="A81" s="197" t="s">
        <v>146</v>
      </c>
      <c r="B81" s="196" t="s">
        <v>102</v>
      </c>
      <c r="C81" s="196">
        <v>106</v>
      </c>
      <c r="D81" s="196">
        <v>88</v>
      </c>
      <c r="E81" s="196">
        <v>66</v>
      </c>
      <c r="F81" s="196">
        <v>47</v>
      </c>
      <c r="G81" s="174"/>
    </row>
    <row r="82" spans="1:7" ht="14.25" customHeight="1" x14ac:dyDescent="0.25">
      <c r="A82" s="197" t="s">
        <v>147</v>
      </c>
      <c r="B82" s="196" t="s">
        <v>102</v>
      </c>
      <c r="C82" s="196">
        <v>106</v>
      </c>
      <c r="D82" s="196">
        <v>88</v>
      </c>
      <c r="E82" s="196">
        <v>66</v>
      </c>
      <c r="F82" s="196">
        <v>47</v>
      </c>
      <c r="G82" s="174"/>
    </row>
    <row r="83" spans="1:7" ht="14.25" customHeight="1" x14ac:dyDescent="0.25">
      <c r="A83" s="197" t="s">
        <v>148</v>
      </c>
      <c r="B83" s="196" t="s">
        <v>102</v>
      </c>
      <c r="C83" s="196">
        <v>106</v>
      </c>
      <c r="D83" s="196">
        <v>88</v>
      </c>
      <c r="E83" s="196">
        <v>66</v>
      </c>
      <c r="F83" s="196">
        <v>47</v>
      </c>
      <c r="G83" s="174"/>
    </row>
    <row r="84" spans="1:7" ht="14.25" customHeight="1" x14ac:dyDescent="0.25">
      <c r="A84" s="197" t="s">
        <v>149</v>
      </c>
      <c r="B84" s="196" t="s">
        <v>102</v>
      </c>
      <c r="C84" s="196">
        <v>106</v>
      </c>
      <c r="D84" s="196">
        <v>88</v>
      </c>
      <c r="E84" s="196">
        <v>66</v>
      </c>
      <c r="F84" s="196">
        <v>47</v>
      </c>
      <c r="G84" s="174"/>
    </row>
    <row r="85" spans="1:7" ht="14.25" customHeight="1" x14ac:dyDescent="0.25">
      <c r="A85" s="197" t="s">
        <v>150</v>
      </c>
      <c r="B85" s="196" t="s">
        <v>102</v>
      </c>
      <c r="C85" s="196">
        <v>106</v>
      </c>
      <c r="D85" s="196">
        <v>88</v>
      </c>
      <c r="E85" s="196">
        <v>66</v>
      </c>
      <c r="F85" s="196">
        <v>47</v>
      </c>
      <c r="G85" s="174"/>
    </row>
    <row r="86" spans="1:7" ht="14.25" customHeight="1" x14ac:dyDescent="0.25">
      <c r="A86" s="197" t="s">
        <v>151</v>
      </c>
      <c r="B86" s="196" t="s">
        <v>102</v>
      </c>
      <c r="C86" s="196">
        <v>106</v>
      </c>
      <c r="D86" s="196">
        <v>88</v>
      </c>
      <c r="E86" s="196">
        <v>66</v>
      </c>
      <c r="F86" s="196">
        <v>47</v>
      </c>
      <c r="G86" s="174"/>
    </row>
    <row r="87" spans="1:7" ht="14.25" customHeight="1" x14ac:dyDescent="0.25">
      <c r="A87" s="197" t="s">
        <v>152</v>
      </c>
      <c r="B87" s="196" t="s">
        <v>102</v>
      </c>
      <c r="C87" s="196">
        <v>106</v>
      </c>
      <c r="D87" s="196">
        <v>88</v>
      </c>
      <c r="E87" s="196">
        <v>66</v>
      </c>
      <c r="F87" s="196">
        <v>47</v>
      </c>
      <c r="G87" s="174"/>
    </row>
    <row r="88" spans="1:7" ht="14.25" customHeight="1" x14ac:dyDescent="0.25">
      <c r="A88" s="197" t="s">
        <v>153</v>
      </c>
      <c r="B88" s="196" t="s">
        <v>102</v>
      </c>
      <c r="C88" s="196">
        <v>106</v>
      </c>
      <c r="D88" s="196">
        <v>88</v>
      </c>
      <c r="E88" s="196">
        <v>66</v>
      </c>
      <c r="F88" s="196">
        <v>47</v>
      </c>
      <c r="G88" s="174"/>
    </row>
    <row r="89" spans="1:7" ht="14.25" customHeight="1" x14ac:dyDescent="0.25">
      <c r="A89" s="197" t="s">
        <v>154</v>
      </c>
      <c r="B89" s="196" t="s">
        <v>102</v>
      </c>
      <c r="C89" s="196">
        <v>106</v>
      </c>
      <c r="D89" s="196">
        <v>88</v>
      </c>
      <c r="E89" s="196">
        <v>66</v>
      </c>
      <c r="F89" s="196">
        <v>47</v>
      </c>
      <c r="G89" s="174"/>
    </row>
    <row r="90" spans="1:7" ht="14.25" customHeight="1" x14ac:dyDescent="0.25">
      <c r="A90" s="197" t="s">
        <v>155</v>
      </c>
      <c r="B90" s="196" t="s">
        <v>102</v>
      </c>
      <c r="C90" s="196">
        <v>106</v>
      </c>
      <c r="D90" s="196">
        <v>88</v>
      </c>
      <c r="E90" s="196">
        <v>66</v>
      </c>
      <c r="F90" s="196">
        <v>47</v>
      </c>
      <c r="G90" s="174"/>
    </row>
    <row r="91" spans="1:7" ht="14.25" customHeight="1" x14ac:dyDescent="0.25">
      <c r="A91" s="197" t="s">
        <v>156</v>
      </c>
      <c r="B91" s="196" t="s">
        <v>102</v>
      </c>
      <c r="C91" s="196">
        <v>106</v>
      </c>
      <c r="D91" s="196">
        <v>88</v>
      </c>
      <c r="E91" s="196">
        <v>66</v>
      </c>
      <c r="F91" s="196">
        <v>47</v>
      </c>
      <c r="G91" s="174"/>
    </row>
    <row r="92" spans="1:7" ht="14.25" customHeight="1" x14ac:dyDescent="0.25">
      <c r="A92" s="197" t="s">
        <v>157</v>
      </c>
      <c r="B92" s="196" t="s">
        <v>102</v>
      </c>
      <c r="C92" s="196">
        <v>106</v>
      </c>
      <c r="D92" s="196">
        <v>88</v>
      </c>
      <c r="E92" s="196">
        <v>66</v>
      </c>
      <c r="F92" s="196">
        <v>47</v>
      </c>
      <c r="G92" s="174"/>
    </row>
    <row r="93" spans="1:7" ht="14.25" customHeight="1" x14ac:dyDescent="0.25">
      <c r="A93" s="197" t="s">
        <v>158</v>
      </c>
      <c r="B93" s="196" t="s">
        <v>102</v>
      </c>
      <c r="C93" s="196">
        <v>106</v>
      </c>
      <c r="D93" s="196">
        <v>88</v>
      </c>
      <c r="E93" s="196">
        <v>66</v>
      </c>
      <c r="F93" s="196">
        <v>47</v>
      </c>
      <c r="G93" s="174"/>
    </row>
    <row r="94" spans="1:7" ht="14.25" customHeight="1" x14ac:dyDescent="0.25">
      <c r="A94" s="197" t="s">
        <v>159</v>
      </c>
      <c r="B94" s="196" t="s">
        <v>102</v>
      </c>
      <c r="C94" s="196">
        <v>106</v>
      </c>
      <c r="D94" s="196">
        <v>88</v>
      </c>
      <c r="E94" s="196">
        <v>66</v>
      </c>
      <c r="F94" s="196">
        <v>47</v>
      </c>
      <c r="G94" s="174"/>
    </row>
    <row r="95" spans="1:7" ht="14.25" customHeight="1" x14ac:dyDescent="0.25">
      <c r="A95" s="197" t="s">
        <v>160</v>
      </c>
      <c r="B95" s="196" t="s">
        <v>102</v>
      </c>
      <c r="C95" s="196">
        <v>106</v>
      </c>
      <c r="D95" s="196">
        <v>88</v>
      </c>
      <c r="E95" s="196">
        <v>66</v>
      </c>
      <c r="F95" s="196">
        <v>47</v>
      </c>
      <c r="G95" s="174"/>
    </row>
    <row r="96" spans="1:7" ht="14.25" customHeight="1" x14ac:dyDescent="0.25">
      <c r="A96" s="197" t="s">
        <v>161</v>
      </c>
      <c r="B96" s="196" t="s">
        <v>102</v>
      </c>
      <c r="C96" s="196">
        <v>106</v>
      </c>
      <c r="D96" s="196">
        <v>88</v>
      </c>
      <c r="E96" s="196">
        <v>66</v>
      </c>
      <c r="F96" s="196">
        <v>47</v>
      </c>
      <c r="G96" s="174"/>
    </row>
    <row r="97" spans="1:7" ht="14.25" customHeight="1" x14ac:dyDescent="0.25">
      <c r="A97" s="197" t="s">
        <v>162</v>
      </c>
      <c r="B97" s="196" t="s">
        <v>102</v>
      </c>
      <c r="C97" s="196">
        <v>106</v>
      </c>
      <c r="D97" s="196">
        <v>88</v>
      </c>
      <c r="E97" s="196">
        <v>66</v>
      </c>
      <c r="F97" s="196">
        <v>47</v>
      </c>
      <c r="G97" s="174"/>
    </row>
    <row r="98" spans="1:7" ht="14.25" customHeight="1" x14ac:dyDescent="0.25">
      <c r="A98" s="197" t="s">
        <v>163</v>
      </c>
      <c r="B98" s="196" t="s">
        <v>102</v>
      </c>
      <c r="C98" s="196">
        <v>106</v>
      </c>
      <c r="D98" s="196">
        <v>88</v>
      </c>
      <c r="E98" s="196">
        <v>66</v>
      </c>
      <c r="F98" s="196">
        <v>47</v>
      </c>
      <c r="G98" s="174"/>
    </row>
    <row r="99" spans="1:7" ht="14.25" customHeight="1" x14ac:dyDescent="0.25">
      <c r="A99" s="197" t="s">
        <v>164</v>
      </c>
      <c r="B99" s="196" t="s">
        <v>102</v>
      </c>
      <c r="C99" s="196">
        <v>106</v>
      </c>
      <c r="D99" s="196">
        <v>88</v>
      </c>
      <c r="E99" s="196">
        <v>66</v>
      </c>
      <c r="F99" s="196">
        <v>47</v>
      </c>
      <c r="G99" s="174"/>
    </row>
    <row r="100" spans="1:7" ht="14.25" customHeight="1" x14ac:dyDescent="0.25">
      <c r="A100" s="197" t="s">
        <v>165</v>
      </c>
      <c r="B100" s="196" t="s">
        <v>102</v>
      </c>
      <c r="C100" s="196">
        <v>106</v>
      </c>
      <c r="D100" s="196">
        <v>88</v>
      </c>
      <c r="E100" s="196">
        <v>66</v>
      </c>
      <c r="F100" s="196">
        <v>47</v>
      </c>
      <c r="G100" s="174"/>
    </row>
    <row r="101" spans="1:7" ht="14.25" customHeight="1" x14ac:dyDescent="0.25">
      <c r="A101" s="197" t="s">
        <v>120</v>
      </c>
      <c r="B101" s="196" t="s">
        <v>102</v>
      </c>
      <c r="C101" s="196">
        <v>106</v>
      </c>
      <c r="D101" s="196">
        <v>88</v>
      </c>
      <c r="E101" s="196">
        <v>66</v>
      </c>
      <c r="F101" s="196">
        <v>47</v>
      </c>
      <c r="G101" s="174"/>
    </row>
    <row r="102" spans="1:7" ht="14.25" customHeight="1" x14ac:dyDescent="0.25">
      <c r="A102" s="197" t="s">
        <v>166</v>
      </c>
      <c r="B102" s="196" t="s">
        <v>102</v>
      </c>
      <c r="C102" s="196">
        <v>106</v>
      </c>
      <c r="D102" s="196">
        <v>88</v>
      </c>
      <c r="E102" s="196">
        <v>66</v>
      </c>
      <c r="F102" s="196">
        <v>47</v>
      </c>
      <c r="G102" s="174"/>
    </row>
    <row r="103" spans="1:7" ht="14.25" customHeight="1" x14ac:dyDescent="0.25">
      <c r="A103" s="197" t="s">
        <v>167</v>
      </c>
      <c r="B103" s="196" t="s">
        <v>102</v>
      </c>
      <c r="C103" s="196">
        <v>106</v>
      </c>
      <c r="D103" s="196">
        <v>88</v>
      </c>
      <c r="E103" s="196">
        <v>66</v>
      </c>
      <c r="F103" s="196">
        <v>47</v>
      </c>
      <c r="G103" s="174"/>
    </row>
    <row r="104" spans="1:7" ht="14.25" customHeight="1" x14ac:dyDescent="0.25">
      <c r="A104" s="197" t="s">
        <v>168</v>
      </c>
      <c r="B104" s="196" t="s">
        <v>102</v>
      </c>
      <c r="C104" s="196">
        <v>106</v>
      </c>
      <c r="D104" s="196">
        <v>88</v>
      </c>
      <c r="E104" s="196">
        <v>66</v>
      </c>
      <c r="F104" s="196">
        <v>47</v>
      </c>
      <c r="G104" s="174"/>
    </row>
    <row r="105" spans="1:7" ht="14.25" customHeight="1" x14ac:dyDescent="0.25">
      <c r="A105" s="197" t="s">
        <v>169</v>
      </c>
      <c r="B105" s="196" t="s">
        <v>102</v>
      </c>
      <c r="C105" s="196">
        <v>106</v>
      </c>
      <c r="D105" s="196">
        <v>88</v>
      </c>
      <c r="E105" s="196">
        <v>66</v>
      </c>
      <c r="F105" s="196">
        <v>47</v>
      </c>
      <c r="G105" s="174"/>
    </row>
    <row r="106" spans="1:7" ht="14.25" customHeight="1" x14ac:dyDescent="0.25">
      <c r="A106" s="197" t="s">
        <v>170</v>
      </c>
      <c r="B106" s="196" t="s">
        <v>102</v>
      </c>
      <c r="C106" s="196">
        <v>106</v>
      </c>
      <c r="D106" s="196">
        <v>88</v>
      </c>
      <c r="E106" s="196">
        <v>66</v>
      </c>
      <c r="F106" s="196">
        <v>47</v>
      </c>
      <c r="G106" s="174"/>
    </row>
    <row r="107" spans="1:7" ht="14.25" customHeight="1" x14ac:dyDescent="0.25">
      <c r="A107" s="197" t="s">
        <v>171</v>
      </c>
      <c r="B107" s="196" t="s">
        <v>102</v>
      </c>
      <c r="C107" s="196">
        <v>106</v>
      </c>
      <c r="D107" s="196">
        <v>88</v>
      </c>
      <c r="E107" s="196">
        <v>66</v>
      </c>
      <c r="F107" s="196">
        <v>47</v>
      </c>
      <c r="G107" s="174"/>
    </row>
    <row r="108" spans="1:7" ht="14.25" customHeight="1" x14ac:dyDescent="0.25">
      <c r="A108" s="197" t="s">
        <v>172</v>
      </c>
      <c r="B108" s="196" t="s">
        <v>102</v>
      </c>
      <c r="C108" s="196">
        <v>106</v>
      </c>
      <c r="D108" s="196">
        <v>88</v>
      </c>
      <c r="E108" s="196">
        <v>66</v>
      </c>
      <c r="F108" s="196">
        <v>47</v>
      </c>
      <c r="G108" s="174"/>
    </row>
    <row r="109" spans="1:7" ht="14.25" customHeight="1" x14ac:dyDescent="0.25">
      <c r="A109" s="197" t="s">
        <v>173</v>
      </c>
      <c r="B109" s="196" t="s">
        <v>102</v>
      </c>
      <c r="C109" s="196">
        <v>106</v>
      </c>
      <c r="D109" s="196">
        <v>88</v>
      </c>
      <c r="E109" s="196">
        <v>66</v>
      </c>
      <c r="F109" s="196">
        <v>47</v>
      </c>
      <c r="G109" s="174"/>
    </row>
    <row r="110" spans="1:7" ht="14.25" customHeight="1" x14ac:dyDescent="0.25">
      <c r="A110" s="197" t="s">
        <v>174</v>
      </c>
      <c r="B110" s="196" t="s">
        <v>102</v>
      </c>
      <c r="C110" s="196">
        <v>106</v>
      </c>
      <c r="D110" s="196">
        <v>88</v>
      </c>
      <c r="E110" s="196">
        <v>66</v>
      </c>
      <c r="F110" s="196">
        <v>47</v>
      </c>
      <c r="G110" s="174"/>
    </row>
    <row r="111" spans="1:7" ht="14.25" customHeight="1" x14ac:dyDescent="0.25">
      <c r="A111" s="197" t="s">
        <v>175</v>
      </c>
      <c r="B111" s="196" t="s">
        <v>102</v>
      </c>
      <c r="C111" s="196">
        <v>106</v>
      </c>
      <c r="D111" s="196">
        <v>88</v>
      </c>
      <c r="E111" s="196">
        <v>66</v>
      </c>
      <c r="F111" s="196">
        <v>47</v>
      </c>
      <c r="G111" s="174"/>
    </row>
    <row r="112" spans="1:7" ht="14.25" customHeight="1" x14ac:dyDescent="0.25">
      <c r="A112" s="197" t="s">
        <v>176</v>
      </c>
      <c r="B112" s="196" t="s">
        <v>102</v>
      </c>
      <c r="C112" s="196">
        <v>106</v>
      </c>
      <c r="D112" s="196">
        <v>88</v>
      </c>
      <c r="E112" s="196">
        <v>66</v>
      </c>
      <c r="F112" s="196">
        <v>47</v>
      </c>
      <c r="G112" s="174"/>
    </row>
    <row r="113" spans="1:7" ht="14.25" customHeight="1" x14ac:dyDescent="0.25">
      <c r="A113" s="197" t="s">
        <v>177</v>
      </c>
      <c r="B113" s="196" t="s">
        <v>102</v>
      </c>
      <c r="C113" s="196">
        <v>106</v>
      </c>
      <c r="D113" s="196">
        <v>88</v>
      </c>
      <c r="E113" s="196">
        <v>66</v>
      </c>
      <c r="F113" s="196">
        <v>47</v>
      </c>
      <c r="G113" s="174"/>
    </row>
    <row r="114" spans="1:7" ht="14.25" customHeight="1" x14ac:dyDescent="0.25">
      <c r="A114" s="197" t="s">
        <v>178</v>
      </c>
      <c r="B114" s="196" t="s">
        <v>102</v>
      </c>
      <c r="C114" s="196">
        <v>106</v>
      </c>
      <c r="D114" s="196">
        <v>88</v>
      </c>
      <c r="E114" s="196">
        <v>66</v>
      </c>
      <c r="F114" s="196">
        <v>47</v>
      </c>
      <c r="G114" s="174"/>
    </row>
    <row r="115" spans="1:7" ht="14.25" customHeight="1" x14ac:dyDescent="0.25">
      <c r="A115" s="197" t="s">
        <v>179</v>
      </c>
      <c r="B115" s="196" t="s">
        <v>102</v>
      </c>
      <c r="C115" s="196">
        <v>106</v>
      </c>
      <c r="D115" s="196">
        <v>88</v>
      </c>
      <c r="E115" s="196">
        <v>66</v>
      </c>
      <c r="F115" s="196">
        <v>47</v>
      </c>
      <c r="G115" s="174"/>
    </row>
    <row r="116" spans="1:7" ht="14.25" customHeight="1" x14ac:dyDescent="0.25">
      <c r="A116" s="197" t="s">
        <v>180</v>
      </c>
      <c r="B116" s="196" t="s">
        <v>102</v>
      </c>
      <c r="C116" s="196">
        <v>106</v>
      </c>
      <c r="D116" s="196">
        <v>88</v>
      </c>
      <c r="E116" s="196">
        <v>66</v>
      </c>
      <c r="F116" s="196">
        <v>47</v>
      </c>
      <c r="G116" s="174"/>
    </row>
    <row r="117" spans="1:7" ht="14.25" customHeight="1" x14ac:dyDescent="0.25">
      <c r="A117" s="197" t="s">
        <v>181</v>
      </c>
      <c r="B117" s="196" t="s">
        <v>102</v>
      </c>
      <c r="C117" s="196">
        <v>106</v>
      </c>
      <c r="D117" s="196">
        <v>88</v>
      </c>
      <c r="E117" s="196">
        <v>66</v>
      </c>
      <c r="F117" s="196">
        <v>47</v>
      </c>
      <c r="G117" s="174"/>
    </row>
    <row r="118" spans="1:7" ht="14.25" customHeight="1" x14ac:dyDescent="0.25">
      <c r="A118" s="197" t="s">
        <v>182</v>
      </c>
      <c r="B118" s="196" t="s">
        <v>102</v>
      </c>
      <c r="C118" s="196">
        <v>106</v>
      </c>
      <c r="D118" s="196">
        <v>88</v>
      </c>
      <c r="E118" s="196">
        <v>66</v>
      </c>
      <c r="F118" s="196">
        <v>47</v>
      </c>
      <c r="G118" s="174"/>
    </row>
    <row r="119" spans="1:7" ht="14.25" customHeight="1" x14ac:dyDescent="0.25">
      <c r="A119" s="197" t="s">
        <v>183</v>
      </c>
      <c r="B119" s="196" t="s">
        <v>102</v>
      </c>
      <c r="C119" s="196">
        <v>106</v>
      </c>
      <c r="D119" s="196">
        <v>88</v>
      </c>
      <c r="E119" s="196">
        <v>66</v>
      </c>
      <c r="F119" s="196">
        <v>47</v>
      </c>
      <c r="G119" s="174"/>
    </row>
    <row r="120" spans="1:7" ht="14.25" customHeight="1" x14ac:dyDescent="0.25">
      <c r="A120" s="197" t="s">
        <v>184</v>
      </c>
      <c r="B120" s="196" t="s">
        <v>102</v>
      </c>
      <c r="C120" s="196">
        <v>106</v>
      </c>
      <c r="D120" s="196">
        <v>88</v>
      </c>
      <c r="E120" s="196">
        <v>66</v>
      </c>
      <c r="F120" s="196">
        <v>47</v>
      </c>
      <c r="G120" s="174"/>
    </row>
    <row r="121" spans="1:7" ht="14.25" customHeight="1" x14ac:dyDescent="0.25">
      <c r="A121" s="197" t="s">
        <v>185</v>
      </c>
      <c r="B121" s="196" t="s">
        <v>102</v>
      </c>
      <c r="C121" s="196">
        <v>106</v>
      </c>
      <c r="D121" s="196">
        <v>88</v>
      </c>
      <c r="E121" s="196">
        <v>66</v>
      </c>
      <c r="F121" s="196">
        <v>47</v>
      </c>
      <c r="G121" s="174"/>
    </row>
    <row r="122" spans="1:7" ht="14.25" customHeight="1" x14ac:dyDescent="0.25">
      <c r="A122" s="197" t="s">
        <v>186</v>
      </c>
      <c r="B122" s="196" t="s">
        <v>102</v>
      </c>
      <c r="C122" s="196">
        <v>106</v>
      </c>
      <c r="D122" s="196">
        <v>88</v>
      </c>
      <c r="E122" s="196">
        <v>66</v>
      </c>
      <c r="F122" s="196">
        <v>47</v>
      </c>
      <c r="G122" s="174"/>
    </row>
    <row r="123" spans="1:7" ht="14.25" customHeight="1" x14ac:dyDescent="0.25">
      <c r="A123" s="197" t="s">
        <v>187</v>
      </c>
      <c r="B123" s="196" t="s">
        <v>102</v>
      </c>
      <c r="C123" s="196">
        <v>106</v>
      </c>
      <c r="D123" s="196">
        <v>88</v>
      </c>
      <c r="E123" s="196">
        <v>66</v>
      </c>
      <c r="F123" s="196">
        <v>47</v>
      </c>
      <c r="G123" s="174"/>
    </row>
    <row r="124" spans="1:7" ht="14.25" customHeight="1" x14ac:dyDescent="0.25">
      <c r="A124" s="197" t="s">
        <v>188</v>
      </c>
      <c r="B124" s="196" t="s">
        <v>102</v>
      </c>
      <c r="C124" s="196">
        <v>106</v>
      </c>
      <c r="D124" s="196">
        <v>88</v>
      </c>
      <c r="E124" s="196">
        <v>66</v>
      </c>
      <c r="F124" s="196">
        <v>47</v>
      </c>
      <c r="G124" s="174"/>
    </row>
    <row r="125" spans="1:7" ht="14.25" customHeight="1" x14ac:dyDescent="0.25">
      <c r="A125" s="197" t="s">
        <v>189</v>
      </c>
      <c r="B125" s="196" t="s">
        <v>102</v>
      </c>
      <c r="C125" s="196">
        <v>106</v>
      </c>
      <c r="D125" s="196">
        <v>88</v>
      </c>
      <c r="E125" s="196">
        <v>66</v>
      </c>
      <c r="F125" s="196">
        <v>47</v>
      </c>
      <c r="G125" s="174"/>
    </row>
    <row r="126" spans="1:7" ht="14.25" customHeight="1" x14ac:dyDescent="0.25">
      <c r="A126" s="197" t="s">
        <v>190</v>
      </c>
      <c r="B126" s="196" t="s">
        <v>102</v>
      </c>
      <c r="C126" s="196">
        <v>106</v>
      </c>
      <c r="D126" s="196">
        <v>88</v>
      </c>
      <c r="E126" s="196">
        <v>66</v>
      </c>
      <c r="F126" s="196">
        <v>47</v>
      </c>
      <c r="G126" s="174"/>
    </row>
    <row r="127" spans="1:7" ht="14.25" customHeight="1" x14ac:dyDescent="0.25">
      <c r="A127" s="197" t="s">
        <v>191</v>
      </c>
      <c r="B127" s="196" t="s">
        <v>102</v>
      </c>
      <c r="C127" s="196">
        <v>106</v>
      </c>
      <c r="D127" s="196">
        <v>88</v>
      </c>
      <c r="E127" s="196">
        <v>66</v>
      </c>
      <c r="F127" s="196">
        <v>47</v>
      </c>
      <c r="G127" s="174"/>
    </row>
    <row r="128" spans="1:7" ht="14.25" customHeight="1" x14ac:dyDescent="0.25">
      <c r="A128" s="197" t="s">
        <v>192</v>
      </c>
      <c r="B128" s="196" t="s">
        <v>102</v>
      </c>
      <c r="C128" s="196">
        <v>106</v>
      </c>
      <c r="D128" s="196">
        <v>88</v>
      </c>
      <c r="E128" s="196">
        <v>66</v>
      </c>
      <c r="F128" s="196">
        <v>47</v>
      </c>
      <c r="G128" s="174"/>
    </row>
    <row r="129" spans="1:7" ht="14.25" customHeight="1" x14ac:dyDescent="0.25">
      <c r="A129" s="197" t="s">
        <v>193</v>
      </c>
      <c r="B129" s="196" t="s">
        <v>102</v>
      </c>
      <c r="C129" s="196">
        <v>106</v>
      </c>
      <c r="D129" s="196">
        <v>88</v>
      </c>
      <c r="E129" s="196">
        <v>66</v>
      </c>
      <c r="F129" s="196">
        <v>47</v>
      </c>
      <c r="G129" s="174"/>
    </row>
    <row r="130" spans="1:7" ht="14.25" customHeight="1" x14ac:dyDescent="0.25">
      <c r="A130" s="197" t="s">
        <v>194</v>
      </c>
      <c r="B130" s="196" t="s">
        <v>102</v>
      </c>
      <c r="C130" s="196">
        <v>106</v>
      </c>
      <c r="D130" s="196">
        <v>88</v>
      </c>
      <c r="E130" s="196">
        <v>66</v>
      </c>
      <c r="F130" s="196">
        <v>47</v>
      </c>
      <c r="G130" s="174"/>
    </row>
    <row r="131" spans="1:7" ht="14.25" customHeight="1" x14ac:dyDescent="0.25">
      <c r="A131" s="197" t="s">
        <v>195</v>
      </c>
      <c r="B131" s="196" t="s">
        <v>102</v>
      </c>
      <c r="C131" s="196">
        <v>106</v>
      </c>
      <c r="D131" s="196">
        <v>88</v>
      </c>
      <c r="E131" s="196">
        <v>66</v>
      </c>
      <c r="F131" s="196">
        <v>47</v>
      </c>
      <c r="G131" s="174"/>
    </row>
    <row r="132" spans="1:7" ht="14.25" customHeight="1" x14ac:dyDescent="0.25">
      <c r="A132" s="197" t="s">
        <v>196</v>
      </c>
      <c r="B132" s="196" t="s">
        <v>102</v>
      </c>
      <c r="C132" s="196">
        <v>106</v>
      </c>
      <c r="D132" s="196">
        <v>88</v>
      </c>
      <c r="E132" s="196">
        <v>66</v>
      </c>
      <c r="F132" s="196">
        <v>47</v>
      </c>
      <c r="G132" s="174"/>
    </row>
    <row r="133" spans="1:7" ht="14.25" customHeight="1" x14ac:dyDescent="0.25">
      <c r="A133" s="197" t="s">
        <v>197</v>
      </c>
      <c r="B133" s="196" t="s">
        <v>102</v>
      </c>
      <c r="C133" s="196">
        <v>106</v>
      </c>
      <c r="D133" s="196">
        <v>88</v>
      </c>
      <c r="E133" s="196">
        <v>66</v>
      </c>
      <c r="F133" s="196">
        <v>47</v>
      </c>
      <c r="G133" s="174"/>
    </row>
    <row r="134" spans="1:7" ht="14.25" customHeight="1" x14ac:dyDescent="0.25">
      <c r="A134" s="197" t="s">
        <v>198</v>
      </c>
      <c r="B134" s="196" t="s">
        <v>102</v>
      </c>
      <c r="C134" s="196">
        <v>106</v>
      </c>
      <c r="D134" s="196">
        <v>88</v>
      </c>
      <c r="E134" s="196">
        <v>66</v>
      </c>
      <c r="F134" s="196">
        <v>47</v>
      </c>
      <c r="G134" s="174"/>
    </row>
    <row r="135" spans="1:7" ht="14.25" customHeight="1" x14ac:dyDescent="0.25">
      <c r="A135" s="197" t="s">
        <v>199</v>
      </c>
      <c r="B135" s="196" t="s">
        <v>102</v>
      </c>
      <c r="C135" s="196">
        <v>106</v>
      </c>
      <c r="D135" s="196">
        <v>88</v>
      </c>
      <c r="E135" s="196">
        <v>66</v>
      </c>
      <c r="F135" s="196">
        <v>47</v>
      </c>
      <c r="G135" s="174"/>
    </row>
    <row r="136" spans="1:7" ht="14.25" customHeight="1" x14ac:dyDescent="0.25">
      <c r="A136" s="197" t="s">
        <v>200</v>
      </c>
      <c r="B136" s="196" t="s">
        <v>102</v>
      </c>
      <c r="C136" s="196">
        <v>106</v>
      </c>
      <c r="D136" s="196">
        <v>88</v>
      </c>
      <c r="E136" s="196">
        <v>66</v>
      </c>
      <c r="F136" s="196">
        <v>47</v>
      </c>
      <c r="G136" s="174"/>
    </row>
    <row r="137" spans="1:7" ht="14.25" customHeight="1" x14ac:dyDescent="0.25">
      <c r="A137" s="197" t="s">
        <v>201</v>
      </c>
      <c r="B137" s="196" t="s">
        <v>102</v>
      </c>
      <c r="C137" s="196">
        <v>106</v>
      </c>
      <c r="D137" s="196">
        <v>88</v>
      </c>
      <c r="E137" s="196">
        <v>66</v>
      </c>
      <c r="F137" s="196">
        <v>47</v>
      </c>
      <c r="G137" s="174"/>
    </row>
    <row r="138" spans="1:7" ht="14.25" customHeight="1" x14ac:dyDescent="0.25">
      <c r="A138" s="197" t="s">
        <v>202</v>
      </c>
      <c r="B138" s="196" t="s">
        <v>102</v>
      </c>
      <c r="C138" s="196">
        <v>106</v>
      </c>
      <c r="D138" s="196">
        <v>88</v>
      </c>
      <c r="E138" s="196">
        <v>66</v>
      </c>
      <c r="F138" s="196">
        <v>47</v>
      </c>
      <c r="G138" s="174"/>
    </row>
    <row r="139" spans="1:7" ht="14.25" customHeight="1" x14ac:dyDescent="0.25">
      <c r="A139" s="197" t="s">
        <v>203</v>
      </c>
      <c r="B139" s="196" t="s">
        <v>102</v>
      </c>
      <c r="C139" s="196">
        <v>106</v>
      </c>
      <c r="D139" s="196">
        <v>88</v>
      </c>
      <c r="E139" s="196">
        <v>66</v>
      </c>
      <c r="F139" s="196">
        <v>47</v>
      </c>
      <c r="G139" s="174"/>
    </row>
    <row r="140" spans="1:7" ht="14.25" customHeight="1" x14ac:dyDescent="0.25">
      <c r="A140" s="197" t="s">
        <v>204</v>
      </c>
      <c r="B140" s="196" t="s">
        <v>102</v>
      </c>
      <c r="C140" s="196">
        <v>106</v>
      </c>
      <c r="D140" s="196">
        <v>88</v>
      </c>
      <c r="E140" s="196">
        <v>66</v>
      </c>
      <c r="F140" s="196">
        <v>47</v>
      </c>
      <c r="G140" s="174"/>
    </row>
    <row r="141" spans="1:7" ht="14.25" customHeight="1" x14ac:dyDescent="0.25">
      <c r="A141" s="197" t="s">
        <v>205</v>
      </c>
      <c r="B141" s="196" t="s">
        <v>102</v>
      </c>
      <c r="C141" s="196">
        <v>106</v>
      </c>
      <c r="D141" s="196">
        <v>88</v>
      </c>
      <c r="E141" s="196">
        <v>66</v>
      </c>
      <c r="F141" s="196">
        <v>47</v>
      </c>
      <c r="G141" s="174"/>
    </row>
    <row r="142" spans="1:7" ht="14.25" customHeight="1" x14ac:dyDescent="0.25">
      <c r="A142" s="197" t="s">
        <v>206</v>
      </c>
      <c r="B142" s="196" t="s">
        <v>102</v>
      </c>
      <c r="C142" s="196">
        <v>106</v>
      </c>
      <c r="D142" s="196">
        <v>88</v>
      </c>
      <c r="E142" s="196">
        <v>66</v>
      </c>
      <c r="F142" s="196">
        <v>47</v>
      </c>
      <c r="G142" s="174"/>
    </row>
    <row r="143" spans="1:7" ht="14.25" customHeight="1" x14ac:dyDescent="0.25">
      <c r="A143" s="197" t="s">
        <v>207</v>
      </c>
      <c r="B143" s="196" t="s">
        <v>102</v>
      </c>
      <c r="C143" s="196">
        <v>106</v>
      </c>
      <c r="D143" s="196">
        <v>88</v>
      </c>
      <c r="E143" s="196">
        <v>66</v>
      </c>
      <c r="F143" s="196">
        <v>47</v>
      </c>
      <c r="G143" s="174"/>
    </row>
    <row r="144" spans="1:7" ht="14.25" customHeight="1" x14ac:dyDescent="0.25">
      <c r="A144" s="197" t="s">
        <v>208</v>
      </c>
      <c r="B144" s="196" t="s">
        <v>102</v>
      </c>
      <c r="C144" s="196">
        <v>106</v>
      </c>
      <c r="D144" s="196">
        <v>88</v>
      </c>
      <c r="E144" s="196">
        <v>66</v>
      </c>
      <c r="F144" s="196">
        <v>47</v>
      </c>
      <c r="G144" s="174"/>
    </row>
    <row r="145" spans="1:7" ht="14.25" customHeight="1" x14ac:dyDescent="0.25">
      <c r="A145" s="197" t="s">
        <v>209</v>
      </c>
      <c r="B145" s="196" t="s">
        <v>102</v>
      </c>
      <c r="C145" s="196">
        <v>106</v>
      </c>
      <c r="D145" s="196">
        <v>88</v>
      </c>
      <c r="E145" s="196">
        <v>66</v>
      </c>
      <c r="F145" s="196">
        <v>47</v>
      </c>
      <c r="G145" s="174"/>
    </row>
    <row r="146" spans="1:7" ht="14.25" customHeight="1" x14ac:dyDescent="0.25">
      <c r="A146" s="197" t="s">
        <v>210</v>
      </c>
      <c r="B146" s="196" t="s">
        <v>102</v>
      </c>
      <c r="C146" s="196">
        <v>106</v>
      </c>
      <c r="D146" s="196">
        <v>88</v>
      </c>
      <c r="E146" s="196">
        <v>66</v>
      </c>
      <c r="F146" s="196">
        <v>47</v>
      </c>
      <c r="G146" s="174"/>
    </row>
    <row r="147" spans="1:7" ht="14.25" customHeight="1" x14ac:dyDescent="0.25">
      <c r="A147" s="197" t="s">
        <v>211</v>
      </c>
      <c r="B147" s="196" t="s">
        <v>102</v>
      </c>
      <c r="C147" s="196">
        <v>106</v>
      </c>
      <c r="D147" s="196">
        <v>88</v>
      </c>
      <c r="E147" s="196">
        <v>66</v>
      </c>
      <c r="F147" s="196">
        <v>47</v>
      </c>
      <c r="G147" s="174"/>
    </row>
    <row r="148" spans="1:7" ht="14.25" customHeight="1" x14ac:dyDescent="0.25">
      <c r="A148" s="197" t="s">
        <v>212</v>
      </c>
      <c r="B148" s="196" t="s">
        <v>102</v>
      </c>
      <c r="C148" s="196">
        <v>106</v>
      </c>
      <c r="D148" s="196">
        <v>88</v>
      </c>
      <c r="E148" s="196">
        <v>66</v>
      </c>
      <c r="F148" s="196">
        <v>47</v>
      </c>
      <c r="G148" s="174"/>
    </row>
    <row r="149" spans="1:7" ht="14.25" customHeight="1" x14ac:dyDescent="0.25">
      <c r="A149" s="197" t="s">
        <v>213</v>
      </c>
      <c r="B149" s="196" t="s">
        <v>102</v>
      </c>
      <c r="C149" s="196">
        <v>106</v>
      </c>
      <c r="D149" s="196">
        <v>88</v>
      </c>
      <c r="E149" s="196">
        <v>66</v>
      </c>
      <c r="F149" s="196">
        <v>47</v>
      </c>
      <c r="G149" s="174"/>
    </row>
    <row r="150" spans="1:7" ht="14.25" customHeight="1" x14ac:dyDescent="0.25">
      <c r="A150" s="197" t="s">
        <v>214</v>
      </c>
      <c r="B150" s="196" t="s">
        <v>102</v>
      </c>
      <c r="C150" s="196">
        <v>106</v>
      </c>
      <c r="D150" s="196">
        <v>88</v>
      </c>
      <c r="E150" s="196">
        <v>66</v>
      </c>
      <c r="F150" s="196">
        <v>47</v>
      </c>
      <c r="G150" s="174"/>
    </row>
    <row r="151" spans="1:7" ht="14.25" customHeight="1" x14ac:dyDescent="0.25">
      <c r="A151" s="197" t="s">
        <v>215</v>
      </c>
      <c r="B151" s="196" t="s">
        <v>102</v>
      </c>
      <c r="C151" s="196">
        <v>106</v>
      </c>
      <c r="D151" s="196">
        <v>88</v>
      </c>
      <c r="E151" s="196">
        <v>66</v>
      </c>
      <c r="F151" s="196">
        <v>47</v>
      </c>
      <c r="G151" s="174"/>
    </row>
    <row r="152" spans="1:7" ht="14.25" customHeight="1" x14ac:dyDescent="0.25">
      <c r="A152" s="197" t="s">
        <v>216</v>
      </c>
      <c r="B152" s="196" t="s">
        <v>102</v>
      </c>
      <c r="C152" s="196">
        <v>106</v>
      </c>
      <c r="D152" s="196">
        <v>88</v>
      </c>
      <c r="E152" s="196">
        <v>66</v>
      </c>
      <c r="F152" s="196">
        <v>47</v>
      </c>
      <c r="G152" s="174"/>
    </row>
    <row r="153" spans="1:7" ht="14.25" customHeight="1" x14ac:dyDescent="0.25">
      <c r="A153" s="197" t="s">
        <v>217</v>
      </c>
      <c r="B153" s="196" t="s">
        <v>102</v>
      </c>
      <c r="C153" s="196">
        <v>106</v>
      </c>
      <c r="D153" s="196">
        <v>88</v>
      </c>
      <c r="E153" s="196">
        <v>66</v>
      </c>
      <c r="F153" s="196">
        <v>47</v>
      </c>
      <c r="G153" s="174"/>
    </row>
    <row r="154" spans="1:7" ht="14.25" customHeight="1" x14ac:dyDescent="0.25">
      <c r="A154" s="197" t="s">
        <v>218</v>
      </c>
      <c r="B154" s="196" t="s">
        <v>102</v>
      </c>
      <c r="C154" s="196">
        <v>106</v>
      </c>
      <c r="D154" s="196">
        <v>88</v>
      </c>
      <c r="E154" s="196">
        <v>66</v>
      </c>
      <c r="F154" s="196">
        <v>47</v>
      </c>
      <c r="G154" s="174"/>
    </row>
    <row r="155" spans="1:7" ht="14.25" customHeight="1" x14ac:dyDescent="0.25">
      <c r="A155" s="197" t="s">
        <v>219</v>
      </c>
      <c r="B155" s="196" t="s">
        <v>102</v>
      </c>
      <c r="C155" s="196">
        <v>106</v>
      </c>
      <c r="D155" s="196">
        <v>88</v>
      </c>
      <c r="E155" s="196">
        <v>66</v>
      </c>
      <c r="F155" s="196">
        <v>47</v>
      </c>
      <c r="G155" s="174"/>
    </row>
    <row r="156" spans="1:7" ht="14.25" customHeight="1" x14ac:dyDescent="0.25">
      <c r="A156" s="197" t="s">
        <v>220</v>
      </c>
      <c r="B156" s="196" t="s">
        <v>102</v>
      </c>
      <c r="C156" s="196">
        <v>106</v>
      </c>
      <c r="D156" s="196">
        <v>88</v>
      </c>
      <c r="E156" s="196">
        <v>66</v>
      </c>
      <c r="F156" s="196">
        <v>47</v>
      </c>
      <c r="G156" s="174"/>
    </row>
    <row r="157" spans="1:7" ht="14.25" customHeight="1" x14ac:dyDescent="0.25">
      <c r="A157" s="197" t="s">
        <v>221</v>
      </c>
      <c r="B157" s="196" t="s">
        <v>102</v>
      </c>
      <c r="C157" s="196">
        <v>106</v>
      </c>
      <c r="D157" s="196">
        <v>88</v>
      </c>
      <c r="E157" s="196">
        <v>66</v>
      </c>
      <c r="F157" s="196">
        <v>47</v>
      </c>
      <c r="G157" s="174"/>
    </row>
    <row r="158" spans="1:7" ht="14.25" customHeight="1" x14ac:dyDescent="0.25">
      <c r="A158" s="197" t="s">
        <v>222</v>
      </c>
      <c r="B158" s="196" t="s">
        <v>102</v>
      </c>
      <c r="C158" s="196">
        <v>106</v>
      </c>
      <c r="D158" s="196">
        <v>88</v>
      </c>
      <c r="E158" s="196">
        <v>66</v>
      </c>
      <c r="F158" s="196">
        <v>47</v>
      </c>
      <c r="G158" s="174"/>
    </row>
    <row r="159" spans="1:7" ht="14.25" customHeight="1" x14ac:dyDescent="0.25">
      <c r="A159" s="197" t="s">
        <v>223</v>
      </c>
      <c r="B159" s="196" t="s">
        <v>102</v>
      </c>
      <c r="C159" s="196">
        <v>106</v>
      </c>
      <c r="D159" s="196">
        <v>88</v>
      </c>
      <c r="E159" s="196">
        <v>66</v>
      </c>
      <c r="F159" s="196">
        <v>47</v>
      </c>
      <c r="G159" s="174"/>
    </row>
    <row r="160" spans="1:7" ht="14.25" customHeight="1" x14ac:dyDescent="0.25">
      <c r="A160" s="197" t="s">
        <v>224</v>
      </c>
      <c r="B160" s="196" t="s">
        <v>102</v>
      </c>
      <c r="C160" s="196">
        <v>106</v>
      </c>
      <c r="D160" s="196">
        <v>88</v>
      </c>
      <c r="E160" s="196">
        <v>66</v>
      </c>
      <c r="F160" s="196">
        <v>47</v>
      </c>
      <c r="G160" s="174"/>
    </row>
    <row r="161" spans="1:7" ht="14.25" customHeight="1" x14ac:dyDescent="0.25">
      <c r="A161" s="197" t="s">
        <v>225</v>
      </c>
      <c r="B161" s="196" t="s">
        <v>102</v>
      </c>
      <c r="C161" s="196">
        <v>106</v>
      </c>
      <c r="D161" s="196">
        <v>88</v>
      </c>
      <c r="E161" s="196">
        <v>66</v>
      </c>
      <c r="F161" s="196">
        <v>47</v>
      </c>
      <c r="G161" s="174"/>
    </row>
    <row r="162" spans="1:7" ht="14.25" customHeight="1" x14ac:dyDescent="0.25">
      <c r="A162" s="197" t="s">
        <v>226</v>
      </c>
      <c r="B162" s="196" t="s">
        <v>102</v>
      </c>
      <c r="C162" s="196">
        <v>106</v>
      </c>
      <c r="D162" s="196">
        <v>88</v>
      </c>
      <c r="E162" s="196">
        <v>66</v>
      </c>
      <c r="F162" s="196">
        <v>47</v>
      </c>
      <c r="G162" s="174"/>
    </row>
    <row r="163" spans="1:7" ht="14.25" customHeight="1" x14ac:dyDescent="0.25">
      <c r="A163" s="197" t="s">
        <v>227</v>
      </c>
      <c r="B163" s="196" t="s">
        <v>102</v>
      </c>
      <c r="C163" s="196">
        <v>106</v>
      </c>
      <c r="D163" s="196">
        <v>88</v>
      </c>
      <c r="E163" s="196">
        <v>66</v>
      </c>
      <c r="F163" s="196">
        <v>47</v>
      </c>
      <c r="G163" s="174"/>
    </row>
    <row r="164" spans="1:7" ht="14.25" customHeight="1" x14ac:dyDescent="0.25">
      <c r="A164" s="197" t="s">
        <v>228</v>
      </c>
      <c r="B164" s="196" t="s">
        <v>102</v>
      </c>
      <c r="C164" s="196">
        <v>106</v>
      </c>
      <c r="D164" s="196">
        <v>88</v>
      </c>
      <c r="E164" s="196">
        <v>66</v>
      </c>
      <c r="F164" s="196">
        <v>47</v>
      </c>
      <c r="G164" s="174"/>
    </row>
    <row r="165" spans="1:7" ht="14.25" customHeight="1" x14ac:dyDescent="0.25">
      <c r="A165" s="197" t="s">
        <v>229</v>
      </c>
      <c r="B165" s="196" t="s">
        <v>102</v>
      </c>
      <c r="C165" s="196">
        <v>106</v>
      </c>
      <c r="D165" s="196">
        <v>88</v>
      </c>
      <c r="E165" s="196">
        <v>66</v>
      </c>
      <c r="F165" s="196">
        <v>47</v>
      </c>
      <c r="G165" s="174"/>
    </row>
    <row r="166" spans="1:7" ht="14.25" customHeight="1" x14ac:dyDescent="0.25">
      <c r="A166" s="197" t="s">
        <v>230</v>
      </c>
      <c r="B166" s="196" t="s">
        <v>102</v>
      </c>
      <c r="C166" s="196">
        <v>106</v>
      </c>
      <c r="D166" s="196">
        <v>88</v>
      </c>
      <c r="E166" s="196">
        <v>66</v>
      </c>
      <c r="F166" s="196">
        <v>47</v>
      </c>
      <c r="G166" s="174"/>
    </row>
    <row r="167" spans="1:7" ht="14.25" customHeight="1" x14ac:dyDescent="0.25">
      <c r="A167" s="197" t="s">
        <v>231</v>
      </c>
      <c r="B167" s="196" t="s">
        <v>102</v>
      </c>
      <c r="C167" s="196">
        <v>106</v>
      </c>
      <c r="D167" s="196">
        <v>88</v>
      </c>
      <c r="E167" s="196">
        <v>66</v>
      </c>
      <c r="F167" s="196">
        <v>47</v>
      </c>
      <c r="G167" s="174"/>
    </row>
    <row r="168" spans="1:7" ht="14.25" customHeight="1" x14ac:dyDescent="0.25">
      <c r="A168" s="197" t="s">
        <v>232</v>
      </c>
      <c r="B168" s="196" t="s">
        <v>102</v>
      </c>
      <c r="C168" s="196">
        <v>106</v>
      </c>
      <c r="D168" s="196">
        <v>88</v>
      </c>
      <c r="E168" s="196">
        <v>66</v>
      </c>
      <c r="F168" s="196">
        <v>47</v>
      </c>
      <c r="G168" s="174"/>
    </row>
    <row r="169" spans="1:7" ht="14.25" customHeight="1" x14ac:dyDescent="0.25">
      <c r="A169" s="197" t="s">
        <v>233</v>
      </c>
      <c r="B169" s="196" t="s">
        <v>102</v>
      </c>
      <c r="C169" s="196">
        <v>106</v>
      </c>
      <c r="D169" s="196">
        <v>88</v>
      </c>
      <c r="E169" s="196">
        <v>66</v>
      </c>
      <c r="F169" s="196">
        <v>47</v>
      </c>
      <c r="G169" s="174"/>
    </row>
    <row r="170" spans="1:7" ht="14.25" customHeight="1" x14ac:dyDescent="0.25">
      <c r="A170" s="197" t="s">
        <v>234</v>
      </c>
      <c r="B170" s="196" t="s">
        <v>102</v>
      </c>
      <c r="C170" s="196">
        <v>106</v>
      </c>
      <c r="D170" s="196">
        <v>88</v>
      </c>
      <c r="E170" s="196">
        <v>66</v>
      </c>
      <c r="F170" s="196">
        <v>47</v>
      </c>
      <c r="G170" s="174"/>
    </row>
    <row r="171" spans="1:7" ht="14.25" customHeight="1" x14ac:dyDescent="0.25">
      <c r="A171" s="197" t="s">
        <v>235</v>
      </c>
      <c r="B171" s="196" t="s">
        <v>102</v>
      </c>
      <c r="C171" s="196">
        <v>106</v>
      </c>
      <c r="D171" s="196">
        <v>88</v>
      </c>
      <c r="E171" s="196">
        <v>66</v>
      </c>
      <c r="F171" s="196">
        <v>47</v>
      </c>
      <c r="G171" s="174"/>
    </row>
    <row r="172" spans="1:7" ht="14.25" customHeight="1" x14ac:dyDescent="0.25">
      <c r="A172" s="197" t="s">
        <v>236</v>
      </c>
      <c r="B172" s="196" t="s">
        <v>102</v>
      </c>
      <c r="C172" s="196">
        <v>106</v>
      </c>
      <c r="D172" s="196">
        <v>88</v>
      </c>
      <c r="E172" s="196">
        <v>66</v>
      </c>
      <c r="F172" s="196">
        <v>47</v>
      </c>
      <c r="G172" s="174"/>
    </row>
    <row r="173" spans="1:7" ht="14.25" customHeight="1" x14ac:dyDescent="0.25">
      <c r="A173" s="197" t="s">
        <v>237</v>
      </c>
      <c r="B173" s="196" t="s">
        <v>102</v>
      </c>
      <c r="C173" s="196">
        <v>106</v>
      </c>
      <c r="D173" s="196">
        <v>88</v>
      </c>
      <c r="E173" s="196">
        <v>66</v>
      </c>
      <c r="F173" s="196">
        <v>47</v>
      </c>
      <c r="G173" s="174"/>
    </row>
    <row r="174" spans="1:7" ht="14.25" customHeight="1" x14ac:dyDescent="0.25">
      <c r="A174" s="197" t="s">
        <v>238</v>
      </c>
      <c r="B174" s="196" t="s">
        <v>102</v>
      </c>
      <c r="C174" s="196">
        <v>106</v>
      </c>
      <c r="D174" s="196">
        <v>88</v>
      </c>
      <c r="E174" s="196">
        <v>66</v>
      </c>
      <c r="F174" s="196">
        <v>47</v>
      </c>
      <c r="G174" s="174"/>
    </row>
    <row r="175" spans="1:7" ht="14.25" customHeight="1" x14ac:dyDescent="0.25">
      <c r="A175" s="197" t="s">
        <v>239</v>
      </c>
      <c r="B175" s="196" t="s">
        <v>102</v>
      </c>
      <c r="C175" s="196">
        <v>106</v>
      </c>
      <c r="D175" s="196">
        <v>88</v>
      </c>
      <c r="E175" s="196">
        <v>66</v>
      </c>
      <c r="F175" s="196">
        <v>47</v>
      </c>
      <c r="G175" s="174"/>
    </row>
    <row r="176" spans="1:7" ht="14.25" customHeight="1" x14ac:dyDescent="0.25">
      <c r="A176" s="197" t="s">
        <v>240</v>
      </c>
      <c r="B176" s="196" t="s">
        <v>102</v>
      </c>
      <c r="C176" s="196">
        <v>106</v>
      </c>
      <c r="D176" s="196">
        <v>88</v>
      </c>
      <c r="E176" s="196">
        <v>66</v>
      </c>
      <c r="F176" s="196">
        <v>47</v>
      </c>
      <c r="G176" s="174"/>
    </row>
    <row r="177" spans="1:7" ht="14.25" customHeight="1" x14ac:dyDescent="0.25">
      <c r="A177" s="197" t="s">
        <v>241</v>
      </c>
      <c r="B177" s="196" t="s">
        <v>102</v>
      </c>
      <c r="C177" s="196">
        <v>106</v>
      </c>
      <c r="D177" s="196">
        <v>88</v>
      </c>
      <c r="E177" s="196">
        <v>66</v>
      </c>
      <c r="F177" s="196">
        <v>47</v>
      </c>
      <c r="G177" s="174"/>
    </row>
    <row r="178" spans="1:7" ht="14.25" customHeight="1" x14ac:dyDescent="0.25">
      <c r="A178" s="197" t="s">
        <v>242</v>
      </c>
      <c r="B178" s="196" t="s">
        <v>102</v>
      </c>
      <c r="C178" s="196">
        <v>106</v>
      </c>
      <c r="D178" s="196">
        <v>88</v>
      </c>
      <c r="E178" s="196">
        <v>66</v>
      </c>
      <c r="F178" s="196">
        <v>47</v>
      </c>
      <c r="G178" s="174"/>
    </row>
    <row r="179" spans="1:7" ht="14.25" customHeight="1" x14ac:dyDescent="0.25">
      <c r="A179" s="197" t="s">
        <v>243</v>
      </c>
      <c r="B179" s="196" t="s">
        <v>102</v>
      </c>
      <c r="C179" s="196">
        <v>106</v>
      </c>
      <c r="D179" s="196">
        <v>88</v>
      </c>
      <c r="E179" s="196">
        <v>66</v>
      </c>
      <c r="F179" s="196">
        <v>47</v>
      </c>
      <c r="G179" s="174"/>
    </row>
    <row r="180" spans="1:7" ht="14.25" customHeight="1" x14ac:dyDescent="0.25">
      <c r="A180" s="197" t="s">
        <v>244</v>
      </c>
      <c r="B180" s="196" t="s">
        <v>102</v>
      </c>
      <c r="C180" s="196">
        <v>106</v>
      </c>
      <c r="D180" s="196">
        <v>88</v>
      </c>
      <c r="E180" s="196">
        <v>66</v>
      </c>
      <c r="F180" s="196">
        <v>47</v>
      </c>
      <c r="G180" s="174"/>
    </row>
    <row r="181" spans="1:7" ht="14.25" customHeight="1" x14ac:dyDescent="0.25">
      <c r="A181" s="197" t="s">
        <v>245</v>
      </c>
      <c r="B181" s="196" t="s">
        <v>102</v>
      </c>
      <c r="C181" s="196">
        <v>106</v>
      </c>
      <c r="D181" s="196">
        <v>88</v>
      </c>
      <c r="E181" s="196">
        <v>66</v>
      </c>
      <c r="F181" s="196">
        <v>47</v>
      </c>
      <c r="G181" s="174"/>
    </row>
    <row r="182" spans="1:7" ht="14.25" customHeight="1" x14ac:dyDescent="0.25">
      <c r="A182" s="197" t="s">
        <v>246</v>
      </c>
      <c r="B182" s="196" t="s">
        <v>102</v>
      </c>
      <c r="C182" s="196">
        <v>106</v>
      </c>
      <c r="D182" s="196">
        <v>88</v>
      </c>
      <c r="E182" s="196">
        <v>66</v>
      </c>
      <c r="F182" s="196">
        <v>47</v>
      </c>
      <c r="G182" s="174"/>
    </row>
    <row r="183" spans="1:7" ht="14.25" customHeight="1" x14ac:dyDescent="0.25">
      <c r="A183" s="197" t="s">
        <v>247</v>
      </c>
      <c r="B183" s="196" t="s">
        <v>102</v>
      </c>
      <c r="C183" s="196">
        <v>106</v>
      </c>
      <c r="D183" s="196">
        <v>88</v>
      </c>
      <c r="E183" s="196">
        <v>66</v>
      </c>
      <c r="F183" s="196">
        <v>47</v>
      </c>
      <c r="G183" s="174"/>
    </row>
    <row r="184" spans="1:7" ht="14.25" customHeight="1" x14ac:dyDescent="0.25">
      <c r="A184" s="197" t="s">
        <v>248</v>
      </c>
      <c r="B184" s="196" t="s">
        <v>102</v>
      </c>
      <c r="C184" s="196">
        <v>106</v>
      </c>
      <c r="D184" s="196">
        <v>88</v>
      </c>
      <c r="E184" s="196">
        <v>66</v>
      </c>
      <c r="F184" s="196">
        <v>47</v>
      </c>
      <c r="G184" s="174"/>
    </row>
    <row r="185" spans="1:7" ht="14.25" customHeight="1" x14ac:dyDescent="0.25">
      <c r="A185" s="197" t="s">
        <v>249</v>
      </c>
      <c r="B185" s="196" t="s">
        <v>102</v>
      </c>
      <c r="C185" s="196">
        <v>106</v>
      </c>
      <c r="D185" s="196">
        <v>88</v>
      </c>
      <c r="E185" s="196">
        <v>66</v>
      </c>
      <c r="F185" s="196">
        <v>47</v>
      </c>
      <c r="G185" s="174"/>
    </row>
    <row r="186" spans="1:7" ht="14.25" customHeight="1" x14ac:dyDescent="0.25">
      <c r="A186" s="197" t="s">
        <v>250</v>
      </c>
      <c r="B186" s="196" t="s">
        <v>102</v>
      </c>
      <c r="C186" s="196">
        <v>106</v>
      </c>
      <c r="D186" s="196">
        <v>88</v>
      </c>
      <c r="E186" s="196">
        <v>66</v>
      </c>
      <c r="F186" s="196">
        <v>47</v>
      </c>
      <c r="G186" s="174"/>
    </row>
    <row r="187" spans="1:7" ht="14.25" customHeight="1" x14ac:dyDescent="0.25">
      <c r="A187" s="197" t="s">
        <v>251</v>
      </c>
      <c r="B187" s="196" t="s">
        <v>102</v>
      </c>
      <c r="C187" s="196">
        <v>106</v>
      </c>
      <c r="D187" s="196">
        <v>88</v>
      </c>
      <c r="E187" s="196">
        <v>66</v>
      </c>
      <c r="F187" s="196">
        <v>47</v>
      </c>
      <c r="G187" s="174"/>
    </row>
    <row r="188" spans="1:7" ht="14.25" customHeight="1" x14ac:dyDescent="0.25">
      <c r="A188" s="197" t="s">
        <v>252</v>
      </c>
      <c r="B188" s="196" t="s">
        <v>102</v>
      </c>
      <c r="C188" s="196">
        <v>106</v>
      </c>
      <c r="D188" s="196">
        <v>88</v>
      </c>
      <c r="E188" s="196">
        <v>66</v>
      </c>
      <c r="F188" s="196">
        <v>47</v>
      </c>
      <c r="G188" s="174"/>
    </row>
    <row r="189" spans="1:7" ht="14.25" customHeight="1" x14ac:dyDescent="0.25">
      <c r="A189" s="197" t="s">
        <v>253</v>
      </c>
      <c r="B189" s="196" t="s">
        <v>102</v>
      </c>
      <c r="C189" s="196">
        <v>106</v>
      </c>
      <c r="D189" s="196">
        <v>88</v>
      </c>
      <c r="E189" s="196">
        <v>66</v>
      </c>
      <c r="F189" s="196">
        <v>47</v>
      </c>
      <c r="G189" s="174"/>
    </row>
    <row r="190" spans="1:7" ht="14.25" customHeight="1" x14ac:dyDescent="0.25">
      <c r="A190" s="197" t="s">
        <v>254</v>
      </c>
      <c r="B190" s="196" t="s">
        <v>102</v>
      </c>
      <c r="C190" s="196">
        <v>106</v>
      </c>
      <c r="D190" s="196">
        <v>88</v>
      </c>
      <c r="E190" s="196">
        <v>66</v>
      </c>
      <c r="F190" s="196">
        <v>47</v>
      </c>
      <c r="G190" s="174"/>
    </row>
    <row r="191" spans="1:7" ht="14.25" customHeight="1" x14ac:dyDescent="0.25">
      <c r="A191" s="197" t="s">
        <v>255</v>
      </c>
      <c r="B191" s="196" t="s">
        <v>102</v>
      </c>
      <c r="C191" s="196">
        <v>106</v>
      </c>
      <c r="D191" s="196">
        <v>88</v>
      </c>
      <c r="E191" s="196">
        <v>66</v>
      </c>
      <c r="F191" s="196">
        <v>47</v>
      </c>
      <c r="G191" s="174"/>
    </row>
    <row r="192" spans="1:7" ht="14.25" customHeight="1" x14ac:dyDescent="0.25">
      <c r="A192" s="197" t="s">
        <v>256</v>
      </c>
      <c r="B192" s="196" t="s">
        <v>102</v>
      </c>
      <c r="C192" s="196">
        <v>106</v>
      </c>
      <c r="D192" s="196">
        <v>88</v>
      </c>
      <c r="E192" s="196">
        <v>66</v>
      </c>
      <c r="F192" s="196">
        <v>47</v>
      </c>
      <c r="G192" s="174"/>
    </row>
    <row r="193" spans="1:7" ht="14.25" customHeight="1" x14ac:dyDescent="0.25">
      <c r="A193" s="197" t="s">
        <v>257</v>
      </c>
      <c r="B193" s="196" t="s">
        <v>102</v>
      </c>
      <c r="C193" s="196">
        <v>106</v>
      </c>
      <c r="D193" s="196">
        <v>88</v>
      </c>
      <c r="E193" s="196">
        <v>66</v>
      </c>
      <c r="F193" s="196">
        <v>47</v>
      </c>
      <c r="G193" s="174"/>
    </row>
    <row r="194" spans="1:7" ht="14.25" customHeight="1" x14ac:dyDescent="0.25">
      <c r="A194" s="197" t="s">
        <v>258</v>
      </c>
      <c r="B194" s="196" t="s">
        <v>102</v>
      </c>
      <c r="C194" s="196">
        <v>106</v>
      </c>
      <c r="D194" s="196">
        <v>88</v>
      </c>
      <c r="E194" s="196">
        <v>66</v>
      </c>
      <c r="F194" s="196">
        <v>47</v>
      </c>
      <c r="G194" s="174"/>
    </row>
    <row r="195" spans="1:7" ht="14.25" customHeight="1" x14ac:dyDescent="0.25">
      <c r="A195" s="197" t="s">
        <v>259</v>
      </c>
      <c r="B195" s="196" t="s">
        <v>102</v>
      </c>
      <c r="C195" s="196">
        <v>106</v>
      </c>
      <c r="D195" s="196">
        <v>88</v>
      </c>
      <c r="E195" s="196">
        <v>66</v>
      </c>
      <c r="F195" s="196">
        <v>47</v>
      </c>
      <c r="G195" s="174"/>
    </row>
    <row r="196" spans="1:7" ht="14.25" customHeight="1" x14ac:dyDescent="0.25">
      <c r="A196" s="197" t="s">
        <v>260</v>
      </c>
      <c r="B196" s="196" t="s">
        <v>102</v>
      </c>
      <c r="C196" s="196">
        <v>106</v>
      </c>
      <c r="D196" s="196">
        <v>88</v>
      </c>
      <c r="E196" s="196">
        <v>66</v>
      </c>
      <c r="F196" s="196">
        <v>47</v>
      </c>
      <c r="G196" s="174"/>
    </row>
    <row r="197" spans="1:7" ht="14.25" customHeight="1" x14ac:dyDescent="0.25">
      <c r="A197" s="197" t="s">
        <v>261</v>
      </c>
      <c r="B197" s="196" t="s">
        <v>102</v>
      </c>
      <c r="C197" s="196">
        <v>106</v>
      </c>
      <c r="D197" s="196">
        <v>88</v>
      </c>
      <c r="E197" s="196">
        <v>66</v>
      </c>
      <c r="F197" s="196">
        <v>47</v>
      </c>
      <c r="G197" s="174"/>
    </row>
    <row r="198" spans="1:7" ht="14.25" customHeight="1" x14ac:dyDescent="0.25">
      <c r="A198" s="197" t="s">
        <v>262</v>
      </c>
      <c r="B198" s="196" t="s">
        <v>102</v>
      </c>
      <c r="C198" s="196">
        <v>106</v>
      </c>
      <c r="D198" s="196">
        <v>88</v>
      </c>
      <c r="E198" s="196">
        <v>66</v>
      </c>
      <c r="F198" s="196">
        <v>47</v>
      </c>
      <c r="G198" s="174"/>
    </row>
    <row r="199" spans="1:7" ht="14.25" customHeight="1" x14ac:dyDescent="0.25">
      <c r="A199" s="197" t="s">
        <v>263</v>
      </c>
      <c r="B199" s="196" t="s">
        <v>102</v>
      </c>
      <c r="C199" s="196">
        <v>106</v>
      </c>
      <c r="D199" s="196">
        <v>88</v>
      </c>
      <c r="E199" s="196">
        <v>66</v>
      </c>
      <c r="F199" s="196">
        <v>47</v>
      </c>
      <c r="G199" s="174"/>
    </row>
    <row r="200" spans="1:7" ht="14.25" customHeight="1" x14ac:dyDescent="0.25">
      <c r="A200" s="197" t="s">
        <v>264</v>
      </c>
      <c r="B200" s="196" t="s">
        <v>102</v>
      </c>
      <c r="C200" s="196">
        <v>106</v>
      </c>
      <c r="D200" s="196">
        <v>88</v>
      </c>
      <c r="E200" s="196">
        <v>66</v>
      </c>
      <c r="F200" s="196">
        <v>47</v>
      </c>
      <c r="G200" s="174"/>
    </row>
    <row r="201" spans="1:7" ht="14.25" customHeight="1" x14ac:dyDescent="0.25">
      <c r="A201" s="197" t="s">
        <v>265</v>
      </c>
      <c r="B201" s="196" t="s">
        <v>102</v>
      </c>
      <c r="C201" s="196">
        <v>106</v>
      </c>
      <c r="D201" s="196">
        <v>88</v>
      </c>
      <c r="E201" s="196">
        <v>66</v>
      </c>
      <c r="F201" s="196">
        <v>47</v>
      </c>
      <c r="G201" s="174"/>
    </row>
    <row r="202" spans="1:7" ht="14.25" customHeight="1" x14ac:dyDescent="0.25">
      <c r="A202" s="197" t="s">
        <v>266</v>
      </c>
      <c r="B202" s="196" t="s">
        <v>102</v>
      </c>
      <c r="C202" s="196">
        <v>106</v>
      </c>
      <c r="D202" s="196">
        <v>88</v>
      </c>
      <c r="E202" s="196">
        <v>66</v>
      </c>
      <c r="F202" s="196">
        <v>47</v>
      </c>
      <c r="G202" s="174"/>
    </row>
    <row r="203" spans="1:7" ht="14.25" customHeight="1" x14ac:dyDescent="0.25">
      <c r="A203" s="197" t="s">
        <v>267</v>
      </c>
      <c r="B203" s="196" t="s">
        <v>102</v>
      </c>
      <c r="C203" s="196">
        <v>106</v>
      </c>
      <c r="D203" s="196">
        <v>88</v>
      </c>
      <c r="E203" s="196">
        <v>66</v>
      </c>
      <c r="F203" s="196">
        <v>47</v>
      </c>
      <c r="G203" s="174"/>
    </row>
    <row r="204" spans="1:7" x14ac:dyDescent="0.25">
      <c r="A204" s="198"/>
      <c r="B204" s="199"/>
      <c r="C204" s="199"/>
      <c r="D204" s="199"/>
      <c r="E204" s="199"/>
      <c r="F204" s="199"/>
      <c r="G204" s="174"/>
    </row>
    <row r="205" spans="1:7" x14ac:dyDescent="0.25"/>
    <row r="207" spans="1:7" x14ac:dyDescent="0.25"/>
    <row r="208" spans="1:7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</sheetData>
  <pageMargins left="0.70833333333333304" right="0.70833333333333304" top="0.74791666666666701" bottom="0.74791666666666701" header="0.51180555555555496" footer="0.51180555555555496"/>
  <pageSetup paperSize="9" firstPageNumber="0" fitToHeight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19"/>
  <sheetViews>
    <sheetView zoomScaleNormal="100" workbookViewId="0">
      <pane ySplit="4" topLeftCell="A17" activePane="bottomLeft" state="frozen"/>
      <selection pane="bottomLeft" activeCell="C8" sqref="C8"/>
    </sheetView>
  </sheetViews>
  <sheetFormatPr baseColWidth="10" defaultColWidth="9.140625" defaultRowHeight="15" zeroHeight="1" x14ac:dyDescent="0.25"/>
  <cols>
    <col min="1" max="1" width="40.85546875" style="200" customWidth="1"/>
    <col min="2" max="4" width="43" style="200" customWidth="1"/>
    <col min="5" max="5" width="0.42578125" style="200" customWidth="1"/>
    <col min="6" max="1025" width="9.140625" hidden="1" customWidth="1"/>
  </cols>
  <sheetData>
    <row r="1" spans="1:5" x14ac:dyDescent="0.25">
      <c r="A1" s="201" t="s">
        <v>268</v>
      </c>
      <c r="B1" s="202" t="str">
        <f>+'I and II. Overview'!K10</f>
        <v>English</v>
      </c>
      <c r="C1" s="203"/>
      <c r="D1" s="203"/>
    </row>
    <row r="2" spans="1:5" ht="4.5" hidden="1" customHeight="1" x14ac:dyDescent="0.25">
      <c r="A2" s="203"/>
    </row>
    <row r="3" spans="1:5" ht="4.5" customHeight="1" x14ac:dyDescent="0.25"/>
    <row r="4" spans="1:5" ht="23.25" customHeight="1" x14ac:dyDescent="0.3">
      <c r="A4" s="204" t="s">
        <v>268</v>
      </c>
      <c r="B4" s="205" t="s">
        <v>0</v>
      </c>
      <c r="C4" s="206" t="s">
        <v>269</v>
      </c>
      <c r="D4" s="207" t="s">
        <v>270</v>
      </c>
      <c r="E4" s="208" t="s">
        <v>271</v>
      </c>
    </row>
    <row r="5" spans="1:5" ht="15.75" customHeight="1" x14ac:dyDescent="0.25">
      <c r="A5" s="209" t="str">
        <f t="shared" ref="A5:A11" si="0">+IF($B$1=$B$4,B5,IF($B$1=$C$4,C5,IF($B$1=$D$4,D5,B5)))</f>
        <v xml:space="preserve">  Knowledge Alliances</v>
      </c>
      <c r="B5" s="210" t="s">
        <v>272</v>
      </c>
      <c r="C5" s="211" t="s">
        <v>273</v>
      </c>
      <c r="D5" s="212" t="s">
        <v>274</v>
      </c>
      <c r="E5" s="208"/>
    </row>
    <row r="6" spans="1:5" ht="15.75" customHeight="1" x14ac:dyDescent="0.25">
      <c r="A6" s="209" t="str">
        <f t="shared" si="0"/>
        <v xml:space="preserve">  Sector Skills Alliances</v>
      </c>
      <c r="B6" s="210" t="s">
        <v>275</v>
      </c>
      <c r="C6" s="211" t="s">
        <v>276</v>
      </c>
      <c r="D6" s="212" t="s">
        <v>277</v>
      </c>
      <c r="E6" s="208"/>
    </row>
    <row r="7" spans="1:5" ht="60" x14ac:dyDescent="0.25">
      <c r="A7" s="209" t="str">
        <f t="shared" si="0"/>
        <v>Before completing this table please read carefully the instructions available on https://ec.europa.eu/programmes/erasmus-plus/resources/programme-guide_en</v>
      </c>
      <c r="B7" s="210" t="s">
        <v>278</v>
      </c>
      <c r="C7" s="211" t="s">
        <v>279</v>
      </c>
      <c r="D7" s="212" t="s">
        <v>280</v>
      </c>
    </row>
    <row r="8" spans="1:5" ht="45" x14ac:dyDescent="0.25">
      <c r="A8" s="209" t="str">
        <f t="shared" si="0"/>
        <v>Call for proposals 2020 - EAC/A02/2019 - Erasmus+ Programme - (2019/C 373/06)</v>
      </c>
      <c r="B8" s="210" t="s">
        <v>281</v>
      </c>
      <c r="C8" s="211" t="s">
        <v>282</v>
      </c>
      <c r="D8" s="212" t="s">
        <v>283</v>
      </c>
    </row>
    <row r="9" spans="1:5" ht="30" x14ac:dyDescent="0.25">
      <c r="A9" s="209" t="str">
        <f t="shared" si="0"/>
        <v>Programme guide and instructions for applicants</v>
      </c>
      <c r="B9" s="210" t="s">
        <v>284</v>
      </c>
      <c r="C9" s="211" t="s">
        <v>285</v>
      </c>
      <c r="D9" s="212" t="s">
        <v>286</v>
      </c>
    </row>
    <row r="10" spans="1:5" x14ac:dyDescent="0.25">
      <c r="A10" s="209" t="str">
        <f t="shared" si="0"/>
        <v>Language</v>
      </c>
      <c r="B10" s="210" t="s">
        <v>287</v>
      </c>
      <c r="C10" s="211" t="s">
        <v>288</v>
      </c>
      <c r="D10" s="212" t="s">
        <v>289</v>
      </c>
    </row>
    <row r="11" spans="1:5" x14ac:dyDescent="0.25">
      <c r="A11" s="209" t="str">
        <f t="shared" si="0"/>
        <v>Action</v>
      </c>
      <c r="B11" s="210" t="s">
        <v>290</v>
      </c>
      <c r="C11" s="211" t="s">
        <v>290</v>
      </c>
      <c r="D11" s="212" t="s">
        <v>291</v>
      </c>
    </row>
    <row r="12" spans="1:5" ht="3.75" customHeight="1" x14ac:dyDescent="0.25">
      <c r="A12" s="209"/>
      <c r="B12" s="210"/>
      <c r="C12" s="211"/>
      <c r="D12" s="212"/>
    </row>
    <row r="13" spans="1:5" x14ac:dyDescent="0.25">
      <c r="A13" s="213" t="str">
        <f>+IF($B$1=$B$4,B13,IF($B$1=$C$4,C13,IF($B$1=$D$4,D13,B13)))</f>
        <v>Action to be selected</v>
      </c>
      <c r="B13" s="214" t="s">
        <v>292</v>
      </c>
      <c r="C13" s="215" t="s">
        <v>293</v>
      </c>
      <c r="D13" s="216" t="s">
        <v>294</v>
      </c>
    </row>
    <row r="14" spans="1:5" x14ac:dyDescent="0.25">
      <c r="A14" s="213" t="str">
        <f>+IF($B$1=$B$4,B14,IF($B$1=$C$4,C14,IF($B$1=$D$4,D14,B14)))</f>
        <v>Knowledge alliances</v>
      </c>
      <c r="B14" s="214" t="s">
        <v>295</v>
      </c>
      <c r="C14" s="215" t="s">
        <v>296</v>
      </c>
      <c r="D14" s="216" t="s">
        <v>274</v>
      </c>
    </row>
    <row r="15" spans="1:5" x14ac:dyDescent="0.25">
      <c r="A15" s="213" t="str">
        <f>+IF($B$1=$B$4,B15,IF($B$1=$C$4,C15,IF($B$1=$D$4,D15,B15)))</f>
        <v>Sector skills alliances</v>
      </c>
      <c r="B15" s="214" t="s">
        <v>297</v>
      </c>
      <c r="C15" s="215" t="s">
        <v>298</v>
      </c>
      <c r="D15" s="216" t="s">
        <v>299</v>
      </c>
    </row>
    <row r="16" spans="1:5" x14ac:dyDescent="0.25">
      <c r="A16" s="209" t="str">
        <f>+IF($B$1=$B$4,B16,IF($B$1=$C$4,C16,IF($B$1=$D$4,D16,B16)))</f>
        <v>Duration number of months</v>
      </c>
      <c r="B16" s="210" t="s">
        <v>300</v>
      </c>
      <c r="C16" s="211" t="s">
        <v>301</v>
      </c>
      <c r="D16" s="212" t="s">
        <v>302</v>
      </c>
    </row>
    <row r="17" spans="1:4" x14ac:dyDescent="0.25">
      <c r="A17" s="213" t="str">
        <f>+IF($B$1=$B$4,B17,IF($B$1=$C$4,C17,IF($B$1=$D$4,D17,B17)))</f>
        <v>Duration to be completed</v>
      </c>
      <c r="B17" s="214" t="s">
        <v>303</v>
      </c>
      <c r="C17" s="215" t="s">
        <v>304</v>
      </c>
      <c r="D17" s="216" t="s">
        <v>305</v>
      </c>
    </row>
    <row r="18" spans="1:4" ht="3.75" customHeight="1" x14ac:dyDescent="0.25">
      <c r="A18" s="213"/>
      <c r="B18" s="214"/>
      <c r="C18" s="215"/>
      <c r="D18" s="216"/>
    </row>
    <row r="19" spans="1:4" x14ac:dyDescent="0.25">
      <c r="A19" s="213" t="str">
        <f t="shared" ref="A19:A50" si="1">+IF($B$1=$B$4,B19,IF($B$1=$C$4,C19,IF($B$1=$D$4,D19,B19)))</f>
        <v>Duration</v>
      </c>
      <c r="B19" s="214" t="s">
        <v>306</v>
      </c>
      <c r="C19" s="215" t="s">
        <v>307</v>
      </c>
      <c r="D19" s="216" t="s">
        <v>308</v>
      </c>
    </row>
    <row r="20" spans="1:4" x14ac:dyDescent="0.25">
      <c r="A20" s="213" t="str">
        <f t="shared" si="1"/>
        <v>24 months</v>
      </c>
      <c r="B20" s="214" t="s">
        <v>309</v>
      </c>
      <c r="C20" s="215" t="s">
        <v>310</v>
      </c>
      <c r="D20" s="216" t="s">
        <v>311</v>
      </c>
    </row>
    <row r="21" spans="1:4" x14ac:dyDescent="0.25">
      <c r="A21" s="213" t="str">
        <f t="shared" si="1"/>
        <v>36 months</v>
      </c>
      <c r="B21" s="214" t="s">
        <v>312</v>
      </c>
      <c r="C21" s="215" t="s">
        <v>313</v>
      </c>
      <c r="D21" s="216" t="s">
        <v>314</v>
      </c>
    </row>
    <row r="22" spans="1:4" x14ac:dyDescent="0.25">
      <c r="A22" s="213" t="str">
        <f t="shared" si="1"/>
        <v>months</v>
      </c>
      <c r="B22" s="214" t="s">
        <v>315</v>
      </c>
      <c r="C22" s="215" t="s">
        <v>316</v>
      </c>
      <c r="D22" s="216" t="s">
        <v>317</v>
      </c>
    </row>
    <row r="23" spans="1:4" x14ac:dyDescent="0.25">
      <c r="A23" s="209" t="str">
        <f t="shared" si="1"/>
        <v>Project acronym</v>
      </c>
      <c r="B23" s="210" t="s">
        <v>318</v>
      </c>
      <c r="C23" s="211" t="s">
        <v>319</v>
      </c>
      <c r="D23" s="212" t="s">
        <v>320</v>
      </c>
    </row>
    <row r="24" spans="1:4" x14ac:dyDescent="0.25">
      <c r="A24" s="209" t="str">
        <f t="shared" si="1"/>
        <v>Project title</v>
      </c>
      <c r="B24" s="210" t="s">
        <v>321</v>
      </c>
      <c r="C24" s="211" t="s">
        <v>322</v>
      </c>
      <c r="D24" s="212" t="s">
        <v>323</v>
      </c>
    </row>
    <row r="25" spans="1:4" x14ac:dyDescent="0.25">
      <c r="A25" s="209" t="str">
        <f t="shared" si="1"/>
        <v>Part I - Consolidated figures</v>
      </c>
      <c r="B25" s="210" t="s">
        <v>324</v>
      </c>
      <c r="C25" s="211" t="s">
        <v>325</v>
      </c>
      <c r="D25" s="212" t="s">
        <v>326</v>
      </c>
    </row>
    <row r="26" spans="1:4" x14ac:dyDescent="0.25">
      <c r="A26" s="209" t="str">
        <f t="shared" si="1"/>
        <v>EU Grant</v>
      </c>
      <c r="B26" s="210" t="s">
        <v>327</v>
      </c>
      <c r="C26" s="211" t="s">
        <v>328</v>
      </c>
      <c r="D26" s="212" t="s">
        <v>329</v>
      </c>
    </row>
    <row r="27" spans="1:4" ht="30" x14ac:dyDescent="0.25">
      <c r="A27" s="209" t="str">
        <f t="shared" si="1"/>
        <v>PROGRAMME 
COUNTRIES (PR)</v>
      </c>
      <c r="B27" s="210" t="s">
        <v>330</v>
      </c>
      <c r="C27" s="211" t="s">
        <v>331</v>
      </c>
      <c r="D27" s="212" t="s">
        <v>332</v>
      </c>
    </row>
    <row r="28" spans="1:4" x14ac:dyDescent="0.25">
      <c r="A28" s="209" t="str">
        <f t="shared" si="1"/>
        <v>PARTNER COUNTRIES (PA)</v>
      </c>
      <c r="B28" s="210" t="s">
        <v>333</v>
      </c>
      <c r="C28" s="211" t="s">
        <v>334</v>
      </c>
      <c r="D28" s="212" t="s">
        <v>335</v>
      </c>
    </row>
    <row r="29" spans="1:4" x14ac:dyDescent="0.25">
      <c r="A29" s="209" t="str">
        <f t="shared" si="1"/>
        <v>TOTAL</v>
      </c>
      <c r="B29" s="210" t="s">
        <v>336</v>
      </c>
      <c r="C29" s="211" t="s">
        <v>336</v>
      </c>
      <c r="D29" s="212" t="s">
        <v>337</v>
      </c>
    </row>
    <row r="30" spans="1:4" x14ac:dyDescent="0.25">
      <c r="A30" s="209" t="str">
        <f t="shared" si="1"/>
        <v>Project implementation support</v>
      </c>
      <c r="B30" s="210" t="s">
        <v>338</v>
      </c>
      <c r="C30" s="211" t="s">
        <v>339</v>
      </c>
      <c r="D30" s="212" t="s">
        <v>340</v>
      </c>
    </row>
    <row r="31" spans="1:4" x14ac:dyDescent="0.25">
      <c r="A31" s="209" t="str">
        <f t="shared" si="1"/>
        <v>Project implementation support</v>
      </c>
      <c r="B31" s="210" t="s">
        <v>338</v>
      </c>
      <c r="C31" s="211" t="s">
        <v>339</v>
      </c>
      <c r="D31" s="212" t="s">
        <v>340</v>
      </c>
    </row>
    <row r="32" spans="1:4" ht="30" x14ac:dyDescent="0.25">
      <c r="A32" s="209" t="str">
        <f t="shared" si="1"/>
        <v>Learning mobility activities (Optional)</v>
      </c>
      <c r="B32" s="210" t="s">
        <v>341</v>
      </c>
      <c r="C32" s="211" t="s">
        <v>342</v>
      </c>
      <c r="D32" s="212" t="s">
        <v>343</v>
      </c>
    </row>
    <row r="33" spans="1:4" x14ac:dyDescent="0.25">
      <c r="A33" s="209" t="str">
        <f t="shared" si="1"/>
        <v>Travel costs</v>
      </c>
      <c r="B33" s="210" t="s">
        <v>344</v>
      </c>
      <c r="C33" s="211" t="s">
        <v>345</v>
      </c>
      <c r="D33" s="212" t="s">
        <v>346</v>
      </c>
    </row>
    <row r="34" spans="1:4" x14ac:dyDescent="0.25">
      <c r="A34" s="209" t="str">
        <f t="shared" si="1"/>
        <v>Subsistence costs</v>
      </c>
      <c r="B34" s="210" t="s">
        <v>347</v>
      </c>
      <c r="C34" s="211" t="s">
        <v>348</v>
      </c>
      <c r="D34" s="212" t="s">
        <v>349</v>
      </c>
    </row>
    <row r="35" spans="1:4" x14ac:dyDescent="0.25">
      <c r="A35" s="209" t="str">
        <f t="shared" si="1"/>
        <v>Total</v>
      </c>
      <c r="B35" s="210" t="s">
        <v>350</v>
      </c>
      <c r="C35" s="211" t="s">
        <v>350</v>
      </c>
      <c r="D35" s="212" t="s">
        <v>337</v>
      </c>
    </row>
    <row r="36" spans="1:4" x14ac:dyDescent="0.25">
      <c r="A36" s="209" t="str">
        <f t="shared" si="1"/>
        <v>Warning messages</v>
      </c>
      <c r="B36" s="210" t="s">
        <v>351</v>
      </c>
      <c r="C36" s="211" t="s">
        <v>352</v>
      </c>
      <c r="D36" s="212" t="s">
        <v>353</v>
      </c>
    </row>
    <row r="37" spans="1:4" ht="30" x14ac:dyDescent="0.25">
      <c r="A37" s="213" t="str">
        <f t="shared" si="1"/>
        <v>Maximum EU contribution awarded for a 2 years Alliance:        700 000 EUR</v>
      </c>
      <c r="B37" s="214" t="s">
        <v>354</v>
      </c>
      <c r="C37" s="211" t="s">
        <v>355</v>
      </c>
      <c r="D37" s="212" t="s">
        <v>356</v>
      </c>
    </row>
    <row r="38" spans="1:4" ht="30" x14ac:dyDescent="0.25">
      <c r="A38" s="213" t="str">
        <f t="shared" si="1"/>
        <v>Maximum EU contribution awarded for a 3 years Alliance:           1 000 000 EUR</v>
      </c>
      <c r="B38" s="214" t="s">
        <v>357</v>
      </c>
      <c r="C38" s="211" t="s">
        <v>358</v>
      </c>
      <c r="D38" s="212" t="s">
        <v>359</v>
      </c>
    </row>
    <row r="39" spans="1:4" x14ac:dyDescent="0.25">
      <c r="A39" s="213" t="str">
        <f t="shared" si="1"/>
        <v>OK</v>
      </c>
      <c r="B39" s="214" t="s">
        <v>360</v>
      </c>
      <c r="C39" s="211" t="s">
        <v>360</v>
      </c>
      <c r="D39" s="212" t="s">
        <v>360</v>
      </c>
    </row>
    <row r="40" spans="1:4" ht="30" x14ac:dyDescent="0.25">
      <c r="A40" s="209" t="str">
        <f t="shared" si="1"/>
        <v>Part II - Distribution of grant by organisation</v>
      </c>
      <c r="B40" s="210" t="s">
        <v>361</v>
      </c>
      <c r="C40" s="211" t="s">
        <v>362</v>
      </c>
      <c r="D40" s="212" t="s">
        <v>363</v>
      </c>
    </row>
    <row r="41" spans="1:4" x14ac:dyDescent="0.25">
      <c r="A41" s="209" t="str">
        <f t="shared" si="1"/>
        <v xml:space="preserve">Partner </v>
      </c>
      <c r="B41" s="210" t="s">
        <v>364</v>
      </c>
      <c r="C41" s="211" t="s">
        <v>365</v>
      </c>
      <c r="D41" s="212" t="s">
        <v>366</v>
      </c>
    </row>
    <row r="42" spans="1:4" x14ac:dyDescent="0.25">
      <c r="A42" s="209" t="str">
        <f t="shared" si="1"/>
        <v>Name</v>
      </c>
      <c r="B42" s="210" t="s">
        <v>367</v>
      </c>
      <c r="C42" s="211" t="s">
        <v>368</v>
      </c>
      <c r="D42" s="212" t="s">
        <v>367</v>
      </c>
    </row>
    <row r="43" spans="1:4" x14ac:dyDescent="0.25">
      <c r="A43" s="209" t="str">
        <f t="shared" si="1"/>
        <v>Country</v>
      </c>
      <c r="B43" s="210" t="s">
        <v>369</v>
      </c>
      <c r="C43" s="211" t="s">
        <v>370</v>
      </c>
      <c r="D43" s="212" t="s">
        <v>371</v>
      </c>
    </row>
    <row r="44" spans="1:4" x14ac:dyDescent="0.25">
      <c r="A44" s="209" t="str">
        <f t="shared" si="1"/>
        <v>Project implementation support</v>
      </c>
      <c r="B44" s="210" t="s">
        <v>338</v>
      </c>
      <c r="C44" s="211" t="s">
        <v>339</v>
      </c>
      <c r="D44" s="212" t="s">
        <v>340</v>
      </c>
    </row>
    <row r="45" spans="1:4" ht="30" x14ac:dyDescent="0.25">
      <c r="A45" s="209" t="str">
        <f t="shared" si="1"/>
        <v>Learning mobility
Travel costs</v>
      </c>
      <c r="B45" s="210" t="s">
        <v>372</v>
      </c>
      <c r="C45" s="211" t="s">
        <v>373</v>
      </c>
      <c r="D45" s="212" t="s">
        <v>374</v>
      </c>
    </row>
    <row r="46" spans="1:4" ht="30" x14ac:dyDescent="0.25">
      <c r="A46" s="209" t="str">
        <f t="shared" si="1"/>
        <v>Learning mobility
Subsistence costs</v>
      </c>
      <c r="B46" s="210" t="s">
        <v>375</v>
      </c>
      <c r="C46" s="211" t="s">
        <v>376</v>
      </c>
      <c r="D46" s="212" t="s">
        <v>377</v>
      </c>
    </row>
    <row r="47" spans="1:4" x14ac:dyDescent="0.25">
      <c r="A47" s="209" t="str">
        <f t="shared" si="1"/>
        <v>EU grant</v>
      </c>
      <c r="B47" s="210" t="s">
        <v>378</v>
      </c>
      <c r="C47" s="211" t="s">
        <v>328</v>
      </c>
      <c r="D47" s="212" t="s">
        <v>379</v>
      </c>
    </row>
    <row r="48" spans="1:4" x14ac:dyDescent="0.25">
      <c r="A48" s="209" t="str">
        <f t="shared" si="1"/>
        <v>Total</v>
      </c>
      <c r="B48" s="210" t="s">
        <v>350</v>
      </c>
      <c r="C48" s="211" t="s">
        <v>350</v>
      </c>
      <c r="D48" s="212" t="s">
        <v>337</v>
      </c>
    </row>
    <row r="49" spans="1:4" ht="30" x14ac:dyDescent="0.25">
      <c r="A49" s="209" t="str">
        <f t="shared" si="1"/>
        <v>Part III - Project implementation support</v>
      </c>
      <c r="B49" s="210" t="s">
        <v>380</v>
      </c>
      <c r="C49" s="211" t="s">
        <v>381</v>
      </c>
      <c r="D49" s="212" t="s">
        <v>382</v>
      </c>
    </row>
    <row r="50" spans="1:4" x14ac:dyDescent="0.25">
      <c r="A50" s="209" t="str">
        <f t="shared" si="1"/>
        <v xml:space="preserve">Partner </v>
      </c>
      <c r="B50" s="210" t="s">
        <v>364</v>
      </c>
      <c r="C50" s="211" t="s">
        <v>365</v>
      </c>
      <c r="D50" s="212" t="s">
        <v>366</v>
      </c>
    </row>
    <row r="51" spans="1:4" x14ac:dyDescent="0.25">
      <c r="A51" s="209" t="str">
        <f t="shared" ref="A51:A82" si="2">+IF($B$1=$B$4,B51,IF($B$1=$C$4,C51,IF($B$1=$D$4,D51,B51)))</f>
        <v>Name</v>
      </c>
      <c r="B51" s="210" t="s">
        <v>367</v>
      </c>
      <c r="C51" s="211" t="s">
        <v>368</v>
      </c>
      <c r="D51" s="212" t="s">
        <v>367</v>
      </c>
    </row>
    <row r="52" spans="1:4" x14ac:dyDescent="0.25">
      <c r="A52" s="209" t="str">
        <f t="shared" si="2"/>
        <v>Country</v>
      </c>
      <c r="B52" s="210" t="s">
        <v>369</v>
      </c>
      <c r="C52" s="211" t="s">
        <v>370</v>
      </c>
      <c r="D52" s="212" t="s">
        <v>371</v>
      </c>
    </row>
    <row r="53" spans="1:4" x14ac:dyDescent="0.25">
      <c r="A53" s="209" t="str">
        <f t="shared" si="2"/>
        <v xml:space="preserve">Manager </v>
      </c>
      <c r="B53" s="210" t="s">
        <v>383</v>
      </c>
      <c r="C53" s="211" t="s">
        <v>384</v>
      </c>
      <c r="D53" s="212" t="s">
        <v>384</v>
      </c>
    </row>
    <row r="54" spans="1:4" ht="16.5" customHeight="1" x14ac:dyDescent="0.25">
      <c r="A54" s="209" t="str">
        <f t="shared" si="2"/>
        <v>Teacher/Trainer/Researcher</v>
      </c>
      <c r="B54" s="210" t="s">
        <v>385</v>
      </c>
      <c r="C54" s="211" t="s">
        <v>386</v>
      </c>
      <c r="D54" s="212" t="s">
        <v>387</v>
      </c>
    </row>
    <row r="55" spans="1:4" x14ac:dyDescent="0.25">
      <c r="A55" s="209" t="str">
        <f t="shared" si="2"/>
        <v>Technician</v>
      </c>
      <c r="B55" s="210" t="s">
        <v>388</v>
      </c>
      <c r="C55" s="211" t="s">
        <v>389</v>
      </c>
      <c r="D55" s="212" t="s">
        <v>390</v>
      </c>
    </row>
    <row r="56" spans="1:4" x14ac:dyDescent="0.25">
      <c r="A56" s="209" t="str">
        <f t="shared" si="2"/>
        <v xml:space="preserve">Administrative </v>
      </c>
      <c r="B56" s="210" t="s">
        <v>391</v>
      </c>
      <c r="C56" s="211" t="s">
        <v>392</v>
      </c>
      <c r="D56" s="212" t="s">
        <v>393</v>
      </c>
    </row>
    <row r="57" spans="1:4" x14ac:dyDescent="0.25">
      <c r="A57" s="209" t="str">
        <f t="shared" si="2"/>
        <v>Number of days</v>
      </c>
      <c r="B57" s="210" t="s">
        <v>394</v>
      </c>
      <c r="C57" s="211" t="s">
        <v>395</v>
      </c>
      <c r="D57" s="212" t="s">
        <v>396</v>
      </c>
    </row>
    <row r="58" spans="1:4" x14ac:dyDescent="0.25">
      <c r="A58" s="209" t="str">
        <f t="shared" si="2"/>
        <v>Unit cost per day</v>
      </c>
      <c r="B58" s="210" t="s">
        <v>397</v>
      </c>
      <c r="C58" s="211" t="s">
        <v>398</v>
      </c>
      <c r="D58" s="212" t="s">
        <v>399</v>
      </c>
    </row>
    <row r="59" spans="1:4" x14ac:dyDescent="0.25">
      <c r="A59" s="209" t="str">
        <f t="shared" si="2"/>
        <v>Total cost by category</v>
      </c>
      <c r="B59" s="210" t="s">
        <v>400</v>
      </c>
      <c r="C59" s="211" t="s">
        <v>401</v>
      </c>
      <c r="D59" s="212" t="s">
        <v>402</v>
      </c>
    </row>
    <row r="60" spans="1:4" x14ac:dyDescent="0.25">
      <c r="A60" s="209" t="str">
        <f t="shared" si="2"/>
        <v>Total number of days</v>
      </c>
      <c r="B60" s="210" t="s">
        <v>403</v>
      </c>
      <c r="C60" s="211" t="s">
        <v>404</v>
      </c>
      <c r="D60" s="212" t="s">
        <v>405</v>
      </c>
    </row>
    <row r="61" spans="1:4" x14ac:dyDescent="0.25">
      <c r="A61" s="209" t="str">
        <f t="shared" si="2"/>
        <v>Grant requested</v>
      </c>
      <c r="B61" s="210" t="s">
        <v>406</v>
      </c>
      <c r="C61" s="211" t="s">
        <v>407</v>
      </c>
      <c r="D61" s="212" t="s">
        <v>408</v>
      </c>
    </row>
    <row r="62" spans="1:4" x14ac:dyDescent="0.25">
      <c r="A62" s="209" t="str">
        <f t="shared" si="2"/>
        <v>Total Part III</v>
      </c>
      <c r="B62" s="210" t="s">
        <v>409</v>
      </c>
      <c r="C62" s="211" t="s">
        <v>410</v>
      </c>
      <c r="D62" s="212" t="s">
        <v>411</v>
      </c>
    </row>
    <row r="63" spans="1:4" x14ac:dyDescent="0.25">
      <c r="A63" s="209" t="str">
        <f t="shared" si="2"/>
        <v>Part IV -</v>
      </c>
      <c r="B63" s="210" t="s">
        <v>412</v>
      </c>
      <c r="C63" s="211" t="s">
        <v>413</v>
      </c>
      <c r="D63" s="212" t="s">
        <v>414</v>
      </c>
    </row>
    <row r="64" spans="1:4" ht="45" x14ac:dyDescent="0.25">
      <c r="A64" s="209" t="str">
        <f t="shared" si="2"/>
        <v xml:space="preserve">Additional funding for learning mobility activities realised within an Alliance  </v>
      </c>
      <c r="B64" s="210" t="s">
        <v>415</v>
      </c>
      <c r="C64" s="211" t="s">
        <v>416</v>
      </c>
      <c r="D64" s="212" t="s">
        <v>417</v>
      </c>
    </row>
    <row r="65" spans="1:4" x14ac:dyDescent="0.25">
      <c r="A65" s="209" t="str">
        <f t="shared" si="2"/>
        <v xml:space="preserve"> (OPTIONAL)</v>
      </c>
      <c r="B65" s="210" t="s">
        <v>418</v>
      </c>
      <c r="C65" s="211" t="s">
        <v>419</v>
      </c>
      <c r="D65" s="212" t="s">
        <v>420</v>
      </c>
    </row>
    <row r="66" spans="1:4" ht="30" x14ac:dyDescent="0.25">
      <c r="A66" s="209" t="str">
        <f t="shared" si="2"/>
        <v>Learning mobility - Travel costs</v>
      </c>
      <c r="B66" s="210" t="s">
        <v>421</v>
      </c>
      <c r="C66" s="211" t="s">
        <v>422</v>
      </c>
      <c r="D66" s="212" t="s">
        <v>423</v>
      </c>
    </row>
    <row r="67" spans="1:4" ht="30" x14ac:dyDescent="0.25">
      <c r="A67" s="209" t="str">
        <f t="shared" si="2"/>
        <v>Learning mobility - Subsistence costs</v>
      </c>
      <c r="B67" s="210" t="s">
        <v>424</v>
      </c>
      <c r="C67" s="211" t="s">
        <v>425</v>
      </c>
      <c r="D67" s="212" t="s">
        <v>426</v>
      </c>
    </row>
    <row r="68" spans="1:4" x14ac:dyDescent="0.25">
      <c r="A68" s="209" t="str">
        <f t="shared" si="2"/>
        <v>Distance</v>
      </c>
      <c r="B68" s="210" t="s">
        <v>427</v>
      </c>
      <c r="C68" s="211" t="s">
        <v>427</v>
      </c>
      <c r="D68" s="212" t="s">
        <v>428</v>
      </c>
    </row>
    <row r="69" spans="1:4" x14ac:dyDescent="0.25">
      <c r="A69" s="209" t="str">
        <f t="shared" si="2"/>
        <v>Unit cost per participant</v>
      </c>
      <c r="B69" s="210" t="s">
        <v>429</v>
      </c>
      <c r="C69" s="211" t="s">
        <v>430</v>
      </c>
      <c r="D69" s="212" t="s">
        <v>431</v>
      </c>
    </row>
    <row r="70" spans="1:4" x14ac:dyDescent="0.25">
      <c r="A70" s="209" t="str">
        <f t="shared" si="2"/>
        <v>Activity Type</v>
      </c>
      <c r="B70" s="210" t="s">
        <v>432</v>
      </c>
      <c r="C70" s="211" t="s">
        <v>433</v>
      </c>
      <c r="D70" s="212" t="s">
        <v>434</v>
      </c>
    </row>
    <row r="71" spans="1:4" x14ac:dyDescent="0.25">
      <c r="A71" s="209" t="str">
        <f t="shared" si="2"/>
        <v>Unit cost per participant</v>
      </c>
      <c r="B71" s="210" t="s">
        <v>429</v>
      </c>
      <c r="C71" s="211" t="s">
        <v>430</v>
      </c>
      <c r="D71" s="212" t="s">
        <v>431</v>
      </c>
    </row>
    <row r="72" spans="1:4" ht="30" x14ac:dyDescent="0.25">
      <c r="A72" s="209" t="str">
        <f t="shared" si="2"/>
        <v>Activities targeting staff up to the 14th day</v>
      </c>
      <c r="B72" s="210" t="s">
        <v>435</v>
      </c>
      <c r="C72" s="211" t="s">
        <v>436</v>
      </c>
      <c r="D72" s="212" t="s">
        <v>437</v>
      </c>
    </row>
    <row r="73" spans="1:4" ht="30" x14ac:dyDescent="0.25">
      <c r="A73" s="209" t="str">
        <f t="shared" si="2"/>
        <v>Activities targeting staff between the 15th and 60th day</v>
      </c>
      <c r="B73" s="210" t="s">
        <v>438</v>
      </c>
      <c r="C73" s="211" t="s">
        <v>439</v>
      </c>
      <c r="D73" s="212" t="s">
        <v>440</v>
      </c>
    </row>
    <row r="74" spans="1:4" ht="30" x14ac:dyDescent="0.25">
      <c r="A74" s="209" t="str">
        <f t="shared" si="2"/>
        <v>Activities targeting learners up to the 14th day</v>
      </c>
      <c r="B74" s="210" t="s">
        <v>441</v>
      </c>
      <c r="C74" s="211" t="s">
        <v>442</v>
      </c>
      <c r="D74" s="212" t="s">
        <v>443</v>
      </c>
    </row>
    <row r="75" spans="1:4" ht="30" x14ac:dyDescent="0.25">
      <c r="A75" s="209" t="str">
        <f t="shared" si="2"/>
        <v>Activities targeting learners between the 15th and 60th day</v>
      </c>
      <c r="B75" s="210" t="s">
        <v>444</v>
      </c>
      <c r="C75" s="211" t="s">
        <v>445</v>
      </c>
      <c r="D75" s="212" t="s">
        <v>446</v>
      </c>
    </row>
    <row r="76" spans="1:4" x14ac:dyDescent="0.25">
      <c r="A76" s="209" t="str">
        <f t="shared" si="2"/>
        <v>Partner</v>
      </c>
      <c r="B76" s="210" t="s">
        <v>366</v>
      </c>
      <c r="C76" s="211" t="s">
        <v>365</v>
      </c>
      <c r="D76" s="212" t="s">
        <v>366</v>
      </c>
    </row>
    <row r="77" spans="1:4" x14ac:dyDescent="0.25">
      <c r="A77" s="209" t="str">
        <f t="shared" si="2"/>
        <v>Name</v>
      </c>
      <c r="B77" s="210" t="s">
        <v>367</v>
      </c>
      <c r="C77" s="211" t="s">
        <v>368</v>
      </c>
      <c r="D77" s="212" t="s">
        <v>367</v>
      </c>
    </row>
    <row r="78" spans="1:4" x14ac:dyDescent="0.25">
      <c r="A78" s="209" t="str">
        <f t="shared" si="2"/>
        <v>Country</v>
      </c>
      <c r="B78" s="210" t="s">
        <v>369</v>
      </c>
      <c r="C78" s="211" t="s">
        <v>370</v>
      </c>
      <c r="D78" s="212" t="s">
        <v>371</v>
      </c>
    </row>
    <row r="79" spans="1:4" x14ac:dyDescent="0.25">
      <c r="A79" s="209" t="str">
        <f t="shared" si="2"/>
        <v>Distance</v>
      </c>
      <c r="B79" s="210" t="s">
        <v>427</v>
      </c>
      <c r="C79" s="211" t="s">
        <v>427</v>
      </c>
      <c r="D79" s="212" t="s">
        <v>428</v>
      </c>
    </row>
    <row r="80" spans="1:4" ht="45" x14ac:dyDescent="0.25">
      <c r="A80" s="209" t="str">
        <f t="shared" si="2"/>
        <v>Number of travels 
(from their place of location to the venue of the activity and return)</v>
      </c>
      <c r="B80" s="210" t="s">
        <v>447</v>
      </c>
      <c r="C80" s="211" t="s">
        <v>448</v>
      </c>
      <c r="D80" s="212" t="s">
        <v>449</v>
      </c>
    </row>
    <row r="81" spans="1:4" x14ac:dyDescent="0.25">
      <c r="A81" s="209" t="str">
        <f t="shared" si="2"/>
        <v>Cost per participant</v>
      </c>
      <c r="B81" s="210" t="s">
        <v>450</v>
      </c>
      <c r="C81" s="211" t="s">
        <v>451</v>
      </c>
      <c r="D81" s="212" t="s">
        <v>452</v>
      </c>
    </row>
    <row r="82" spans="1:4" x14ac:dyDescent="0.25">
      <c r="A82" s="209" t="str">
        <f t="shared" si="2"/>
        <v>Travel costs</v>
      </c>
      <c r="B82" s="210" t="s">
        <v>344</v>
      </c>
      <c r="C82" s="211" t="s">
        <v>453</v>
      </c>
      <c r="D82" s="212" t="s">
        <v>454</v>
      </c>
    </row>
    <row r="83" spans="1:4" x14ac:dyDescent="0.25">
      <c r="A83" s="209" t="str">
        <f t="shared" ref="A83:A112" si="3">+IF($B$1=$B$4,B83,IF($B$1=$C$4,C83,IF($B$1=$D$4,D83,B83)))</f>
        <v>Activity type</v>
      </c>
      <c r="B83" s="210" t="s">
        <v>455</v>
      </c>
      <c r="C83" s="211" t="s">
        <v>433</v>
      </c>
      <c r="D83" s="212" t="s">
        <v>434</v>
      </c>
    </row>
    <row r="84" spans="1:4" x14ac:dyDescent="0.25">
      <c r="A84" s="209" t="str">
        <f t="shared" si="3"/>
        <v>Number of days</v>
      </c>
      <c r="B84" s="210" t="s">
        <v>394</v>
      </c>
      <c r="C84" s="211" t="s">
        <v>395</v>
      </c>
      <c r="D84" s="212" t="s">
        <v>396</v>
      </c>
    </row>
    <row r="85" spans="1:4" x14ac:dyDescent="0.25">
      <c r="A85" s="209" t="str">
        <f t="shared" si="3"/>
        <v>Unit cost per participant</v>
      </c>
      <c r="B85" s="210" t="s">
        <v>429</v>
      </c>
      <c r="C85" s="211" t="s">
        <v>430</v>
      </c>
      <c r="D85" s="212" t="s">
        <v>431</v>
      </c>
    </row>
    <row r="86" spans="1:4" x14ac:dyDescent="0.25">
      <c r="A86" s="209" t="str">
        <f t="shared" si="3"/>
        <v>Subsistence costs</v>
      </c>
      <c r="B86" s="210" t="s">
        <v>347</v>
      </c>
      <c r="C86" s="211" t="s">
        <v>348</v>
      </c>
      <c r="D86" s="212" t="s">
        <v>349</v>
      </c>
    </row>
    <row r="87" spans="1:4" x14ac:dyDescent="0.25">
      <c r="A87" s="209" t="str">
        <f t="shared" si="3"/>
        <v>Work Package Number</v>
      </c>
      <c r="B87" s="210" t="s">
        <v>456</v>
      </c>
      <c r="C87" s="211" t="s">
        <v>457</v>
      </c>
      <c r="D87" s="212" t="s">
        <v>458</v>
      </c>
    </row>
    <row r="88" spans="1:4" x14ac:dyDescent="0.25">
      <c r="A88" s="209" t="str">
        <f t="shared" si="3"/>
        <v>Total Part IV</v>
      </c>
      <c r="B88" s="210" t="s">
        <v>459</v>
      </c>
      <c r="C88" s="211" t="s">
        <v>460</v>
      </c>
      <c r="D88" s="212" t="s">
        <v>461</v>
      </c>
    </row>
    <row r="89" spans="1:4" x14ac:dyDescent="0.25">
      <c r="A89" s="209" t="str">
        <f t="shared" si="3"/>
        <v>Select your country</v>
      </c>
      <c r="B89" s="210" t="s">
        <v>462</v>
      </c>
      <c r="C89" s="211" t="s">
        <v>463</v>
      </c>
      <c r="D89" s="212" t="s">
        <v>464</v>
      </c>
    </row>
    <row r="90" spans="1:4" x14ac:dyDescent="0.25">
      <c r="A90" s="209" t="str">
        <f t="shared" si="3"/>
        <v>Part V. Work packages overview</v>
      </c>
      <c r="B90" s="210" t="s">
        <v>465</v>
      </c>
      <c r="C90" s="211" t="s">
        <v>466</v>
      </c>
      <c r="D90" s="212" t="s">
        <v>467</v>
      </c>
    </row>
    <row r="91" spans="1:4" ht="45" x14ac:dyDescent="0.25">
      <c r="A91" s="209" t="str">
        <f t="shared" si="3"/>
        <v xml:space="preserve">The information in this worksheet should be consistent with the information provided in the "Detailed project </v>
      </c>
      <c r="B91" s="210" t="s">
        <v>468</v>
      </c>
      <c r="C91" s="211" t="s">
        <v>469</v>
      </c>
      <c r="D91" s="212" t="s">
        <v>470</v>
      </c>
    </row>
    <row r="92" spans="1:4" ht="45" x14ac:dyDescent="0.25">
      <c r="A92" s="209" t="str">
        <f t="shared" si="3"/>
        <v>description" annexed to your eForm</v>
      </c>
      <c r="B92" s="210" t="s">
        <v>471</v>
      </c>
      <c r="C92" s="211" t="s">
        <v>472</v>
      </c>
      <c r="D92" s="212" t="s">
        <v>473</v>
      </c>
    </row>
    <row r="93" spans="1:4" x14ac:dyDescent="0.25">
      <c r="A93" s="209" t="str">
        <f t="shared" si="3"/>
        <v>Preparation</v>
      </c>
      <c r="B93" s="210" t="s">
        <v>474</v>
      </c>
      <c r="C93" s="211" t="s">
        <v>475</v>
      </c>
      <c r="D93" s="212" t="s">
        <v>476</v>
      </c>
    </row>
    <row r="94" spans="1:4" x14ac:dyDescent="0.25">
      <c r="A94" s="209" t="str">
        <f t="shared" si="3"/>
        <v>Management</v>
      </c>
      <c r="B94" s="210" t="s">
        <v>477</v>
      </c>
      <c r="C94" s="211" t="s">
        <v>477</v>
      </c>
      <c r="D94" s="212" t="s">
        <v>477</v>
      </c>
    </row>
    <row r="95" spans="1:4" x14ac:dyDescent="0.25">
      <c r="A95" s="209" t="str">
        <f t="shared" si="3"/>
        <v>Implementation</v>
      </c>
      <c r="B95" s="210" t="s">
        <v>478</v>
      </c>
      <c r="C95" s="211" t="s">
        <v>479</v>
      </c>
      <c r="D95" s="212" t="s">
        <v>480</v>
      </c>
    </row>
    <row r="96" spans="1:4" x14ac:dyDescent="0.25">
      <c r="A96" s="209" t="str">
        <f t="shared" si="3"/>
        <v>Quality Assurance</v>
      </c>
      <c r="B96" s="210" t="s">
        <v>481</v>
      </c>
      <c r="C96" s="211" t="s">
        <v>482</v>
      </c>
      <c r="D96" s="212" t="s">
        <v>483</v>
      </c>
    </row>
    <row r="97" spans="1:4" x14ac:dyDescent="0.25">
      <c r="A97" s="209" t="str">
        <f t="shared" si="3"/>
        <v>Evaluation</v>
      </c>
      <c r="B97" s="210" t="s">
        <v>484</v>
      </c>
      <c r="C97" s="211" t="s">
        <v>484</v>
      </c>
      <c r="D97" s="212" t="s">
        <v>485</v>
      </c>
    </row>
    <row r="98" spans="1:4" x14ac:dyDescent="0.25">
      <c r="A98" s="209" t="str">
        <f t="shared" si="3"/>
        <v>Dissemination &amp; Exploitation</v>
      </c>
      <c r="B98" s="210" t="s">
        <v>486</v>
      </c>
      <c r="C98" s="211" t="s">
        <v>486</v>
      </c>
      <c r="D98" s="212" t="s">
        <v>487</v>
      </c>
    </row>
    <row r="99" spans="1:4" x14ac:dyDescent="0.25">
      <c r="A99" s="209" t="str">
        <f t="shared" si="3"/>
        <v xml:space="preserve">Select an Action </v>
      </c>
      <c r="B99" s="210" t="s">
        <v>488</v>
      </c>
      <c r="C99" s="211" t="s">
        <v>489</v>
      </c>
      <c r="D99" s="212" t="s">
        <v>490</v>
      </c>
    </row>
    <row r="100" spans="1:4" x14ac:dyDescent="0.25">
      <c r="A100" s="209" t="str">
        <f t="shared" si="3"/>
        <v>Action</v>
      </c>
      <c r="B100" s="210" t="s">
        <v>290</v>
      </c>
      <c r="C100" s="211" t="s">
        <v>290</v>
      </c>
      <c r="D100" s="212" t="s">
        <v>491</v>
      </c>
    </row>
    <row r="101" spans="1:4" x14ac:dyDescent="0.25">
      <c r="A101" s="209" t="str">
        <f t="shared" si="3"/>
        <v>Maximum project duration</v>
      </c>
      <c r="B101" s="210" t="s">
        <v>492</v>
      </c>
      <c r="C101" s="211" t="s">
        <v>493</v>
      </c>
      <c r="D101" s="212" t="s">
        <v>494</v>
      </c>
    </row>
    <row r="102" spans="1:4" x14ac:dyDescent="0.25">
      <c r="A102" s="209" t="str">
        <f t="shared" si="3"/>
        <v>Months</v>
      </c>
      <c r="B102" s="210" t="s">
        <v>495</v>
      </c>
      <c r="C102" s="211" t="s">
        <v>316</v>
      </c>
      <c r="D102" s="212" t="s">
        <v>496</v>
      </c>
    </row>
    <row r="103" spans="1:4" x14ac:dyDescent="0.25">
      <c r="A103" s="209" t="str">
        <f t="shared" si="3"/>
        <v>Work Package Number</v>
      </c>
      <c r="B103" s="210" t="s">
        <v>456</v>
      </c>
      <c r="C103" s="211" t="s">
        <v>497</v>
      </c>
      <c r="D103" s="212" t="s">
        <v>498</v>
      </c>
    </row>
    <row r="104" spans="1:4" x14ac:dyDescent="0.25">
      <c r="A104" s="209" t="str">
        <f t="shared" si="3"/>
        <v>TYPE</v>
      </c>
      <c r="B104" s="210" t="s">
        <v>499</v>
      </c>
      <c r="C104" s="211" t="s">
        <v>499</v>
      </c>
      <c r="D104" s="212" t="s">
        <v>500</v>
      </c>
    </row>
    <row r="105" spans="1:4" ht="15" customHeight="1" x14ac:dyDescent="0.25">
      <c r="A105" s="209" t="str">
        <f t="shared" si="3"/>
        <v>START</v>
      </c>
      <c r="B105" s="210" t="s">
        <v>501</v>
      </c>
      <c r="C105" s="211" t="s">
        <v>502</v>
      </c>
      <c r="D105" s="212" t="s">
        <v>501</v>
      </c>
    </row>
    <row r="106" spans="1:4" x14ac:dyDescent="0.25">
      <c r="A106" s="209" t="str">
        <f t="shared" si="3"/>
        <v>DURATION</v>
      </c>
      <c r="B106" s="210" t="s">
        <v>503</v>
      </c>
      <c r="C106" s="211" t="s">
        <v>504</v>
      </c>
      <c r="D106" s="212" t="s">
        <v>505</v>
      </c>
    </row>
    <row r="107" spans="1:4" x14ac:dyDescent="0.25">
      <c r="A107" s="209" t="str">
        <f t="shared" si="3"/>
        <v>MONTHS</v>
      </c>
      <c r="B107" s="210" t="s">
        <v>506</v>
      </c>
      <c r="C107" s="211" t="s">
        <v>507</v>
      </c>
      <c r="D107" s="212" t="s">
        <v>496</v>
      </c>
    </row>
    <row r="108" spans="1:4" ht="75" x14ac:dyDescent="0.25">
      <c r="A108" s="209" t="str">
        <f t="shared" si="3"/>
        <v>Please enter information on all Work  packages, Use their reference number as they appear in the "Detailed Project Description" - Colour the corresponding cells</v>
      </c>
      <c r="B108" s="210" t="s">
        <v>508</v>
      </c>
      <c r="C108" s="211" t="s">
        <v>509</v>
      </c>
      <c r="D108" s="212" t="s">
        <v>510</v>
      </c>
    </row>
    <row r="109" spans="1:4" x14ac:dyDescent="0.25">
      <c r="A109" s="209" t="str">
        <f t="shared" si="3"/>
        <v>Part III - Affiliated Entities</v>
      </c>
      <c r="B109" s="210" t="s">
        <v>511</v>
      </c>
      <c r="C109" s="211" t="s">
        <v>512</v>
      </c>
      <c r="D109" s="212" t="s">
        <v>513</v>
      </c>
    </row>
    <row r="110" spans="1:4" ht="45" x14ac:dyDescent="0.25">
      <c r="A110" s="209" t="str">
        <f t="shared" si="3"/>
        <v>Partner (P)
or
Affiliatied Entity (AE)</v>
      </c>
      <c r="B110" s="210" t="s">
        <v>514</v>
      </c>
      <c r="C110" s="211" t="s">
        <v>515</v>
      </c>
      <c r="D110" s="212" t="s">
        <v>516</v>
      </c>
    </row>
    <row r="111" spans="1:4" ht="30" x14ac:dyDescent="0.25">
      <c r="A111" s="209" t="str">
        <f t="shared" si="3"/>
        <v>Affiliated Entity Linked to the Partner</v>
      </c>
      <c r="B111" s="210" t="s">
        <v>517</v>
      </c>
      <c r="C111" s="211" t="s">
        <v>518</v>
      </c>
      <c r="D111" s="212" t="s">
        <v>519</v>
      </c>
    </row>
    <row r="112" spans="1:4" x14ac:dyDescent="0.25">
      <c r="A112" s="209">
        <f t="shared" si="3"/>
        <v>0</v>
      </c>
      <c r="B112" s="210"/>
      <c r="C112" s="211"/>
      <c r="D112" s="212"/>
    </row>
    <row r="115" x14ac:dyDescent="0.25"/>
    <row r="116" x14ac:dyDescent="0.25"/>
    <row r="117" x14ac:dyDescent="0.25"/>
    <row r="118" x14ac:dyDescent="0.25"/>
    <row r="119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>
      <selection activeCell="B2" sqref="B2"/>
    </sheetView>
  </sheetViews>
  <sheetFormatPr baseColWidth="10" defaultColWidth="9.140625"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101"/>
  <sheetViews>
    <sheetView zoomScaleNormal="100" workbookViewId="0">
      <selection activeCell="K23" sqref="K23"/>
    </sheetView>
  </sheetViews>
  <sheetFormatPr baseColWidth="10" defaultColWidth="9.140625" defaultRowHeight="15" x14ac:dyDescent="0.25"/>
  <cols>
    <col min="1" max="9" width="20" style="217" customWidth="1"/>
    <col min="10" max="10" width="2.7109375" style="217" customWidth="1"/>
    <col min="11" max="239" width="20" style="217" customWidth="1"/>
    <col min="240" max="1025" width="9.140625" style="217" customWidth="1"/>
  </cols>
  <sheetData>
    <row r="1" spans="1:11" ht="16.5" x14ac:dyDescent="0.25">
      <c r="A1" s="218" t="s">
        <v>520</v>
      </c>
      <c r="D1" s="219" t="s">
        <v>521</v>
      </c>
      <c r="G1" s="217" t="s">
        <v>5</v>
      </c>
      <c r="H1" s="220" t="s">
        <v>520</v>
      </c>
      <c r="I1" s="221" t="s">
        <v>327</v>
      </c>
      <c r="J1" s="222"/>
      <c r="K1" s="223"/>
    </row>
    <row r="2" spans="1:11" ht="16.5" x14ac:dyDescent="0.25">
      <c r="A2" s="224" t="str">
        <f>IF('I and II. Overview'!$G36="",0,'I and II. Overview'!$G36)</f>
        <v>P1</v>
      </c>
      <c r="E2" s="220" t="s">
        <v>522</v>
      </c>
      <c r="G2" s="217" t="s">
        <v>523</v>
      </c>
      <c r="H2" s="217" t="str">
        <f>IFERROR(INDEX($A$2:$A$100,SMALL(IF(ISTEXT($A$2:$A$100),ROW($A$1:$A$99),""), ROW(A1))),"")</f>
        <v>P1</v>
      </c>
      <c r="I2" s="225">
        <f>SUMIF('I and II. Overview'!$G$36:$G$75,H2,'I and II. Overview'!$Z$36:$AA$75)+SUMIF('I and II. Overview'!$H$36:$H$75,H2,'I and II. Overview'!$Z$36:$AA$75)</f>
        <v>208662</v>
      </c>
      <c r="J2" s="226"/>
      <c r="K2" s="223"/>
    </row>
    <row r="3" spans="1:11" x14ac:dyDescent="0.25">
      <c r="A3" s="224" t="str">
        <f>IF('I and II. Overview'!$G37="",0,'I and II. Overview'!$G37)</f>
        <v>P2</v>
      </c>
      <c r="H3" s="217" t="str">
        <f t="array" ref="H3">IFERROR(INDEX($A$2:$A$100,SMALL(IF(ISTEXT($A$2:$A$100),ROW($A$1:$A$99),""), ROW(A2))),"")</f>
        <v>P2</v>
      </c>
      <c r="I3" s="225">
        <f>SUMIF('I and II. Overview'!$G$36:$G$75,H3,'I and II. Overview'!$Z$36:$AA$75)+SUMIF('I and II. Overview'!$H$36:$H$75,H3,'I and II. Overview'!$Z$36:$AA$75)</f>
        <v>175704</v>
      </c>
    </row>
    <row r="4" spans="1:11" x14ac:dyDescent="0.25">
      <c r="A4" s="224" t="str">
        <f>IF('I and II. Overview'!$G38="",0,'I and II. Overview'!$G38)</f>
        <v>P3</v>
      </c>
      <c r="H4" s="217" t="str">
        <f t="array" ref="H4">IFERROR(INDEX($A$2:$A$100,SMALL(IF(ISTEXT($A$2:$A$100),ROW($A$1:$A$99),""), ROW(A3))),"")</f>
        <v>P3</v>
      </c>
      <c r="I4" s="225">
        <f>SUMIF('I and II. Overview'!$G$36:$G$75,H4,'I and II. Overview'!$Z$36:$AA$75)+SUMIF('I and II. Overview'!$H$36:$H$75,H4,'I and II. Overview'!$Z$36:$AA$75)</f>
        <v>135442</v>
      </c>
    </row>
    <row r="5" spans="1:11" x14ac:dyDescent="0.25">
      <c r="A5" s="224" t="str">
        <f>IF('I and II. Overview'!$G39="",0,'I and II. Overview'!$G39)</f>
        <v>P4</v>
      </c>
      <c r="H5" s="217" t="str">
        <f t="array" ref="H5">IFERROR(INDEX($A$2:$A$100,SMALL(IF(ISTEXT($A$2:$A$100),ROW($A$1:$A$99),""), ROW(A4))),"")</f>
        <v>P4</v>
      </c>
      <c r="I5" s="225">
        <f>SUMIF('I and II. Overview'!$G$36:$G$75,H5,'I and II. Overview'!$Z$36:$AA$75)+SUMIF('I and II. Overview'!$H$36:$H$75,H5,'I and II. Overview'!$Z$36:$AA$75)</f>
        <v>58728</v>
      </c>
    </row>
    <row r="6" spans="1:11" x14ac:dyDescent="0.25">
      <c r="A6" s="224" t="str">
        <f>IF('I and II. Overview'!$G40="",0,'I and II. Overview'!$G40)</f>
        <v>P5</v>
      </c>
      <c r="H6" s="217" t="str">
        <f t="array" ref="H6">IFERROR(INDEX($A$2:$A$100,SMALL(IF(ISTEXT($A$2:$A$100),ROW($A$1:$A$99),""), ROW(A5))),"")</f>
        <v>P5</v>
      </c>
      <c r="I6" s="225">
        <f>SUMIF('I and II. Overview'!$G$36:$G$75,H6,'I and II. Overview'!$Z$36:$AA$75)+SUMIF('I and II. Overview'!$H$36:$H$75,H6,'I and II. Overview'!$Z$36:$AA$75)</f>
        <v>145759</v>
      </c>
    </row>
    <row r="7" spans="1:11" x14ac:dyDescent="0.25">
      <c r="A7" s="224" t="str">
        <f>IF('I and II. Overview'!$G41="",0,'I and II. Overview'!$G41)</f>
        <v>P6</v>
      </c>
      <c r="H7" s="217" t="str">
        <f t="array" ref="H7">IFERROR(INDEX($A$2:$A$100,SMALL(IF(ISTEXT($A$2:$A$100),ROW($A$1:$A$99),""), ROW(A6))),"")</f>
        <v>P6</v>
      </c>
      <c r="I7" s="225">
        <f>SUMIF('I and II. Overview'!$G$36:$G$75,H7,'I and II. Overview'!$Z$36:$AA$75)+SUMIF('I and II. Overview'!$H$36:$H$75,H7,'I and II. Overview'!$Z$36:$AA$75)</f>
        <v>24473</v>
      </c>
    </row>
    <row r="8" spans="1:11" x14ac:dyDescent="0.25">
      <c r="A8" s="224" t="str">
        <f>IF('I and II. Overview'!$G42="",0,'I and II. Overview'!$G42)</f>
        <v>P7</v>
      </c>
      <c r="H8" s="217" t="str">
        <f t="array" ref="H8">IFERROR(INDEX($A$2:$A$100,SMALL(IF(ISTEXT($A$2:$A$100),ROW($A$1:$A$99),""), ROW(A7))),"")</f>
        <v>P7</v>
      </c>
      <c r="I8" s="225">
        <f>SUMIF('I and II. Overview'!$G$36:$G$75,H8,'I and II. Overview'!$Z$36:$AA$75)+SUMIF('I and II. Overview'!$H$36:$H$75,H8,'I and II. Overview'!$Z$36:$AA$75)</f>
        <v>27094</v>
      </c>
    </row>
    <row r="9" spans="1:11" x14ac:dyDescent="0.25">
      <c r="A9" s="224" t="str">
        <f>IF('I and II. Overview'!$G43="",0,'I and II. Overview'!$G43)</f>
        <v>P8</v>
      </c>
      <c r="H9" s="217" t="str">
        <f t="array" ref="H9">IFERROR(INDEX($A$2:$A$100,SMALL(IF(ISTEXT($A$2:$A$100),ROW($A$1:$A$99),""), ROW(A8))),"")</f>
        <v>P8</v>
      </c>
      <c r="I9" s="225">
        <f>SUMIF('I and II. Overview'!$G$36:$G$75,H9,'I and II. Overview'!$Z$36:$AA$75)+SUMIF('I and II. Overview'!$H$36:$H$75,H9,'I and II. Overview'!$Z$36:$AA$75)</f>
        <v>27094</v>
      </c>
    </row>
    <row r="10" spans="1:11" x14ac:dyDescent="0.25">
      <c r="A10" s="224" t="str">
        <f>IF('I and II. Overview'!$G44="",0,'I and II. Overview'!$G44)</f>
        <v>P9</v>
      </c>
      <c r="H10" s="217" t="str">
        <f t="array" ref="H10">IFERROR(INDEX($A$2:$A$100,SMALL(IF(ISTEXT($A$2:$A$100),ROW($A$1:$A$99),""), ROW(A9))),"")</f>
        <v>P9</v>
      </c>
      <c r="I10" s="225">
        <f>SUMIF('I and II. Overview'!$G$36:$G$75,H10,'I and II. Overview'!$Z$36:$AA$75)+SUMIF('I and II. Overview'!$H$36:$H$75,H10,'I and II. Overview'!$Z$36:$AA$75)</f>
        <v>126804</v>
      </c>
    </row>
    <row r="11" spans="1:11" x14ac:dyDescent="0.25">
      <c r="A11" s="224" t="str">
        <f>IF('I and II. Overview'!$G45="",0,'I and II. Overview'!$G45)</f>
        <v>P10</v>
      </c>
      <c r="H11" s="217" t="str">
        <f t="array" ref="H11">IFERROR(INDEX($A$2:$A$100,SMALL(IF(ISTEXT($A$2:$A$100),ROW($A$1:$A$99),""), ROW(A10))),"")</f>
        <v>P10</v>
      </c>
      <c r="I11" s="225">
        <f>SUMIF('I and II. Overview'!$G$36:$G$75,H11,'I and II. Overview'!$Z$36:$AA$75)+SUMIF('I and II. Overview'!$H$36:$H$75,H11,'I and II. Overview'!$Z$36:$AA$75)</f>
        <v>69780</v>
      </c>
    </row>
    <row r="12" spans="1:11" x14ac:dyDescent="0.25">
      <c r="A12" s="224">
        <f>IF('I and II. Overview'!$G46="",0,'I and II. Overview'!$G46)</f>
        <v>0</v>
      </c>
      <c r="H12" s="217" t="str">
        <f t="array" ref="H12">IFERROR(INDEX($A$2:$A$100,SMALL(IF(ISTEXT($A$2:$A$100),ROW($A$1:$A$99),""), ROW(A11))),"")</f>
        <v/>
      </c>
      <c r="I12" s="225">
        <f>SUMIF('I and II. Overview'!$G$36:$G$75,H12,'I and II. Overview'!$Z$36:$AA$75)+SUMIF('I and II. Overview'!$H$36:$H$75,H12,'I and II. Overview'!$Z$36:$AA$75)</f>
        <v>999540</v>
      </c>
    </row>
    <row r="13" spans="1:11" x14ac:dyDescent="0.25">
      <c r="A13" s="224">
        <f>IF('I and II. Overview'!$G47="",0,'I and II. Overview'!$G47)</f>
        <v>0</v>
      </c>
      <c r="H13" s="217" t="str">
        <f t="array" ref="H13">IFERROR(INDEX($A$2:$A$100,SMALL(IF(ISTEXT($A$2:$A$100),ROW($A$1:$A$99),""), ROW(A12))),"")</f>
        <v/>
      </c>
      <c r="I13" s="225">
        <f>SUMIF('I and II. Overview'!$G$36:$G$75,H13,'I and II. Overview'!$Z$36:$AA$75)+SUMIF('I and II. Overview'!$H$36:$H$75,H13,'I and II. Overview'!$Z$36:$AA$75)</f>
        <v>999540</v>
      </c>
    </row>
    <row r="14" spans="1:11" x14ac:dyDescent="0.25">
      <c r="A14" s="224">
        <f>IF('I and II. Overview'!$G48="",0,'I and II. Overview'!$G48)</f>
        <v>0</v>
      </c>
      <c r="H14" s="217" t="str">
        <f t="array" ref="H14">IFERROR(INDEX($A$2:$A$100,SMALL(IF(ISTEXT($A$2:$A$100),ROW($A$1:$A$99),""), ROW(A13))),"")</f>
        <v/>
      </c>
      <c r="I14" s="225">
        <f>SUMIF('I and II. Overview'!$G$36:$G$75,H14,'I and II. Overview'!$Z$36:$AA$75)+SUMIF('I and II. Overview'!$H$36:$H$75,H14,'I and II. Overview'!$Z$36:$AA$75)</f>
        <v>999540</v>
      </c>
    </row>
    <row r="15" spans="1:11" x14ac:dyDescent="0.25">
      <c r="A15" s="224">
        <f>IF('I and II. Overview'!$G49="",0,'I and II. Overview'!$G49)</f>
        <v>0</v>
      </c>
      <c r="H15" s="217" t="str">
        <f t="array" ref="H15">IFERROR(INDEX($A$2:$A$100,SMALL(IF(ISTEXT($A$2:$A$100),ROW($A$1:$A$99),""), ROW(A14))),"")</f>
        <v/>
      </c>
      <c r="I15" s="225">
        <f>SUMIF('I and II. Overview'!$G$36:$G$75,H15,'I and II. Overview'!$Z$36:$AA$75)+SUMIF('I and II. Overview'!$H$36:$H$75,H15,'I and II. Overview'!$Z$36:$AA$75)</f>
        <v>999540</v>
      </c>
    </row>
    <row r="16" spans="1:11" x14ac:dyDescent="0.25">
      <c r="A16" s="224">
        <f>IF('I and II. Overview'!$G50="",0,'I and II. Overview'!$G50)</f>
        <v>0</v>
      </c>
      <c r="H16" s="217" t="str">
        <f t="array" ref="H16">IFERROR(INDEX($A$2:$A$100,SMALL(IF(ISTEXT($A$2:$A$100),ROW($A$1:$A$99),""), ROW(A15))),"")</f>
        <v/>
      </c>
      <c r="I16" s="225">
        <f>SUMIF('I and II. Overview'!$G$36:$G$75,H16,'I and II. Overview'!$Z$36:$AA$75)+SUMIF('I and II. Overview'!$H$36:$H$75,H16,'I and II. Overview'!$Z$36:$AA$75)</f>
        <v>999540</v>
      </c>
    </row>
    <row r="17" spans="1:9" x14ac:dyDescent="0.25">
      <c r="A17" s="224">
        <f>IF('I and II. Overview'!$G51="",0,'I and II. Overview'!$G51)</f>
        <v>0</v>
      </c>
      <c r="H17" s="217" t="str">
        <f t="array" ref="H17">IFERROR(INDEX($A$2:$A$100,SMALL(IF(ISTEXT($A$2:$A$100),ROW($A$1:$A$99),""), ROW(A16))),"")</f>
        <v/>
      </c>
      <c r="I17" s="225">
        <f>SUMIF('I and II. Overview'!$G$36:$G$75,H17,'I and II. Overview'!$Z$36:$AA$75)+SUMIF('I and II. Overview'!$H$36:$H$75,H17,'I and II. Overview'!$Z$36:$AA$75)</f>
        <v>999540</v>
      </c>
    </row>
    <row r="18" spans="1:9" x14ac:dyDescent="0.25">
      <c r="A18" s="224">
        <f>IF('I and II. Overview'!$G52="",0,'I and II. Overview'!$G52)</f>
        <v>0</v>
      </c>
      <c r="H18" s="217" t="str">
        <f t="array" ref="H18">IFERROR(INDEX($A$2:$A$100,SMALL(IF(ISTEXT($A$2:$A$100),ROW($A$1:$A$99),""), ROW(A17))),"")</f>
        <v/>
      </c>
      <c r="I18" s="225">
        <f>SUMIF('I and II. Overview'!$G$36:$G$75,H18,'I and II. Overview'!$Z$36:$AA$75)+SUMIF('I and II. Overview'!$H$36:$H$75,H18,'I and II. Overview'!$Z$36:$AA$75)</f>
        <v>999540</v>
      </c>
    </row>
    <row r="19" spans="1:9" x14ac:dyDescent="0.25">
      <c r="A19" s="224">
        <f>IF('I and II. Overview'!$G53="",0,'I and II. Overview'!$G53)</f>
        <v>0</v>
      </c>
      <c r="H19" s="217" t="str">
        <f t="array" ref="H19">IFERROR(INDEX($A$2:$A$100,SMALL(IF(ISTEXT($A$2:$A$100),ROW($A$1:$A$99),""), ROW(A18))),"")</f>
        <v/>
      </c>
      <c r="I19" s="225">
        <f>SUMIF('I and II. Overview'!$G$36:$G$75,H19,'I and II. Overview'!$Z$36:$AA$75)+SUMIF('I and II. Overview'!$H$36:$H$75,H19,'I and II. Overview'!$Z$36:$AA$75)</f>
        <v>999540</v>
      </c>
    </row>
    <row r="20" spans="1:9" x14ac:dyDescent="0.25">
      <c r="A20" s="224">
        <f>IF('I and II. Overview'!$G54="",0,'I and II. Overview'!$G54)</f>
        <v>0</v>
      </c>
      <c r="H20" s="217" t="str">
        <f t="array" ref="H20">IFERROR(INDEX($A$2:$A$100,SMALL(IF(ISTEXT($A$2:$A$100),ROW($A$1:$A$99),""), ROW(A19))),"")</f>
        <v/>
      </c>
      <c r="I20" s="225">
        <f>SUMIF('I and II. Overview'!$G$36:$G$75,H20,'I and II. Overview'!$Z$36:$AA$75)+SUMIF('I and II. Overview'!$H$36:$H$75,H20,'I and II. Overview'!$Z$36:$AA$75)</f>
        <v>999540</v>
      </c>
    </row>
    <row r="21" spans="1:9" x14ac:dyDescent="0.25">
      <c r="A21" s="224">
        <f>IF('I and II. Overview'!$G55="",0,'I and II. Overview'!$G55)</f>
        <v>0</v>
      </c>
      <c r="H21" s="217" t="str">
        <f t="array" ref="H21">IFERROR(INDEX($A$2:$A$100,SMALL(IF(ISTEXT($A$2:$A$100),ROW($A$1:$A$99),""), ROW(A20))),"")</f>
        <v/>
      </c>
      <c r="I21" s="225">
        <f>SUMIF('I and II. Overview'!$G$36:$G$75,H21,'I and II. Overview'!$Z$36:$AA$75)+SUMIF('I and II. Overview'!$H$36:$H$75,H21,'I and II. Overview'!$Z$36:$AA$75)</f>
        <v>999540</v>
      </c>
    </row>
    <row r="22" spans="1:9" x14ac:dyDescent="0.25">
      <c r="A22" s="224">
        <f>IF('I and II. Overview'!$G56="",0,'I and II. Overview'!$G56)</f>
        <v>0</v>
      </c>
      <c r="H22" s="217" t="str">
        <f t="array" ref="H22">IFERROR(INDEX($A$2:$A$100,SMALL(IF(ISTEXT($A$2:$A$100),ROW($A$1:$A$99),""), ROW(A21))),"")</f>
        <v/>
      </c>
      <c r="I22" s="225">
        <f>SUMIF('I and II. Overview'!$G$36:$G$75,H22,'I and II. Overview'!$Z$36:$AA$75)+SUMIF('I and II. Overview'!$H$36:$H$75,H22,'I and II. Overview'!$Z$36:$AA$75)</f>
        <v>999540</v>
      </c>
    </row>
    <row r="23" spans="1:9" x14ac:dyDescent="0.25">
      <c r="A23" s="224">
        <f>IF('I and II. Overview'!$G57="",0,'I and II. Overview'!$G57)</f>
        <v>0</v>
      </c>
      <c r="H23" s="217" t="str">
        <f t="array" ref="H23">IFERROR(INDEX($A$2:$A$100,SMALL(IF(ISTEXT($A$2:$A$100),ROW($A$1:$A$99),""), ROW(A22))),"")</f>
        <v/>
      </c>
      <c r="I23" s="225">
        <f>SUMIF('I and II. Overview'!$G$36:$G$75,H23,'I and II. Overview'!$Z$36:$AA$75)+SUMIF('I and II. Overview'!$H$36:$H$75,H23,'I and II. Overview'!$Z$36:$AA$75)</f>
        <v>999540</v>
      </c>
    </row>
    <row r="24" spans="1:9" x14ac:dyDescent="0.25">
      <c r="A24" s="224">
        <f>IF('I and II. Overview'!$G58="",0,'I and II. Overview'!$G58)</f>
        <v>0</v>
      </c>
      <c r="H24" s="217" t="str">
        <f t="array" ref="H24">IFERROR(INDEX($A$2:$A$100,SMALL(IF(ISTEXT($A$2:$A$100),ROW($A$1:$A$99),""), ROW(A23))),"")</f>
        <v/>
      </c>
      <c r="I24" s="225">
        <f>SUMIF('I and II. Overview'!$G$36:$G$75,H24,'I and II. Overview'!$Z$36:$AA$75)+SUMIF('I and II. Overview'!$H$36:$H$75,H24,'I and II. Overview'!$Z$36:$AA$75)</f>
        <v>999540</v>
      </c>
    </row>
    <row r="25" spans="1:9" x14ac:dyDescent="0.25">
      <c r="A25" s="224">
        <f>IF('I and II. Overview'!$G59="",0,'I and II. Overview'!$G59)</f>
        <v>0</v>
      </c>
      <c r="H25" s="217" t="str">
        <f t="array" ref="H25">IFERROR(INDEX($A$2:$A$100,SMALL(IF(ISTEXT($A$2:$A$100),ROW($A$1:$A$99),""), ROW(A24))),"")</f>
        <v/>
      </c>
      <c r="I25" s="225">
        <f>SUMIF('I and II. Overview'!$G$36:$G$75,H25,'I and II. Overview'!$Z$36:$AA$75)+SUMIF('I and II. Overview'!$H$36:$H$75,H25,'I and II. Overview'!$Z$36:$AA$75)</f>
        <v>999540</v>
      </c>
    </row>
    <row r="26" spans="1:9" x14ac:dyDescent="0.25">
      <c r="A26" s="224">
        <f>IF('I and II. Overview'!$G60="",0,'I and II. Overview'!$G60)</f>
        <v>0</v>
      </c>
      <c r="H26" s="217" t="str">
        <f t="array" ref="H26">IFERROR(INDEX($A$2:$A$100,SMALL(IF(ISTEXT($A$2:$A$100),ROW($A$1:$A$99),""), ROW(A25))),"")</f>
        <v/>
      </c>
      <c r="I26" s="225">
        <f>SUMIF('I and II. Overview'!$G$36:$G$75,H26,'I and II. Overview'!$Z$36:$AA$75)+SUMIF('I and II. Overview'!$H$36:$H$75,H26,'I and II. Overview'!$Z$36:$AA$75)</f>
        <v>999540</v>
      </c>
    </row>
    <row r="27" spans="1:9" x14ac:dyDescent="0.25">
      <c r="A27" s="224">
        <f>IF('I and II. Overview'!$G61="",0,'I and II. Overview'!$G61)</f>
        <v>0</v>
      </c>
      <c r="H27" s="217" t="str">
        <f t="array" ref="H27">IFERROR(INDEX($A$2:$A$100,SMALL(IF(ISTEXT($A$2:$A$100),ROW($A$1:$A$99),""), ROW(A26))),"")</f>
        <v/>
      </c>
      <c r="I27" s="225">
        <f>SUMIF('I and II. Overview'!$G$36:$G$75,H27,'I and II. Overview'!$Z$36:$AA$75)+SUMIF('I and II. Overview'!$H$36:$H$75,H27,'I and II. Overview'!$Z$36:$AA$75)</f>
        <v>999540</v>
      </c>
    </row>
    <row r="28" spans="1:9" x14ac:dyDescent="0.25">
      <c r="A28" s="224">
        <f>IF('I and II. Overview'!$G62="",0,'I and II. Overview'!$G62)</f>
        <v>0</v>
      </c>
      <c r="H28" s="217" t="str">
        <f t="array" ref="H28">IFERROR(INDEX($A$2:$A$100,SMALL(IF(ISTEXT($A$2:$A$100),ROW($A$1:$A$99),""), ROW(A27))),"")</f>
        <v/>
      </c>
      <c r="I28" s="225">
        <f>SUMIF('I and II. Overview'!$G$36:$G$75,H28,'I and II. Overview'!$Z$36:$AA$75)+SUMIF('I and II. Overview'!$H$36:$H$75,H28,'I and II. Overview'!$Z$36:$AA$75)</f>
        <v>999540</v>
      </c>
    </row>
    <row r="29" spans="1:9" x14ac:dyDescent="0.25">
      <c r="A29" s="224">
        <f>IF('I and II. Overview'!$G63="",0,'I and II. Overview'!$G63)</f>
        <v>0</v>
      </c>
      <c r="H29" s="217" t="str">
        <f t="array" ref="H29">IFERROR(INDEX($A$2:$A$100,SMALL(IF(ISTEXT($A$2:$A$100),ROW($A$1:$A$99),""), ROW(A28))),"")</f>
        <v/>
      </c>
      <c r="I29" s="225">
        <f>SUMIF('I and II. Overview'!$G$36:$G$75,H29,'I and II. Overview'!$Z$36:$AA$75)+SUMIF('I and II. Overview'!$H$36:$H$75,H29,'I and II. Overview'!$Z$36:$AA$75)</f>
        <v>999540</v>
      </c>
    </row>
    <row r="30" spans="1:9" x14ac:dyDescent="0.25">
      <c r="A30" s="224">
        <f>IF('I and II. Overview'!$G64="",0,'I and II. Overview'!$G64)</f>
        <v>0</v>
      </c>
      <c r="H30" s="217" t="str">
        <f t="array" ref="H30">IFERROR(INDEX($A$2:$A$100,SMALL(IF(ISTEXT($A$2:$A$100),ROW($A$1:$A$99),""), ROW(A29))),"")</f>
        <v/>
      </c>
      <c r="I30" s="225">
        <f>SUMIF('I and II. Overview'!$G$36:$G$75,H30,'I and II. Overview'!$Z$36:$AA$75)+SUMIF('I and II. Overview'!$H$36:$H$75,H30,'I and II. Overview'!$Z$36:$AA$75)</f>
        <v>999540</v>
      </c>
    </row>
    <row r="31" spans="1:9" x14ac:dyDescent="0.25">
      <c r="A31" s="224">
        <f>IF('I and II. Overview'!$G65="",0,'I and II. Overview'!$G65)</f>
        <v>0</v>
      </c>
      <c r="H31" s="217" t="str">
        <f t="array" ref="H31">IFERROR(INDEX($A$2:$A$100,SMALL(IF(ISTEXT($A$2:$A$100),ROW($A$1:$A$99),""), ROW(A30))),"")</f>
        <v/>
      </c>
      <c r="I31" s="225">
        <f>SUMIF('I and II. Overview'!$G$36:$G$75,H31,'I and II. Overview'!$Z$36:$AA$75)+SUMIF('I and II. Overview'!$H$36:$H$75,H31,'I and II. Overview'!$Z$36:$AA$75)</f>
        <v>999540</v>
      </c>
    </row>
    <row r="32" spans="1:9" x14ac:dyDescent="0.25">
      <c r="A32" s="224">
        <f>IF('I and II. Overview'!$G66="",0,'I and II. Overview'!$G66)</f>
        <v>0</v>
      </c>
      <c r="H32" s="217" t="str">
        <f t="array" ref="H32">IFERROR(INDEX($A$2:$A$100,SMALL(IF(ISTEXT($A$2:$A$100),ROW($A$1:$A$99),""), ROW(A31))),"")</f>
        <v/>
      </c>
      <c r="I32" s="225">
        <f>SUMIF('I and II. Overview'!$G$36:$G$75,H32,'I and II. Overview'!$Z$36:$AA$75)+SUMIF('I and II. Overview'!$H$36:$H$75,H32,'I and II. Overview'!$Z$36:$AA$75)</f>
        <v>999540</v>
      </c>
    </row>
    <row r="33" spans="1:9" x14ac:dyDescent="0.25">
      <c r="A33" s="224">
        <f>IF('I and II. Overview'!$G67="",0,'I and II. Overview'!$G67)</f>
        <v>0</v>
      </c>
      <c r="H33" s="217" t="str">
        <f t="array" ref="H33">IFERROR(INDEX($A$2:$A$100,SMALL(IF(ISTEXT($A$2:$A$100),ROW($A$1:$A$99),""), ROW(A32))),"")</f>
        <v/>
      </c>
      <c r="I33" s="225">
        <f>SUMIF('I and II. Overview'!$G$36:$G$75,H33,'I and II. Overview'!$Z$36:$AA$75)+SUMIF('I and II. Overview'!$H$36:$H$75,H33,'I and II. Overview'!$Z$36:$AA$75)</f>
        <v>999540</v>
      </c>
    </row>
    <row r="34" spans="1:9" x14ac:dyDescent="0.25">
      <c r="A34" s="224">
        <f>IF('I and II. Overview'!$G68="",0,'I and II. Overview'!$G68)</f>
        <v>0</v>
      </c>
      <c r="H34" s="217" t="str">
        <f t="array" ref="H34">IFERROR(INDEX($A$2:$A$100,SMALL(IF(ISTEXT($A$2:$A$100),ROW($A$1:$A$99),""), ROW(A33))),"")</f>
        <v/>
      </c>
      <c r="I34" s="225">
        <f>SUMIF('I and II. Overview'!$G$36:$G$75,H34,'I and II. Overview'!$Z$36:$AA$75)+SUMIF('I and II. Overview'!$H$36:$H$75,H34,'I and II. Overview'!$Z$36:$AA$75)</f>
        <v>999540</v>
      </c>
    </row>
    <row r="35" spans="1:9" x14ac:dyDescent="0.25">
      <c r="A35" s="224">
        <f>IF('I and II. Overview'!$G69="",0,'I and II. Overview'!$G69)</f>
        <v>0</v>
      </c>
      <c r="H35" s="217" t="str">
        <f t="array" ref="H35">IFERROR(INDEX($A$2:$A$100,SMALL(IF(ISTEXT($A$2:$A$100),ROW($A$1:$A$99),""), ROW(A34))),"")</f>
        <v/>
      </c>
      <c r="I35" s="225">
        <f>SUMIF('I and II. Overview'!$G$36:$G$75,H35,'I and II. Overview'!$Z$36:$AA$75)+SUMIF('I and II. Overview'!$H$36:$H$75,H35,'I and II. Overview'!$Z$36:$AA$75)</f>
        <v>999540</v>
      </c>
    </row>
    <row r="36" spans="1:9" x14ac:dyDescent="0.25">
      <c r="A36" s="224">
        <f>IF('I and II. Overview'!$G70="",0,'I and II. Overview'!$G70)</f>
        <v>0</v>
      </c>
      <c r="H36" s="217" t="str">
        <f t="array" ref="H36">IFERROR(INDEX($A$2:$A$100,SMALL(IF(ISTEXT($A$2:$A$100),ROW($A$1:$A$99),""), ROW(A35))),"")</f>
        <v/>
      </c>
      <c r="I36" s="225">
        <f>SUMIF('I and II. Overview'!$G$36:$G$75,H36,'I and II. Overview'!$Z$36:$AA$75)+SUMIF('I and II. Overview'!$H$36:$H$75,H36,'I and II. Overview'!$Z$36:$AA$75)</f>
        <v>999540</v>
      </c>
    </row>
    <row r="37" spans="1:9" x14ac:dyDescent="0.25">
      <c r="A37" s="224">
        <f>IF('I and II. Overview'!$G71="",0,'I and II. Overview'!$G71)</f>
        <v>0</v>
      </c>
      <c r="H37" s="217" t="str">
        <f t="array" ref="H37">IFERROR(INDEX($A$2:$A$100,SMALL(IF(ISTEXT($A$2:$A$100),ROW($A$1:$A$99),""), ROW(A36))),"")</f>
        <v/>
      </c>
      <c r="I37" s="225">
        <f>SUMIF('I and II. Overview'!$G$36:$G$75,H37,'I and II. Overview'!$Z$36:$AA$75)+SUMIF('I and II. Overview'!$H$36:$H$75,H37,'I and II. Overview'!$Z$36:$AA$75)</f>
        <v>999540</v>
      </c>
    </row>
    <row r="38" spans="1:9" x14ac:dyDescent="0.25">
      <c r="A38" s="224">
        <f>IF('I and II. Overview'!$G72="",0,'I and II. Overview'!$G72)</f>
        <v>0</v>
      </c>
      <c r="H38" s="217" t="str">
        <f t="array" ref="H38">IFERROR(INDEX($A$2:$A$100,SMALL(IF(ISTEXT($A$2:$A$100),ROW($A$1:$A$99),""), ROW(A37))),"")</f>
        <v/>
      </c>
      <c r="I38" s="225">
        <f>SUMIF('I and II. Overview'!$G$36:$G$75,H38,'I and II. Overview'!$Z$36:$AA$75)+SUMIF('I and II. Overview'!$H$36:$H$75,H38,'I and II. Overview'!$Z$36:$AA$75)</f>
        <v>999540</v>
      </c>
    </row>
    <row r="39" spans="1:9" x14ac:dyDescent="0.25">
      <c r="A39" s="224">
        <f>IF('I and II. Overview'!$G73="",0,'I and II. Overview'!$G73)</f>
        <v>0</v>
      </c>
      <c r="H39" s="217" t="str">
        <f t="array" ref="H39">IFERROR(INDEX($A$2:$A$100,SMALL(IF(ISTEXT($A$2:$A$100),ROW($A$1:$A$99),""), ROW(A38))),"")</f>
        <v/>
      </c>
      <c r="I39" s="225">
        <f>SUMIF('I and II. Overview'!$G$36:$G$75,H39,'I and II. Overview'!$Z$36:$AA$75)+SUMIF('I and II. Overview'!$H$36:$H$75,H39,'I and II. Overview'!$Z$36:$AA$75)</f>
        <v>999540</v>
      </c>
    </row>
    <row r="40" spans="1:9" x14ac:dyDescent="0.25">
      <c r="A40" s="224">
        <f>IF('I and II. Overview'!$G74="",0,'I and II. Overview'!$G74)</f>
        <v>0</v>
      </c>
      <c r="H40" s="217" t="str">
        <f t="array" ref="H40">IFERROR(INDEX($A$2:$A$100,SMALL(IF(ISTEXT($A$2:$A$100),ROW($A$1:$A$99),""), ROW(A39))),"")</f>
        <v/>
      </c>
      <c r="I40" s="225">
        <f>SUMIF('I and II. Overview'!$G$36:$G$75,H40,'I and II. Overview'!$Z$36:$AA$75)+SUMIF('I and II. Overview'!$H$36:$H$75,H40,'I and II. Overview'!$Z$36:$AA$75)</f>
        <v>999540</v>
      </c>
    </row>
    <row r="41" spans="1:9" x14ac:dyDescent="0.25">
      <c r="A41" s="224">
        <f>IF('I and II. Overview'!$G75="",0,'I and II. Overview'!$G75)</f>
        <v>0</v>
      </c>
      <c r="H41" s="217" t="str">
        <f t="array" ref="H41">IFERROR(INDEX($A$2:$A$100,SMALL(IF(ISTEXT($A$2:$A$100),ROW($A$1:$A$99),""), ROW(A40))),"")</f>
        <v/>
      </c>
      <c r="I41" s="225">
        <f>SUMIF('I and II. Overview'!$G$36:$G$75,H41,'I and II. Overview'!$Z$36:$AA$75)+SUMIF('I and II. Overview'!$H$36:$H$75,H41,'I and II. Overview'!$Z$36:$AA$75)</f>
        <v>999540</v>
      </c>
    </row>
    <row r="42" spans="1:9" x14ac:dyDescent="0.25">
      <c r="A42" s="227"/>
    </row>
    <row r="43" spans="1:9" x14ac:dyDescent="0.25">
      <c r="A43" s="228"/>
    </row>
    <row r="44" spans="1:9" x14ac:dyDescent="0.25">
      <c r="A44" s="227"/>
    </row>
    <row r="45" spans="1:9" x14ac:dyDescent="0.25">
      <c r="A45" s="228"/>
    </row>
    <row r="46" spans="1:9" x14ac:dyDescent="0.25">
      <c r="A46" s="227"/>
    </row>
    <row r="47" spans="1:9" x14ac:dyDescent="0.25">
      <c r="A47" s="228"/>
    </row>
    <row r="48" spans="1:9" x14ac:dyDescent="0.25">
      <c r="A48" s="227"/>
    </row>
    <row r="49" spans="1:1" x14ac:dyDescent="0.25">
      <c r="A49" s="228"/>
    </row>
    <row r="50" spans="1:1" x14ac:dyDescent="0.25">
      <c r="A50" s="227"/>
    </row>
    <row r="51" spans="1:1" x14ac:dyDescent="0.25">
      <c r="A51" s="228"/>
    </row>
    <row r="52" spans="1:1" x14ac:dyDescent="0.25">
      <c r="A52" s="227"/>
    </row>
    <row r="53" spans="1:1" x14ac:dyDescent="0.25">
      <c r="A53" s="228"/>
    </row>
    <row r="54" spans="1:1" x14ac:dyDescent="0.25">
      <c r="A54" s="227"/>
    </row>
    <row r="55" spans="1:1" x14ac:dyDescent="0.25">
      <c r="A55" s="228"/>
    </row>
    <row r="56" spans="1:1" x14ac:dyDescent="0.25">
      <c r="A56" s="229"/>
    </row>
    <row r="57" spans="1:1" x14ac:dyDescent="0.25">
      <c r="A57" s="230"/>
    </row>
    <row r="58" spans="1:1" x14ac:dyDescent="0.25">
      <c r="A58" s="231"/>
    </row>
    <row r="59" spans="1:1" x14ac:dyDescent="0.25">
      <c r="A59" s="230"/>
    </row>
    <row r="60" spans="1:1" x14ac:dyDescent="0.25">
      <c r="A60" s="231"/>
    </row>
    <row r="61" spans="1:1" x14ac:dyDescent="0.25">
      <c r="A61" s="230"/>
    </row>
    <row r="62" spans="1:1" x14ac:dyDescent="0.25">
      <c r="A62" s="231"/>
    </row>
    <row r="63" spans="1:1" x14ac:dyDescent="0.25">
      <c r="A63" s="230"/>
    </row>
    <row r="64" spans="1:1" x14ac:dyDescent="0.25">
      <c r="A64" s="231"/>
    </row>
    <row r="65" spans="1:1" x14ac:dyDescent="0.25">
      <c r="A65" s="230"/>
    </row>
    <row r="66" spans="1:1" x14ac:dyDescent="0.25">
      <c r="A66" s="231"/>
    </row>
    <row r="67" spans="1:1" x14ac:dyDescent="0.25">
      <c r="A67" s="230"/>
    </row>
    <row r="68" spans="1:1" x14ac:dyDescent="0.25">
      <c r="A68" s="231"/>
    </row>
    <row r="69" spans="1:1" x14ac:dyDescent="0.25">
      <c r="A69" s="230"/>
    </row>
    <row r="70" spans="1:1" x14ac:dyDescent="0.25">
      <c r="A70" s="231"/>
    </row>
    <row r="71" spans="1:1" x14ac:dyDescent="0.25">
      <c r="A71" s="230"/>
    </row>
    <row r="72" spans="1:1" x14ac:dyDescent="0.25">
      <c r="A72" s="231"/>
    </row>
    <row r="73" spans="1:1" x14ac:dyDescent="0.25">
      <c r="A73" s="230"/>
    </row>
    <row r="74" spans="1:1" x14ac:dyDescent="0.25">
      <c r="A74" s="231"/>
    </row>
    <row r="75" spans="1:1" x14ac:dyDescent="0.25">
      <c r="A75" s="230"/>
    </row>
    <row r="76" spans="1:1" x14ac:dyDescent="0.25">
      <c r="A76" s="231"/>
    </row>
    <row r="77" spans="1:1" x14ac:dyDescent="0.25">
      <c r="A77" s="230"/>
    </row>
    <row r="78" spans="1:1" x14ac:dyDescent="0.25">
      <c r="A78" s="231"/>
    </row>
    <row r="79" spans="1:1" x14ac:dyDescent="0.25">
      <c r="A79" s="230"/>
    </row>
    <row r="80" spans="1:1" x14ac:dyDescent="0.25">
      <c r="A80" s="231"/>
    </row>
    <row r="81" spans="1:1" x14ac:dyDescent="0.25">
      <c r="A81" s="230"/>
    </row>
    <row r="82" spans="1:1" x14ac:dyDescent="0.25">
      <c r="A82" s="231"/>
    </row>
    <row r="83" spans="1:1" x14ac:dyDescent="0.25">
      <c r="A83" s="230"/>
    </row>
    <row r="84" spans="1:1" x14ac:dyDescent="0.25">
      <c r="A84" s="231"/>
    </row>
    <row r="85" spans="1:1" x14ac:dyDescent="0.25">
      <c r="A85" s="230"/>
    </row>
    <row r="86" spans="1:1" x14ac:dyDescent="0.25">
      <c r="A86" s="231"/>
    </row>
    <row r="87" spans="1:1" x14ac:dyDescent="0.25">
      <c r="A87" s="230"/>
    </row>
    <row r="88" spans="1:1" x14ac:dyDescent="0.25">
      <c r="A88" s="231"/>
    </row>
    <row r="89" spans="1:1" x14ac:dyDescent="0.25">
      <c r="A89" s="230"/>
    </row>
    <row r="90" spans="1:1" x14ac:dyDescent="0.25">
      <c r="A90" s="231"/>
    </row>
    <row r="91" spans="1:1" x14ac:dyDescent="0.25">
      <c r="A91" s="230"/>
    </row>
    <row r="92" spans="1:1" x14ac:dyDescent="0.25">
      <c r="A92" s="231"/>
    </row>
    <row r="93" spans="1:1" x14ac:dyDescent="0.25">
      <c r="A93" s="230"/>
    </row>
    <row r="94" spans="1:1" x14ac:dyDescent="0.25">
      <c r="A94" s="231"/>
    </row>
    <row r="95" spans="1:1" x14ac:dyDescent="0.25">
      <c r="A95" s="230"/>
    </row>
    <row r="96" spans="1:1" x14ac:dyDescent="0.25">
      <c r="A96" s="231"/>
    </row>
    <row r="97" spans="1:1" x14ac:dyDescent="0.25">
      <c r="A97" s="230"/>
    </row>
    <row r="98" spans="1:1" x14ac:dyDescent="0.25">
      <c r="A98" s="231"/>
    </row>
    <row r="99" spans="1:1" x14ac:dyDescent="0.25">
      <c r="A99" s="230"/>
    </row>
    <row r="100" spans="1:1" x14ac:dyDescent="0.25">
      <c r="A100" s="231"/>
    </row>
    <row r="101" spans="1:1" x14ac:dyDescent="0.25">
      <c r="A101" s="230"/>
    </row>
  </sheetData>
  <dataValidations count="1">
    <dataValidation type="list" allowBlank="1" showInputMessage="1" showErrorMessage="1" sqref="D2" xr:uid="{00000000-0002-0000-0700-000000000000}">
      <formula1>Names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101"/>
  <sheetViews>
    <sheetView zoomScaleNormal="100" workbookViewId="0">
      <selection activeCell="B2" sqref="B2"/>
    </sheetView>
  </sheetViews>
  <sheetFormatPr baseColWidth="10" defaultColWidth="9.140625" defaultRowHeight="15" x14ac:dyDescent="0.25"/>
  <cols>
    <col min="1" max="245" width="20" style="217" customWidth="1"/>
    <col min="246" max="1025" width="9.140625" style="217" customWidth="1"/>
  </cols>
  <sheetData>
    <row r="1" spans="1:8" ht="15" customHeight="1" x14ac:dyDescent="0.25">
      <c r="A1" s="218" t="s">
        <v>520</v>
      </c>
      <c r="D1" s="219" t="s">
        <v>521</v>
      </c>
      <c r="H1" s="220" t="s">
        <v>520</v>
      </c>
    </row>
    <row r="2" spans="1:8" ht="15.75" customHeight="1" x14ac:dyDescent="0.25">
      <c r="A2" s="224" t="str">
        <f>IF('I and II. Overview'!$F36="",0,'I and II. Overview'!$F36)</f>
        <v xml:space="preserve">P1 only </v>
      </c>
      <c r="E2" s="220" t="s">
        <v>522</v>
      </c>
      <c r="H2" s="217" t="str">
        <f>IFERROR(INDEX($A$2:$A$100,SMALL(IF(ISTEXT($A$2:$A$100),ROW($A$1:$A$99),""), ROW(A1))),"")</f>
        <v xml:space="preserve">P1 only </v>
      </c>
    </row>
    <row r="3" spans="1:8" x14ac:dyDescent="0.25">
      <c r="A3" s="224" t="str">
        <f>IF('I and II. Overview'!$F37="",0,'I and II. Overview'!$F37)</f>
        <v xml:space="preserve">P2 only </v>
      </c>
      <c r="H3" s="217" t="str">
        <f t="array" ref="H3">IFERROR(INDEX($A$2:$A$100,SMALL(IF(ISTEXT($A$2:$A$100),ROW($A$1:$A$99),""), ROW(A2))),"")</f>
        <v xml:space="preserve">P2 only </v>
      </c>
    </row>
    <row r="4" spans="1:8" x14ac:dyDescent="0.25">
      <c r="A4" s="224" t="str">
        <f>IF('I and II. Overview'!$F38="",0,'I and II. Overview'!$F38)</f>
        <v xml:space="preserve">P3 only </v>
      </c>
      <c r="H4" s="217" t="str">
        <f t="array" ref="H4">IFERROR(INDEX($A$2:$A$100,SMALL(IF(ISTEXT($A$2:$A$100),ROW($A$1:$A$99),""), ROW(A3))),"")</f>
        <v xml:space="preserve">P3 only </v>
      </c>
    </row>
    <row r="5" spans="1:8" x14ac:dyDescent="0.25">
      <c r="A5" s="224" t="str">
        <f>IF('I and II. Overview'!$F39="",0,'I and II. Overview'!$F39)</f>
        <v xml:space="preserve">P4 only </v>
      </c>
      <c r="H5" s="217" t="str">
        <f t="array" ref="H5">IFERROR(INDEX($A$2:$A$100,SMALL(IF(ISTEXT($A$2:$A$100),ROW($A$1:$A$99),""), ROW(A4))),"")</f>
        <v xml:space="preserve">P4 only </v>
      </c>
    </row>
    <row r="6" spans="1:8" x14ac:dyDescent="0.25">
      <c r="A6" s="224" t="str">
        <f>IF('I and II. Overview'!$F40="",0,'I and II. Overview'!$F40)</f>
        <v xml:space="preserve">P5 only </v>
      </c>
      <c r="H6" s="217" t="str">
        <f t="array" ref="H6">IFERROR(INDEX($A$2:$A$100,SMALL(IF(ISTEXT($A$2:$A$100),ROW($A$1:$A$99),""), ROW(A5))),"")</f>
        <v xml:space="preserve">P5 only </v>
      </c>
    </row>
    <row r="7" spans="1:8" x14ac:dyDescent="0.25">
      <c r="A7" s="224" t="str">
        <f>IF('I and II. Overview'!$F41="",0,'I and II. Overview'!$F41)</f>
        <v xml:space="preserve">P6 only </v>
      </c>
      <c r="H7" s="217" t="str">
        <f t="array" ref="H7">IFERROR(INDEX($A$2:$A$100,SMALL(IF(ISTEXT($A$2:$A$100),ROW($A$1:$A$99),""), ROW(A6))),"")</f>
        <v xml:space="preserve">P6 only </v>
      </c>
    </row>
    <row r="8" spans="1:8" x14ac:dyDescent="0.25">
      <c r="A8" s="224" t="str">
        <f>IF('I and II. Overview'!$F42="",0,'I and II. Overview'!$F42)</f>
        <v xml:space="preserve">P7 only </v>
      </c>
      <c r="H8" s="217" t="str">
        <f t="array" ref="H8">IFERROR(INDEX($A$2:$A$100,SMALL(IF(ISTEXT($A$2:$A$100),ROW($A$1:$A$99),""), ROW(A7))),"")</f>
        <v xml:space="preserve">P7 only </v>
      </c>
    </row>
    <row r="9" spans="1:8" x14ac:dyDescent="0.25">
      <c r="A9" s="224" t="str">
        <f>IF('I and II. Overview'!$F43="",0,'I and II. Overview'!$F43)</f>
        <v xml:space="preserve">P8 only </v>
      </c>
      <c r="H9" s="217" t="str">
        <f t="array" ref="H9">IFERROR(INDEX($A$2:$A$100,SMALL(IF(ISTEXT($A$2:$A$100),ROW($A$1:$A$99),""), ROW(A8))),"")</f>
        <v xml:space="preserve">P8 only </v>
      </c>
    </row>
    <row r="10" spans="1:8" x14ac:dyDescent="0.25">
      <c r="A10" s="224" t="str">
        <f>IF('I and II. Overview'!$F44="",0,'I and II. Overview'!$F44)</f>
        <v xml:space="preserve">P9 only </v>
      </c>
      <c r="H10" s="217" t="str">
        <f t="array" ref="H10">IFERROR(INDEX($A$2:$A$100,SMALL(IF(ISTEXT($A$2:$A$100),ROW($A$1:$A$99),""), ROW(A9))),"")</f>
        <v xml:space="preserve">P9 only </v>
      </c>
    </row>
    <row r="11" spans="1:8" x14ac:dyDescent="0.25">
      <c r="A11" s="224" t="str">
        <f>IF('I and II. Overview'!$F45="",0,'I and II. Overview'!$F45)</f>
        <v xml:space="preserve">P10 only </v>
      </c>
      <c r="H11" s="217" t="str">
        <f t="array" ref="H11">IFERROR(INDEX($A$2:$A$100,SMALL(IF(ISTEXT($A$2:$A$100),ROW($A$1:$A$99),""), ROW(A10))),"")</f>
        <v xml:space="preserve">P10 only </v>
      </c>
    </row>
    <row r="12" spans="1:8" x14ac:dyDescent="0.25">
      <c r="A12" s="224">
        <f>IF('I and II. Overview'!$F46="",0,'I and II. Overview'!$F46)</f>
        <v>0</v>
      </c>
      <c r="H12" s="217" t="str">
        <f t="array" ref="H12">IFERROR(INDEX($A$2:$A$100,SMALL(IF(ISTEXT($A$2:$A$100),ROW($A$1:$A$99),""), ROW(A11))),"")</f>
        <v/>
      </c>
    </row>
    <row r="13" spans="1:8" x14ac:dyDescent="0.25">
      <c r="A13" s="224">
        <f>IF('I and II. Overview'!$F47="",0,'I and II. Overview'!$F47)</f>
        <v>0</v>
      </c>
      <c r="H13" s="217" t="str">
        <f t="array" ref="H13">IFERROR(INDEX($A$2:$A$100,SMALL(IF(ISTEXT($A$2:$A$100),ROW($A$1:$A$99),""), ROW(A12))),"")</f>
        <v/>
      </c>
    </row>
    <row r="14" spans="1:8" x14ac:dyDescent="0.25">
      <c r="A14" s="224">
        <f>IF('I and II. Overview'!$F48="",0,'I and II. Overview'!$F48)</f>
        <v>0</v>
      </c>
      <c r="H14" s="217" t="str">
        <f t="array" ref="H14">IFERROR(INDEX($A$2:$A$100,SMALL(IF(ISTEXT($A$2:$A$100),ROW($A$1:$A$99),""), ROW(A13))),"")</f>
        <v/>
      </c>
    </row>
    <row r="15" spans="1:8" x14ac:dyDescent="0.25">
      <c r="A15" s="224">
        <f>IF('I and II. Overview'!$F49="",0,'I and II. Overview'!$F49)</f>
        <v>0</v>
      </c>
      <c r="H15" s="217" t="str">
        <f t="array" ref="H15">IFERROR(INDEX($A$2:$A$100,SMALL(IF(ISTEXT($A$2:$A$100),ROW($A$1:$A$99),""), ROW(A14))),"")</f>
        <v/>
      </c>
    </row>
    <row r="16" spans="1:8" x14ac:dyDescent="0.25">
      <c r="A16" s="224">
        <f>IF('I and II. Overview'!$F50="",0,'I and II. Overview'!$F50)</f>
        <v>0</v>
      </c>
      <c r="H16" s="217" t="str">
        <f t="array" ref="H16">IFERROR(INDEX($A$2:$A$100,SMALL(IF(ISTEXT($A$2:$A$100),ROW($A$1:$A$99),""), ROW(A15))),"")</f>
        <v/>
      </c>
    </row>
    <row r="17" spans="1:8" x14ac:dyDescent="0.25">
      <c r="A17" s="224">
        <f>IF('I and II. Overview'!$F51="",0,'I and II. Overview'!$F51)</f>
        <v>0</v>
      </c>
      <c r="H17" s="217" t="str">
        <f t="array" ref="H17">IFERROR(INDEX($A$2:$A$100,SMALL(IF(ISTEXT($A$2:$A$100),ROW($A$1:$A$99),""), ROW(A16))),"")</f>
        <v/>
      </c>
    </row>
    <row r="18" spans="1:8" x14ac:dyDescent="0.25">
      <c r="A18" s="224">
        <f>IF('I and II. Overview'!$F52="",0,'I and II. Overview'!$F52)</f>
        <v>0</v>
      </c>
      <c r="H18" s="217" t="str">
        <f t="array" ref="H18">IFERROR(INDEX($A$2:$A$100,SMALL(IF(ISTEXT($A$2:$A$100),ROW($A$1:$A$99),""), ROW(A17))),"")</f>
        <v/>
      </c>
    </row>
    <row r="19" spans="1:8" x14ac:dyDescent="0.25">
      <c r="A19" s="224">
        <f>IF('I and II. Overview'!$F53="",0,'I and II. Overview'!$F53)</f>
        <v>0</v>
      </c>
      <c r="H19" s="217" t="str">
        <f t="array" ref="H19">IFERROR(INDEX($A$2:$A$100,SMALL(IF(ISTEXT($A$2:$A$100),ROW($A$1:$A$99),""), ROW(A18))),"")</f>
        <v/>
      </c>
    </row>
    <row r="20" spans="1:8" x14ac:dyDescent="0.25">
      <c r="A20" s="224">
        <f>IF('I and II. Overview'!$F54="",0,'I and II. Overview'!$F54)</f>
        <v>0</v>
      </c>
      <c r="H20" s="217" t="str">
        <f t="array" ref="H20">IFERROR(INDEX($A$2:$A$100,SMALL(IF(ISTEXT($A$2:$A$100),ROW($A$1:$A$99),""), ROW(A19))),"")</f>
        <v/>
      </c>
    </row>
    <row r="21" spans="1:8" x14ac:dyDescent="0.25">
      <c r="A21" s="224">
        <f>IF('I and II. Overview'!$F55="",0,'I and II. Overview'!$F55)</f>
        <v>0</v>
      </c>
      <c r="H21" s="217" t="str">
        <f t="array" ref="H21">IFERROR(INDEX($A$2:$A$100,SMALL(IF(ISTEXT($A$2:$A$100),ROW($A$1:$A$99),""), ROW(A20))),"")</f>
        <v/>
      </c>
    </row>
    <row r="22" spans="1:8" x14ac:dyDescent="0.25">
      <c r="A22" s="224">
        <f>IF('I and II. Overview'!$F56="",0,'I and II. Overview'!$F56)</f>
        <v>0</v>
      </c>
      <c r="H22" s="217" t="str">
        <f t="array" ref="H22">IFERROR(INDEX($A$2:$A$100,SMALL(IF(ISTEXT($A$2:$A$100),ROW($A$1:$A$99),""), ROW(A21))),"")</f>
        <v/>
      </c>
    </row>
    <row r="23" spans="1:8" x14ac:dyDescent="0.25">
      <c r="A23" s="224">
        <f>IF('I and II. Overview'!$F57="",0,'I and II. Overview'!$F57)</f>
        <v>0</v>
      </c>
      <c r="H23" s="217" t="str">
        <f t="array" ref="H23">IFERROR(INDEX($A$2:$A$100,SMALL(IF(ISTEXT($A$2:$A$100),ROW($A$1:$A$99),""), ROW(A22))),"")</f>
        <v/>
      </c>
    </row>
    <row r="24" spans="1:8" x14ac:dyDescent="0.25">
      <c r="A24" s="224">
        <f>IF('I and II. Overview'!$F58="",0,'I and II. Overview'!$F58)</f>
        <v>0</v>
      </c>
      <c r="H24" s="217" t="str">
        <f t="array" ref="H24">IFERROR(INDEX($A$2:$A$100,SMALL(IF(ISTEXT($A$2:$A$100),ROW($A$1:$A$99),""), ROW(A23))),"")</f>
        <v/>
      </c>
    </row>
    <row r="25" spans="1:8" x14ac:dyDescent="0.25">
      <c r="A25" s="224">
        <f>IF('I and II. Overview'!$F59="",0,'I and II. Overview'!$F59)</f>
        <v>0</v>
      </c>
      <c r="H25" s="217" t="str">
        <f t="array" ref="H25">IFERROR(INDEX($A$2:$A$100,SMALL(IF(ISTEXT($A$2:$A$100),ROW($A$1:$A$99),""), ROW(A24))),"")</f>
        <v/>
      </c>
    </row>
    <row r="26" spans="1:8" x14ac:dyDescent="0.25">
      <c r="A26" s="224">
        <f>IF('I and II. Overview'!$F60="",0,'I and II. Overview'!$F60)</f>
        <v>0</v>
      </c>
      <c r="H26" s="217" t="str">
        <f t="array" ref="H26">IFERROR(INDEX($A$2:$A$100,SMALL(IF(ISTEXT($A$2:$A$100),ROW($A$1:$A$99),""), ROW(A25))),"")</f>
        <v/>
      </c>
    </row>
    <row r="27" spans="1:8" x14ac:dyDescent="0.25">
      <c r="A27" s="224">
        <f>IF('I and II. Overview'!$F61="",0,'I and II. Overview'!$F61)</f>
        <v>0</v>
      </c>
      <c r="H27" s="217" t="str">
        <f t="array" ref="H27">IFERROR(INDEX($A$2:$A$100,SMALL(IF(ISTEXT($A$2:$A$100),ROW($A$1:$A$99),""), ROW(A26))),"")</f>
        <v/>
      </c>
    </row>
    <row r="28" spans="1:8" x14ac:dyDescent="0.25">
      <c r="A28" s="224">
        <f>IF('I and II. Overview'!$F62="",0,'I and II. Overview'!$F62)</f>
        <v>0</v>
      </c>
      <c r="H28" s="217" t="str">
        <f t="array" ref="H28">IFERROR(INDEX($A$2:$A$100,SMALL(IF(ISTEXT($A$2:$A$100),ROW($A$1:$A$99),""), ROW(A27))),"")</f>
        <v/>
      </c>
    </row>
    <row r="29" spans="1:8" x14ac:dyDescent="0.25">
      <c r="A29" s="224">
        <f>IF('I and II. Overview'!$F63="",0,'I and II. Overview'!$F63)</f>
        <v>0</v>
      </c>
      <c r="H29" s="217" t="str">
        <f t="array" ref="H29">IFERROR(INDEX($A$2:$A$100,SMALL(IF(ISTEXT($A$2:$A$100),ROW($A$1:$A$99),""), ROW(A28))),"")</f>
        <v/>
      </c>
    </row>
    <row r="30" spans="1:8" x14ac:dyDescent="0.25">
      <c r="A30" s="224">
        <f>IF('I and II. Overview'!$F64="",0,'I and II. Overview'!$F64)</f>
        <v>0</v>
      </c>
      <c r="H30" s="217" t="str">
        <f t="array" ref="H30">IFERROR(INDEX($A$2:$A$100,SMALL(IF(ISTEXT($A$2:$A$100),ROW($A$1:$A$99),""), ROW(A29))),"")</f>
        <v/>
      </c>
    </row>
    <row r="31" spans="1:8" x14ac:dyDescent="0.25">
      <c r="A31" s="224">
        <f>IF('I and II. Overview'!$F65="",0,'I and II. Overview'!$F65)</f>
        <v>0</v>
      </c>
      <c r="H31" s="217" t="str">
        <f t="array" ref="H31">IFERROR(INDEX($A$2:$A$100,SMALL(IF(ISTEXT($A$2:$A$100),ROW($A$1:$A$99),""), ROW(A30))),"")</f>
        <v/>
      </c>
    </row>
    <row r="32" spans="1:8" x14ac:dyDescent="0.25">
      <c r="A32" s="224">
        <f>IF('I and II. Overview'!$F66="",0,'I and II. Overview'!$F66)</f>
        <v>0</v>
      </c>
      <c r="H32" s="217" t="str">
        <f t="array" ref="H32">IFERROR(INDEX($A$2:$A$100,SMALL(IF(ISTEXT($A$2:$A$100),ROW($A$1:$A$99),""), ROW(A31))),"")</f>
        <v/>
      </c>
    </row>
    <row r="33" spans="1:8" x14ac:dyDescent="0.25">
      <c r="A33" s="224">
        <f>IF('I and II. Overview'!$F67="",0,'I and II. Overview'!$F67)</f>
        <v>0</v>
      </c>
      <c r="H33" s="217" t="str">
        <f t="array" ref="H33">IFERROR(INDEX($A$2:$A$100,SMALL(IF(ISTEXT($A$2:$A$100),ROW($A$1:$A$99),""), ROW(A32))),"")</f>
        <v/>
      </c>
    </row>
    <row r="34" spans="1:8" x14ac:dyDescent="0.25">
      <c r="A34" s="224">
        <f>IF('I and II. Overview'!$F68="",0,'I and II. Overview'!$F68)</f>
        <v>0</v>
      </c>
      <c r="H34" s="217" t="str">
        <f t="array" ref="H34">IFERROR(INDEX($A$2:$A$100,SMALL(IF(ISTEXT($A$2:$A$100),ROW($A$1:$A$99),""), ROW(A33))),"")</f>
        <v/>
      </c>
    </row>
    <row r="35" spans="1:8" x14ac:dyDescent="0.25">
      <c r="A35" s="224">
        <f>IF('I and II. Overview'!$F69="",0,'I and II. Overview'!$F69)</f>
        <v>0</v>
      </c>
      <c r="H35" s="217" t="str">
        <f t="array" ref="H35">IFERROR(INDEX($A$2:$A$100,SMALL(IF(ISTEXT($A$2:$A$100),ROW($A$1:$A$99),""), ROW(A34))),"")</f>
        <v/>
      </c>
    </row>
    <row r="36" spans="1:8" x14ac:dyDescent="0.25">
      <c r="A36" s="224">
        <f>IF('I and II. Overview'!$F70="",0,'I and II. Overview'!$F70)</f>
        <v>0</v>
      </c>
      <c r="H36" s="217" t="str">
        <f t="array" ref="H36">IFERROR(INDEX($A$2:$A$100,SMALL(IF(ISTEXT($A$2:$A$100),ROW($A$1:$A$99),""), ROW(A35))),"")</f>
        <v/>
      </c>
    </row>
    <row r="37" spans="1:8" x14ac:dyDescent="0.25">
      <c r="A37" s="224">
        <f>IF('I and II. Overview'!$F71="",0,'I and II. Overview'!$F71)</f>
        <v>0</v>
      </c>
      <c r="H37" s="217" t="str">
        <f t="array" ref="H37">IFERROR(INDEX($A$2:$A$100,SMALL(IF(ISTEXT($A$2:$A$100),ROW($A$1:$A$99),""), ROW(A36))),"")</f>
        <v/>
      </c>
    </row>
    <row r="38" spans="1:8" x14ac:dyDescent="0.25">
      <c r="A38" s="224">
        <f>IF('I and II. Overview'!$F72="",0,'I and II. Overview'!$F72)</f>
        <v>0</v>
      </c>
      <c r="H38" s="217" t="str">
        <f t="array" ref="H38">IFERROR(INDEX($A$2:$A$100,SMALL(IF(ISTEXT($A$2:$A$100),ROW($A$1:$A$99),""), ROW(A37))),"")</f>
        <v/>
      </c>
    </row>
    <row r="39" spans="1:8" x14ac:dyDescent="0.25">
      <c r="A39" s="224">
        <f>IF('I and II. Overview'!$F73="",0,'I and II. Overview'!$F73)</f>
        <v>0</v>
      </c>
      <c r="H39" s="217" t="str">
        <f t="array" ref="H39">IFERROR(INDEX($A$2:$A$100,SMALL(IF(ISTEXT($A$2:$A$100),ROW($A$1:$A$99),""), ROW(A38))),"")</f>
        <v/>
      </c>
    </row>
    <row r="40" spans="1:8" x14ac:dyDescent="0.25">
      <c r="A40" s="224">
        <f>IF('I and II. Overview'!$F74="",0,'I and II. Overview'!$F74)</f>
        <v>0</v>
      </c>
      <c r="H40" s="217" t="str">
        <f t="array" ref="H40">IFERROR(INDEX($A$2:$A$100,SMALL(IF(ISTEXT($A$2:$A$100),ROW($A$1:$A$99),""), ROW(A39))),"")</f>
        <v/>
      </c>
    </row>
    <row r="41" spans="1:8" x14ac:dyDescent="0.25">
      <c r="A41" s="224">
        <f>IF('I and II. Overview'!$F75="",0,'I and II. Overview'!$F75)</f>
        <v>0</v>
      </c>
      <c r="H41" s="217" t="str">
        <f t="array" ref="H41">IFERROR(INDEX($A$2:$A$100,SMALL(IF(ISTEXT($A$2:$A$100),ROW($A$1:$A$99),""), ROW(A40))),"")</f>
        <v/>
      </c>
    </row>
    <row r="42" spans="1:8" x14ac:dyDescent="0.25">
      <c r="A42" s="227"/>
    </row>
    <row r="43" spans="1:8" x14ac:dyDescent="0.25">
      <c r="A43" s="228"/>
    </row>
    <row r="44" spans="1:8" x14ac:dyDescent="0.25">
      <c r="A44" s="227"/>
    </row>
    <row r="45" spans="1:8" x14ac:dyDescent="0.25">
      <c r="A45" s="228"/>
    </row>
    <row r="46" spans="1:8" x14ac:dyDescent="0.25">
      <c r="A46" s="227"/>
    </row>
    <row r="47" spans="1:8" x14ac:dyDescent="0.25">
      <c r="A47" s="228"/>
    </row>
    <row r="48" spans="1:8" x14ac:dyDescent="0.25">
      <c r="A48" s="227"/>
    </row>
    <row r="49" spans="1:1" x14ac:dyDescent="0.25">
      <c r="A49" s="228"/>
    </row>
    <row r="50" spans="1:1" x14ac:dyDescent="0.25">
      <c r="A50" s="227"/>
    </row>
    <row r="51" spans="1:1" x14ac:dyDescent="0.25">
      <c r="A51" s="228"/>
    </row>
    <row r="52" spans="1:1" x14ac:dyDescent="0.25">
      <c r="A52" s="227"/>
    </row>
    <row r="53" spans="1:1" x14ac:dyDescent="0.25">
      <c r="A53" s="228"/>
    </row>
    <row r="54" spans="1:1" x14ac:dyDescent="0.25">
      <c r="A54" s="227"/>
    </row>
    <row r="55" spans="1:1" x14ac:dyDescent="0.25">
      <c r="A55" s="228"/>
    </row>
    <row r="56" spans="1:1" x14ac:dyDescent="0.25">
      <c r="A56" s="229"/>
    </row>
    <row r="57" spans="1:1" x14ac:dyDescent="0.25">
      <c r="A57" s="230"/>
    </row>
    <row r="58" spans="1:1" x14ac:dyDescent="0.25">
      <c r="A58" s="231"/>
    </row>
    <row r="59" spans="1:1" x14ac:dyDescent="0.25">
      <c r="A59" s="230"/>
    </row>
    <row r="60" spans="1:1" x14ac:dyDescent="0.25">
      <c r="A60" s="231"/>
    </row>
    <row r="61" spans="1:1" x14ac:dyDescent="0.25">
      <c r="A61" s="230"/>
    </row>
    <row r="62" spans="1:1" x14ac:dyDescent="0.25">
      <c r="A62" s="231"/>
    </row>
    <row r="63" spans="1:1" x14ac:dyDescent="0.25">
      <c r="A63" s="230"/>
    </row>
    <row r="64" spans="1:1" x14ac:dyDescent="0.25">
      <c r="A64" s="231"/>
    </row>
    <row r="65" spans="1:1" x14ac:dyDescent="0.25">
      <c r="A65" s="230"/>
    </row>
    <row r="66" spans="1:1" x14ac:dyDescent="0.25">
      <c r="A66" s="231"/>
    </row>
    <row r="67" spans="1:1" x14ac:dyDescent="0.25">
      <c r="A67" s="230"/>
    </row>
    <row r="68" spans="1:1" x14ac:dyDescent="0.25">
      <c r="A68" s="231"/>
    </row>
    <row r="69" spans="1:1" x14ac:dyDescent="0.25">
      <c r="A69" s="230"/>
    </row>
    <row r="70" spans="1:1" x14ac:dyDescent="0.25">
      <c r="A70" s="231"/>
    </row>
    <row r="71" spans="1:1" x14ac:dyDescent="0.25">
      <c r="A71" s="230"/>
    </row>
    <row r="72" spans="1:1" x14ac:dyDescent="0.25">
      <c r="A72" s="231"/>
    </row>
    <row r="73" spans="1:1" x14ac:dyDescent="0.25">
      <c r="A73" s="230"/>
    </row>
    <row r="74" spans="1:1" x14ac:dyDescent="0.25">
      <c r="A74" s="231"/>
    </row>
    <row r="75" spans="1:1" x14ac:dyDescent="0.25">
      <c r="A75" s="230"/>
    </row>
    <row r="76" spans="1:1" x14ac:dyDescent="0.25">
      <c r="A76" s="231"/>
    </row>
    <row r="77" spans="1:1" x14ac:dyDescent="0.25">
      <c r="A77" s="230"/>
    </row>
    <row r="78" spans="1:1" x14ac:dyDescent="0.25">
      <c r="A78" s="231"/>
    </row>
    <row r="79" spans="1:1" x14ac:dyDescent="0.25">
      <c r="A79" s="230"/>
    </row>
    <row r="80" spans="1:1" x14ac:dyDescent="0.25">
      <c r="A80" s="231"/>
    </row>
    <row r="81" spans="1:1" x14ac:dyDescent="0.25">
      <c r="A81" s="230"/>
    </row>
    <row r="82" spans="1:1" x14ac:dyDescent="0.25">
      <c r="A82" s="231"/>
    </row>
    <row r="83" spans="1:1" x14ac:dyDescent="0.25">
      <c r="A83" s="230"/>
    </row>
    <row r="84" spans="1:1" x14ac:dyDescent="0.25">
      <c r="A84" s="231"/>
    </row>
    <row r="85" spans="1:1" x14ac:dyDescent="0.25">
      <c r="A85" s="230"/>
    </row>
    <row r="86" spans="1:1" x14ac:dyDescent="0.25">
      <c r="A86" s="231"/>
    </row>
    <row r="87" spans="1:1" x14ac:dyDescent="0.25">
      <c r="A87" s="230"/>
    </row>
    <row r="88" spans="1:1" x14ac:dyDescent="0.25">
      <c r="A88" s="231"/>
    </row>
    <row r="89" spans="1:1" x14ac:dyDescent="0.25">
      <c r="A89" s="230"/>
    </row>
    <row r="90" spans="1:1" x14ac:dyDescent="0.25">
      <c r="A90" s="231"/>
    </row>
    <row r="91" spans="1:1" x14ac:dyDescent="0.25">
      <c r="A91" s="230"/>
    </row>
    <row r="92" spans="1:1" x14ac:dyDescent="0.25">
      <c r="A92" s="231"/>
    </row>
    <row r="93" spans="1:1" x14ac:dyDescent="0.25">
      <c r="A93" s="230"/>
    </row>
    <row r="94" spans="1:1" x14ac:dyDescent="0.25">
      <c r="A94" s="231"/>
    </row>
    <row r="95" spans="1:1" x14ac:dyDescent="0.25">
      <c r="A95" s="230"/>
    </row>
    <row r="96" spans="1:1" x14ac:dyDescent="0.25">
      <c r="A96" s="231"/>
    </row>
    <row r="97" spans="1:1" x14ac:dyDescent="0.25">
      <c r="A97" s="230"/>
    </row>
    <row r="98" spans="1:1" x14ac:dyDescent="0.25">
      <c r="A98" s="231"/>
    </row>
    <row r="99" spans="1:1" x14ac:dyDescent="0.25">
      <c r="A99" s="230"/>
    </row>
    <row r="100" spans="1:1" x14ac:dyDescent="0.25">
      <c r="A100" s="231"/>
    </row>
    <row r="101" spans="1:1" x14ac:dyDescent="0.25">
      <c r="A101" s="230"/>
    </row>
  </sheetData>
  <dataValidations count="1">
    <dataValidation type="list" allowBlank="1" showInputMessage="1" showErrorMessage="1" sqref="D2" xr:uid="{00000000-0002-0000-0800-000000000000}">
      <formula1>names_complete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25</vt:i4>
      </vt:variant>
    </vt:vector>
  </HeadingPairs>
  <TitlesOfParts>
    <vt:vector size="34" baseType="lpstr">
      <vt:lpstr>I and II. Overview</vt:lpstr>
      <vt:lpstr>III. Project implementation sup</vt:lpstr>
      <vt:lpstr>IV. Learning mobility-optional</vt:lpstr>
      <vt:lpstr>V. Work packages overview</vt:lpstr>
      <vt:lpstr>Ceiling - Project impl.</vt:lpstr>
      <vt:lpstr>Translation</vt:lpstr>
      <vt:lpstr>Sheet1</vt:lpstr>
      <vt:lpstr>Sheet2</vt:lpstr>
      <vt:lpstr>Sheet3</vt:lpstr>
      <vt:lpstr>'I and II. Overview'!_FilterDatenbank</vt:lpstr>
      <vt:lpstr>AE</vt:lpstr>
      <vt:lpstr>Countries</vt:lpstr>
      <vt:lpstr>'Ceiling - Project impl.'!Druckbereich</vt:lpstr>
      <vt:lpstr>Translation!Druckbereich</vt:lpstr>
      <vt:lpstr>'III. Project implementation sup'!Drucktitel</vt:lpstr>
      <vt:lpstr>'IV. Learning mobility-optional'!Drucktitel</vt:lpstr>
      <vt:lpstr>P</vt:lpstr>
      <vt:lpstr>Partner_Affiliated</vt:lpstr>
      <vt:lpstr>'III. Project implementation sup'!Print_Titles_0</vt:lpstr>
      <vt:lpstr>'IV. Learning mobility-optional'!Print_Titles_0</vt:lpstr>
      <vt:lpstr>'III. Project implementation sup'!Print_Titles_0_0</vt:lpstr>
      <vt:lpstr>'IV. Learning mobility-optional'!Print_Titles_0_0</vt:lpstr>
      <vt:lpstr>'III. Project implementation sup'!Print_Titles_0_0_0</vt:lpstr>
      <vt:lpstr>'IV. Learning mobility-optional'!Print_Titles_0_0_0</vt:lpstr>
      <vt:lpstr>'III. Project implementation sup'!Print_Titles_0_0_0_0</vt:lpstr>
      <vt:lpstr>'IV. Learning mobility-optional'!Print_Titles_0_0_0_0</vt:lpstr>
      <vt:lpstr>'III. Project implementation sup'!Print_Titles_0_0_0_0_0</vt:lpstr>
      <vt:lpstr>'IV. Learning mobility-optional'!Print_Titles_0_0_0_0_0</vt:lpstr>
      <vt:lpstr>'III. Project implementation sup'!Print_Titles_0_0_0_0_0_0</vt:lpstr>
      <vt:lpstr>'IV. Learning mobility-optional'!Print_Titles_0_0_0_0_0_0</vt:lpstr>
      <vt:lpstr>'III. Project implementation sup'!Print_Titles_0_0_0_0_0_0_0</vt:lpstr>
      <vt:lpstr>'IV. Learning mobility-optional'!Print_Titles_0_0_0_0_0_0_0</vt:lpstr>
      <vt:lpstr>'III. Project implementation sup'!Print_Titles_0_0_0_0_0_0_0_0</vt:lpstr>
      <vt:lpstr>'IV. Learning mobility-optional'!Print_Titles_0_0_0_0_0_0_0_0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Alliaces detailed Budget v.1.0</dc:title>
  <dc:subject/>
  <dc:creator>CARBONI Damiano (EACEA)</dc:creator>
  <dc:description>Alliances detailed budget V.1.0</dc:description>
  <cp:lastModifiedBy>graebe</cp:lastModifiedBy>
  <cp:revision>18</cp:revision>
  <cp:lastPrinted>2019-11-11T11:35:48Z</cp:lastPrinted>
  <dcterms:created xsi:type="dcterms:W3CDTF">2013-09-27T15:40:24Z</dcterms:created>
  <dcterms:modified xsi:type="dcterms:W3CDTF">2020-02-18T10:23:07Z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European Commission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