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_xlnm.Print_Titles" vbProcedure="false">'III. Project implementation sup'!$2:$3</definedName>
    <definedName function="false" hidden="false" localSheetId="1" name="_xlnm.Print_Titles_0" vbProcedure="false">'III. Project implementation sup'!$2:$3</definedName>
    <definedName function="false" hidden="false" localSheetId="1" name="_xlnm.Print_Titles_0_0" vbProcedure="false">'III. Project implementation sup'!$2:$3</definedName>
    <definedName function="false" hidden="false" localSheetId="1" name="_xlnm.Print_Titles_0_0_0" vbProcedure="false">'III. Project implementation sup'!$2:$3</definedName>
    <definedName function="false" hidden="false" localSheetId="1" name="_xlnm.Print_Titles_0_0_0_0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2" name="_xlnm.Print_Titles_0" vbProcedure="false">'IV. Learning mobility-optional'!$10:$11</definedName>
    <definedName function="false" hidden="false" localSheetId="2" name="_xlnm.Print_Titles_0_0" vbProcedure="false">'IV. Learning mobility-optional'!$10:$11</definedName>
    <definedName function="false" hidden="false" localSheetId="2" name="_xlnm.Print_Titles_0_0_0" vbProcedure="false">'IV. Learning mobility-optional'!$10:$11</definedName>
    <definedName function="false" hidden="false" localSheetId="2" name="_xlnm.Print_Titles_0_0_0_0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<sst xmlns="http://schemas.openxmlformats.org/spreadsheetml/2006/main" count="1118" uniqueCount="528">
  <si>
    <t xml:space="preserve">English</t>
  </si>
  <si>
    <t xml:space="preserve">KA</t>
  </si>
  <si>
    <t xml:space="preserve">SIM</t>
  </si>
  <si>
    <t xml:space="preserve">Systematic Innovation Methodologies</t>
  </si>
  <si>
    <t xml:space="preserve">partners_validated</t>
  </si>
  <si>
    <t xml:space="preserve">P</t>
  </si>
  <si>
    <t xml:space="preserve">ULEI</t>
  </si>
  <si>
    <t xml:space="preserve">Germany</t>
  </si>
  <si>
    <t xml:space="preserve">HSO</t>
  </si>
  <si>
    <t xml:space="preserve">UTC</t>
  </si>
  <si>
    <t xml:space="preserve">Romania</t>
  </si>
  <si>
    <t xml:space="preserve">LUT</t>
  </si>
  <si>
    <t xml:space="preserve">Finland</t>
  </si>
  <si>
    <t xml:space="preserve">Jantschgi</t>
  </si>
  <si>
    <t xml:space="preserve">Austria</t>
  </si>
  <si>
    <t xml:space="preserve">Schaeffler</t>
  </si>
  <si>
    <t xml:space="preserve">Arxia</t>
  </si>
  <si>
    <t xml:space="preserve">TehnoPlast</t>
  </si>
  <si>
    <t xml:space="preserve">Farmec</t>
  </si>
  <si>
    <t xml:space="preserve">Target Invention</t>
  </si>
  <si>
    <t xml:space="preserve">Belarus</t>
  </si>
  <si>
    <t xml:space="preserve">NPK Consult</t>
  </si>
  <si>
    <t xml:space="preserve">Territory of Russia as recognised by international law</t>
  </si>
  <si>
    <t xml:space="preserve">BM TRIZ</t>
  </si>
  <si>
    <t xml:space="preserve">P1 only </t>
  </si>
  <si>
    <t xml:space="preserve">P2 only </t>
  </si>
  <si>
    <t xml:space="preserve">100 - 1,999 KM</t>
  </si>
  <si>
    <t xml:space="preserve">2,000 - 19,999 KM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</si>
  <si>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</si>
  <si>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</si>
  <si>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</si>
  <si>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</si>
  <si>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</si>
  <si>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</si>
  <si>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</si>
  <si>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</si>
  <si>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</si>
  <si>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</si>
  <si>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</si>
  <si>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x</t>
  </si>
  <si>
    <t xml:space="preserve">M3</t>
  </si>
  <si>
    <t xml:space="preserve">M2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</si>
  <si>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</si>
  <si>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</si>
  <si>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</si>
  <si>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</si>
  <si>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</si>
  <si>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</si>
  <si>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</si>
  <si>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</si>
  <si>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</si>
  <si>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</si>
  <si>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</si>
  <si>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</si>
  <si>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</si>
  <si>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</si>
  <si>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</si>
  <si>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</si>
  <si>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</si>
  <si>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</si>
  <si>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</si>
  <si>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</si>
  <si>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</si>
  <si>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</si>
  <si>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</si>
  <si>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</si>
  <si>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</si>
  <si>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</si>
  <si>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</si>
  <si>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</si>
  <si>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</si>
  <si>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</si>
  <si>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</si>
  <si>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</si>
  <si>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</si>
  <si>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</si>
  <si>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</si>
  <si>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</si>
  <si>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</si>
  <si>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</si>
  <si>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Sweden</t>
  </si>
  <si>
    <t xml:space="preserve">Liechtenstein</t>
  </si>
  <si>
    <t xml:space="preserve">Norway</t>
  </si>
  <si>
    <t xml:space="preserve">Belgium</t>
  </si>
  <si>
    <t xml:space="preserve">France</t>
  </si>
  <si>
    <t xml:space="preserve">Italy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</si>
  <si>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</si>
  <si>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</si>
  <si>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</si>
  <si>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</si>
  <si>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</si>
  <si>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</si>
  <si>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</si>
  <si>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</si>
  <si>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</si>
  <si>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</si>
  <si>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</si>
  <si>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</si>
  <si>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</si>
  <si>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</si>
  <si>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</si>
  <si>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</si>
  <si>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</si>
  <si>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</si>
  <si>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</si>
  <si>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</si>
  <si>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</si>
  <si>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</si>
  <si>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</si>
  <si>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</si>
  <si>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</si>
  <si>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</si>
  <si>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</si>
  <si>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</si>
  <si>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</si>
  <si>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</si>
  <si>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</si>
  <si>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</si>
  <si>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</si>
  <si>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</si>
  <si>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</si>
  <si>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</si>
  <si>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</si>
  <si>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</si>
  <si>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</si>
  <si>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</si>
  <si>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</si>
  <si>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</si>
  <si>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</si>
  <si>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</si>
  <si>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</si>
  <si>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</si>
  <si>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</si>
  <si>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</si>
  <si>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</si>
  <si>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</si>
  <si>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</si>
  <si>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</si>
  <si>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</si>
  <si>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</si>
  <si>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</si>
  <si>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</si>
  <si>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</si>
  <si>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</si>
  <si>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</si>
  <si>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</si>
  <si>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</si>
  <si>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</si>
  <si>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</si>
  <si>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</si>
  <si>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</si>
  <si>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</si>
  <si>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</si>
  <si>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</si>
  <si>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</si>
  <si>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</si>
  <si>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</si>
  <si>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</si>
  <si>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</si>
  <si>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</si>
  <si>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</si>
  <si>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</si>
  <si>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</si>
  <si>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</si>
  <si>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</si>
  <si>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</si>
  <si>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</si>
  <si>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</si>
  <si>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</si>
  <si>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</si>
  <si>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</si>
  <si>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</si>
  <si>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</si>
  <si>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</si>
  <si>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</si>
  <si>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</si>
  <si>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</si>
  <si>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</si>
  <si>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</si>
  <si>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</si>
  <si>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</si>
  <si>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</si>
  <si>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</si>
  <si>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</si>
  <si>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</si>
  <si>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</si>
  <si>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</si>
  <si>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</si>
  <si>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</si>
  <si>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</si>
  <si>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</si>
  <si>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</si>
  <si>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</si>
  <si>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</si>
  <si>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</si>
  <si>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</si>
  <si>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</si>
  <si>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</si>
  <si>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</si>
  <si>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</si>
  <si>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</si>
  <si>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</si>
  <si>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</si>
  <si>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</si>
  <si>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</si>
  <si>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</si>
  <si>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</si>
  <si>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</si>
  <si>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</si>
  <si>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</si>
  <si>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</si>
  <si>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</si>
  <si>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</si>
  <si>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</si>
  <si>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</si>
  <si>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</si>
  <si>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</si>
  <si>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</si>
  <si>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</si>
  <si>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</si>
  <si>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</si>
  <si>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</si>
  <si>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</si>
  <si>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</si>
  <si>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</si>
  <si>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</si>
  <si>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</si>
  <si>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</si>
  <si>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</si>
  <si>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</si>
  <si>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</si>
  <si>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</si>
  <si>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</si>
  <si>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</si>
  <si>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</si>
  <si>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</si>
  <si>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</si>
  <si>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</si>
  <si>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</si>
  <si>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</si>
  <si>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</si>
  <si>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</si>
  <si>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</si>
  <si>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</si>
  <si>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</si>
  <si>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</si>
  <si>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</si>
  <si>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</si>
  <si>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</si>
  <si>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</si>
  <si>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</si>
  <si>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</si>
  <si>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</si>
  <si>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</si>
  <si>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</si>
  <si>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</si>
  <si>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</si>
  <si>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</si>
  <si>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</si>
  <si>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</si>
  <si>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</si>
  <si>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</si>
  <si>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</si>
  <si>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</si>
  <si>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</si>
  <si>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</si>
  <si>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</si>
  <si>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</si>
  <si>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</si>
  <si>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</si>
  <si>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</si>
  <si>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</si>
  <si>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Language selected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</si>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</sst>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#,##0"/>
    <numFmt numFmtId="168" formatCode="_ * #,##0.00_ ;_ * \-#,##0.00_ ;_ * \-??_ ;_ @_ "/>
    <numFmt numFmtId="169" formatCode="#,##0.00"/>
    <numFmt numFmtId="170" formatCode="0.00"/>
    <numFmt numFmtId="171" formatCode="_ &quot;€ &quot;* #,##0.00_ ;_ &quot;€ &quot;* \-#,##0.00_ ;_ &quot;€ &quot;* \-??_ ;_ @_ 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8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8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8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8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90"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2</xdr:col>
      <xdr:colOff>1389240</xdr:colOff>
      <xdr:row>4</xdr:row>
      <xdr:rowOff>135360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680" y="38160"/>
          <a:ext cx="1705320" cy="93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28800</xdr:colOff>
      <xdr:row>0</xdr:row>
      <xdr:rowOff>19080</xdr:rowOff>
    </xdr:from>
    <xdr:to>
      <xdr:col>8</xdr:col>
      <xdr:colOff>846000</xdr:colOff>
      <xdr:row>2</xdr:row>
      <xdr:rowOff>9000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922040" y="19080"/>
          <a:ext cx="1955880" cy="4089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true" showOutlineSymbols="true" defaultGridColor="true" view="normal" topLeftCell="C26" colorId="64" zoomScale="100" zoomScaleNormal="100" zoomScalePageLayoutView="100" workbookViewId="0">
      <selection pane="topLeft" activeCell="K47" activeCellId="0" sqref="K47"/>
    </sheetView>
  </sheetViews>
  <sheetFormatPr defaultRowHeight="12.8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8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2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2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2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2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false" hidden="true" outlineLevel="0" max="1025" min="29" style="1" width="11.52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 t="n">
        <v>36</v>
      </c>
      <c r="L12" s="28"/>
      <c r="M12" s="29" t="str">
        <f aca="false">+IF(K12="",Translation!A17,Translation!A22)</f>
        <v>months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 t="s">
        <v>2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4.15" hidden="false" customHeight="tru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 t="s">
        <v>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0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0</v>
      </c>
      <c r="Q22" s="47"/>
      <c r="R22" s="47"/>
      <c r="S22" s="25"/>
      <c r="T22" s="47" t="n">
        <f aca="false">+IF(AND(K12=24,SUM(K22+P22)&gt;700000),700000,IF(AND(K12=36,SUM(K22+P22)&gt;1000000),1000000,SUM(K22+P22)))</f>
        <v>0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0</v>
      </c>
      <c r="Q26" s="47"/>
      <c r="R26" s="47"/>
      <c r="S26" s="25"/>
      <c r="T26" s="47" t="n">
        <f aca="false">+K26+P26</f>
        <v>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0</v>
      </c>
      <c r="Q28" s="53"/>
      <c r="R28" s="53"/>
      <c r="S28" s="48"/>
      <c r="T28" s="53" t="n">
        <f aca="false">+K28+P28</f>
        <v>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0</v>
      </c>
      <c r="L30" s="56"/>
      <c r="M30" s="56"/>
      <c r="N30" s="56"/>
      <c r="O30" s="33"/>
      <c r="P30" s="56" t="n">
        <f aca="false">SUM(P22:R29)</f>
        <v>0</v>
      </c>
      <c r="Q30" s="56"/>
      <c r="R30" s="56"/>
      <c r="S30" s="57"/>
      <c r="T30" s="56" t="n">
        <f aca="false">+IF(AND(K12=24,SUM(K30+P30)&gt;700000),700000,IF(AND(K12=36,SUM(K30+P30)&gt;1000000),1000000,SUM(K30+P30)))</f>
        <v>0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4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6.5" hidden="false" customHeight="false" outlineLevel="0" collapsed="false">
      <c r="A36" s="70" t="s">
        <v>5</v>
      </c>
      <c r="B36" s="71" t="n">
        <v>1</v>
      </c>
      <c r="C36" s="72" t="s">
        <v>5</v>
      </c>
      <c r="D36" s="73" t="str">
        <f aca="false">IF(C36="P","P",IF(C36="AE","Table2",""))</f>
        <v>P</v>
      </c>
      <c r="E36" s="74" t="str">
        <f aca="false">IF(C36="","",CONCATENATE(C36,B36))</f>
        <v>P1</v>
      </c>
      <c r="F36" s="74" t="str">
        <f aca="false">IF(C36="","",IF(C36="P",CONCATENATE(C36,B36," only "),CONCATENATE(C36,B36," to ",H36)))</f>
        <v>P1 only</v>
      </c>
      <c r="G36" s="75" t="str">
        <f aca="false">TEXT(IF(LEFT(E36,1)="P",E36,0),0)</f>
        <v>P1</v>
      </c>
      <c r="H36" s="76"/>
      <c r="I36" s="77" t="s">
        <v>6</v>
      </c>
      <c r="J36" s="77"/>
      <c r="K36" s="78" t="s">
        <v>7</v>
      </c>
      <c r="L36" s="78"/>
      <c r="M36" s="51"/>
      <c r="N36" s="79" t="n">
        <f aca="false">IF(LEFT(E36,1)="P",SUMIF('III. Project implementation sup'!$B$4:$B$123,E36,'III. Project implementation sup'!$V$4:$V$123),"")</f>
        <v>0</v>
      </c>
      <c r="O36" s="79"/>
      <c r="P36" s="79"/>
      <c r="Q36" s="51"/>
      <c r="R36" s="79" t="n">
        <f aca="false">IF(LEFT(E36,1)="P",SUMIF('IV. Learning mobility-optional'!$B$12:$B$161,E36,'IV. Learning mobility-optional'!$I$12:$I$161),"")</f>
        <v>0</v>
      </c>
      <c r="S36" s="79"/>
      <c r="T36" s="79"/>
      <c r="U36" s="51"/>
      <c r="V36" s="79" t="n">
        <f aca="false">IF(LEFT(E36,1)="P",SUMIF('IV. Learning mobility-optional'!$B$12:$B$161,E36,'IV. Learning mobility-optional'!$M$12:$M$161),"")</f>
        <v>0</v>
      </c>
      <c r="W36" s="79"/>
      <c r="X36" s="79"/>
      <c r="Y36" s="51"/>
      <c r="Z36" s="80" t="n">
        <f aca="false">IFERROR((V36+R36+N36),"")</f>
        <v>0</v>
      </c>
      <c r="AA36" s="80"/>
      <c r="AB36" s="51"/>
    </row>
    <row r="37" customFormat="false" ht="16.5" hidden="false" customHeight="true" outlineLevel="0" collapsed="false">
      <c r="A37" s="70" t="s">
        <v>5</v>
      </c>
      <c r="B37" s="71" t="n">
        <v>2</v>
      </c>
      <c r="C37" s="72" t="s">
        <v>5</v>
      </c>
      <c r="D37" s="73" t="str">
        <f aca="false">IF(C37="P","P",IF(C37="AE","Table2",""))</f>
        <v>P</v>
      </c>
      <c r="E37" s="74" t="str">
        <f aca="false">IF(C37="","",CONCATENATE(C37,B37))</f>
        <v>P2</v>
      </c>
      <c r="F37" s="74" t="str">
        <f aca="false">IF(C37="","",IF(C37="P",CONCATENATE(C37,B37," only "),CONCATENATE(C37,B37," to ",H37)))</f>
        <v>P2 only</v>
      </c>
      <c r="G37" s="75" t="str">
        <f aca="false">TEXT(IF(LEFT(E37,1)="P",E37,""),0)</f>
        <v>P2</v>
      </c>
      <c r="H37" s="76"/>
      <c r="I37" s="77" t="s">
        <v>8</v>
      </c>
      <c r="J37" s="77"/>
      <c r="K37" s="78" t="s">
        <v>7</v>
      </c>
      <c r="L37" s="78"/>
      <c r="M37" s="51"/>
      <c r="N37" s="79" t="n">
        <f aca="false">IF(LEFT(E37,1)="P",SUMIF('III. Project implementation sup'!$B$4:$B$123,E37,'III. Project implementation sup'!$V$4:$V$123),"")</f>
        <v>0</v>
      </c>
      <c r="O37" s="79"/>
      <c r="P37" s="79"/>
      <c r="Q37" s="51"/>
      <c r="R37" s="79" t="n">
        <f aca="false">IF(LEFT(E37,1)="P",SUMIF('IV. Learning mobility-optional'!$B$12:$B$161,E37,'IV. Learning mobility-optional'!$I$12:$I$161),"")</f>
        <v>0</v>
      </c>
      <c r="S37" s="79"/>
      <c r="T37" s="79"/>
      <c r="U37" s="51"/>
      <c r="V37" s="79" t="n">
        <f aca="false">IF(LEFT(E37,1)="P",SUMIF('IV. Learning mobility-optional'!$B$12:$B$161,E37,'IV. Learning mobility-optional'!$M$12:$M$161),"")</f>
        <v>0</v>
      </c>
      <c r="W37" s="79"/>
      <c r="X37" s="79"/>
      <c r="Y37" s="51"/>
      <c r="Z37" s="80" t="n">
        <f aca="false">IFERROR((V37+R37+N37),"")</f>
        <v>0</v>
      </c>
      <c r="AA37" s="80"/>
      <c r="AB37" s="51"/>
    </row>
    <row r="38" customFormat="false" ht="16.5" hidden="false" customHeight="true" outlineLevel="0" collapsed="false">
      <c r="A38" s="70" t="s">
        <v>5</v>
      </c>
      <c r="B38" s="71" t="n">
        <v>3</v>
      </c>
      <c r="C38" s="72" t="s">
        <v>5</v>
      </c>
      <c r="D38" s="73" t="str">
        <f aca="false">IF(C38="P","P",IF(C38="AE","Table2",""))</f>
        <v>P</v>
      </c>
      <c r="E38" s="74" t="str">
        <f aca="false">IF(C38="","",CONCATENATE(C38,B38))</f>
        <v>P3</v>
      </c>
      <c r="F38" s="74" t="str">
        <f aca="false">IF(C38="","",IF(C38="P",CONCATENATE(C38,B38," only "),CONCATENATE(C38,B38," to ",H38)))</f>
        <v>P3 only</v>
      </c>
      <c r="G38" s="75" t="str">
        <f aca="false">TEXT(IF(LEFT(E38,1)="P",E38,""),0)</f>
        <v>P3</v>
      </c>
      <c r="H38" s="76"/>
      <c r="I38" s="77" t="s">
        <v>9</v>
      </c>
      <c r="J38" s="77"/>
      <c r="K38" s="78" t="s">
        <v>10</v>
      </c>
      <c r="L38" s="78"/>
      <c r="M38" s="51"/>
      <c r="N38" s="79" t="n">
        <f aca="false">IF(LEFT(E38,1)="P",SUMIF('III. Project implementation sup'!$B$4:$B$123,E38,'III. Project implementation sup'!$V$4:$V$123),"")</f>
        <v>0</v>
      </c>
      <c r="O38" s="79"/>
      <c r="P38" s="79"/>
      <c r="Q38" s="51"/>
      <c r="R38" s="79" t="n">
        <f aca="false">IF(LEFT(E38,1)="P",SUMIF('IV. Learning mobility-optional'!$B$12:$B$161,E38,'IV. Learning mobility-optional'!$I$12:$I$161),"")</f>
        <v>0</v>
      </c>
      <c r="S38" s="79"/>
      <c r="T38" s="79"/>
      <c r="U38" s="51"/>
      <c r="V38" s="79" t="n">
        <f aca="false">IF(LEFT(E38,1)="P",SUMIF('IV. Learning mobility-optional'!$B$12:$B$161,E38,'IV. Learning mobility-optional'!$M$12:$M$161),"")</f>
        <v>0</v>
      </c>
      <c r="W38" s="79"/>
      <c r="X38" s="79"/>
      <c r="Y38" s="51"/>
      <c r="Z38" s="80" t="n">
        <f aca="false">IFERROR((V38+R38+N38),"")</f>
        <v>0</v>
      </c>
      <c r="AA38" s="80"/>
      <c r="AB38" s="51"/>
    </row>
    <row r="39" customFormat="false" ht="16.5" hidden="false" customHeight="true" outlineLevel="0" collapsed="false">
      <c r="A39" s="70" t="s">
        <v>5</v>
      </c>
      <c r="B39" s="71" t="n">
        <v>4</v>
      </c>
      <c r="C39" s="72" t="s">
        <v>5</v>
      </c>
      <c r="D39" s="73" t="str">
        <f aca="false">IF(C39="P","P",IF(C39="AE","Table2",""))</f>
        <v>P</v>
      </c>
      <c r="E39" s="74" t="str">
        <f aca="false">IF(C39="","",CONCATENATE(C39,B39))</f>
        <v>P4</v>
      </c>
      <c r="F39" s="74" t="str">
        <f aca="false">IF(C39="","",IF(C39="P",CONCATENATE(C39,B39," only "),CONCATENATE(C39,B39," to ",H39)))</f>
        <v>P4 only</v>
      </c>
      <c r="G39" s="75" t="str">
        <f aca="false">TEXT(IF(LEFT(E39,1)="P",E39,""),0)</f>
        <v>P4</v>
      </c>
      <c r="H39" s="76"/>
      <c r="I39" s="77" t="s">
        <v>11</v>
      </c>
      <c r="J39" s="77"/>
      <c r="K39" s="78" t="s">
        <v>12</v>
      </c>
      <c r="L39" s="78"/>
      <c r="M39" s="51"/>
      <c r="N39" s="79" t="n">
        <f aca="false">IF(LEFT(E39,1)="P",SUMIF('III. Project implementation sup'!$B$4:$B$123,E39,'III. Project implementation sup'!$V$4:$V$123),"")</f>
        <v>0</v>
      </c>
      <c r="O39" s="79"/>
      <c r="P39" s="79"/>
      <c r="Q39" s="51"/>
      <c r="R39" s="79" t="n">
        <f aca="false">IF(LEFT(E39,1)="P",SUMIF('IV. Learning mobility-optional'!$B$12:$B$161,E39,'IV. Learning mobility-optional'!$I$12:$I$161),"")</f>
        <v>0</v>
      </c>
      <c r="S39" s="79"/>
      <c r="T39" s="79"/>
      <c r="U39" s="51"/>
      <c r="V39" s="79" t="n">
        <f aca="false">IF(LEFT(E39,1)="P",SUMIF('IV. Learning mobility-optional'!$B$12:$B$161,E39,'IV. Learning mobility-optional'!$M$12:$M$161),"")</f>
        <v>0</v>
      </c>
      <c r="W39" s="79"/>
      <c r="X39" s="79"/>
      <c r="Y39" s="51"/>
      <c r="Z39" s="80" t="n">
        <f aca="false">IFERROR((V39+R39+N39),"")</f>
        <v>0</v>
      </c>
      <c r="AA39" s="80"/>
      <c r="AB39" s="51"/>
    </row>
    <row r="40" customFormat="false" ht="16.5" hidden="false" customHeight="true" outlineLevel="0" collapsed="false">
      <c r="A40" s="70" t="s">
        <v>5</v>
      </c>
      <c r="B40" s="71" t="n">
        <v>5</v>
      </c>
      <c r="C40" s="72" t="s">
        <v>5</v>
      </c>
      <c r="D40" s="73" t="str">
        <f aca="false">IF(C40="P","P",IF(C40="AE","Table2",""))</f>
        <v>P</v>
      </c>
      <c r="E40" s="74" t="str">
        <f aca="false">IF(C40="","",CONCATENATE(C40,B40))</f>
        <v>P5</v>
      </c>
      <c r="F40" s="74" t="str">
        <f aca="false">IF(C40="","",IF(C40="P",CONCATENATE(C40,B40," only "),CONCATENATE(C40,B40," to ",H40)))</f>
        <v>P5 only</v>
      </c>
      <c r="G40" s="75" t="str">
        <f aca="false">TEXT(IF(LEFT(E40,1)="P",E40,""),0)</f>
        <v>P5</v>
      </c>
      <c r="H40" s="76"/>
      <c r="I40" s="77" t="s">
        <v>13</v>
      </c>
      <c r="J40" s="77"/>
      <c r="K40" s="78" t="s">
        <v>14</v>
      </c>
      <c r="L40" s="78"/>
      <c r="M40" s="51"/>
      <c r="N40" s="79" t="n">
        <f aca="false">IF(LEFT(E40,1)="P",SUMIF('III. Project implementation sup'!$B$4:$B$123,E40,'III. Project implementation sup'!$V$4:$V$123),"")</f>
        <v>0</v>
      </c>
      <c r="O40" s="79"/>
      <c r="P40" s="79"/>
      <c r="Q40" s="51"/>
      <c r="R40" s="79" t="n">
        <f aca="false">IF(LEFT(E40,1)="P",SUMIF('IV. Learning mobility-optional'!$B$12:$B$161,E40,'IV. Learning mobility-optional'!$I$12:$I$161),"")</f>
        <v>0</v>
      </c>
      <c r="S40" s="79"/>
      <c r="T40" s="79"/>
      <c r="U40" s="51"/>
      <c r="V40" s="79" t="n">
        <f aca="false">IF(LEFT(E40,1)="P",SUMIF('IV. Learning mobility-optional'!$B$12:$B$161,E40,'IV. Learning mobility-optional'!$M$12:$M$161),"")</f>
        <v>0</v>
      </c>
      <c r="W40" s="79"/>
      <c r="X40" s="79"/>
      <c r="Y40" s="51"/>
      <c r="Z40" s="80" t="n">
        <f aca="false">IFERROR((V40+R40+N40),"")</f>
        <v>0</v>
      </c>
      <c r="AA40" s="80"/>
      <c r="AB40" s="51"/>
    </row>
    <row r="41" customFormat="false" ht="16.5" hidden="false" customHeight="true" outlineLevel="0" collapsed="false">
      <c r="A41" s="70" t="s">
        <v>5</v>
      </c>
      <c r="B41" s="71" t="n">
        <v>6</v>
      </c>
      <c r="C41" s="72" t="s">
        <v>5</v>
      </c>
      <c r="D41" s="73" t="str">
        <f aca="false">IF(C41="P","P",IF(C41="AE","Table2",""))</f>
        <v>P</v>
      </c>
      <c r="E41" s="74" t="str">
        <f aca="false">IF(C41="","",CONCATENATE(C41,B41))</f>
        <v>P6</v>
      </c>
      <c r="F41" s="74" t="str">
        <f aca="false">IF(C41="","",IF(C41="P",CONCATENATE(C41,B41," only "),CONCATENATE(C41,B41," to ",H41)))</f>
        <v>P6 only</v>
      </c>
      <c r="G41" s="75" t="str">
        <f aca="false">TEXT(IF(LEFT(E41,1)="P",E41,""),0)</f>
        <v>P6</v>
      </c>
      <c r="H41" s="76"/>
      <c r="I41" s="77" t="s">
        <v>15</v>
      </c>
      <c r="J41" s="77"/>
      <c r="K41" s="78" t="s">
        <v>7</v>
      </c>
      <c r="L41" s="78"/>
      <c r="M41" s="51"/>
      <c r="N41" s="79" t="n">
        <f aca="false">IF(LEFT(E41,1)="P",SUMIF('III. Project implementation sup'!$B$4:$B$123,E41,'III. Project implementation sup'!$V$4:$V$123),"")</f>
        <v>0</v>
      </c>
      <c r="O41" s="79"/>
      <c r="P41" s="79"/>
      <c r="Q41" s="51"/>
      <c r="R41" s="79" t="n">
        <f aca="false">IF(LEFT(E41,1)="P",SUMIF('IV. Learning mobility-optional'!$B$12:$B$161,E41,'IV. Learning mobility-optional'!$I$12:$I$161),"")</f>
        <v>0</v>
      </c>
      <c r="S41" s="79"/>
      <c r="T41" s="79"/>
      <c r="U41" s="51"/>
      <c r="V41" s="79" t="n">
        <f aca="false">IF(LEFT(E41,1)="P",SUMIF('IV. Learning mobility-optional'!$B$12:$B$161,E41,'IV. Learning mobility-optional'!$M$12:$M$161),"")</f>
        <v>0</v>
      </c>
      <c r="W41" s="79"/>
      <c r="X41" s="79"/>
      <c r="Y41" s="51"/>
      <c r="Z41" s="80" t="n">
        <f aca="false">IFERROR((V41+R41+N41),"")</f>
        <v>0</v>
      </c>
      <c r="AA41" s="80"/>
      <c r="AB41" s="51"/>
    </row>
    <row r="42" customFormat="false" ht="16.5" hidden="false" customHeight="true" outlineLevel="0" collapsed="false">
      <c r="A42" s="70" t="s">
        <v>5</v>
      </c>
      <c r="B42" s="71" t="n">
        <v>7</v>
      </c>
      <c r="C42" s="72" t="s">
        <v>5</v>
      </c>
      <c r="D42" s="73" t="str">
        <f aca="false">IF(C42="P","P",IF(C42="AE","Table2",""))</f>
        <v>P</v>
      </c>
      <c r="E42" s="74" t="str">
        <f aca="false">IF(C42="","",CONCATENATE(C42,B42))</f>
        <v>P7</v>
      </c>
      <c r="F42" s="74" t="str">
        <f aca="false">IF(C42="","",IF(C42="P",CONCATENATE(C42,B42," only "),CONCATENATE(C42,B42," to ",H42)))</f>
        <v>P7 only</v>
      </c>
      <c r="G42" s="75" t="str">
        <f aca="false">TEXT(IF(LEFT(E42,1)="P",E42,""),0)</f>
        <v>P7</v>
      </c>
      <c r="H42" s="76"/>
      <c r="I42" s="77" t="s">
        <v>16</v>
      </c>
      <c r="J42" s="77"/>
      <c r="K42" s="78" t="s">
        <v>10</v>
      </c>
      <c r="L42" s="78"/>
      <c r="M42" s="51"/>
      <c r="N42" s="79" t="n">
        <f aca="false">IF(LEFT(E42,1)="P",SUMIF('III. Project implementation sup'!$B$4:$B$123,E42,'III. Project implementation sup'!$V$4:$V$123),"")</f>
        <v>0</v>
      </c>
      <c r="O42" s="79"/>
      <c r="P42" s="79"/>
      <c r="Q42" s="51"/>
      <c r="R42" s="79" t="n">
        <f aca="false">IF(LEFT(E42,1)="P",SUMIF('IV. Learning mobility-optional'!$B$12:$B$161,E42,'IV. Learning mobility-optional'!$I$12:$I$161),"")</f>
        <v>0</v>
      </c>
      <c r="S42" s="79"/>
      <c r="T42" s="79"/>
      <c r="U42" s="51"/>
      <c r="V42" s="79" t="n">
        <f aca="false">IF(LEFT(E42,1)="P",SUMIF('IV. Learning mobility-optional'!$B$12:$B$161,E42,'IV. Learning mobility-optional'!$M$12:$M$161),"")</f>
        <v>0</v>
      </c>
      <c r="W42" s="79"/>
      <c r="X42" s="79"/>
      <c r="Y42" s="51"/>
      <c r="Z42" s="80" t="n">
        <f aca="false">IFERROR((V42+R42+N42),"")</f>
        <v>0</v>
      </c>
      <c r="AA42" s="80"/>
      <c r="AB42" s="51"/>
    </row>
    <row r="43" customFormat="false" ht="16.5" hidden="false" customHeight="true" outlineLevel="0" collapsed="false">
      <c r="A43" s="70" t="s">
        <v>5</v>
      </c>
      <c r="B43" s="71" t="n">
        <v>8</v>
      </c>
      <c r="C43" s="72" t="s">
        <v>5</v>
      </c>
      <c r="D43" s="73" t="str">
        <f aca="false">IF(C43="P","P",IF(C43="AE","Table2",""))</f>
        <v>P</v>
      </c>
      <c r="E43" s="74" t="str">
        <f aca="false">IF(C43="","",CONCATENATE(C43,B43))</f>
        <v>P8</v>
      </c>
      <c r="F43" s="74" t="str">
        <f aca="false">IF(C43="","",IF(C43="P",CONCATENATE(C43,B43," only "),CONCATENATE(C43,B43," to ",H43)))</f>
        <v>P8 only</v>
      </c>
      <c r="G43" s="75" t="str">
        <f aca="false">TEXT(IF(LEFT(E43,1)="P",E43,""),0)</f>
        <v>P8</v>
      </c>
      <c r="H43" s="76"/>
      <c r="I43" s="77" t="s">
        <v>17</v>
      </c>
      <c r="J43" s="77"/>
      <c r="K43" s="78" t="s">
        <v>10</v>
      </c>
      <c r="L43" s="78"/>
      <c r="M43" s="51"/>
      <c r="N43" s="79" t="n">
        <f aca="false">IF(LEFT(E43,1)="P",SUMIF('III. Project implementation sup'!$B$4:$B$123,E43,'III. Project implementation sup'!$V$4:$V$123),"")</f>
        <v>0</v>
      </c>
      <c r="O43" s="79"/>
      <c r="P43" s="79"/>
      <c r="Q43" s="51"/>
      <c r="R43" s="79" t="n">
        <f aca="false">IF(LEFT(E43,1)="P",SUMIF('IV. Learning mobility-optional'!$B$12:$B$161,E43,'IV. Learning mobility-optional'!$I$12:$I$161),"")</f>
        <v>0</v>
      </c>
      <c r="S43" s="79"/>
      <c r="T43" s="79"/>
      <c r="U43" s="51"/>
      <c r="V43" s="79" t="n">
        <f aca="false">IF(LEFT(E43,1)="P",SUMIF('IV. Learning mobility-optional'!$B$12:$B$161,E43,'IV. Learning mobility-optional'!$M$12:$M$161),"")</f>
        <v>0</v>
      </c>
      <c r="W43" s="79"/>
      <c r="X43" s="79"/>
      <c r="Y43" s="51"/>
      <c r="Z43" s="80" t="n">
        <f aca="false">IFERROR((V43+R43+N43),"")</f>
        <v>0</v>
      </c>
      <c r="AA43" s="80"/>
      <c r="AB43" s="51"/>
    </row>
    <row r="44" customFormat="false" ht="16.5" hidden="false" customHeight="true" outlineLevel="0" collapsed="false">
      <c r="A44" s="70" t="s">
        <v>5</v>
      </c>
      <c r="B44" s="71" t="n">
        <v>9</v>
      </c>
      <c r="C44" s="72" t="s">
        <v>5</v>
      </c>
      <c r="D44" s="73" t="str">
        <f aca="false">IF(C44="P","P",IF(C44="AE","Table2",""))</f>
        <v>P</v>
      </c>
      <c r="E44" s="74" t="str">
        <f aca="false">IF(C44="","",CONCATENATE(C44,B44))</f>
        <v>P9</v>
      </c>
      <c r="F44" s="74" t="str">
        <f aca="false">IF(C44="","",IF(C44="P",CONCATENATE(C44,B44," only "),CONCATENATE(C44,B44," to ",H44)))</f>
        <v>P9 only</v>
      </c>
      <c r="G44" s="75" t="str">
        <f aca="false">TEXT(IF(LEFT(E44,1)="P",E44,""),0)</f>
        <v>P9</v>
      </c>
      <c r="H44" s="76"/>
      <c r="I44" s="81" t="s">
        <v>18</v>
      </c>
      <c r="J44" s="81"/>
      <c r="K44" s="78" t="s">
        <v>10</v>
      </c>
      <c r="L44" s="78"/>
      <c r="M44" s="51"/>
      <c r="N44" s="79" t="n">
        <f aca="false">IF(LEFT(E44,1)="P",SUMIF('III. Project implementation sup'!$B$4:$B$123,E44,'III. Project implementation sup'!$V$4:$V$123),"")</f>
        <v>0</v>
      </c>
      <c r="O44" s="79"/>
      <c r="P44" s="79"/>
      <c r="Q44" s="51"/>
      <c r="R44" s="79" t="n">
        <f aca="false">IF(LEFT(E44,1)="P",SUMIF('IV. Learning mobility-optional'!$B$12:$B$161,E44,'IV. Learning mobility-optional'!$I$12:$I$161),"")</f>
        <v>0</v>
      </c>
      <c r="S44" s="79"/>
      <c r="T44" s="79"/>
      <c r="U44" s="51"/>
      <c r="V44" s="79" t="n">
        <f aca="false">IF(LEFT(E44,1)="P",SUMIF('IV. Learning mobility-optional'!$B$12:$B$161,E44,'IV. Learning mobility-optional'!$M$12:$M$161),"")</f>
        <v>0</v>
      </c>
      <c r="W44" s="79"/>
      <c r="X44" s="79"/>
      <c r="Y44" s="51"/>
      <c r="Z44" s="80" t="n">
        <f aca="false">IFERROR((V44+R44+N44),"")</f>
        <v>0</v>
      </c>
      <c r="AA44" s="80"/>
      <c r="AB44" s="51"/>
    </row>
    <row r="45" customFormat="false" ht="16.5" hidden="false" customHeight="true" outlineLevel="0" collapsed="false">
      <c r="A45" s="70" t="s">
        <v>5</v>
      </c>
      <c r="B45" s="71" t="n">
        <v>10</v>
      </c>
      <c r="C45" s="72" t="s">
        <v>5</v>
      </c>
      <c r="D45" s="73" t="str">
        <f aca="false">IF(C45="P","P",IF(C45="AE","Table2",""))</f>
        <v>P</v>
      </c>
      <c r="E45" s="74" t="str">
        <f aca="false">IF(C45="","",CONCATENATE(C45,B45))</f>
        <v>P10</v>
      </c>
      <c r="F45" s="74" t="str">
        <f aca="false">IF(C45="","",IF(C45="P",CONCATENATE(C45,B45," only "),CONCATENATE(C45,B45," to ",H45)))</f>
        <v>P10 only</v>
      </c>
      <c r="G45" s="75" t="str">
        <f aca="false">TEXT(IF(LEFT(E45,1)="P",E45,""),0)</f>
        <v>P10</v>
      </c>
      <c r="H45" s="76"/>
      <c r="I45" s="81" t="s">
        <v>19</v>
      </c>
      <c r="J45" s="81"/>
      <c r="K45" s="78" t="s">
        <v>20</v>
      </c>
      <c r="L45" s="78"/>
      <c r="M45" s="51"/>
      <c r="N45" s="79" t="n">
        <f aca="false">IF(LEFT(E45,1)="P",SUMIF('III. Project implementation sup'!$B$4:$B$123,E45,'III. Project implementation sup'!$V$4:$V$123),"")</f>
        <v>0</v>
      </c>
      <c r="O45" s="79"/>
      <c r="P45" s="79"/>
      <c r="Q45" s="51"/>
      <c r="R45" s="79" t="n">
        <f aca="false">IF(LEFT(E45,1)="P",SUMIF('IV. Learning mobility-optional'!$B$12:$B$161,E45,'IV. Learning mobility-optional'!$I$12:$I$161),"")</f>
        <v>0</v>
      </c>
      <c r="S45" s="79"/>
      <c r="T45" s="79"/>
      <c r="U45" s="51"/>
      <c r="V45" s="79" t="n">
        <f aca="false">IF(LEFT(E45,1)="P",SUMIF('IV. Learning mobility-optional'!$B$12:$B$161,E45,'IV. Learning mobility-optional'!$M$12:$M$161),"")</f>
        <v>0</v>
      </c>
      <c r="W45" s="79"/>
      <c r="X45" s="79"/>
      <c r="Y45" s="51"/>
      <c r="Z45" s="80" t="n">
        <f aca="false">IFERROR((V45+R45+N45),"")</f>
        <v>0</v>
      </c>
      <c r="AA45" s="80"/>
      <c r="AB45" s="51"/>
    </row>
    <row r="46" customFormat="false" ht="16.5" hidden="false" customHeight="true" outlineLevel="0" collapsed="false">
      <c r="A46" s="70" t="s">
        <v>5</v>
      </c>
      <c r="B46" s="71" t="n">
        <v>11</v>
      </c>
      <c r="C46" s="72" t="s">
        <v>5</v>
      </c>
      <c r="D46" s="73" t="str">
        <f aca="false">IF(C46="P","P",IF(C46="AE","Table2",""))</f>
        <v>P</v>
      </c>
      <c r="E46" s="74" t="str">
        <f aca="false">IF(C46="","",CONCATENATE(C46,B46))</f>
        <v>P11</v>
      </c>
      <c r="F46" s="74" t="str">
        <f aca="false">IF(C46="","",IF(C46="P",CONCATENATE(C46,B46," only "),CONCATENATE(C46,B46," to ",H46)))</f>
        <v>P11 only</v>
      </c>
      <c r="G46" s="75" t="str">
        <f aca="false">TEXT(IF(LEFT(E46,1)="P",E46,""),0)</f>
        <v>P11</v>
      </c>
      <c r="H46" s="76"/>
      <c r="I46" s="81" t="s">
        <v>21</v>
      </c>
      <c r="J46" s="81"/>
      <c r="K46" s="78" t="s">
        <v>22</v>
      </c>
      <c r="L46" s="78"/>
      <c r="M46" s="51"/>
      <c r="N46" s="79" t="n">
        <f aca="false">IF(LEFT(E46,1)="P",SUMIF('III. Project implementation sup'!$B$4:$B$123,E46,'III. Project implementation sup'!$V$4:$V$123),"")</f>
        <v>0</v>
      </c>
      <c r="O46" s="79"/>
      <c r="P46" s="79"/>
      <c r="Q46" s="51"/>
      <c r="R46" s="79" t="n">
        <f aca="false">IF(LEFT(E46,1)="P",SUMIF('IV. Learning mobility-optional'!$B$12:$B$161,E46,'IV. Learning mobility-optional'!$I$12:$I$161),"")</f>
        <v>0</v>
      </c>
      <c r="S46" s="79"/>
      <c r="T46" s="79"/>
      <c r="U46" s="51"/>
      <c r="V46" s="79" t="n">
        <f aca="false">IF(LEFT(E46,1)="P",SUMIF('IV. Learning mobility-optional'!$B$12:$B$161,E46,'IV. Learning mobility-optional'!$M$12:$M$161),"")</f>
        <v>0</v>
      </c>
      <c r="W46" s="79"/>
      <c r="X46" s="79"/>
      <c r="Y46" s="51"/>
      <c r="Z46" s="80" t="n">
        <f aca="false">IFERROR((V46+R46+N46),"")</f>
        <v>0</v>
      </c>
      <c r="AA46" s="80"/>
      <c r="AB46" s="51"/>
    </row>
    <row r="47" customFormat="false" ht="16.5" hidden="false" customHeight="true" outlineLevel="0" collapsed="false">
      <c r="A47" s="70" t="s">
        <v>5</v>
      </c>
      <c r="B47" s="71" t="n">
        <v>12</v>
      </c>
      <c r="C47" s="72" t="s">
        <v>5</v>
      </c>
      <c r="D47" s="73" t="str">
        <f aca="false">IF(C47="P","P",IF(C47="AE","Table2",""))</f>
        <v>P</v>
      </c>
      <c r="E47" s="74" t="str">
        <f aca="false">IF(C47="","",CONCATENATE(C47,B47))</f>
        <v>P12</v>
      </c>
      <c r="F47" s="74" t="str">
        <f aca="false">IF(C47="","",IF(C47="P",CONCATENATE(C47,B47," only "),CONCATENATE(C47,B47," to ",H47)))</f>
        <v>P12 only </v>
      </c>
      <c r="G47" s="75" t="str">
        <f aca="false">TEXT(IF(LEFT(E47,1)="P",E47,""),0)</f>
        <v>P12</v>
      </c>
      <c r="H47" s="76"/>
      <c r="I47" s="81" t="s">
        <v>23</v>
      </c>
      <c r="J47" s="81"/>
      <c r="K47" s="78" t="s">
        <v>22</v>
      </c>
      <c r="L47" s="78"/>
      <c r="M47" s="51"/>
      <c r="N47" s="79" t="n">
        <f aca="false">IF(LEFT(E47,1)="P",SUMIF('III. Project implementation sup'!$B$4:$B$123,E47,'III. Project implementation sup'!$V$4:$V$123),"")</f>
        <v>0</v>
      </c>
      <c r="O47" s="79"/>
      <c r="P47" s="79"/>
      <c r="Q47" s="51"/>
      <c r="R47" s="79" t="n">
        <f aca="false">IF(LEFT(E47,1)="P",SUMIF('IV. Learning mobility-optional'!$B$12:$B$161,E47,'IV. Learning mobility-optional'!$I$12:$I$161),"")</f>
        <v>0</v>
      </c>
      <c r="S47" s="79"/>
      <c r="T47" s="79"/>
      <c r="U47" s="51"/>
      <c r="V47" s="79" t="n">
        <f aca="false">IF(LEFT(E47,1)="P",SUMIF('IV. Learning mobility-optional'!$B$12:$B$161,E47,'IV. Learning mobility-optional'!$M$12:$M$161),"")</f>
        <v>0</v>
      </c>
      <c r="W47" s="79"/>
      <c r="X47" s="79"/>
      <c r="Y47" s="51"/>
      <c r="Z47" s="80" t="n">
        <f aca="false">IFERROR((V47+R47+N47),"")</f>
        <v>0</v>
      </c>
      <c r="AA47" s="80"/>
      <c r="AB47" s="51"/>
    </row>
    <row r="48" customFormat="false" ht="16.5" hidden="false" customHeight="true" outlineLevel="0" collapsed="false">
      <c r="A48" s="70" t="s">
        <v>5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4" t="str">
        <f aca="false">IF(C48="","",IF(C48="P",CONCATENATE(C48,B48," only "),CONCATENATE(C48,B48," to ",H48)))</f>
        <v/>
      </c>
      <c r="G48" s="75" t="str">
        <f aca="false">TEXT(IF(LEFT(E48,1)="P",E48,""),0)</f>
        <v/>
      </c>
      <c r="H48" s="76"/>
      <c r="I48" s="81"/>
      <c r="J48" s="81"/>
      <c r="K48" s="78"/>
      <c r="L48" s="78"/>
      <c r="M48" s="51"/>
      <c r="N48" s="79" t="str">
        <f aca="false">IF(LEFT(E48,1)="P",SUMIF('III. Project implementation sup'!$B$4:$B$123,E48,'III. Project implementation sup'!$V$4:$V$123),"")</f>
        <v/>
      </c>
      <c r="O48" s="79"/>
      <c r="P48" s="79"/>
      <c r="Q48" s="51"/>
      <c r="R48" s="79" t="str">
        <f aca="false">IF(LEFT(E48,1)="P",SUMIF('IV. Learning mobility-optional'!$B$12:$B$161,E48,'IV. Learning mobility-optional'!$I$12:$I$161),"")</f>
        <v/>
      </c>
      <c r="S48" s="79"/>
      <c r="T48" s="79"/>
      <c r="U48" s="51"/>
      <c r="V48" s="79" t="str">
        <f aca="false">IF(LEFT(E48,1)="P",SUMIF('IV. Learning mobility-optional'!$B$12:$B$161,E48,'IV. Learning mobility-optional'!$M$12:$M$161),"")</f>
        <v/>
      </c>
      <c r="W48" s="79"/>
      <c r="X48" s="79"/>
      <c r="Y48" s="51"/>
      <c r="Z48" s="80" t="str">
        <f aca="false">IFERROR((V48+R48+N48),"")</f>
        <v/>
      </c>
      <c r="AA48" s="80"/>
      <c r="AB48" s="51"/>
    </row>
    <row r="49" customFormat="false" ht="16.5" hidden="false" customHeight="true" outlineLevel="0" collapsed="false">
      <c r="A49" s="70" t="s">
        <v>5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4" t="str">
        <f aca="false">IF(C49="","",IF(C49="P",CONCATENATE(C49,B49," only "),CONCATENATE(C49,B49," to ",H49)))</f>
        <v/>
      </c>
      <c r="G49" s="75" t="str">
        <f aca="false">TEXT(IF(LEFT(E49,1)="P",E49,""),0)</f>
        <v/>
      </c>
      <c r="H49" s="76"/>
      <c r="I49" s="81"/>
      <c r="J49" s="81"/>
      <c r="K49" s="78"/>
      <c r="L49" s="78"/>
      <c r="M49" s="51"/>
      <c r="N49" s="79" t="str">
        <f aca="false">IF(LEFT(E49,1)="P",SUMIF('III. Project implementation sup'!$B$4:$B$123,E49,'III. Project implementation sup'!$V$4:$V$123),"")</f>
        <v/>
      </c>
      <c r="O49" s="79"/>
      <c r="P49" s="79"/>
      <c r="Q49" s="51"/>
      <c r="R49" s="79" t="str">
        <f aca="false">IF(LEFT(E49,1)="P",SUMIF('IV. Learning mobility-optional'!$B$12:$B$161,E49,'IV. Learning mobility-optional'!$I$12:$I$161),"")</f>
        <v/>
      </c>
      <c r="S49" s="79"/>
      <c r="T49" s="79"/>
      <c r="U49" s="51"/>
      <c r="V49" s="79" t="str">
        <f aca="false">IF(LEFT(E49,1)="P",SUMIF('IV. Learning mobility-optional'!$B$12:$B$161,E49,'IV. Learning mobility-optional'!$M$12:$M$161),"")</f>
        <v/>
      </c>
      <c r="W49" s="79"/>
      <c r="X49" s="79"/>
      <c r="Y49" s="51"/>
      <c r="Z49" s="80" t="str">
        <f aca="false">IFERROR((V49+R49+N49),"")</f>
        <v/>
      </c>
      <c r="AA49" s="80"/>
      <c r="AB49" s="51"/>
    </row>
    <row r="50" customFormat="false" ht="16.5" hidden="false" customHeight="true" outlineLevel="0" collapsed="false">
      <c r="A50" s="70" t="s">
        <v>5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4" t="str">
        <f aca="false">IF(C50="","",IF(C50="P",CONCATENATE(C50,B50," only "),CONCATENATE(C50,B50," to ",H50)))</f>
        <v/>
      </c>
      <c r="G50" s="75" t="str">
        <f aca="false">TEXT(IF(LEFT(E50,1)="P",E50,""),0)</f>
        <v/>
      </c>
      <c r="H50" s="76"/>
      <c r="I50" s="81"/>
      <c r="J50" s="81"/>
      <c r="K50" s="78"/>
      <c r="L50" s="78"/>
      <c r="M50" s="51"/>
      <c r="N50" s="79" t="str">
        <f aca="false">IF(LEFT(E50,1)="P",SUMIF('III. Project implementation sup'!$B$4:$B$123,E50,'III. Project implementation sup'!$V$4:$V$123),"")</f>
        <v/>
      </c>
      <c r="O50" s="79"/>
      <c r="P50" s="79"/>
      <c r="Q50" s="51"/>
      <c r="R50" s="79" t="str">
        <f aca="false">IF(LEFT(E50,1)="P",SUMIF('IV. Learning mobility-optional'!$B$12:$B$161,E50,'IV. Learning mobility-optional'!$I$12:$I$161),"")</f>
        <v/>
      </c>
      <c r="S50" s="79"/>
      <c r="T50" s="79"/>
      <c r="U50" s="51"/>
      <c r="V50" s="79" t="str">
        <f aca="false">IF(LEFT(E50,1)="P",SUMIF('IV. Learning mobility-optional'!$B$12:$B$161,E50,'IV. Learning mobility-optional'!$M$12:$M$161),"")</f>
        <v/>
      </c>
      <c r="W50" s="79"/>
      <c r="X50" s="79"/>
      <c r="Y50" s="51"/>
      <c r="Z50" s="80" t="str">
        <f aca="false">IFERROR((V50+R50+N50),"")</f>
        <v/>
      </c>
      <c r="AA50" s="80"/>
      <c r="AB50" s="51"/>
    </row>
    <row r="51" customFormat="false" ht="16.5" hidden="false" customHeight="true" outlineLevel="0" collapsed="false">
      <c r="A51" s="70" t="s">
        <v>5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4" t="str">
        <f aca="false">IF(C51="","",IF(C51="P",CONCATENATE(C51,B51," only "),CONCATENATE(C51,B51," to ",H51)))</f>
        <v/>
      </c>
      <c r="G51" s="75" t="str">
        <f aca="false">TEXT(IF(LEFT(E51,1)="P",E51,""),0)</f>
        <v/>
      </c>
      <c r="H51" s="76"/>
      <c r="I51" s="81"/>
      <c r="J51" s="81"/>
      <c r="K51" s="78"/>
      <c r="L51" s="78"/>
      <c r="M51" s="51"/>
      <c r="N51" s="79" t="str">
        <f aca="false">IF(LEFT(E51,1)="P",SUMIF('III. Project implementation sup'!$B$4:$B$123,E51,'III. Project implementation sup'!$V$4:$V$123),"")</f>
        <v/>
      </c>
      <c r="O51" s="79"/>
      <c r="P51" s="79"/>
      <c r="Q51" s="51"/>
      <c r="R51" s="79" t="str">
        <f aca="false">IF(LEFT(E51,1)="P",SUMIF('IV. Learning mobility-optional'!$B$12:$B$161,E51,'IV. Learning mobility-optional'!$I$12:$I$161),"")</f>
        <v/>
      </c>
      <c r="S51" s="79"/>
      <c r="T51" s="79"/>
      <c r="U51" s="51"/>
      <c r="V51" s="79" t="str">
        <f aca="false">IF(LEFT(E51,1)="P",SUMIF('IV. Learning mobility-optional'!$B$12:$B$161,E51,'IV. Learning mobility-optional'!$M$12:$M$161),"")</f>
        <v/>
      </c>
      <c r="W51" s="79"/>
      <c r="X51" s="79"/>
      <c r="Y51" s="51"/>
      <c r="Z51" s="80" t="str">
        <f aca="false">IFERROR((V51+R51+N51),"")</f>
        <v/>
      </c>
      <c r="AA51" s="80"/>
      <c r="AB51" s="51"/>
    </row>
    <row r="52" customFormat="false" ht="16.5" hidden="false" customHeight="true" outlineLevel="0" collapsed="false">
      <c r="A52" s="70" t="s">
        <v>5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4" t="str">
        <f aca="false">IF(C52="","",IF(C52="P",CONCATENATE(C52,B52," only "),CONCATENATE(C52,B52," to ",H52)))</f>
        <v/>
      </c>
      <c r="G52" s="75" t="str">
        <f aca="false">TEXT(IF(LEFT(E52,1)="P",E52,""),0)</f>
        <v/>
      </c>
      <c r="H52" s="76"/>
      <c r="I52" s="81"/>
      <c r="J52" s="81"/>
      <c r="K52" s="78"/>
      <c r="L52" s="78"/>
      <c r="M52" s="51"/>
      <c r="N52" s="79" t="str">
        <f aca="false">IF(LEFT(E52,1)="P",SUMIF('III. Project implementation sup'!$B$4:$B$123,E52,'III. Project implementation sup'!$V$4:$V$123),"")</f>
        <v/>
      </c>
      <c r="O52" s="79"/>
      <c r="P52" s="79"/>
      <c r="Q52" s="51"/>
      <c r="R52" s="79" t="str">
        <f aca="false">IF(LEFT(E52,1)="P",SUMIF('IV. Learning mobility-optional'!$B$12:$B$161,E52,'IV. Learning mobility-optional'!$I$12:$I$161),"")</f>
        <v/>
      </c>
      <c r="S52" s="79"/>
      <c r="T52" s="79"/>
      <c r="U52" s="51"/>
      <c r="V52" s="79" t="str">
        <f aca="false">IF(LEFT(E52,1)="P",SUMIF('IV. Learning mobility-optional'!$B$12:$B$161,E52,'IV. Learning mobility-optional'!$M$12:$M$161),"")</f>
        <v/>
      </c>
      <c r="W52" s="79"/>
      <c r="X52" s="79"/>
      <c r="Y52" s="51"/>
      <c r="Z52" s="80" t="str">
        <f aca="false">IFERROR((V52+R52+N52),"")</f>
        <v/>
      </c>
      <c r="AA52" s="80"/>
      <c r="AB52" s="51"/>
    </row>
    <row r="53" customFormat="false" ht="16.5" hidden="false" customHeight="true" outlineLevel="0" collapsed="false">
      <c r="A53" s="70" t="s">
        <v>5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4" t="str">
        <f aca="false">IF(C53="","",IF(C53="P",CONCATENATE(C53,B53," only "),CONCATENATE(C53,B53," to ",H53)))</f>
        <v/>
      </c>
      <c r="G53" s="75" t="str">
        <f aca="false">TEXT(IF(LEFT(E53,1)="P",E53,""),0)</f>
        <v/>
      </c>
      <c r="H53" s="76"/>
      <c r="I53" s="81"/>
      <c r="J53" s="81"/>
      <c r="K53" s="78"/>
      <c r="L53" s="78"/>
      <c r="M53" s="51"/>
      <c r="N53" s="79" t="str">
        <f aca="false">IF(LEFT(E53,1)="P",SUMIF('III. Project implementation sup'!$B$4:$B$123,E53,'III. Project implementation sup'!$V$4:$V$123),"")</f>
        <v/>
      </c>
      <c r="O53" s="79"/>
      <c r="P53" s="79"/>
      <c r="Q53" s="51"/>
      <c r="R53" s="79" t="str">
        <f aca="false">IF(LEFT(E53,1)="P",SUMIF('IV. Learning mobility-optional'!$B$12:$B$161,E53,'IV. Learning mobility-optional'!$I$12:$I$161),"")</f>
        <v/>
      </c>
      <c r="S53" s="79"/>
      <c r="T53" s="79"/>
      <c r="U53" s="51"/>
      <c r="V53" s="79" t="str">
        <f aca="false">IF(LEFT(E53,1)="P",SUMIF('IV. Learning mobility-optional'!$B$12:$B$161,E53,'IV. Learning mobility-optional'!$M$12:$M$161),"")</f>
        <v/>
      </c>
      <c r="W53" s="79"/>
      <c r="X53" s="79"/>
      <c r="Y53" s="51"/>
      <c r="Z53" s="80" t="str">
        <f aca="false">IFERROR((V53+R53+N53),"")</f>
        <v/>
      </c>
      <c r="AA53" s="80"/>
      <c r="AB53" s="51"/>
    </row>
    <row r="54" customFormat="false" ht="16.5" hidden="false" customHeight="true" outlineLevel="0" collapsed="false">
      <c r="A54" s="70" t="s">
        <v>5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4" t="str">
        <f aca="false">IF(C54="","",IF(C54="P",CONCATENATE(C54,B54," only "),CONCATENATE(C54,B54," to ",H54)))</f>
        <v/>
      </c>
      <c r="G54" s="75" t="str">
        <f aca="false">TEXT(IF(LEFT(E54,1)="P",E54,""),0)</f>
        <v/>
      </c>
      <c r="H54" s="76"/>
      <c r="I54" s="81"/>
      <c r="J54" s="81"/>
      <c r="K54" s="78"/>
      <c r="L54" s="78"/>
      <c r="M54" s="51"/>
      <c r="N54" s="79" t="str">
        <f aca="false">IF(LEFT(E54,1)="P",SUMIF('III. Project implementation sup'!$B$4:$B$123,E54,'III. Project implementation sup'!$V$4:$V$123),"")</f>
        <v/>
      </c>
      <c r="O54" s="79"/>
      <c r="P54" s="79"/>
      <c r="Q54" s="51"/>
      <c r="R54" s="79" t="str">
        <f aca="false">IF(LEFT(E54,1)="P",SUMIF('IV. Learning mobility-optional'!$B$12:$B$161,E54,'IV. Learning mobility-optional'!$I$12:$I$161),"")</f>
        <v/>
      </c>
      <c r="S54" s="79"/>
      <c r="T54" s="79"/>
      <c r="U54" s="51"/>
      <c r="V54" s="79" t="str">
        <f aca="false">IF(LEFT(E54,1)="P",SUMIF('IV. Learning mobility-optional'!$B$12:$B$161,E54,'IV. Learning mobility-optional'!$M$12:$M$161),"")</f>
        <v/>
      </c>
      <c r="W54" s="79"/>
      <c r="X54" s="79"/>
      <c r="Y54" s="51"/>
      <c r="Z54" s="80" t="str">
        <f aca="false">IFERROR((V54+R54+N54),"")</f>
        <v/>
      </c>
      <c r="AA54" s="80"/>
      <c r="AB54" s="51"/>
    </row>
    <row r="55" customFormat="false" ht="16.5" hidden="false" customHeight="true" outlineLevel="0" collapsed="false">
      <c r="A55" s="70" t="s">
        <v>5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4" t="str">
        <f aca="false">IF(C55="","",IF(C55="P",CONCATENATE(C55,B55," only "),CONCATENATE(C55,B55," to ",H55)))</f>
        <v/>
      </c>
      <c r="G55" s="75" t="str">
        <f aca="false">TEXT(IF(LEFT(E55,1)="P",E55,""),0)</f>
        <v/>
      </c>
      <c r="H55" s="76"/>
      <c r="I55" s="81"/>
      <c r="J55" s="81"/>
      <c r="K55" s="78"/>
      <c r="L55" s="78"/>
      <c r="M55" s="51"/>
      <c r="N55" s="79" t="str">
        <f aca="false">IF(LEFT(E55,1)="P",SUMIF('III. Project implementation sup'!$B$4:$B$123,E55,'III. Project implementation sup'!$V$4:$V$123),"")</f>
        <v/>
      </c>
      <c r="O55" s="79"/>
      <c r="P55" s="79"/>
      <c r="Q55" s="51"/>
      <c r="R55" s="79" t="str">
        <f aca="false">IF(LEFT(E55,1)="P",SUMIF('IV. Learning mobility-optional'!$B$12:$B$161,E55,'IV. Learning mobility-optional'!$I$12:$I$161),"")</f>
        <v/>
      </c>
      <c r="S55" s="79"/>
      <c r="T55" s="79"/>
      <c r="U55" s="51"/>
      <c r="V55" s="79" t="str">
        <f aca="false">IF(LEFT(E55,1)="P",SUMIF('IV. Learning mobility-optional'!$B$12:$B$161,E55,'IV. Learning mobility-optional'!$M$12:$M$161),"")</f>
        <v/>
      </c>
      <c r="W55" s="79"/>
      <c r="X55" s="79"/>
      <c r="Y55" s="51"/>
      <c r="Z55" s="80" t="str">
        <f aca="false">IFERROR((V55+R55+N55),"")</f>
        <v/>
      </c>
      <c r="AA55" s="80"/>
      <c r="AB55" s="51"/>
    </row>
    <row r="56" customFormat="false" ht="16.5" hidden="false" customHeight="true" outlineLevel="0" collapsed="false">
      <c r="A56" s="70" t="s">
        <v>5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4" t="str">
        <f aca="false">IF(C56="","",IF(C56="P",CONCATENATE(C56,B56," only "),CONCATENATE(C56,B56," to ",H56)))</f>
        <v/>
      </c>
      <c r="G56" s="75" t="str">
        <f aca="false">TEXT(IF(LEFT(E56,1)="P",E56,""),0)</f>
        <v/>
      </c>
      <c r="H56" s="76"/>
      <c r="I56" s="81"/>
      <c r="J56" s="81"/>
      <c r="K56" s="78"/>
      <c r="L56" s="78"/>
      <c r="M56" s="51"/>
      <c r="N56" s="79" t="str">
        <f aca="false">IF(LEFT(E56,1)="P",SUMIF('III. Project implementation sup'!$B$4:$B$123,E56,'III. Project implementation sup'!$V$4:$V$123),"")</f>
        <v/>
      </c>
      <c r="O56" s="79"/>
      <c r="P56" s="79"/>
      <c r="Q56" s="51"/>
      <c r="R56" s="79" t="str">
        <f aca="false">IF(LEFT(E56,1)="P",SUMIF('IV. Learning mobility-optional'!$B$12:$B$161,E56,'IV. Learning mobility-optional'!$I$12:$I$161),"")</f>
        <v/>
      </c>
      <c r="S56" s="79"/>
      <c r="T56" s="79"/>
      <c r="U56" s="51"/>
      <c r="V56" s="79" t="str">
        <f aca="false">IF(LEFT(E56,1)="P",SUMIF('IV. Learning mobility-optional'!$B$12:$B$161,E56,'IV. Learning mobility-optional'!$M$12:$M$161),"")</f>
        <v/>
      </c>
      <c r="W56" s="79"/>
      <c r="X56" s="79"/>
      <c r="Y56" s="51"/>
      <c r="Z56" s="80" t="str">
        <f aca="false">IFERROR((V56+R56+N56),"")</f>
        <v/>
      </c>
      <c r="AA56" s="80"/>
      <c r="AB56" s="51"/>
    </row>
    <row r="57" customFormat="false" ht="16.5" hidden="false" customHeight="true" outlineLevel="0" collapsed="false">
      <c r="A57" s="70" t="s">
        <v>5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4" t="str">
        <f aca="false">IF(C57="","",IF(C57="P",CONCATENATE(C57,B57," only "),CONCATENATE(C57,B57," to ",H57)))</f>
        <v/>
      </c>
      <c r="G57" s="75" t="str">
        <f aca="false">TEXT(IF(LEFT(E57,1)="P",E57,""),0)</f>
        <v/>
      </c>
      <c r="H57" s="76"/>
      <c r="I57" s="81"/>
      <c r="J57" s="81"/>
      <c r="K57" s="78"/>
      <c r="L57" s="78"/>
      <c r="M57" s="51"/>
      <c r="N57" s="79" t="str">
        <f aca="false">IF(LEFT(E57,1)="P",SUMIF('III. Project implementation sup'!$B$4:$B$123,E57,'III. Project implementation sup'!$V$4:$V$123),"")</f>
        <v/>
      </c>
      <c r="O57" s="79"/>
      <c r="P57" s="79"/>
      <c r="Q57" s="51"/>
      <c r="R57" s="79" t="str">
        <f aca="false">IF(LEFT(E57,1)="P",SUMIF('IV. Learning mobility-optional'!$B$12:$B$161,E57,'IV. Learning mobility-optional'!$I$12:$I$161),"")</f>
        <v/>
      </c>
      <c r="S57" s="79"/>
      <c r="T57" s="79"/>
      <c r="U57" s="51"/>
      <c r="V57" s="79" t="str">
        <f aca="false">IF(LEFT(E57,1)="P",SUMIF('IV. Learning mobility-optional'!$B$12:$B$161,E57,'IV. Learning mobility-optional'!$M$12:$M$161),"")</f>
        <v/>
      </c>
      <c r="W57" s="79"/>
      <c r="X57" s="79"/>
      <c r="Y57" s="51"/>
      <c r="Z57" s="80" t="str">
        <f aca="false">IFERROR((V57+R57+N57),"")</f>
        <v/>
      </c>
      <c r="AA57" s="80"/>
      <c r="AB57" s="51"/>
    </row>
    <row r="58" customFormat="false" ht="16.5" hidden="false" customHeight="true" outlineLevel="0" collapsed="false">
      <c r="A58" s="70" t="s">
        <v>5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4" t="str">
        <f aca="false">IF(C58="","",IF(C58="P",CONCATENATE(C58,B58," only "),CONCATENATE(C58,B58," to ",H58)))</f>
        <v/>
      </c>
      <c r="G58" s="75" t="str">
        <f aca="false">TEXT(IF(LEFT(E58,1)="P",E58,""),0)</f>
        <v/>
      </c>
      <c r="H58" s="76"/>
      <c r="I58" s="81"/>
      <c r="J58" s="81"/>
      <c r="K58" s="78"/>
      <c r="L58" s="78"/>
      <c r="M58" s="51"/>
      <c r="N58" s="79" t="str">
        <f aca="false">IF(LEFT(E58,1)="P",SUMIF('III. Project implementation sup'!$B$4:$B$123,E58,'III. Project implementation sup'!$V$4:$V$123),"")</f>
        <v/>
      </c>
      <c r="O58" s="79"/>
      <c r="P58" s="79"/>
      <c r="Q58" s="51"/>
      <c r="R58" s="79" t="str">
        <f aca="false">IF(LEFT(E58,1)="P",SUMIF('IV. Learning mobility-optional'!$B$12:$B$161,E58,'IV. Learning mobility-optional'!$I$12:$I$161),"")</f>
        <v/>
      </c>
      <c r="S58" s="79"/>
      <c r="T58" s="79"/>
      <c r="U58" s="51"/>
      <c r="V58" s="79" t="str">
        <f aca="false">IF(LEFT(E58,1)="P",SUMIF('IV. Learning mobility-optional'!$B$12:$B$161,E58,'IV. Learning mobility-optional'!$M$12:$M$161),"")</f>
        <v/>
      </c>
      <c r="W58" s="79"/>
      <c r="X58" s="79"/>
      <c r="Y58" s="51"/>
      <c r="Z58" s="80" t="str">
        <f aca="false">IFERROR((V58+R58+N58),"")</f>
        <v/>
      </c>
      <c r="AA58" s="80"/>
      <c r="AB58" s="51"/>
    </row>
    <row r="59" customFormat="false" ht="16.5" hidden="false" customHeight="true" outlineLevel="0" collapsed="false">
      <c r="A59" s="70" t="s">
        <v>5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4" t="str">
        <f aca="false">IF(C59="","",IF(C59="P",CONCATENATE(C59,B59," only "),CONCATENATE(C59,B59," to ",H59)))</f>
        <v/>
      </c>
      <c r="G59" s="75" t="str">
        <f aca="false">TEXT(IF(LEFT(E59,1)="P",E59,""),0)</f>
        <v/>
      </c>
      <c r="H59" s="76"/>
      <c r="I59" s="81"/>
      <c r="J59" s="81"/>
      <c r="K59" s="78"/>
      <c r="L59" s="78"/>
      <c r="M59" s="51"/>
      <c r="N59" s="79" t="str">
        <f aca="false">IF(LEFT(E59,1)="P",SUMIF('III. Project implementation sup'!$B$4:$B$123,E59,'III. Project implementation sup'!$V$4:$V$123),"")</f>
        <v/>
      </c>
      <c r="O59" s="79"/>
      <c r="P59" s="79"/>
      <c r="Q59" s="51"/>
      <c r="R59" s="79" t="str">
        <f aca="false">IF(LEFT(E59,1)="P",SUMIF('IV. Learning mobility-optional'!$B$12:$B$161,E59,'IV. Learning mobility-optional'!$I$12:$I$161),"")</f>
        <v/>
      </c>
      <c r="S59" s="79"/>
      <c r="T59" s="79"/>
      <c r="U59" s="51"/>
      <c r="V59" s="79" t="str">
        <f aca="false">IF(LEFT(E59,1)="P",SUMIF('IV. Learning mobility-optional'!$B$12:$B$161,E59,'IV. Learning mobility-optional'!$M$12:$M$161),"")</f>
        <v/>
      </c>
      <c r="W59" s="79"/>
      <c r="X59" s="79"/>
      <c r="Y59" s="51"/>
      <c r="Z59" s="80" t="str">
        <f aca="false">IFERROR((V59+R59+N59),"")</f>
        <v/>
      </c>
      <c r="AA59" s="80"/>
      <c r="AB59" s="51"/>
    </row>
    <row r="60" customFormat="false" ht="16.5" hidden="false" customHeight="true" outlineLevel="0" collapsed="false">
      <c r="A60" s="70" t="s">
        <v>5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4" t="str">
        <f aca="false">IF(C60="","",IF(C60="P",CONCATENATE(C60,B60," only "),CONCATENATE(C60,B60," to ",H60)))</f>
        <v/>
      </c>
      <c r="G60" s="75" t="str">
        <f aca="false">TEXT(IF(LEFT(E60,1)="P",E60,""),0)</f>
        <v/>
      </c>
      <c r="H60" s="76"/>
      <c r="I60" s="81"/>
      <c r="J60" s="81"/>
      <c r="K60" s="78"/>
      <c r="L60" s="78"/>
      <c r="M60" s="51"/>
      <c r="N60" s="79" t="str">
        <f aca="false">IF(LEFT(E60,1)="P",SUMIF('III. Project implementation sup'!$B$4:$B$123,E60,'III. Project implementation sup'!$V$4:$V$123),"")</f>
        <v/>
      </c>
      <c r="O60" s="79"/>
      <c r="P60" s="79"/>
      <c r="Q60" s="51"/>
      <c r="R60" s="79" t="str">
        <f aca="false">IF(LEFT(E60,1)="P",SUMIF('IV. Learning mobility-optional'!$B$12:$B$161,E60,'IV. Learning mobility-optional'!$I$12:$I$161),"")</f>
        <v/>
      </c>
      <c r="S60" s="79"/>
      <c r="T60" s="79"/>
      <c r="U60" s="51"/>
      <c r="V60" s="79" t="str">
        <f aca="false">IF(LEFT(E60,1)="P",SUMIF('IV. Learning mobility-optional'!$B$12:$B$161,E60,'IV. Learning mobility-optional'!$M$12:$M$161),"")</f>
        <v/>
      </c>
      <c r="W60" s="79"/>
      <c r="X60" s="79"/>
      <c r="Y60" s="51"/>
      <c r="Z60" s="80" t="str">
        <f aca="false">IFERROR((V60+R60+N60),"")</f>
        <v/>
      </c>
      <c r="AA60" s="80"/>
      <c r="AB60" s="51"/>
    </row>
    <row r="61" customFormat="false" ht="16.5" hidden="false" customHeight="true" outlineLevel="0" collapsed="false">
      <c r="A61" s="70" t="s">
        <v>5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4" t="str">
        <f aca="false">IF(C61="","",IF(C61="P",CONCATENATE(C61,B61," only "),CONCATENATE(C61,B61," to ",H61)))</f>
        <v/>
      </c>
      <c r="G61" s="75" t="str">
        <f aca="false">TEXT(IF(LEFT(E61,1)="P",E61,""),0)</f>
        <v/>
      </c>
      <c r="H61" s="76"/>
      <c r="I61" s="81"/>
      <c r="J61" s="81"/>
      <c r="K61" s="78"/>
      <c r="L61" s="78"/>
      <c r="M61" s="51"/>
      <c r="N61" s="79" t="str">
        <f aca="false">IF(LEFT(E61,1)="P",SUMIF('III. Project implementation sup'!$B$4:$B$123,E61,'III. Project implementation sup'!$V$4:$V$123),"")</f>
        <v/>
      </c>
      <c r="O61" s="79"/>
      <c r="P61" s="79"/>
      <c r="Q61" s="51"/>
      <c r="R61" s="79" t="str">
        <f aca="false">IF(LEFT(E61,1)="P",SUMIF('IV. Learning mobility-optional'!$B$12:$B$161,E61,'IV. Learning mobility-optional'!$I$12:$I$161),"")</f>
        <v/>
      </c>
      <c r="S61" s="79"/>
      <c r="T61" s="79"/>
      <c r="U61" s="51"/>
      <c r="V61" s="79" t="str">
        <f aca="false">IF(LEFT(E61,1)="P",SUMIF('IV. Learning mobility-optional'!$B$12:$B$161,E61,'IV. Learning mobility-optional'!$M$12:$M$161),"")</f>
        <v/>
      </c>
      <c r="W61" s="79"/>
      <c r="X61" s="79"/>
      <c r="Y61" s="51"/>
      <c r="Z61" s="80" t="str">
        <f aca="false">IFERROR((V61+R61+N61),"")</f>
        <v/>
      </c>
      <c r="AA61" s="80"/>
      <c r="AB61" s="51"/>
    </row>
    <row r="62" customFormat="false" ht="16.5" hidden="false" customHeight="true" outlineLevel="0" collapsed="false">
      <c r="A62" s="70" t="s">
        <v>5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4" t="str">
        <f aca="false">IF(C62="","",IF(C62="P",CONCATENATE(C62,B62," only "),CONCATENATE(C62,B62," to ",H62)))</f>
        <v/>
      </c>
      <c r="G62" s="75" t="str">
        <f aca="false">TEXT(IF(LEFT(E62,1)="P",E62,""),0)</f>
        <v/>
      </c>
      <c r="H62" s="76"/>
      <c r="I62" s="81"/>
      <c r="J62" s="81"/>
      <c r="K62" s="78"/>
      <c r="L62" s="78"/>
      <c r="M62" s="51"/>
      <c r="N62" s="79" t="str">
        <f aca="false">IF(LEFT(E62,1)="P",SUMIF('III. Project implementation sup'!$B$4:$B$123,E62,'III. Project implementation sup'!$V$4:$V$123),"")</f>
        <v/>
      </c>
      <c r="O62" s="79"/>
      <c r="P62" s="79"/>
      <c r="Q62" s="51"/>
      <c r="R62" s="79" t="str">
        <f aca="false">IF(LEFT(E62,1)="P",SUMIF('IV. Learning mobility-optional'!$B$12:$B$161,E62,'IV. Learning mobility-optional'!$I$12:$I$161),"")</f>
        <v/>
      </c>
      <c r="S62" s="79"/>
      <c r="T62" s="79"/>
      <c r="U62" s="51"/>
      <c r="V62" s="79" t="str">
        <f aca="false">IF(LEFT(E62,1)="P",SUMIF('IV. Learning mobility-optional'!$B$12:$B$161,E62,'IV. Learning mobility-optional'!$M$12:$M$161),"")</f>
        <v/>
      </c>
      <c r="W62" s="79"/>
      <c r="X62" s="79"/>
      <c r="Y62" s="51"/>
      <c r="Z62" s="80" t="str">
        <f aca="false">IFERROR((V62+R62+N62),"")</f>
        <v/>
      </c>
      <c r="AA62" s="80"/>
      <c r="AB62" s="51"/>
    </row>
    <row r="63" customFormat="false" ht="16.5" hidden="false" customHeight="true" outlineLevel="0" collapsed="false">
      <c r="A63" s="70" t="s">
        <v>5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4" t="str">
        <f aca="false">IF(C63="","",IF(C63="P",CONCATENATE(C63,B63," only "),CONCATENATE(C63,B63," to ",H63)))</f>
        <v/>
      </c>
      <c r="G63" s="75" t="str">
        <f aca="false">TEXT(IF(LEFT(E63,1)="P",E63,""),0)</f>
        <v/>
      </c>
      <c r="H63" s="76"/>
      <c r="I63" s="81"/>
      <c r="J63" s="81"/>
      <c r="K63" s="78"/>
      <c r="L63" s="78"/>
      <c r="M63" s="51"/>
      <c r="N63" s="79" t="str">
        <f aca="false">IF(LEFT(E63,1)="P",SUMIF('III. Project implementation sup'!$B$4:$B$123,E63,'III. Project implementation sup'!$V$4:$V$123),"")</f>
        <v/>
      </c>
      <c r="O63" s="79"/>
      <c r="P63" s="79"/>
      <c r="Q63" s="51"/>
      <c r="R63" s="79" t="str">
        <f aca="false">IF(LEFT(E63,1)="P",SUMIF('IV. Learning mobility-optional'!$B$12:$B$161,E63,'IV. Learning mobility-optional'!$I$12:$I$161),"")</f>
        <v/>
      </c>
      <c r="S63" s="79"/>
      <c r="T63" s="79"/>
      <c r="U63" s="51"/>
      <c r="V63" s="79" t="str">
        <f aca="false">IF(LEFT(E63,1)="P",SUMIF('IV. Learning mobility-optional'!$B$12:$B$161,E63,'IV. Learning mobility-optional'!$M$12:$M$161),"")</f>
        <v/>
      </c>
      <c r="W63" s="79"/>
      <c r="X63" s="79"/>
      <c r="Y63" s="51"/>
      <c r="Z63" s="80" t="str">
        <f aca="false">IFERROR((V63+R63+N63),"")</f>
        <v/>
      </c>
      <c r="AA63" s="80"/>
      <c r="AB63" s="51"/>
    </row>
    <row r="64" customFormat="false" ht="16.5" hidden="false" customHeight="true" outlineLevel="0" collapsed="false">
      <c r="A64" s="70" t="s">
        <v>5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4" t="str">
        <f aca="false">IF(C64="","",IF(C64="P",CONCATENATE(C64,B64," only "),CONCATENATE(C64,B64," to ",H64)))</f>
        <v/>
      </c>
      <c r="G64" s="75" t="str">
        <f aca="false">TEXT(IF(LEFT(E64,1)="P",E64,""),0)</f>
        <v/>
      </c>
      <c r="H64" s="76"/>
      <c r="I64" s="81"/>
      <c r="J64" s="81"/>
      <c r="K64" s="78"/>
      <c r="L64" s="78"/>
      <c r="M64" s="51"/>
      <c r="N64" s="79" t="str">
        <f aca="false">IF(LEFT(E64,1)="P",SUMIF('III. Project implementation sup'!$B$4:$B$123,E64,'III. Project implementation sup'!$V$4:$V$123),"")</f>
        <v/>
      </c>
      <c r="O64" s="79"/>
      <c r="P64" s="79"/>
      <c r="Q64" s="51"/>
      <c r="R64" s="79" t="str">
        <f aca="false">IF(LEFT(E64,1)="P",SUMIF('IV. Learning mobility-optional'!$B$12:$B$161,E64,'IV. Learning mobility-optional'!$I$12:$I$161),"")</f>
        <v/>
      </c>
      <c r="S64" s="79"/>
      <c r="T64" s="79"/>
      <c r="U64" s="51"/>
      <c r="V64" s="79" t="str">
        <f aca="false">IF(LEFT(E64,1)="P",SUMIF('IV. Learning mobility-optional'!$B$12:$B$161,E64,'IV. Learning mobility-optional'!$M$12:$M$161),"")</f>
        <v/>
      </c>
      <c r="W64" s="79"/>
      <c r="X64" s="79"/>
      <c r="Y64" s="51"/>
      <c r="Z64" s="80" t="str">
        <f aca="false">IFERROR((V64+R64+N64),"")</f>
        <v/>
      </c>
      <c r="AA64" s="80"/>
      <c r="AB64" s="51"/>
    </row>
    <row r="65" customFormat="false" ht="16.5" hidden="false" customHeight="true" outlineLevel="0" collapsed="false">
      <c r="A65" s="70" t="s">
        <v>5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4" t="str">
        <f aca="false">IF(C65="","",IF(C65="P",CONCATENATE(C65,B65," only "),CONCATENATE(C65,B65," to ",H65)))</f>
        <v/>
      </c>
      <c r="G65" s="75" t="str">
        <f aca="false">TEXT(IF(LEFT(E65,1)="P",E65,""),0)</f>
        <v/>
      </c>
      <c r="H65" s="76"/>
      <c r="I65" s="81"/>
      <c r="J65" s="81"/>
      <c r="K65" s="78"/>
      <c r="L65" s="78"/>
      <c r="M65" s="51"/>
      <c r="N65" s="79" t="str">
        <f aca="false">IF(LEFT(E65,1)="P",SUMIF('III. Project implementation sup'!$B$4:$B$123,E65,'III. Project implementation sup'!$V$4:$V$123),"")</f>
        <v/>
      </c>
      <c r="O65" s="79"/>
      <c r="P65" s="79"/>
      <c r="Q65" s="51"/>
      <c r="R65" s="79" t="str">
        <f aca="false">IF(LEFT(E65,1)="P",SUMIF('IV. Learning mobility-optional'!$B$12:$B$161,E65,'IV. Learning mobility-optional'!$I$12:$I$161),"")</f>
        <v/>
      </c>
      <c r="S65" s="79"/>
      <c r="T65" s="79"/>
      <c r="U65" s="51"/>
      <c r="V65" s="79" t="str">
        <f aca="false">IF(LEFT(E65,1)="P",SUMIF('IV. Learning mobility-optional'!$B$12:$B$161,E65,'IV. Learning mobility-optional'!$M$12:$M$161),"")</f>
        <v/>
      </c>
      <c r="W65" s="79"/>
      <c r="X65" s="79"/>
      <c r="Y65" s="51"/>
      <c r="Z65" s="80" t="str">
        <f aca="false">IFERROR((V65+R65+N65),"")</f>
        <v/>
      </c>
      <c r="AA65" s="80"/>
      <c r="AB65" s="51"/>
    </row>
    <row r="66" customFormat="false" ht="16.5" hidden="false" customHeight="true" outlineLevel="0" collapsed="false">
      <c r="A66" s="70" t="s">
        <v>5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4" t="str">
        <f aca="false">IF(C66="","",IF(C66="P",CONCATENATE(C66,B66," only "),CONCATENATE(C66,B66," to ",H66)))</f>
        <v/>
      </c>
      <c r="G66" s="75" t="str">
        <f aca="false">TEXT(IF(LEFT(E66,1)="P",E66,""),0)</f>
        <v/>
      </c>
      <c r="H66" s="76"/>
      <c r="I66" s="81"/>
      <c r="J66" s="81"/>
      <c r="K66" s="78"/>
      <c r="L66" s="78"/>
      <c r="M66" s="51"/>
      <c r="N66" s="79" t="str">
        <f aca="false">IF(LEFT(E66,1)="P",SUMIF('III. Project implementation sup'!$B$4:$B$123,E66,'III. Project implementation sup'!$V$4:$V$123),"")</f>
        <v/>
      </c>
      <c r="O66" s="79"/>
      <c r="P66" s="79"/>
      <c r="Q66" s="51"/>
      <c r="R66" s="79" t="str">
        <f aca="false">IF(LEFT(E66,1)="P",SUMIF('IV. Learning mobility-optional'!$B$12:$B$161,E66,'IV. Learning mobility-optional'!$I$12:$I$161),"")</f>
        <v/>
      </c>
      <c r="S66" s="79"/>
      <c r="T66" s="79"/>
      <c r="U66" s="51"/>
      <c r="V66" s="79" t="str">
        <f aca="false">IF(LEFT(E66,1)="P",SUMIF('IV. Learning mobility-optional'!$B$12:$B$161,E66,'IV. Learning mobility-optional'!$M$12:$M$161),"")</f>
        <v/>
      </c>
      <c r="W66" s="79"/>
      <c r="X66" s="79"/>
      <c r="Y66" s="51"/>
      <c r="Z66" s="80" t="str">
        <f aca="false">IFERROR((V66+R66+N66),"")</f>
        <v/>
      </c>
      <c r="AA66" s="80"/>
      <c r="AB66" s="51"/>
    </row>
    <row r="67" customFormat="false" ht="16.5" hidden="false" customHeight="true" outlineLevel="0" collapsed="false">
      <c r="A67" s="70" t="s">
        <v>5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4" t="str">
        <f aca="false">IF(C67="","",IF(C67="P",CONCATENATE(C67,B67," only "),CONCATENATE(C67,B67," to ",H67)))</f>
        <v/>
      </c>
      <c r="G67" s="75" t="str">
        <f aca="false">TEXT(IF(LEFT(E67,1)="P",E67,""),0)</f>
        <v/>
      </c>
      <c r="H67" s="76"/>
      <c r="I67" s="81"/>
      <c r="J67" s="81"/>
      <c r="K67" s="78"/>
      <c r="L67" s="78"/>
      <c r="M67" s="51"/>
      <c r="N67" s="79" t="str">
        <f aca="false">IF(LEFT(E67,1)="P",SUMIF('III. Project implementation sup'!$B$4:$B$123,E67,'III. Project implementation sup'!$V$4:$V$123),"")</f>
        <v/>
      </c>
      <c r="O67" s="79"/>
      <c r="P67" s="79"/>
      <c r="Q67" s="51"/>
      <c r="R67" s="79" t="str">
        <f aca="false">IF(LEFT(E67,1)="P",SUMIF('IV. Learning mobility-optional'!$B$12:$B$161,E67,'IV. Learning mobility-optional'!$I$12:$I$161),"")</f>
        <v/>
      </c>
      <c r="S67" s="79"/>
      <c r="T67" s="79"/>
      <c r="U67" s="51"/>
      <c r="V67" s="79" t="str">
        <f aca="false">IF(LEFT(E67,1)="P",SUMIF('IV. Learning mobility-optional'!$B$12:$B$161,E67,'IV. Learning mobility-optional'!$M$12:$M$161),"")</f>
        <v/>
      </c>
      <c r="W67" s="79"/>
      <c r="X67" s="79"/>
      <c r="Y67" s="51"/>
      <c r="Z67" s="80" t="str">
        <f aca="false">IFERROR((V67+R67+N67),"")</f>
        <v/>
      </c>
      <c r="AA67" s="80"/>
      <c r="AB67" s="51"/>
    </row>
    <row r="68" customFormat="false" ht="16.5" hidden="false" customHeight="true" outlineLevel="0" collapsed="false">
      <c r="A68" s="70" t="s">
        <v>5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4" t="str">
        <f aca="false">IF(C68="","",IF(C68="P",CONCATENATE(C68,B68," only "),CONCATENATE(C68,B68," to ",H68)))</f>
        <v/>
      </c>
      <c r="G68" s="75" t="str">
        <f aca="false">TEXT(IF(LEFT(E68,1)="P",E68,""),0)</f>
        <v/>
      </c>
      <c r="H68" s="76"/>
      <c r="I68" s="81"/>
      <c r="J68" s="81"/>
      <c r="K68" s="78"/>
      <c r="L68" s="78"/>
      <c r="M68" s="51"/>
      <c r="N68" s="79" t="str">
        <f aca="false">IF(LEFT(E68,1)="P",SUMIF('III. Project implementation sup'!$B$4:$B$123,E68,'III. Project implementation sup'!$V$4:$V$123),"")</f>
        <v/>
      </c>
      <c r="O68" s="79"/>
      <c r="P68" s="79"/>
      <c r="Q68" s="51"/>
      <c r="R68" s="79" t="str">
        <f aca="false">IF(LEFT(E68,1)="P",SUMIF('IV. Learning mobility-optional'!$B$12:$B$161,E68,'IV. Learning mobility-optional'!$I$12:$I$161),"")</f>
        <v/>
      </c>
      <c r="S68" s="79"/>
      <c r="T68" s="79"/>
      <c r="U68" s="51"/>
      <c r="V68" s="79" t="str">
        <f aca="false">IF(LEFT(E68,1)="P",SUMIF('IV. Learning mobility-optional'!$B$12:$B$161,E68,'IV. Learning mobility-optional'!$M$12:$M$161),"")</f>
        <v/>
      </c>
      <c r="W68" s="79"/>
      <c r="X68" s="79"/>
      <c r="Y68" s="51"/>
      <c r="Z68" s="80" t="str">
        <f aca="false">IFERROR((V68+R68+N68),"")</f>
        <v/>
      </c>
      <c r="AA68" s="80"/>
      <c r="AB68" s="51"/>
    </row>
    <row r="69" customFormat="false" ht="16.5" hidden="false" customHeight="true" outlineLevel="0" collapsed="false">
      <c r="A69" s="70" t="s">
        <v>5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4" t="str">
        <f aca="false">IF(C69="","",IF(C69="P",CONCATENATE(C69,B69," only "),CONCATENATE(C69,B69," to ",H69)))</f>
        <v/>
      </c>
      <c r="G69" s="75" t="str">
        <f aca="false">TEXT(IF(LEFT(E69,1)="P",E69,""),0)</f>
        <v/>
      </c>
      <c r="H69" s="76"/>
      <c r="I69" s="81"/>
      <c r="J69" s="81"/>
      <c r="K69" s="78"/>
      <c r="L69" s="78"/>
      <c r="M69" s="51"/>
      <c r="N69" s="79" t="str">
        <f aca="false">IF(LEFT(E69,1)="P",SUMIF('III. Project implementation sup'!$B$4:$B$123,E69,'III. Project implementation sup'!$V$4:$V$123),"")</f>
        <v/>
      </c>
      <c r="O69" s="79"/>
      <c r="P69" s="79"/>
      <c r="Q69" s="51"/>
      <c r="R69" s="79" t="str">
        <f aca="false">IF(LEFT(E69,1)="P",SUMIF('IV. Learning mobility-optional'!$B$12:$B$161,E69,'IV. Learning mobility-optional'!$I$12:$I$161),"")</f>
        <v/>
      </c>
      <c r="S69" s="79"/>
      <c r="T69" s="79"/>
      <c r="U69" s="51"/>
      <c r="V69" s="79" t="str">
        <f aca="false">IF(LEFT(E69,1)="P",SUMIF('IV. Learning mobility-optional'!$B$12:$B$161,E69,'IV. Learning mobility-optional'!$M$12:$M$161),"")</f>
        <v/>
      </c>
      <c r="W69" s="79"/>
      <c r="X69" s="79"/>
      <c r="Y69" s="51"/>
      <c r="Z69" s="80" t="str">
        <f aca="false">IFERROR((V69+R69+N69),"")</f>
        <v/>
      </c>
      <c r="AA69" s="80"/>
      <c r="AB69" s="51"/>
    </row>
    <row r="70" customFormat="false" ht="16.5" hidden="false" customHeight="true" outlineLevel="0" collapsed="false">
      <c r="A70" s="70" t="s">
        <v>5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4" t="str">
        <f aca="false">IF(C70="","",IF(C70="P",CONCATENATE(C70,B70," only "),CONCATENATE(C70,B70," to ",H70)))</f>
        <v/>
      </c>
      <c r="G70" s="75" t="str">
        <f aca="false">TEXT(IF(LEFT(E70,1)="P",E70,""),0)</f>
        <v/>
      </c>
      <c r="H70" s="76"/>
      <c r="I70" s="81"/>
      <c r="J70" s="81"/>
      <c r="K70" s="78"/>
      <c r="L70" s="78"/>
      <c r="M70" s="51"/>
      <c r="N70" s="79" t="str">
        <f aca="false">IF(LEFT(E70,1)="P",SUMIF('III. Project implementation sup'!$B$4:$B$123,E70,'III. Project implementation sup'!$V$4:$V$123),"")</f>
        <v/>
      </c>
      <c r="O70" s="79"/>
      <c r="P70" s="79"/>
      <c r="Q70" s="51"/>
      <c r="R70" s="79" t="str">
        <f aca="false">IF(LEFT(E70,1)="P",SUMIF('IV. Learning mobility-optional'!$B$12:$B$161,E70,'IV. Learning mobility-optional'!$I$12:$I$161),"")</f>
        <v/>
      </c>
      <c r="S70" s="79"/>
      <c r="T70" s="79"/>
      <c r="U70" s="51"/>
      <c r="V70" s="79" t="str">
        <f aca="false">IF(LEFT(E70,1)="P",SUMIF('IV. Learning mobility-optional'!$B$12:$B$161,E70,'IV. Learning mobility-optional'!$M$12:$M$161),"")</f>
        <v/>
      </c>
      <c r="W70" s="79"/>
      <c r="X70" s="79"/>
      <c r="Y70" s="51"/>
      <c r="Z70" s="80" t="str">
        <f aca="false">IFERROR((V70+R70+N70),"")</f>
        <v/>
      </c>
      <c r="AA70" s="80"/>
      <c r="AB70" s="51"/>
    </row>
    <row r="71" customFormat="false" ht="16.5" hidden="false" customHeight="true" outlineLevel="0" collapsed="false">
      <c r="A71" s="70" t="s">
        <v>5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4" t="str">
        <f aca="false">IF(C71="","",IF(C71="P",CONCATENATE(C71,B71," only "),CONCATENATE(C71,B71," to ",H71)))</f>
        <v/>
      </c>
      <c r="G71" s="75" t="str">
        <f aca="false">TEXT(IF(LEFT(E71,1)="P",E71,""),0)</f>
        <v/>
      </c>
      <c r="H71" s="76"/>
      <c r="I71" s="81"/>
      <c r="J71" s="81"/>
      <c r="K71" s="78"/>
      <c r="L71" s="78"/>
      <c r="M71" s="51"/>
      <c r="N71" s="79" t="str">
        <f aca="false">IF(LEFT(E71,1)="P",SUMIF('III. Project implementation sup'!$B$4:$B$123,E71,'III. Project implementation sup'!$V$4:$V$123),"")</f>
        <v/>
      </c>
      <c r="O71" s="79"/>
      <c r="P71" s="79"/>
      <c r="Q71" s="51"/>
      <c r="R71" s="79" t="str">
        <f aca="false">IF(LEFT(E71,1)="P",SUMIF('IV. Learning mobility-optional'!$B$12:$B$161,E71,'IV. Learning mobility-optional'!$I$12:$I$161),"")</f>
        <v/>
      </c>
      <c r="S71" s="79"/>
      <c r="T71" s="79"/>
      <c r="U71" s="51"/>
      <c r="V71" s="79" t="str">
        <f aca="false">IF(LEFT(E71,1)="P",SUMIF('IV. Learning mobility-optional'!$B$12:$B$161,E71,'IV. Learning mobility-optional'!$M$12:$M$161),"")</f>
        <v/>
      </c>
      <c r="W71" s="79"/>
      <c r="X71" s="79"/>
      <c r="Y71" s="51"/>
      <c r="Z71" s="80" t="str">
        <f aca="false">IFERROR((V71+R71+N71),"")</f>
        <v/>
      </c>
      <c r="AA71" s="80"/>
      <c r="AB71" s="51"/>
    </row>
    <row r="72" customFormat="false" ht="16.5" hidden="false" customHeight="true" outlineLevel="0" collapsed="false">
      <c r="A72" s="70" t="s">
        <v>5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4" t="str">
        <f aca="false">IF(C72="","",IF(C72="P",CONCATENATE(C72,B72," only "),CONCATENATE(C72,B72," to ",H72)))</f>
        <v/>
      </c>
      <c r="G72" s="75" t="str">
        <f aca="false">TEXT(IF(LEFT(E72,1)="P",E72,""),0)</f>
        <v/>
      </c>
      <c r="H72" s="76"/>
      <c r="I72" s="81"/>
      <c r="J72" s="81"/>
      <c r="K72" s="78"/>
      <c r="L72" s="78"/>
      <c r="M72" s="51"/>
      <c r="N72" s="79" t="str">
        <f aca="false">IF(LEFT(E72,1)="P",SUMIF('III. Project implementation sup'!$B$4:$B$123,E72,'III. Project implementation sup'!$V$4:$V$123),"")</f>
        <v/>
      </c>
      <c r="O72" s="79"/>
      <c r="P72" s="79"/>
      <c r="Q72" s="51"/>
      <c r="R72" s="79" t="str">
        <f aca="false">IF(LEFT(E72,1)="P",SUMIF('IV. Learning mobility-optional'!$B$12:$B$161,E72,'IV. Learning mobility-optional'!$I$12:$I$161),"")</f>
        <v/>
      </c>
      <c r="S72" s="79"/>
      <c r="T72" s="79"/>
      <c r="U72" s="51"/>
      <c r="V72" s="79" t="str">
        <f aca="false">IF(LEFT(E72,1)="P",SUMIF('IV. Learning mobility-optional'!$B$12:$B$161,E72,'IV. Learning mobility-optional'!$M$12:$M$161),"")</f>
        <v/>
      </c>
      <c r="W72" s="79"/>
      <c r="X72" s="79"/>
      <c r="Y72" s="51"/>
      <c r="Z72" s="80" t="str">
        <f aca="false">IFERROR((V72+R72+N72),"")</f>
        <v/>
      </c>
      <c r="AA72" s="80"/>
      <c r="AB72" s="51"/>
    </row>
    <row r="73" customFormat="false" ht="16.5" hidden="false" customHeight="true" outlineLevel="0" collapsed="false">
      <c r="A73" s="70" t="s">
        <v>5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4" t="str">
        <f aca="false">IF(C73="","",IF(C73="P",CONCATENATE(C73,B73," only "),CONCATENATE(C73,B73," to ",H73)))</f>
        <v/>
      </c>
      <c r="G73" s="75" t="str">
        <f aca="false">TEXT(IF(LEFT(E73,1)="P",E73,""),0)</f>
        <v/>
      </c>
      <c r="H73" s="76"/>
      <c r="I73" s="81"/>
      <c r="J73" s="81"/>
      <c r="K73" s="78"/>
      <c r="L73" s="78"/>
      <c r="M73" s="51"/>
      <c r="N73" s="79" t="str">
        <f aca="false">IF(LEFT(E73,1)="P",SUMIF('III. Project implementation sup'!$B$4:$B$123,E73,'III. Project implementation sup'!$V$4:$V$123),"")</f>
        <v/>
      </c>
      <c r="O73" s="79"/>
      <c r="P73" s="79"/>
      <c r="Q73" s="51"/>
      <c r="R73" s="79" t="str">
        <f aca="false">IF(LEFT(E73,1)="P",SUMIF('IV. Learning mobility-optional'!$B$12:$B$161,E73,'IV. Learning mobility-optional'!$I$12:$I$161),"")</f>
        <v/>
      </c>
      <c r="S73" s="79"/>
      <c r="T73" s="79"/>
      <c r="U73" s="51"/>
      <c r="V73" s="79" t="str">
        <f aca="false">IF(LEFT(E73,1)="P",SUMIF('IV. Learning mobility-optional'!$B$12:$B$161,E73,'IV. Learning mobility-optional'!$M$12:$M$161),"")</f>
        <v/>
      </c>
      <c r="W73" s="79"/>
      <c r="X73" s="79"/>
      <c r="Y73" s="51"/>
      <c r="Z73" s="80" t="str">
        <f aca="false">IFERROR((V73+R73+N73),"")</f>
        <v/>
      </c>
      <c r="AA73" s="80"/>
      <c r="AB73" s="51"/>
    </row>
    <row r="74" customFormat="false" ht="16.5" hidden="false" customHeight="true" outlineLevel="0" collapsed="false">
      <c r="A74" s="70" t="s">
        <v>5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4" t="str">
        <f aca="false">IF(C74="","",IF(C74="P",CONCATENATE(C74,B74," only "),CONCATENATE(C74,B74," to ",H74)))</f>
        <v/>
      </c>
      <c r="G74" s="75" t="str">
        <f aca="false">TEXT(IF(LEFT(E74,1)="P",E74,""),0)</f>
        <v/>
      </c>
      <c r="H74" s="76"/>
      <c r="I74" s="81"/>
      <c r="J74" s="81"/>
      <c r="K74" s="78"/>
      <c r="L74" s="78"/>
      <c r="M74" s="51"/>
      <c r="N74" s="79" t="str">
        <f aca="false">IF(LEFT(E74,1)="P",SUMIF('III. Project implementation sup'!$B$4:$B$123,E74,'III. Project implementation sup'!$V$4:$V$123),"")</f>
        <v/>
      </c>
      <c r="O74" s="79"/>
      <c r="P74" s="79"/>
      <c r="Q74" s="51"/>
      <c r="R74" s="79" t="str">
        <f aca="false">IF(LEFT(E74,1)="P",SUMIF('IV. Learning mobility-optional'!$B$12:$B$161,E74,'IV. Learning mobility-optional'!$I$12:$I$161),"")</f>
        <v/>
      </c>
      <c r="S74" s="79"/>
      <c r="T74" s="79"/>
      <c r="U74" s="51"/>
      <c r="V74" s="79" t="str">
        <f aca="false">IF(LEFT(E74,1)="P",SUMIF('IV. Learning mobility-optional'!$B$12:$B$161,E74,'IV. Learning mobility-optional'!$M$12:$M$161),"")</f>
        <v/>
      </c>
      <c r="W74" s="79"/>
      <c r="X74" s="79"/>
      <c r="Y74" s="51"/>
      <c r="Z74" s="80" t="str">
        <f aca="false">IFERROR((V74+R74+N74),"")</f>
        <v/>
      </c>
      <c r="AA74" s="80"/>
      <c r="AB74" s="51"/>
    </row>
    <row r="75" customFormat="false" ht="16.5" hidden="false" customHeight="true" outlineLevel="0" collapsed="false">
      <c r="A75" s="70" t="s">
        <v>5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4" t="str">
        <f aca="false">IF(C75="","",IF(C75="P",CONCATENATE(C75,B75," only "),CONCATENATE(C75,B75," to ",H75)))</f>
        <v/>
      </c>
      <c r="G75" s="82" t="str">
        <f aca="false">TEXT(IF(LEFT(E75,1)="P",E75,""),0)</f>
        <v/>
      </c>
      <c r="H75" s="76"/>
      <c r="I75" s="81"/>
      <c r="J75" s="81"/>
      <c r="K75" s="78"/>
      <c r="L75" s="78"/>
      <c r="M75" s="51"/>
      <c r="N75" s="79" t="str">
        <f aca="false">IF(LEFT(E75,1)="P",SUMIF('III. Project implementation sup'!$B$4:$B$123,E75,'III. Project implementation sup'!$V$4:$V$123),"")</f>
        <v/>
      </c>
      <c r="O75" s="79"/>
      <c r="P75" s="79"/>
      <c r="Q75" s="51"/>
      <c r="R75" s="79" t="str">
        <f aca="false">IF(LEFT(E75,1)="P",SUMIF('IV. Learning mobility-optional'!$B$12:$B$161,E75,'IV. Learning mobility-optional'!$I$12:$I$161),"")</f>
        <v/>
      </c>
      <c r="S75" s="79"/>
      <c r="T75" s="79"/>
      <c r="U75" s="51"/>
      <c r="V75" s="79" t="str">
        <f aca="false">IF(LEFT(E75,1)="P",SUMIF('IV. Learning mobility-optional'!$B$12:$B$161,E75,'IV. Learning mobility-optional'!$M$12:$M$161),"")</f>
        <v/>
      </c>
      <c r="W75" s="79"/>
      <c r="X75" s="79"/>
      <c r="Y75" s="51"/>
      <c r="Z75" s="80" t="str">
        <f aca="false">IFERROR((V75+R75+N75),"")</f>
        <v/>
      </c>
      <c r="AA75" s="80"/>
      <c r="AB75" s="51"/>
    </row>
    <row r="76" customFormat="false" ht="16.5" hidden="false" customHeight="true" outlineLevel="0" collapsed="false">
      <c r="A76" s="83" t="str">
        <f aca="false">+Translation!A48</f>
        <v>Total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4"/>
      <c r="N76" s="85" t="n">
        <f aca="false">SUM(N36:P75)</f>
        <v>0</v>
      </c>
      <c r="O76" s="85"/>
      <c r="P76" s="85"/>
      <c r="Q76" s="84"/>
      <c r="R76" s="85" t="n">
        <f aca="false">SUM(R36:T75)</f>
        <v>0</v>
      </c>
      <c r="S76" s="85"/>
      <c r="T76" s="85"/>
      <c r="U76" s="84"/>
      <c r="V76" s="85" t="n">
        <f aca="false">SUM(V36:X75)</f>
        <v>0</v>
      </c>
      <c r="W76" s="85"/>
      <c r="X76" s="85"/>
      <c r="Y76" s="84"/>
      <c r="Z76" s="86" t="n">
        <f aca="false">SUM(Z36:AA75)</f>
        <v>0</v>
      </c>
      <c r="AA76" s="86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3">
      <formula>"ERROR"</formula>
    </cfRule>
  </conditionalFormatting>
  <conditionalFormatting sqref="R52">
    <cfRule type="cellIs" priority="86" operator="equal" aboveAverage="0" equalAverage="0" bottom="0" percent="0" rank="0" text="" dxfId="84">
      <formula>"ERROR"</formula>
    </cfRule>
  </conditionalFormatting>
  <conditionalFormatting sqref="V52">
    <cfRule type="cellIs" priority="87" operator="equal" aboveAverage="0" equalAverage="0" bottom="0" percent="0" rank="0" text="" dxfId="85">
      <formula>"ERROR"</formula>
    </cfRule>
  </conditionalFormatting>
  <conditionalFormatting sqref="Z52">
    <cfRule type="cellIs" priority="88" operator="equal" aboveAverage="0" equalAverage="0" bottom="0" percent="0" rank="0" text="" dxfId="86">
      <formula>"ERROR"</formula>
    </cfRule>
  </conditionalFormatting>
  <conditionalFormatting sqref="N53">
    <cfRule type="cellIs" priority="89" operator="equal" aboveAverage="0" equalAverage="0" bottom="0" percent="0" rank="0" text="" dxfId="87">
      <formula>"ERROR"</formula>
    </cfRule>
  </conditionalFormatting>
  <conditionalFormatting sqref="R53">
    <cfRule type="cellIs" priority="90" operator="equal" aboveAverage="0" equalAverage="0" bottom="0" percent="0" rank="0" text="" dxfId="88">
      <formula>"ERROR"</formula>
    </cfRule>
  </conditionalFormatting>
  <conditionalFormatting sqref="V53">
    <cfRule type="cellIs" priority="91" operator="equal" aboveAverage="0" equalAverage="0" bottom="0" percent="0" rank="0" text="" dxfId="89">
      <formula>"ERROR"</formula>
    </cfRule>
  </conditionalFormatting>
  <conditionalFormatting sqref="Z53">
    <cfRule type="cellIs" priority="92" operator="equal" aboveAverage="0" equalAverage="0" bottom="0" percent="0" rank="0" text="" dxfId="90">
      <formula>"ERROR"</formula>
    </cfRule>
  </conditionalFormatting>
  <conditionalFormatting sqref="N54">
    <cfRule type="cellIs" priority="93" operator="equal" aboveAverage="0" equalAverage="0" bottom="0" percent="0" rank="0" text="" dxfId="91">
      <formula>"ERROR"</formula>
    </cfRule>
  </conditionalFormatting>
  <conditionalFormatting sqref="R54">
    <cfRule type="cellIs" priority="94" operator="equal" aboveAverage="0" equalAverage="0" bottom="0" percent="0" rank="0" text="" dxfId="92">
      <formula>"ERROR"</formula>
    </cfRule>
  </conditionalFormatting>
  <conditionalFormatting sqref="V54">
    <cfRule type="cellIs" priority="95" operator="equal" aboveAverage="0" equalAverage="0" bottom="0" percent="0" rank="0" text="" dxfId="93">
      <formula>"ERROR"</formula>
    </cfRule>
  </conditionalFormatting>
  <conditionalFormatting sqref="Z54">
    <cfRule type="cellIs" priority="96" operator="equal" aboveAverage="0" equalAverage="0" bottom="0" percent="0" rank="0" text="" dxfId="94">
      <formula>"ERROR"</formula>
    </cfRule>
  </conditionalFormatting>
  <conditionalFormatting sqref="N55">
    <cfRule type="cellIs" priority="97" operator="equal" aboveAverage="0" equalAverage="0" bottom="0" percent="0" rank="0" text="" dxfId="95">
      <formula>"ERROR"</formula>
    </cfRule>
  </conditionalFormatting>
  <conditionalFormatting sqref="R55">
    <cfRule type="cellIs" priority="98" operator="equal" aboveAverage="0" equalAverage="0" bottom="0" percent="0" rank="0" text="" dxfId="96">
      <formula>"ERROR"</formula>
    </cfRule>
  </conditionalFormatting>
  <conditionalFormatting sqref="V55">
    <cfRule type="cellIs" priority="99" operator="equal" aboveAverage="0" equalAverage="0" bottom="0" percent="0" rank="0" text="" dxfId="97">
      <formula>"ERROR"</formula>
    </cfRule>
  </conditionalFormatting>
  <conditionalFormatting sqref="Z55">
    <cfRule type="cellIs" priority="100" operator="equal" aboveAverage="0" equalAverage="0" bottom="0" percent="0" rank="0" text="" dxfId="98">
      <formula>"ERROR"</formula>
    </cfRule>
  </conditionalFormatting>
  <conditionalFormatting sqref="N56">
    <cfRule type="cellIs" priority="101" operator="equal" aboveAverage="0" equalAverage="0" bottom="0" percent="0" rank="0" text="" dxfId="99">
      <formula>"ERROR"</formula>
    </cfRule>
  </conditionalFormatting>
  <conditionalFormatting sqref="R56">
    <cfRule type="cellIs" priority="102" operator="equal" aboveAverage="0" equalAverage="0" bottom="0" percent="0" rank="0" text="" dxfId="100">
      <formula>"ERROR"</formula>
    </cfRule>
  </conditionalFormatting>
  <conditionalFormatting sqref="V56">
    <cfRule type="cellIs" priority="103" operator="equal" aboveAverage="0" equalAverage="0" bottom="0" percent="0" rank="0" text="" dxfId="101">
      <formula>"ERROR"</formula>
    </cfRule>
  </conditionalFormatting>
  <conditionalFormatting sqref="Z56">
    <cfRule type="cellIs" priority="104" operator="equal" aboveAverage="0" equalAverage="0" bottom="0" percent="0" rank="0" text="" dxfId="102">
      <formula>"ERROR"</formula>
    </cfRule>
  </conditionalFormatting>
  <conditionalFormatting sqref="N57">
    <cfRule type="cellIs" priority="105" operator="equal" aboveAverage="0" equalAverage="0" bottom="0" percent="0" rank="0" text="" dxfId="103">
      <formula>"ERROR"</formula>
    </cfRule>
  </conditionalFormatting>
  <conditionalFormatting sqref="R57">
    <cfRule type="cellIs" priority="106" operator="equal" aboveAverage="0" equalAverage="0" bottom="0" percent="0" rank="0" text="" dxfId="104">
      <formula>"ERROR"</formula>
    </cfRule>
  </conditionalFormatting>
  <conditionalFormatting sqref="V57">
    <cfRule type="cellIs" priority="107" operator="equal" aboveAverage="0" equalAverage="0" bottom="0" percent="0" rank="0" text="" dxfId="105">
      <formula>"ERROR"</formula>
    </cfRule>
  </conditionalFormatting>
  <conditionalFormatting sqref="Z57">
    <cfRule type="cellIs" priority="108" operator="equal" aboveAverage="0" equalAverage="0" bottom="0" percent="0" rank="0" text="" dxfId="106">
      <formula>"ERROR"</formula>
    </cfRule>
  </conditionalFormatting>
  <conditionalFormatting sqref="N58">
    <cfRule type="cellIs" priority="109" operator="equal" aboveAverage="0" equalAverage="0" bottom="0" percent="0" rank="0" text="" dxfId="107">
      <formula>"ERROR"</formula>
    </cfRule>
  </conditionalFormatting>
  <conditionalFormatting sqref="R58">
    <cfRule type="cellIs" priority="110" operator="equal" aboveAverage="0" equalAverage="0" bottom="0" percent="0" rank="0" text="" dxfId="108">
      <formula>"ERROR"</formula>
    </cfRule>
  </conditionalFormatting>
  <conditionalFormatting sqref="V58">
    <cfRule type="cellIs" priority="111" operator="equal" aboveAverage="0" equalAverage="0" bottom="0" percent="0" rank="0" text="" dxfId="109">
      <formula>"ERROR"</formula>
    </cfRule>
  </conditionalFormatting>
  <conditionalFormatting sqref="Z58">
    <cfRule type="cellIs" priority="112" operator="equal" aboveAverage="0" equalAverage="0" bottom="0" percent="0" rank="0" text="" dxfId="110">
      <formula>"ERROR"</formula>
    </cfRule>
  </conditionalFormatting>
  <conditionalFormatting sqref="N59">
    <cfRule type="cellIs" priority="113" operator="equal" aboveAverage="0" equalAverage="0" bottom="0" percent="0" rank="0" text="" dxfId="111">
      <formula>"ERROR"</formula>
    </cfRule>
  </conditionalFormatting>
  <conditionalFormatting sqref="R59">
    <cfRule type="cellIs" priority="114" operator="equal" aboveAverage="0" equalAverage="0" bottom="0" percent="0" rank="0" text="" dxfId="112">
      <formula>"ERROR"</formula>
    </cfRule>
  </conditionalFormatting>
  <conditionalFormatting sqref="V59">
    <cfRule type="cellIs" priority="115" operator="equal" aboveAverage="0" equalAverage="0" bottom="0" percent="0" rank="0" text="" dxfId="113">
      <formula>"ERROR"</formula>
    </cfRule>
  </conditionalFormatting>
  <conditionalFormatting sqref="Z59">
    <cfRule type="cellIs" priority="116" operator="equal" aboveAverage="0" equalAverage="0" bottom="0" percent="0" rank="0" text="" dxfId="114">
      <formula>"ERROR"</formula>
    </cfRule>
  </conditionalFormatting>
  <conditionalFormatting sqref="N60">
    <cfRule type="cellIs" priority="117" operator="equal" aboveAverage="0" equalAverage="0" bottom="0" percent="0" rank="0" text="" dxfId="115">
      <formula>"ERROR"</formula>
    </cfRule>
  </conditionalFormatting>
  <conditionalFormatting sqref="R60">
    <cfRule type="cellIs" priority="118" operator="equal" aboveAverage="0" equalAverage="0" bottom="0" percent="0" rank="0" text="" dxfId="116">
      <formula>"ERROR"</formula>
    </cfRule>
  </conditionalFormatting>
  <conditionalFormatting sqref="V60">
    <cfRule type="cellIs" priority="119" operator="equal" aboveAverage="0" equalAverage="0" bottom="0" percent="0" rank="0" text="" dxfId="117">
      <formula>"ERROR"</formula>
    </cfRule>
  </conditionalFormatting>
  <conditionalFormatting sqref="Z60">
    <cfRule type="cellIs" priority="120" operator="equal" aboveAverage="0" equalAverage="0" bottom="0" percent="0" rank="0" text="" dxfId="118">
      <formula>"ERROR"</formula>
    </cfRule>
  </conditionalFormatting>
  <conditionalFormatting sqref="N61">
    <cfRule type="cellIs" priority="121" operator="equal" aboveAverage="0" equalAverage="0" bottom="0" percent="0" rank="0" text="" dxfId="119">
      <formula>"ERROR"</formula>
    </cfRule>
  </conditionalFormatting>
  <conditionalFormatting sqref="R61">
    <cfRule type="cellIs" priority="122" operator="equal" aboveAverage="0" equalAverage="0" bottom="0" percent="0" rank="0" text="" dxfId="120">
      <formula>"ERROR"</formula>
    </cfRule>
  </conditionalFormatting>
  <conditionalFormatting sqref="V61">
    <cfRule type="cellIs" priority="123" operator="equal" aboveAverage="0" equalAverage="0" bottom="0" percent="0" rank="0" text="" dxfId="121">
      <formula>"ERROR"</formula>
    </cfRule>
  </conditionalFormatting>
  <conditionalFormatting sqref="Z61">
    <cfRule type="cellIs" priority="124" operator="equal" aboveAverage="0" equalAverage="0" bottom="0" percent="0" rank="0" text="" dxfId="122">
      <formula>"ERROR"</formula>
    </cfRule>
  </conditionalFormatting>
  <conditionalFormatting sqref="N62">
    <cfRule type="cellIs" priority="125" operator="equal" aboveAverage="0" equalAverage="0" bottom="0" percent="0" rank="0" text="" dxfId="123">
      <formula>"ERROR"</formula>
    </cfRule>
  </conditionalFormatting>
  <conditionalFormatting sqref="R62">
    <cfRule type="cellIs" priority="126" operator="equal" aboveAverage="0" equalAverage="0" bottom="0" percent="0" rank="0" text="" dxfId="124">
      <formula>"ERROR"</formula>
    </cfRule>
  </conditionalFormatting>
  <conditionalFormatting sqref="V62">
    <cfRule type="cellIs" priority="127" operator="equal" aboveAverage="0" equalAverage="0" bottom="0" percent="0" rank="0" text="" dxfId="125">
      <formula>"ERROR"</formula>
    </cfRule>
  </conditionalFormatting>
  <conditionalFormatting sqref="Z62">
    <cfRule type="cellIs" priority="128" operator="equal" aboveAverage="0" equalAverage="0" bottom="0" percent="0" rank="0" text="" dxfId="126">
      <formula>"ERROR"</formula>
    </cfRule>
  </conditionalFormatting>
  <conditionalFormatting sqref="N63">
    <cfRule type="cellIs" priority="129" operator="equal" aboveAverage="0" equalAverage="0" bottom="0" percent="0" rank="0" text="" dxfId="127">
      <formula>"ERROR"</formula>
    </cfRule>
  </conditionalFormatting>
  <conditionalFormatting sqref="R63">
    <cfRule type="cellIs" priority="130" operator="equal" aboveAverage="0" equalAverage="0" bottom="0" percent="0" rank="0" text="" dxfId="128">
      <formula>"ERROR"</formula>
    </cfRule>
  </conditionalFormatting>
  <conditionalFormatting sqref="V63">
    <cfRule type="cellIs" priority="131" operator="equal" aboveAverage="0" equalAverage="0" bottom="0" percent="0" rank="0" text="" dxfId="129">
      <formula>"ERROR"</formula>
    </cfRule>
  </conditionalFormatting>
  <conditionalFormatting sqref="Z63">
    <cfRule type="cellIs" priority="132" operator="equal" aboveAverage="0" equalAverage="0" bottom="0" percent="0" rank="0" text="" dxfId="130">
      <formula>"ERROR"</formula>
    </cfRule>
  </conditionalFormatting>
  <conditionalFormatting sqref="N64">
    <cfRule type="cellIs" priority="133" operator="equal" aboveAverage="0" equalAverage="0" bottom="0" percent="0" rank="0" text="" dxfId="131">
      <formula>"ERROR"</formula>
    </cfRule>
  </conditionalFormatting>
  <conditionalFormatting sqref="R64">
    <cfRule type="cellIs" priority="134" operator="equal" aboveAverage="0" equalAverage="0" bottom="0" percent="0" rank="0" text="" dxfId="132">
      <formula>"ERROR"</formula>
    </cfRule>
  </conditionalFormatting>
  <conditionalFormatting sqref="V64">
    <cfRule type="cellIs" priority="135" operator="equal" aboveAverage="0" equalAverage="0" bottom="0" percent="0" rank="0" text="" dxfId="133">
      <formula>"ERROR"</formula>
    </cfRule>
  </conditionalFormatting>
  <conditionalFormatting sqref="Z64">
    <cfRule type="cellIs" priority="136" operator="equal" aboveAverage="0" equalAverage="0" bottom="0" percent="0" rank="0" text="" dxfId="134">
      <formula>"ERROR"</formula>
    </cfRule>
  </conditionalFormatting>
  <conditionalFormatting sqref="N65">
    <cfRule type="cellIs" priority="137" operator="equal" aboveAverage="0" equalAverage="0" bottom="0" percent="0" rank="0" text="" dxfId="135">
      <formula>"ERROR"</formula>
    </cfRule>
  </conditionalFormatting>
  <conditionalFormatting sqref="R65">
    <cfRule type="cellIs" priority="138" operator="equal" aboveAverage="0" equalAverage="0" bottom="0" percent="0" rank="0" text="" dxfId="136">
      <formula>"ERROR"</formula>
    </cfRule>
  </conditionalFormatting>
  <conditionalFormatting sqref="V65">
    <cfRule type="cellIs" priority="139" operator="equal" aboveAverage="0" equalAverage="0" bottom="0" percent="0" rank="0" text="" dxfId="137">
      <formula>"ERROR"</formula>
    </cfRule>
  </conditionalFormatting>
  <conditionalFormatting sqref="Z65">
    <cfRule type="cellIs" priority="140" operator="equal" aboveAverage="0" equalAverage="0" bottom="0" percent="0" rank="0" text="" dxfId="138">
      <formula>"ERROR"</formula>
    </cfRule>
  </conditionalFormatting>
  <conditionalFormatting sqref="N66">
    <cfRule type="cellIs" priority="141" operator="equal" aboveAverage="0" equalAverage="0" bottom="0" percent="0" rank="0" text="" dxfId="139">
      <formula>"ERROR"</formula>
    </cfRule>
  </conditionalFormatting>
  <conditionalFormatting sqref="R66">
    <cfRule type="cellIs" priority="142" operator="equal" aboveAverage="0" equalAverage="0" bottom="0" percent="0" rank="0" text="" dxfId="140">
      <formula>"ERROR"</formula>
    </cfRule>
  </conditionalFormatting>
  <conditionalFormatting sqref="V66">
    <cfRule type="cellIs" priority="143" operator="equal" aboveAverage="0" equalAverage="0" bottom="0" percent="0" rank="0" text="" dxfId="141">
      <formula>"ERROR"</formula>
    </cfRule>
  </conditionalFormatting>
  <conditionalFormatting sqref="Z66">
    <cfRule type="cellIs" priority="144" operator="equal" aboveAverage="0" equalAverage="0" bottom="0" percent="0" rank="0" text="" dxfId="142">
      <formula>"ERROR"</formula>
    </cfRule>
  </conditionalFormatting>
  <conditionalFormatting sqref="N67">
    <cfRule type="cellIs" priority="145" operator="equal" aboveAverage="0" equalAverage="0" bottom="0" percent="0" rank="0" text="" dxfId="143">
      <formula>"ERROR"</formula>
    </cfRule>
  </conditionalFormatting>
  <conditionalFormatting sqref="R67">
    <cfRule type="cellIs" priority="146" operator="equal" aboveAverage="0" equalAverage="0" bottom="0" percent="0" rank="0" text="" dxfId="144">
      <formula>"ERROR"</formula>
    </cfRule>
  </conditionalFormatting>
  <conditionalFormatting sqref="V67">
    <cfRule type="cellIs" priority="147" operator="equal" aboveAverage="0" equalAverage="0" bottom="0" percent="0" rank="0" text="" dxfId="145">
      <formula>"ERROR"</formula>
    </cfRule>
  </conditionalFormatting>
  <conditionalFormatting sqref="Z67">
    <cfRule type="cellIs" priority="148" operator="equal" aboveAverage="0" equalAverage="0" bottom="0" percent="0" rank="0" text="" dxfId="146">
      <formula>"ERROR"</formula>
    </cfRule>
  </conditionalFormatting>
  <conditionalFormatting sqref="N68">
    <cfRule type="cellIs" priority="149" operator="equal" aboveAverage="0" equalAverage="0" bottom="0" percent="0" rank="0" text="" dxfId="147">
      <formula>"ERROR"</formula>
    </cfRule>
  </conditionalFormatting>
  <conditionalFormatting sqref="R68">
    <cfRule type="cellIs" priority="150" operator="equal" aboveAverage="0" equalAverage="0" bottom="0" percent="0" rank="0" text="" dxfId="148">
      <formula>"ERROR"</formula>
    </cfRule>
  </conditionalFormatting>
  <conditionalFormatting sqref="V68">
    <cfRule type="cellIs" priority="151" operator="equal" aboveAverage="0" equalAverage="0" bottom="0" percent="0" rank="0" text="" dxfId="149">
      <formula>"ERROR"</formula>
    </cfRule>
  </conditionalFormatting>
  <conditionalFormatting sqref="Z68">
    <cfRule type="cellIs" priority="152" operator="equal" aboveAverage="0" equalAverage="0" bottom="0" percent="0" rank="0" text="" dxfId="150">
      <formula>"ERROR"</formula>
    </cfRule>
  </conditionalFormatting>
  <conditionalFormatting sqref="N69">
    <cfRule type="cellIs" priority="153" operator="equal" aboveAverage="0" equalAverage="0" bottom="0" percent="0" rank="0" text="" dxfId="151">
      <formula>"ERROR"</formula>
    </cfRule>
  </conditionalFormatting>
  <conditionalFormatting sqref="R69">
    <cfRule type="cellIs" priority="154" operator="equal" aboveAverage="0" equalAverage="0" bottom="0" percent="0" rank="0" text="" dxfId="152">
      <formula>"ERROR"</formula>
    </cfRule>
  </conditionalFormatting>
  <conditionalFormatting sqref="V69">
    <cfRule type="cellIs" priority="155" operator="equal" aboveAverage="0" equalAverage="0" bottom="0" percent="0" rank="0" text="" dxfId="153">
      <formula>"ERROR"</formula>
    </cfRule>
  </conditionalFormatting>
  <conditionalFormatting sqref="Z69">
    <cfRule type="cellIs" priority="156" operator="equal" aboveAverage="0" equalAverage="0" bottom="0" percent="0" rank="0" text="" dxfId="154">
      <formula>"ERROR"</formula>
    </cfRule>
  </conditionalFormatting>
  <conditionalFormatting sqref="N70">
    <cfRule type="cellIs" priority="157" operator="equal" aboveAverage="0" equalAverage="0" bottom="0" percent="0" rank="0" text="" dxfId="155">
      <formula>"ERROR"</formula>
    </cfRule>
  </conditionalFormatting>
  <conditionalFormatting sqref="R70">
    <cfRule type="cellIs" priority="158" operator="equal" aboveAverage="0" equalAverage="0" bottom="0" percent="0" rank="0" text="" dxfId="156">
      <formula>"ERROR"</formula>
    </cfRule>
  </conditionalFormatting>
  <conditionalFormatting sqref="V70">
    <cfRule type="cellIs" priority="159" operator="equal" aboveAverage="0" equalAverage="0" bottom="0" percent="0" rank="0" text="" dxfId="157">
      <formula>"ERROR"</formula>
    </cfRule>
  </conditionalFormatting>
  <conditionalFormatting sqref="Z70">
    <cfRule type="cellIs" priority="160" operator="equal" aboveAverage="0" equalAverage="0" bottom="0" percent="0" rank="0" text="" dxfId="158">
      <formula>"ERROR"</formula>
    </cfRule>
  </conditionalFormatting>
  <conditionalFormatting sqref="N71">
    <cfRule type="cellIs" priority="161" operator="equal" aboveAverage="0" equalAverage="0" bottom="0" percent="0" rank="0" text="" dxfId="159">
      <formula>"ERROR"</formula>
    </cfRule>
  </conditionalFormatting>
  <conditionalFormatting sqref="R71">
    <cfRule type="cellIs" priority="162" operator="equal" aboveAverage="0" equalAverage="0" bottom="0" percent="0" rank="0" text="" dxfId="160">
      <formula>"ERROR"</formula>
    </cfRule>
  </conditionalFormatting>
  <conditionalFormatting sqref="V71">
    <cfRule type="cellIs" priority="163" operator="equal" aboveAverage="0" equalAverage="0" bottom="0" percent="0" rank="0" text="" dxfId="161">
      <formula>"ERROR"</formula>
    </cfRule>
  </conditionalFormatting>
  <conditionalFormatting sqref="Z71">
    <cfRule type="cellIs" priority="164" operator="equal" aboveAverage="0" equalAverage="0" bottom="0" percent="0" rank="0" text="" dxfId="162">
      <formula>"ERROR"</formula>
    </cfRule>
  </conditionalFormatting>
  <conditionalFormatting sqref="N72">
    <cfRule type="cellIs" priority="165" operator="equal" aboveAverage="0" equalAverage="0" bottom="0" percent="0" rank="0" text="" dxfId="163">
      <formula>"ERROR"</formula>
    </cfRule>
  </conditionalFormatting>
  <conditionalFormatting sqref="R72">
    <cfRule type="cellIs" priority="166" operator="equal" aboveAverage="0" equalAverage="0" bottom="0" percent="0" rank="0" text="" dxfId="164">
      <formula>"ERROR"</formula>
    </cfRule>
  </conditionalFormatting>
  <conditionalFormatting sqref="V72">
    <cfRule type="cellIs" priority="167" operator="equal" aboveAverage="0" equalAverage="0" bottom="0" percent="0" rank="0" text="" dxfId="165">
      <formula>"ERROR"</formula>
    </cfRule>
  </conditionalFormatting>
  <conditionalFormatting sqref="Z72">
    <cfRule type="cellIs" priority="168" operator="equal" aboveAverage="0" equalAverage="0" bottom="0" percent="0" rank="0" text="" dxfId="166">
      <formula>"ERROR"</formula>
    </cfRule>
  </conditionalFormatting>
  <conditionalFormatting sqref="N73">
    <cfRule type="cellIs" priority="169" operator="equal" aboveAverage="0" equalAverage="0" bottom="0" percent="0" rank="0" text="" dxfId="167">
      <formula>"ERROR"</formula>
    </cfRule>
  </conditionalFormatting>
  <conditionalFormatting sqref="R73">
    <cfRule type="cellIs" priority="170" operator="equal" aboveAverage="0" equalAverage="0" bottom="0" percent="0" rank="0" text="" dxfId="168">
      <formula>"ERROR"</formula>
    </cfRule>
  </conditionalFormatting>
  <conditionalFormatting sqref="V73">
    <cfRule type="cellIs" priority="171" operator="equal" aboveAverage="0" equalAverage="0" bottom="0" percent="0" rank="0" text="" dxfId="169">
      <formula>"ERROR"</formula>
    </cfRule>
  </conditionalFormatting>
  <conditionalFormatting sqref="Z73">
    <cfRule type="cellIs" priority="172" operator="equal" aboveAverage="0" equalAverage="0" bottom="0" percent="0" rank="0" text="" dxfId="170">
      <formula>"ERROR"</formula>
    </cfRule>
  </conditionalFormatting>
  <conditionalFormatting sqref="N74">
    <cfRule type="cellIs" priority="173" operator="equal" aboveAverage="0" equalAverage="0" bottom="0" percent="0" rank="0" text="" dxfId="171">
      <formula>"ERROR"</formula>
    </cfRule>
  </conditionalFormatting>
  <conditionalFormatting sqref="R74">
    <cfRule type="cellIs" priority="174" operator="equal" aboveAverage="0" equalAverage="0" bottom="0" percent="0" rank="0" text="" dxfId="172">
      <formula>"ERROR"</formula>
    </cfRule>
  </conditionalFormatting>
  <conditionalFormatting sqref="V74">
    <cfRule type="cellIs" priority="175" operator="equal" aboveAverage="0" equalAverage="0" bottom="0" percent="0" rank="0" text="" dxfId="173">
      <formula>"ERROR"</formula>
    </cfRule>
  </conditionalFormatting>
  <conditionalFormatting sqref="Z74">
    <cfRule type="cellIs" priority="176" operator="equal" aboveAverage="0" equalAverage="0" bottom="0" percent="0" rank="0" text="" dxfId="174">
      <formula>"ERROR"</formula>
    </cfRule>
  </conditionalFormatting>
  <conditionalFormatting sqref="N76">
    <cfRule type="cellIs" priority="177" operator="equal" aboveAverage="0" equalAverage="0" bottom="0" percent="0" rank="0" text="" dxfId="175">
      <formula>"ERROR"</formula>
    </cfRule>
  </conditionalFormatting>
  <conditionalFormatting sqref="Z76">
    <cfRule type="cellIs" priority="178" operator="equal" aboveAverage="0" equalAverage="0" bottom="0" percent="0" rank="0" text="" dxfId="176">
      <formula>"ERROR"</formula>
    </cfRule>
  </conditionalFormatting>
  <conditionalFormatting sqref="R76">
    <cfRule type="cellIs" priority="179" operator="equal" aboveAverage="0" equalAverage="0" bottom="0" percent="0" rank="0" text="" dxfId="177">
      <formula>"ERROR"</formula>
    </cfRule>
  </conditionalFormatting>
  <conditionalFormatting sqref="V76">
    <cfRule type="cellIs" priority="180" operator="equal" aboveAverage="0" equalAverage="0" bottom="0" percent="0" rank="0" text="" dxfId="178">
      <formula>"ERROR"</formula>
    </cfRule>
  </conditionalFormatting>
  <conditionalFormatting sqref="M12">
    <cfRule type="cellIs" priority="181" operator="equal" aboveAverage="0" equalAverage="0" bottom="0" percent="0" rank="0" text="" dxfId="179">
      <formula>"ERROR"</formula>
    </cfRule>
  </conditionalFormatting>
  <conditionalFormatting sqref="M13">
    <cfRule type="cellIs" priority="182" operator="equal" aboveAverage="0" equalAverage="0" bottom="0" percent="0" rank="0" text="" dxfId="180">
      <formula>"ERROR"</formula>
    </cfRule>
  </conditionalFormatting>
  <conditionalFormatting sqref="M10">
    <cfRule type="cellIs" priority="183" operator="equal" aboveAverage="0" equalAverage="0" bottom="0" percent="0" rank="0" text="" dxfId="181">
      <formula>"ERROR"</formula>
    </cfRule>
  </conditionalFormatting>
  <conditionalFormatting sqref="N75">
    <cfRule type="cellIs" priority="184" operator="equal" aboveAverage="0" equalAverage="0" bottom="0" percent="0" rank="0" text="" dxfId="182">
      <formula>"ERROR"</formula>
    </cfRule>
  </conditionalFormatting>
  <conditionalFormatting sqref="R75">
    <cfRule type="cellIs" priority="185" operator="equal" aboveAverage="0" equalAverage="0" bottom="0" percent="0" rank="0" text="" dxfId="183">
      <formula>"ERROR"</formula>
    </cfRule>
  </conditionalFormatting>
  <conditionalFormatting sqref="V75">
    <cfRule type="cellIs" priority="186" operator="equal" aboveAverage="0" equalAverage="0" bottom="0" percent="0" rank="0" text="" dxfId="184">
      <formula>"ERROR"</formula>
    </cfRule>
  </conditionalFormatting>
  <conditionalFormatting sqref="Z75">
    <cfRule type="cellIs" priority="187" operator="equal" aboveAverage="0" equalAverage="0" bottom="0" percent="0" rank="0" text="" dxfId="185">
      <formula>"ERROR"</formula>
    </cfRule>
  </conditionalFormatting>
  <conditionalFormatting sqref="K40:L44 K45">
    <cfRule type="cellIs" priority="188" operator="equal" aboveAverage="0" equalAverage="0" bottom="0" percent="0" rank="0" text="" dxfId="186">
      <formula>0</formula>
    </cfRule>
  </conditionalFormatting>
  <conditionalFormatting sqref="C34:D34">
    <cfRule type="cellIs" priority="189" operator="equal" aboveAverage="0" equalAverage="0" bottom="0" percent="0" rank="0" text="" dxfId="187">
      <formula>"ERROR"</formula>
    </cfRule>
  </conditionalFormatting>
  <conditionalFormatting sqref="H34">
    <cfRule type="cellIs" priority="190" operator="equal" aboveAverage="0" equalAverage="0" bottom="0" percent="0" rank="0" text="" dxfId="188">
      <formula>"ERROR"</formula>
    </cfRule>
  </conditionalFormatting>
  <conditionalFormatting sqref="K46:K75">
    <cfRule type="cellIs" priority="191" operator="equal" aboveAverage="0" equalAverage="0" bottom="0" percent="0" rank="0" text="" dxfId="189">
      <formula>0</formula>
    </cfRule>
  </conditionalFormatting>
  <dataValidations count="10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" type="list">
      <formula1>$A$2:$A$204</formula1>
      <formula2>0</formula2>
    </dataValidation>
    <dataValidation allowBlank="true" operator="between" showDropDown="false" showErrorMessage="true" showInputMessage="true" sqref="L46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2.7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7"/>
    <col collapsed="false" customWidth="true" hidden="false" outlineLevel="0" max="5" min="5" style="87" width="9.29"/>
    <col collapsed="false" customWidth="true" hidden="false" outlineLevel="0" max="6" min="6" style="1" width="8"/>
    <col collapsed="false" customWidth="true" hidden="false" outlineLevel="0" max="7" min="7" style="1" width="6.88"/>
    <col collapsed="false" customWidth="true" hidden="false" outlineLevel="0" max="8" min="8" style="1" width="10.12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8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8"/>
    <col collapsed="false" customWidth="true" hidden="false" outlineLevel="0" max="16" min="16" style="1" width="10.12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8"/>
    <col collapsed="false" customWidth="true" hidden="false" outlineLevel="0" max="20" min="20" style="1" width="10.12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31"/>
    <col collapsed="false" customWidth="false" hidden="true" outlineLevel="0" max="1025" min="24" style="1" width="11.52"/>
  </cols>
  <sheetData>
    <row r="1" s="90" customFormat="true" ht="16.5" hidden="false" customHeight="true" outlineLevel="0" collapsed="false">
      <c r="A1" s="88" t="str">
        <f aca="false">+Translation!A49</f>
        <v>Part III - Project implementation support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="100" customFormat="true" ht="25.5" hidden="false" customHeight="true" outlineLevel="0" collapsed="false">
      <c r="A2" s="91"/>
      <c r="B2" s="92"/>
      <c r="C2" s="93" t="str">
        <f aca="false">+Translation!A50</f>
        <v>Partner</v>
      </c>
      <c r="D2" s="93"/>
      <c r="E2" s="94"/>
      <c r="F2" s="95" t="str">
        <f aca="false">+Translation!A53</f>
        <v>Manager</v>
      </c>
      <c r="G2" s="95"/>
      <c r="H2" s="95"/>
      <c r="I2" s="96"/>
      <c r="J2" s="95" t="str">
        <f aca="false">+Translation!A54</f>
        <v>Teacher/Trainer/Researcher</v>
      </c>
      <c r="K2" s="95"/>
      <c r="L2" s="95"/>
      <c r="M2" s="96"/>
      <c r="N2" s="95" t="str">
        <f aca="false">+Translation!A55</f>
        <v>Technician</v>
      </c>
      <c r="O2" s="95"/>
      <c r="P2" s="95"/>
      <c r="Q2" s="96"/>
      <c r="R2" s="95" t="str">
        <f aca="false">+Translation!A56</f>
        <v>Administrative</v>
      </c>
      <c r="S2" s="95"/>
      <c r="T2" s="95"/>
      <c r="U2" s="97" t="str">
        <f aca="false">+Translation!A60</f>
        <v>Total number of days</v>
      </c>
      <c r="V2" s="98" t="str">
        <f aca="false">+Translation!A61</f>
        <v>Grant requested</v>
      </c>
      <c r="W2" s="99"/>
    </row>
    <row r="3" s="100" customFormat="true" ht="27" hidden="false" customHeight="false" outlineLevel="0" collapsed="false">
      <c r="A3" s="101"/>
      <c r="B3" s="102"/>
      <c r="C3" s="103" t="str">
        <f aca="false">+Translation!A51</f>
        <v>Name</v>
      </c>
      <c r="D3" s="104" t="str">
        <f aca="false">+Translation!A52</f>
        <v>Country</v>
      </c>
      <c r="E3" s="94"/>
      <c r="F3" s="105" t="str">
        <f aca="false">+Translation!A57</f>
        <v>Number of days</v>
      </c>
      <c r="G3" s="106" t="str">
        <f aca="false">+Translation!A58</f>
        <v>Unit cost per day</v>
      </c>
      <c r="H3" s="105" t="str">
        <f aca="false">+Translation!A59</f>
        <v>Total cost by category</v>
      </c>
      <c r="I3" s="107"/>
      <c r="J3" s="105" t="str">
        <f aca="false">+F3</f>
        <v>Number of days</v>
      </c>
      <c r="K3" s="106" t="str">
        <f aca="false">+G3</f>
        <v>Unit cost per day</v>
      </c>
      <c r="L3" s="105" t="str">
        <f aca="false">+H3</f>
        <v>Total cost by category</v>
      </c>
      <c r="M3" s="107"/>
      <c r="N3" s="105" t="str">
        <f aca="false">+F3</f>
        <v>Number of days</v>
      </c>
      <c r="O3" s="106" t="str">
        <f aca="false">+G3</f>
        <v>Unit cost per day</v>
      </c>
      <c r="P3" s="105" t="str">
        <f aca="false">+H3</f>
        <v>Total cost by category</v>
      </c>
      <c r="Q3" s="107"/>
      <c r="R3" s="105" t="str">
        <f aca="false">+F3</f>
        <v>Number of days</v>
      </c>
      <c r="S3" s="106" t="str">
        <f aca="false">+G3</f>
        <v>Unit cost per day</v>
      </c>
      <c r="T3" s="105" t="str">
        <f aca="false">+H3</f>
        <v>Total cost by category</v>
      </c>
      <c r="U3" s="97"/>
      <c r="V3" s="98"/>
      <c r="W3" s="99"/>
    </row>
    <row r="4" customFormat="false" ht="14.25" hidden="false" customHeight="true" outlineLevel="0" collapsed="false">
      <c r="A4" s="108" t="s">
        <v>24</v>
      </c>
      <c r="B4" s="109" t="str">
        <f aca="false">IFERROR(IF(LEFT(A4,1)="P",TRIM(LEFT(A4,3)),TRIM(RIGHT(A4,3))),"")</f>
        <v>P1</v>
      </c>
      <c r="C4" s="110" t="str">
        <f aca="false">IFERROR(IF(A4="","",IF(VLOOKUP(A4,'I and II. Overview'!$F$36:$L$75,4,0)="","",VLOOKUP(A4,'I and II. Overview'!$F$36:$L$75,4,0))),"")</f>
        <v/>
      </c>
      <c r="D4" s="110" t="str">
        <f aca="false">IFERROR(IF(A4="","",IF(VLOOKUP(A4,'I and II. Overview'!$F$36:$L$75,6,0)="","",VLOOKUP(A4,'I and II. Overview'!$F$36:$L$75,6,0))),"")</f>
        <v/>
      </c>
      <c r="E4" s="111" t="str">
        <f aca="false">IFERROR(VLOOKUP(D4,'Ceiling - Project impl.'!$A$2:$B$203,2,0),"")</f>
        <v/>
      </c>
      <c r="F4" s="112"/>
      <c r="G4" s="113" t="str">
        <f aca="false">IFERROR(IF(F4="","",VLOOKUP(D4,'Ceiling - Project impl.'!$A$1:$F$204,3,0)),"")</f>
        <v/>
      </c>
      <c r="H4" s="114" t="n">
        <f aca="false">IF(OR((F4-INT(F4))=0,(F4-INT(F4)=0.5)),IFERROR(ROUND(F4*G4,2),0),0)</f>
        <v>0</v>
      </c>
      <c r="I4" s="115"/>
      <c r="J4" s="112"/>
      <c r="K4" s="113" t="str">
        <f aca="false">IFERROR(IF(J4=""," ",VLOOKUP(D4,'Ceiling - Project impl.'!$A$1:$F$204,4,0)),"")</f>
        <v> </v>
      </c>
      <c r="L4" s="114" t="n">
        <f aca="false">IF(OR((J4-INT(J4))=0,(J4-INT(J4)=0.5)),IFERROR(ROUND(J4*K4,2),0),0)</f>
        <v>0</v>
      </c>
      <c r="M4" s="115"/>
      <c r="N4" s="112"/>
      <c r="O4" s="113" t="str">
        <f aca="false">IFERROR(IF(N4=""," ",VLOOKUP(D4,'Ceiling - Project impl.'!$A$1:$F$204,5,0)),"")</f>
        <v> </v>
      </c>
      <c r="P4" s="114" t="n">
        <f aca="false">IF(OR((N4-INT(N4))=0,(N4-INT(N4)=0.5)),IFERROR(ROUND(N4*O4,2),0),0)</f>
        <v>0</v>
      </c>
      <c r="Q4" s="115"/>
      <c r="R4" s="112"/>
      <c r="S4" s="113" t="str">
        <f aca="false">IFERROR(IF(R4=""," ",VLOOKUP(D4,'Ceiling - Project impl.'!$A$1:$F$204,6,0)),"")</f>
        <v> </v>
      </c>
      <c r="T4" s="114" t="n">
        <f aca="false">IF(OR((R4-INT(R4))=0,(R4-INT(R4)=0.5)),IFERROR(ROUND(R4*S4,2),0),0)</f>
        <v>0</v>
      </c>
      <c r="U4" s="116" t="n">
        <f aca="false">+R4+N4+J4+F4</f>
        <v>0</v>
      </c>
      <c r="V4" s="117" t="n">
        <f aca="false">IFERROR(+T4+P4+L4+H4,0)</f>
        <v>0</v>
      </c>
      <c r="W4" s="118"/>
    </row>
    <row r="5" customFormat="false" ht="15" hidden="false" customHeight="true" outlineLevel="0" collapsed="false">
      <c r="A5" s="108"/>
      <c r="B5" s="109" t="str">
        <f aca="false">IFERROR(IF(LEFT(A5,1)="P",TRIM(LEFT(A5,3)),TRIM(RIGHT(A5,3))),"")</f>
        <v/>
      </c>
      <c r="C5" s="110" t="str">
        <f aca="false">IFERROR(IF(A5="","",IF(VLOOKUP(A5,'I and II. Overview'!$F$36:$L$75,4,0)="","",VLOOKUP(A5,'I and II. Overview'!$F$36:$L$75,4,0))),"")</f>
        <v/>
      </c>
      <c r="D5" s="110" t="str">
        <f aca="false">IFERROR(IF(A5="","",IF(VLOOKUP(A5,'I and II. Overview'!$F$36:$L$75,6,0)="","",VLOOKUP(A5,'I and II. Overview'!$F$36:$L$75,6,0))),"")</f>
        <v/>
      </c>
      <c r="E5" s="111" t="str">
        <f aca="false">IFERROR(VLOOKUP(D5,'Ceiling - Project impl.'!$A$2:$B$203,2,0),"")</f>
        <v/>
      </c>
      <c r="F5" s="112"/>
      <c r="G5" s="113" t="str">
        <f aca="false">IFERROR(IF(F5="","",VLOOKUP(D5,'Ceiling - Project impl.'!$A$1:$F$204,3,0)),"")</f>
        <v/>
      </c>
      <c r="H5" s="114" t="n">
        <f aca="false">IF(OR((F5-INT(F5))=0,(F5-INT(F5)=0.5)),IFERROR(ROUND(F5*G5,2),0),0)</f>
        <v>0</v>
      </c>
      <c r="I5" s="115"/>
      <c r="J5" s="112"/>
      <c r="K5" s="113" t="str">
        <f aca="false">IFERROR(IF(J5=""," ",VLOOKUP(D5,'Ceiling - Project impl.'!$A$1:$F$204,4,0)),"")</f>
        <v> </v>
      </c>
      <c r="L5" s="114" t="n">
        <f aca="false">IF(OR((J5-INT(J5))=0,(J5-INT(J5)=0.5)),IFERROR(ROUND(J5*K5,2),0),0)</f>
        <v>0</v>
      </c>
      <c r="M5" s="115"/>
      <c r="N5" s="112"/>
      <c r="O5" s="113" t="str">
        <f aca="false">IFERROR(IF(N5=""," ",VLOOKUP(D5,'Ceiling - Project impl.'!$A$1:$F$204,5,0)),"")</f>
        <v> </v>
      </c>
      <c r="P5" s="114" t="n">
        <f aca="false">IF(OR((N5-INT(N5))=0,(N5-INT(N5)=0.5)),IFERROR(ROUND(N5*O5,2),0),0)</f>
        <v>0</v>
      </c>
      <c r="Q5" s="115"/>
      <c r="R5" s="112"/>
      <c r="S5" s="113" t="str">
        <f aca="false">IFERROR(IF(R5=""," ",VLOOKUP(D5,'Ceiling - Project impl.'!$A$1:$F$204,6,0)),"")</f>
        <v> </v>
      </c>
      <c r="T5" s="114" t="n">
        <f aca="false">IF(OR((R5-INT(R5))=0,(R5-INT(R5)=0.5)),IFERROR(ROUND(R5*S5,2),0),0)</f>
        <v>0</v>
      </c>
      <c r="U5" s="116" t="n">
        <f aca="false">+R5+N5+J5+F5</f>
        <v>0</v>
      </c>
      <c r="V5" s="117" t="n">
        <f aca="false">IFERROR(+T5+P5+L5+H5,0)</f>
        <v>0</v>
      </c>
      <c r="W5" s="118"/>
    </row>
    <row r="6" customFormat="false" ht="12.75" hidden="false" customHeight="false" outlineLevel="0" collapsed="false">
      <c r="A6" s="108" t="s">
        <v>25</v>
      </c>
      <c r="B6" s="109" t="str">
        <f aca="false">IFERROR(IF(LEFT(A6,1)="P",TRIM(LEFT(A6,3)),TRIM(RIGHT(A6,3))),"")</f>
        <v>P2</v>
      </c>
      <c r="C6" s="110" t="str">
        <f aca="false">IFERROR(IF(A6="","",IF(VLOOKUP(A6,'I and II. Overview'!$F$36:$L$75,4,0)="","",VLOOKUP(A6,'I and II. Overview'!$F$36:$L$75,4,0))),"")</f>
        <v/>
      </c>
      <c r="D6" s="110" t="str">
        <f aca="false">IFERROR(IF(A6="","",IF(VLOOKUP(A6,'I and II. Overview'!$F$36:$L$75,6,0)="","",VLOOKUP(A6,'I and II. Overview'!$F$36:$L$75,6,0))),"")</f>
        <v/>
      </c>
      <c r="E6" s="111" t="str">
        <f aca="false">IFERROR(VLOOKUP(D6,'Ceiling - Project impl.'!$A$2:$B$203,2,0),"")</f>
        <v/>
      </c>
      <c r="F6" s="112" t="n">
        <v>0.7</v>
      </c>
      <c r="G6" s="113" t="str">
        <f aca="false">IFERROR(IF(F6="","",VLOOKUP(D6,'Ceiling - Project impl.'!$A$1:$F$204,3,0)),"")</f>
        <v/>
      </c>
      <c r="H6" s="114" t="n">
        <f aca="false">IF(OR((F6-INT(F6))=0,(F6-INT(F6)=0.5)),IFERROR(ROUND(F6*G6,2),0),0)</f>
        <v>0</v>
      </c>
      <c r="I6" s="115"/>
      <c r="J6" s="112" t="n">
        <v>0.5</v>
      </c>
      <c r="K6" s="113" t="str">
        <f aca="false">IFERROR(IF(J6=""," ",VLOOKUP(D6,'Ceiling - Project impl.'!$A$1:$F$204,4,0)),"")</f>
        <v/>
      </c>
      <c r="L6" s="114" t="n">
        <f aca="false">IF(OR((J6-INT(J6))=0,(J6-INT(J6)=0.5)),IFERROR(ROUND(J6*K6,2),0),0)</f>
        <v>0</v>
      </c>
      <c r="M6" s="115"/>
      <c r="N6" s="112" t="n">
        <v>0.7</v>
      </c>
      <c r="O6" s="113" t="str">
        <f aca="false">IFERROR(IF(N6=""," ",VLOOKUP(D6,'Ceiling - Project impl.'!$A$1:$F$204,5,0)),"")</f>
        <v/>
      </c>
      <c r="P6" s="114" t="n">
        <f aca="false">IF(OR((N6-INT(N6))=0,(N6-INT(N6)=0.5)),IFERROR(ROUND(N6*O6,2),0),0)</f>
        <v>0</v>
      </c>
      <c r="Q6" s="115"/>
      <c r="R6" s="112"/>
      <c r="S6" s="113" t="str">
        <f aca="false">IFERROR(IF(R6=""," ",VLOOKUP(D6,'Ceiling - Project impl.'!$A$1:$F$204,6,0)),"")</f>
        <v> </v>
      </c>
      <c r="T6" s="114" t="n">
        <f aca="false">IF(OR((R6-INT(R6))=0,(R6-INT(R6)=0.5)),IFERROR(ROUND(R6*S6,2),0),0)</f>
        <v>0</v>
      </c>
      <c r="U6" s="116" t="n">
        <f aca="false">+R6+N6+J6+F6</f>
        <v>1.9</v>
      </c>
      <c r="V6" s="117" t="n">
        <f aca="false">IFERROR(+T6+P6+L6+H6,0)</f>
        <v>0</v>
      </c>
      <c r="W6" s="118"/>
    </row>
    <row r="7" customFormat="false" ht="12.75" hidden="false" customHeight="false" outlineLevel="0" collapsed="false">
      <c r="A7" s="108"/>
      <c r="B7" s="109" t="str">
        <f aca="false">IFERROR(IF(LEFT(A7,1)="P",TRIM(LEFT(A7,3)),TRIM(RIGHT(A7,3))),"")</f>
        <v/>
      </c>
      <c r="C7" s="110" t="str">
        <f aca="false">IFERROR(IF(A7="","",IF(VLOOKUP(A7,'I and II. Overview'!$F$36:$L$75,4,0)="","",VLOOKUP(A7,'I and II. Overview'!$F$36:$L$75,4,0))),"")</f>
        <v/>
      </c>
      <c r="D7" s="110" t="str">
        <f aca="false">IFERROR(IF(A7="","",IF(VLOOKUP(A7,'I and II. Overview'!$F$36:$L$75,6,0)="","",VLOOKUP(A7,'I and II. Overview'!$F$36:$L$75,6,0))),"")</f>
        <v/>
      </c>
      <c r="E7" s="111" t="str">
        <f aca="false">IFERROR(VLOOKUP(D7,'Ceiling - Project impl.'!$A$2:$B$203,2,0),"")</f>
        <v/>
      </c>
      <c r="F7" s="112"/>
      <c r="G7" s="113" t="str">
        <f aca="false">IFERROR(IF(F7="","",VLOOKUP(D7,'Ceiling - Project impl.'!$A$1:$F$204,3,0)),"")</f>
        <v/>
      </c>
      <c r="H7" s="114" t="n">
        <f aca="false">IF(OR((F7-INT(F7))=0,(F7-INT(F7)=0.5)),IFERROR(ROUND(F7*G7,2),0),0)</f>
        <v>0</v>
      </c>
      <c r="I7" s="115"/>
      <c r="J7" s="112"/>
      <c r="K7" s="113" t="str">
        <f aca="false">IFERROR(IF(J7=""," ",VLOOKUP(D7,'Ceiling - Project impl.'!$A$1:$F$204,4,0)),"")</f>
        <v> </v>
      </c>
      <c r="L7" s="114" t="n">
        <f aca="false">IF(OR((J7-INT(J7))=0,(J7-INT(J7)=0.5)),IFERROR(ROUND(J7*K7,2),0),0)</f>
        <v>0</v>
      </c>
      <c r="M7" s="115"/>
      <c r="N7" s="112"/>
      <c r="O7" s="113" t="str">
        <f aca="false">IFERROR(IF(N7=""," ",VLOOKUP(D7,'Ceiling - Project impl.'!$A$1:$F$204,5,0)),"")</f>
        <v> </v>
      </c>
      <c r="P7" s="114" t="n">
        <f aca="false">IF(OR((N7-INT(N7))=0,(N7-INT(N7)=0.5)),IFERROR(ROUND(N7*O7,2),0),0)</f>
        <v>0</v>
      </c>
      <c r="Q7" s="115"/>
      <c r="R7" s="112"/>
      <c r="S7" s="113" t="str">
        <f aca="false">IFERROR(IF(R7=""," ",VLOOKUP(D7,'Ceiling - Project impl.'!$A$1:$F$204,6,0)),"")</f>
        <v> </v>
      </c>
      <c r="T7" s="114" t="n">
        <f aca="false">IF(OR((R7-INT(R7))=0,(R7-INT(R7)=0.5)),IFERROR(ROUND(R7*S7,2),0),0)</f>
        <v>0</v>
      </c>
      <c r="U7" s="116" t="n">
        <f aca="false">+R7+N7+J7+F7</f>
        <v>0</v>
      </c>
      <c r="V7" s="117" t="n">
        <f aca="false">IFERROR(+T7+P7+L7+H7,0)</f>
        <v>0</v>
      </c>
      <c r="W7" s="118"/>
    </row>
    <row r="8" customFormat="false" ht="12.75" hidden="false" customHeight="false" outlineLevel="0" collapsed="false">
      <c r="A8" s="108"/>
      <c r="B8" s="109" t="str">
        <f aca="false">IFERROR(IF(LEFT(A8,1)="P",TRIM(LEFT(A8,3)),TRIM(RIGHT(A8,3))),"")</f>
        <v/>
      </c>
      <c r="C8" s="110" t="str">
        <f aca="false">IFERROR(IF(A8="","",IF(VLOOKUP(A8,'I and II. Overview'!$F$36:$L$75,4,0)="","",VLOOKUP(A8,'I and II. Overview'!$F$36:$L$75,4,0))),"")</f>
        <v/>
      </c>
      <c r="D8" s="110" t="str">
        <f aca="false">IFERROR(IF(A8="","",IF(VLOOKUP(A8,'I and II. Overview'!$F$36:$L$75,6,0)="","",VLOOKUP(A8,'I and II. Overview'!$F$36:$L$75,6,0))),"")</f>
        <v/>
      </c>
      <c r="E8" s="111" t="str">
        <f aca="false">IFERROR(VLOOKUP(D8,'Ceiling - Project impl.'!$A$2:$B$203,2,0),"")</f>
        <v/>
      </c>
      <c r="F8" s="112"/>
      <c r="G8" s="113" t="str">
        <f aca="false">IFERROR(IF(F8="","",VLOOKUP(D8,'Ceiling - Project impl.'!$A$1:$F$204,3,0)),"")</f>
        <v/>
      </c>
      <c r="H8" s="114" t="n">
        <f aca="false">IF(OR((F8-INT(F8))=0,(F8-INT(F8)=0.5)),IFERROR(ROUND(F8*G8,2),0),0)</f>
        <v>0</v>
      </c>
      <c r="I8" s="115"/>
      <c r="J8" s="112"/>
      <c r="K8" s="113" t="str">
        <f aca="false">IFERROR(IF(J8=""," ",VLOOKUP(D8,'Ceiling - Project impl.'!$A$1:$F$204,4,0)),"")</f>
        <v> </v>
      </c>
      <c r="L8" s="114" t="n">
        <f aca="false">IF(OR((J8-INT(J8))=0,(J8-INT(J8)=0.5)),IFERROR(ROUND(J8*K8,2),0),0)</f>
        <v>0</v>
      </c>
      <c r="M8" s="115"/>
      <c r="N8" s="112"/>
      <c r="O8" s="113" t="str">
        <f aca="false">IFERROR(IF(N8=""," ",VLOOKUP(D8,'Ceiling - Project impl.'!$A$1:$F$204,5,0)),"")</f>
        <v> </v>
      </c>
      <c r="P8" s="114" t="n">
        <f aca="false">IF(OR((N8-INT(N8))=0,(N8-INT(N8)=0.5)),IFERROR(ROUND(N8*O8,2),0),0)</f>
        <v>0</v>
      </c>
      <c r="Q8" s="115"/>
      <c r="R8" s="112"/>
      <c r="S8" s="113" t="str">
        <f aca="false">IFERROR(IF(R8=""," ",VLOOKUP(D8,'Ceiling - Project impl.'!$A$1:$F$204,6,0)),"")</f>
        <v> </v>
      </c>
      <c r="T8" s="114" t="n">
        <f aca="false">IF(OR((R8-INT(R8))=0,(R8-INT(R8)=0.5)),IFERROR(ROUND(R8*S8,2),0),0)</f>
        <v>0</v>
      </c>
      <c r="U8" s="116" t="n">
        <f aca="false">+R8+N8+J8+F8</f>
        <v>0</v>
      </c>
      <c r="V8" s="117" t="n">
        <f aca="false">IFERROR(+T8+P8+L8+H8,0)</f>
        <v>0</v>
      </c>
      <c r="W8" s="118"/>
    </row>
    <row r="9" customFormat="false" ht="12.75" hidden="false" customHeight="false" outlineLevel="0" collapsed="false">
      <c r="A9" s="108"/>
      <c r="B9" s="109" t="str">
        <f aca="false">IFERROR(IF(LEFT(A9,1)="P",TRIM(LEFT(A9,3)),TRIM(RIGHT(A9,3))),"")</f>
        <v/>
      </c>
      <c r="C9" s="110" t="str">
        <f aca="false">IFERROR(IF(A9="","",IF(VLOOKUP(A9,'I and II. Overview'!$F$36:$L$75,4,0)="","",VLOOKUP(A9,'I and II. Overview'!$F$36:$L$75,4,0))),"")</f>
        <v/>
      </c>
      <c r="D9" s="110" t="str">
        <f aca="false">IFERROR(IF(A9="","",IF(VLOOKUP(A9,'I and II. Overview'!$F$36:$L$75,6,0)="","",VLOOKUP(A9,'I and II. Overview'!$F$36:$L$75,6,0))),"")</f>
        <v/>
      </c>
      <c r="E9" s="111" t="str">
        <f aca="false">IFERROR(VLOOKUP(D9,'Ceiling - Project impl.'!$A$2:$B$203,2,0),"")</f>
        <v/>
      </c>
      <c r="F9" s="112"/>
      <c r="G9" s="113" t="str">
        <f aca="false">IFERROR(IF(F9="","",VLOOKUP(D9,'Ceiling - Project impl.'!$A$1:$F$204,3,0)),"")</f>
        <v/>
      </c>
      <c r="H9" s="114" t="n">
        <f aca="false">IF(OR((F9-INT(F9))=0,(F9-INT(F9)=0.5)),IFERROR(ROUND(F9*G9,2),0),0)</f>
        <v>0</v>
      </c>
      <c r="I9" s="115"/>
      <c r="J9" s="112"/>
      <c r="K9" s="113" t="str">
        <f aca="false">IFERROR(IF(J9=""," ",VLOOKUP(D9,'Ceiling - Project impl.'!$A$1:$F$204,4,0)),"")</f>
        <v> </v>
      </c>
      <c r="L9" s="114" t="n">
        <f aca="false">IF(OR((J9-INT(J9))=0,(J9-INT(J9)=0.5)),IFERROR(ROUND(J9*K9,2),0),0)</f>
        <v>0</v>
      </c>
      <c r="M9" s="115"/>
      <c r="N9" s="112"/>
      <c r="O9" s="113" t="str">
        <f aca="false">IFERROR(IF(N9=""," ",VLOOKUP(D9,'Ceiling - Project impl.'!$A$1:$F$204,5,0)),"")</f>
        <v> </v>
      </c>
      <c r="P9" s="114" t="n">
        <f aca="false">IF(OR((N9-INT(N9))=0,(N9-INT(N9)=0.5)),IFERROR(ROUND(N9*O9,2),0),0)</f>
        <v>0</v>
      </c>
      <c r="Q9" s="115"/>
      <c r="R9" s="112"/>
      <c r="S9" s="113" t="str">
        <f aca="false">IFERROR(IF(R9=""," ",VLOOKUP(D9,'Ceiling - Project impl.'!$A$1:$F$204,6,0)),"")</f>
        <v> </v>
      </c>
      <c r="T9" s="114" t="n">
        <f aca="false">IF(OR((R9-INT(R9))=0,(R9-INT(R9)=0.5)),IFERROR(ROUND(R9*S9,2),0),0)</f>
        <v>0</v>
      </c>
      <c r="U9" s="116" t="n">
        <f aca="false">+R9+N9+J9+F9</f>
        <v>0</v>
      </c>
      <c r="V9" s="117" t="n">
        <f aca="false">IFERROR(+T9+P9+L9+H9,0)</f>
        <v>0</v>
      </c>
      <c r="W9" s="118"/>
    </row>
    <row r="10" customFormat="false" ht="12.75" hidden="false" customHeight="false" outlineLevel="0" collapsed="false">
      <c r="A10" s="108"/>
      <c r="B10" s="109" t="str">
        <f aca="false">IFERROR(IF(LEFT(A10,1)="P",TRIM(LEFT(A10,3)),TRIM(RIGHT(A10,3))),"")</f>
        <v/>
      </c>
      <c r="C10" s="110" t="str">
        <f aca="false">IFERROR(IF(A10="","",IF(VLOOKUP(A10,'I and II. Overview'!$F$36:$L$75,4,0)="","",VLOOKUP(A10,'I and II. Overview'!$F$36:$L$75,4,0))),"")</f>
        <v/>
      </c>
      <c r="D10" s="110" t="str">
        <f aca="false">IFERROR(IF(A10="","",IF(VLOOKUP(A10,'I and II. Overview'!$F$36:$L$75,6,0)="","",VLOOKUP(A10,'I and II. Overview'!$F$36:$L$75,6,0))),"")</f>
        <v/>
      </c>
      <c r="E10" s="111" t="str">
        <f aca="false">IFERROR(VLOOKUP(D10,'Ceiling - Project impl.'!$A$2:$B$203,2,0),"")</f>
        <v/>
      </c>
      <c r="F10" s="112"/>
      <c r="G10" s="113" t="str">
        <f aca="false">IFERROR(IF(F10="","",VLOOKUP(D10,'Ceiling - Project impl.'!$A$1:$F$204,3,0)),"")</f>
        <v/>
      </c>
      <c r="H10" s="114" t="n">
        <f aca="false">IF(OR((F10-INT(F10))=0,(F10-INT(F10)=0.5)),IFERROR(ROUND(F10*G10,2),0),0)</f>
        <v>0</v>
      </c>
      <c r="I10" s="115"/>
      <c r="J10" s="112"/>
      <c r="K10" s="113" t="str">
        <f aca="false">IFERROR(IF(J10=""," ",VLOOKUP(D10,'Ceiling - Project impl.'!$A$1:$F$204,4,0)),"")</f>
        <v> </v>
      </c>
      <c r="L10" s="114" t="n">
        <f aca="false">IF(OR((J10-INT(J10))=0,(J10-INT(J10)=0.5)),IFERROR(ROUND(J10*K10,2),0),0)</f>
        <v>0</v>
      </c>
      <c r="M10" s="115"/>
      <c r="N10" s="112"/>
      <c r="O10" s="113" t="str">
        <f aca="false">IFERROR(IF(N10=""," ",VLOOKUP(D10,'Ceiling - Project impl.'!$A$1:$F$204,5,0)),"")</f>
        <v> </v>
      </c>
      <c r="P10" s="114" t="n">
        <f aca="false">IF(OR((N10-INT(N10))=0,(N10-INT(N10)=0.5)),IFERROR(ROUND(N10*O10,2),0),0)</f>
        <v>0</v>
      </c>
      <c r="Q10" s="115"/>
      <c r="R10" s="112"/>
      <c r="S10" s="113" t="str">
        <f aca="false">IFERROR(IF(R10=""," ",VLOOKUP(D10,'Ceiling - Project impl.'!$A$1:$F$204,6,0)),"")</f>
        <v> </v>
      </c>
      <c r="T10" s="114" t="n">
        <f aca="false">IF(OR((R10-INT(R10))=0,(R10-INT(R10)=0.5)),IFERROR(ROUND(R10*S10,2),0),0)</f>
        <v>0</v>
      </c>
      <c r="U10" s="116" t="n">
        <f aca="false">+R10+N10+J10+F10</f>
        <v>0</v>
      </c>
      <c r="V10" s="117" t="n">
        <f aca="false">IFERROR(+T10+P10+L10+H10,0)</f>
        <v>0</v>
      </c>
      <c r="W10" s="118"/>
    </row>
    <row r="11" customFormat="false" ht="12.75" hidden="false" customHeight="false" outlineLevel="0" collapsed="false">
      <c r="A11" s="108"/>
      <c r="B11" s="109" t="str">
        <f aca="false">IFERROR(IF(LEFT(A11,1)="P",TRIM(LEFT(A11,3)),TRIM(RIGHT(A11,3))),"")</f>
        <v/>
      </c>
      <c r="C11" s="110" t="str">
        <f aca="false">IFERROR(IF(A11="","",IF(VLOOKUP(A11,'I and II. Overview'!$F$36:$L$75,4,0)="","",VLOOKUP(A11,'I and II. Overview'!$F$36:$L$75,4,0))),"")</f>
        <v/>
      </c>
      <c r="D11" s="110" t="str">
        <f aca="false">IFERROR(IF(A11="","",IF(VLOOKUP(A11,'I and II. Overview'!$F$36:$L$75,6,0)="","",VLOOKUP(A11,'I and II. Overview'!$F$36:$L$75,6,0))),"")</f>
        <v/>
      </c>
      <c r="E11" s="111" t="str">
        <f aca="false">IFERROR(VLOOKUP(D11,'Ceiling - Project impl.'!$A$2:$B$203,2,0),"")</f>
        <v/>
      </c>
      <c r="F11" s="112"/>
      <c r="G11" s="113" t="str">
        <f aca="false">IFERROR(IF(F11="","",VLOOKUP(D11,'Ceiling - Project impl.'!$A$1:$F$204,3,0)),"")</f>
        <v/>
      </c>
      <c r="H11" s="114" t="n">
        <f aca="false">IF(OR((F11-INT(F11))=0,(F11-INT(F11)=0.5)),IFERROR(ROUND(F11*G11,2),0),0)</f>
        <v>0</v>
      </c>
      <c r="I11" s="115"/>
      <c r="J11" s="112"/>
      <c r="K11" s="113" t="str">
        <f aca="false">IFERROR(IF(J11=""," ",VLOOKUP(D11,'Ceiling - Project impl.'!$A$1:$F$204,4,0)),"")</f>
        <v> </v>
      </c>
      <c r="L11" s="114" t="n">
        <f aca="false">IF(OR((J11-INT(J11))=0,(J11-INT(J11)=0.5)),IFERROR(ROUND(J11*K11,2),0),0)</f>
        <v>0</v>
      </c>
      <c r="M11" s="115"/>
      <c r="N11" s="112"/>
      <c r="O11" s="113" t="str">
        <f aca="false">IFERROR(IF(N11=""," ",VLOOKUP(D11,'Ceiling - Project impl.'!$A$1:$F$204,5,0)),"")</f>
        <v> </v>
      </c>
      <c r="P11" s="114" t="n">
        <f aca="false">IF(OR((N11-INT(N11))=0,(N11-INT(N11)=0.5)),IFERROR(ROUND(N11*O11,2),0),0)</f>
        <v>0</v>
      </c>
      <c r="Q11" s="115"/>
      <c r="R11" s="112"/>
      <c r="S11" s="113" t="str">
        <f aca="false">IFERROR(IF(R11=""," ",VLOOKUP(D11,'Ceiling - Project impl.'!$A$1:$F$204,6,0)),"")</f>
        <v> </v>
      </c>
      <c r="T11" s="114" t="n">
        <f aca="false">IF(OR((R11-INT(R11))=0,(R11-INT(R11)=0.5)),IFERROR(ROUND(R11*S11,2),0),0)</f>
        <v>0</v>
      </c>
      <c r="U11" s="116" t="n">
        <f aca="false">+R11+N11+J11+F11</f>
        <v>0</v>
      </c>
      <c r="V11" s="117" t="n">
        <f aca="false">IFERROR(+T11+P11+L11+H11,0)</f>
        <v>0</v>
      </c>
      <c r="W11" s="118"/>
    </row>
    <row r="12" customFormat="false" ht="12.75" hidden="false" customHeight="false" outlineLevel="0" collapsed="false">
      <c r="A12" s="108"/>
      <c r="B12" s="109" t="str">
        <f aca="false">IFERROR(IF(LEFT(A12,1)="P",TRIM(LEFT(A12,3)),TRIM(RIGHT(A12,3))),"")</f>
        <v/>
      </c>
      <c r="C12" s="110" t="str">
        <f aca="false">IFERROR(IF(A12="","",IF(VLOOKUP(A12,'I and II. Overview'!$F$36:$L$75,4,0)="","",VLOOKUP(A12,'I and II. Overview'!$F$36:$L$75,4,0))),"")</f>
        <v/>
      </c>
      <c r="D12" s="110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12"/>
      <c r="G12" s="113" t="str">
        <f aca="false">IFERROR(IF(F12="","",VLOOKUP(D12,'Ceiling - Project impl.'!$A$1:$F$204,3,0)),"")</f>
        <v/>
      </c>
      <c r="H12" s="114" t="n">
        <f aca="false">IF(OR((F12-INT(F12))=0,(F12-INT(F12)=0.5)),IFERROR(ROUND(F12*G12,2),0),0)</f>
        <v>0</v>
      </c>
      <c r="I12" s="115"/>
      <c r="J12" s="112"/>
      <c r="K12" s="113" t="str">
        <f aca="false">IFERROR(IF(J12=""," ",VLOOKUP(D12,'Ceiling - Project impl.'!$A$1:$F$204,4,0)),"")</f>
        <v> </v>
      </c>
      <c r="L12" s="114" t="n">
        <f aca="false">IF(OR((J12-INT(J12))=0,(J12-INT(J12)=0.5)),IFERROR(ROUND(J12*K12,2),0),0)</f>
        <v>0</v>
      </c>
      <c r="M12" s="115"/>
      <c r="N12" s="112"/>
      <c r="O12" s="113" t="str">
        <f aca="false">IFERROR(IF(N12=""," ",VLOOKUP(D12,'Ceiling - Project impl.'!$A$1:$F$204,5,0)),"")</f>
        <v> </v>
      </c>
      <c r="P12" s="114" t="n">
        <f aca="false">IF(OR((N12-INT(N12))=0,(N12-INT(N12)=0.5)),IFERROR(ROUND(N12*O12,2),0),0)</f>
        <v>0</v>
      </c>
      <c r="Q12" s="115"/>
      <c r="R12" s="112"/>
      <c r="S12" s="113" t="str">
        <f aca="false">IFERROR(IF(R12=""," ",VLOOKUP(D12,'Ceiling - Project impl.'!$A$1:$F$204,6,0)),"")</f>
        <v> </v>
      </c>
      <c r="T12" s="114" t="n">
        <f aca="false">IF(OR((R12-INT(R12))=0,(R12-INT(R12)=0.5)),IFERROR(ROUND(R12*S12,2),0),0)</f>
        <v>0</v>
      </c>
      <c r="U12" s="116" t="n">
        <f aca="false">+R12+N12+J12+F12</f>
        <v>0</v>
      </c>
      <c r="V12" s="117" t="n">
        <f aca="false">IFERROR(+T12+P12+L12+H12,0)</f>
        <v>0</v>
      </c>
      <c r="W12" s="118"/>
    </row>
    <row r="13" customFormat="false" ht="12.75" hidden="false" customHeight="false" outlineLevel="0" collapsed="false">
      <c r="A13" s="108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12"/>
      <c r="G13" s="113" t="str">
        <f aca="false">IFERROR(IF(F13="","",VLOOKUP(D13,'Ceiling - Project impl.'!$A$1:$F$204,3,0)),"")</f>
        <v/>
      </c>
      <c r="H13" s="114" t="n">
        <f aca="false">IF(OR((F13-INT(F13))=0,(F13-INT(F13)=0.5)),IFERROR(ROUND(F13*G13,2),0),0)</f>
        <v>0</v>
      </c>
      <c r="I13" s="115"/>
      <c r="J13" s="112"/>
      <c r="K13" s="113" t="str">
        <f aca="false">IFERROR(IF(J13=""," ",VLOOKUP(D13,'Ceiling - Project impl.'!$A$1:$F$204,4,0)),"")</f>
        <v> </v>
      </c>
      <c r="L13" s="114" t="n">
        <f aca="false">IF(OR((J13-INT(J13))=0,(J13-INT(J13)=0.5)),IFERROR(ROUND(J13*K13,2),0),0)</f>
        <v>0</v>
      </c>
      <c r="M13" s="115"/>
      <c r="N13" s="112"/>
      <c r="O13" s="113" t="str">
        <f aca="false">IFERROR(IF(N13=""," ",VLOOKUP(D13,'Ceiling - Project impl.'!$A$1:$F$204,5,0)),"")</f>
        <v> </v>
      </c>
      <c r="P13" s="114" t="n">
        <f aca="false">IF(OR((N13-INT(N13))=0,(N13-INT(N13)=0.5)),IFERROR(ROUND(N13*O13,2),0),0)</f>
        <v>0</v>
      </c>
      <c r="Q13" s="115"/>
      <c r="R13" s="112"/>
      <c r="S13" s="113" t="str">
        <f aca="false">IFERROR(IF(R13=""," ",VLOOKUP(D13,'Ceiling - Project impl.'!$A$1:$F$204,6,0)),"")</f>
        <v> </v>
      </c>
      <c r="T13" s="114" t="n">
        <f aca="false">IF(OR((R13-INT(R13))=0,(R13-INT(R13)=0.5)),IFERROR(ROUND(R13*S13,2),0),0)</f>
        <v>0</v>
      </c>
      <c r="U13" s="116" t="n">
        <f aca="false">+R13+N13+J13+F13</f>
        <v>0</v>
      </c>
      <c r="V13" s="117" t="n">
        <f aca="false">IFERROR(+T13+P13+L13+H13,0)</f>
        <v>0</v>
      </c>
      <c r="W13" s="118"/>
    </row>
    <row r="14" customFormat="false" ht="12.75" hidden="false" customHeight="false" outlineLevel="0" collapsed="false">
      <c r="A14" s="108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12"/>
      <c r="G14" s="113" t="str">
        <f aca="false">IFERROR(IF(F14="","",VLOOKUP(D14,'Ceiling - Project impl.'!$A$1:$F$204,3,0)),"")</f>
        <v/>
      </c>
      <c r="H14" s="114" t="n">
        <f aca="false">IF(OR((F14-INT(F14))=0,(F14-INT(F14)=0.5)),IFERROR(ROUND(F14*G14,2),0),0)</f>
        <v>0</v>
      </c>
      <c r="I14" s="115"/>
      <c r="J14" s="112"/>
      <c r="K14" s="113" t="str">
        <f aca="false">IFERROR(IF(J14=""," ",VLOOKUP(D14,'Ceiling - Project impl.'!$A$1:$F$204,4,0)),"")</f>
        <v> </v>
      </c>
      <c r="L14" s="114" t="n">
        <f aca="false">IF(OR((J14-INT(J14))=0,(J14-INT(J14)=0.5)),IFERROR(ROUND(J14*K14,2),0),0)</f>
        <v>0</v>
      </c>
      <c r="M14" s="115"/>
      <c r="N14" s="112"/>
      <c r="O14" s="113" t="str">
        <f aca="false">IFERROR(IF(N14=""," ",VLOOKUP(D14,'Ceiling - Project impl.'!$A$1:$F$204,5,0)),"")</f>
        <v> </v>
      </c>
      <c r="P14" s="114" t="n">
        <f aca="false">IF(OR((N14-INT(N14))=0,(N14-INT(N14)=0.5)),IFERROR(ROUND(N14*O14,2),0),0)</f>
        <v>0</v>
      </c>
      <c r="Q14" s="115"/>
      <c r="R14" s="112"/>
      <c r="S14" s="113" t="str">
        <f aca="false">IFERROR(IF(R14=""," ",VLOOKUP(D14,'Ceiling - Project impl.'!$A$1:$F$204,6,0)),"")</f>
        <v> </v>
      </c>
      <c r="T14" s="114" t="n">
        <f aca="false">IF(OR((R14-INT(R14))=0,(R14-INT(R14)=0.5)),IFERROR(ROUND(R14*S14,2),0),0)</f>
        <v>0</v>
      </c>
      <c r="U14" s="116" t="n">
        <f aca="false">+R14+N14+J14+F14</f>
        <v>0</v>
      </c>
      <c r="V14" s="117" t="n">
        <f aca="false">IFERROR(+T14+P14+L14+H14,0)</f>
        <v>0</v>
      </c>
      <c r="W14" s="118"/>
    </row>
    <row r="15" customFormat="false" ht="12.75" hidden="false" customHeight="false" outlineLevel="0" collapsed="false">
      <c r="A15" s="108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12"/>
      <c r="G15" s="113" t="str">
        <f aca="false">IFERROR(IF(F15="","",VLOOKUP(D15,'Ceiling - Project impl.'!$A$1:$F$204,3,0)),"")</f>
        <v/>
      </c>
      <c r="H15" s="114" t="n">
        <f aca="false">IF(OR((F15-INT(F15))=0,(F15-INT(F15)=0.5)),IFERROR(ROUND(F15*G15,2),0),0)</f>
        <v>0</v>
      </c>
      <c r="I15" s="115"/>
      <c r="J15" s="112"/>
      <c r="K15" s="113" t="str">
        <f aca="false">IFERROR(IF(J15=""," ",VLOOKUP(D15,'Ceiling - Project impl.'!$A$1:$F$204,4,0)),"")</f>
        <v> </v>
      </c>
      <c r="L15" s="114" t="n">
        <f aca="false">IF(OR((J15-INT(J15))=0,(J15-INT(J15)=0.5)),IFERROR(ROUND(J15*K15,2),0),0)</f>
        <v>0</v>
      </c>
      <c r="M15" s="115"/>
      <c r="N15" s="112"/>
      <c r="O15" s="113" t="str">
        <f aca="false">IFERROR(IF(N15=""," ",VLOOKUP(D15,'Ceiling - Project impl.'!$A$1:$F$204,5,0)),"")</f>
        <v> </v>
      </c>
      <c r="P15" s="114" t="n">
        <f aca="false">IF(OR((N15-INT(N15))=0,(N15-INT(N15)=0.5)),IFERROR(ROUND(N15*O15,2),0),0)</f>
        <v>0</v>
      </c>
      <c r="Q15" s="115"/>
      <c r="R15" s="112"/>
      <c r="S15" s="113" t="str">
        <f aca="false">IFERROR(IF(R15=""," ",VLOOKUP(D15,'Ceiling - Project impl.'!$A$1:$F$204,6,0)),"")</f>
        <v> </v>
      </c>
      <c r="T15" s="114" t="n">
        <f aca="false">IF(OR((R15-INT(R15))=0,(R15-INT(R15)=0.5)),IFERROR(ROUND(R15*S15,2),0),0)</f>
        <v>0</v>
      </c>
      <c r="U15" s="116" t="n">
        <f aca="false">+R15+N15+J15+F15</f>
        <v>0</v>
      </c>
      <c r="V15" s="117" t="n">
        <f aca="false">IFERROR(+T15+P15+L15+H15,0)</f>
        <v>0</v>
      </c>
      <c r="W15" s="118"/>
    </row>
    <row r="16" customFormat="false" ht="12.75" hidden="false" customHeight="false" outlineLevel="0" collapsed="false">
      <c r="A16" s="108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12"/>
      <c r="G16" s="113" t="str">
        <f aca="false">IFERROR(IF(F16="","",VLOOKUP(D16,'Ceiling - Project impl.'!$A$1:$F$204,3,0)),"")</f>
        <v/>
      </c>
      <c r="H16" s="114" t="n">
        <f aca="false">IF(OR((F16-INT(F16))=0,(F16-INT(F16)=0.5)),IFERROR(ROUND(F16*G16,2),0),0)</f>
        <v>0</v>
      </c>
      <c r="I16" s="115"/>
      <c r="J16" s="112"/>
      <c r="K16" s="113" t="str">
        <f aca="false">IFERROR(IF(J16=""," ",VLOOKUP(D16,'Ceiling - Project impl.'!$A$1:$F$204,4,0)),"")</f>
        <v> </v>
      </c>
      <c r="L16" s="114" t="n">
        <f aca="false">IF(OR((J16-INT(J16))=0,(J16-INT(J16)=0.5)),IFERROR(ROUND(J16*K16,2),0),0)</f>
        <v>0</v>
      </c>
      <c r="M16" s="115"/>
      <c r="N16" s="112"/>
      <c r="O16" s="113" t="str">
        <f aca="false">IFERROR(IF(N16=""," ",VLOOKUP(D16,'Ceiling - Project impl.'!$A$1:$F$204,5,0)),"")</f>
        <v> </v>
      </c>
      <c r="P16" s="114" t="n">
        <f aca="false">IF(OR((N16-INT(N16))=0,(N16-INT(N16)=0.5)),IFERROR(ROUND(N16*O16,2),0),0)</f>
        <v>0</v>
      </c>
      <c r="Q16" s="115"/>
      <c r="R16" s="112"/>
      <c r="S16" s="113" t="str">
        <f aca="false">IFERROR(IF(R16=""," ",VLOOKUP(D16,'Ceiling - Project impl.'!$A$1:$F$204,6,0)),"")</f>
        <v> </v>
      </c>
      <c r="T16" s="114" t="n">
        <f aca="false">IF(OR((R16-INT(R16))=0,(R16-INT(R16)=0.5)),IFERROR(ROUND(R16*S16,2),0),0)</f>
        <v>0</v>
      </c>
      <c r="U16" s="116" t="n">
        <f aca="false">+R16+N16+J16+F16</f>
        <v>0</v>
      </c>
      <c r="V16" s="117" t="n">
        <f aca="false">IFERROR(+T16+P16+L16+H16,0)</f>
        <v>0</v>
      </c>
      <c r="W16" s="118"/>
    </row>
    <row r="17" customFormat="false" ht="12.75" hidden="false" customHeight="false" outlineLevel="0" collapsed="false">
      <c r="A17" s="108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12"/>
      <c r="G17" s="113" t="str">
        <f aca="false">IFERROR(IF(F17="","",VLOOKUP(D17,'Ceiling - Project impl.'!$A$1:$F$204,3,0)),"")</f>
        <v/>
      </c>
      <c r="H17" s="114" t="n">
        <f aca="false">IF(OR((F17-INT(F17))=0,(F17-INT(F17)=0.5)),IFERROR(ROUND(F17*G17,2),0),0)</f>
        <v>0</v>
      </c>
      <c r="I17" s="115"/>
      <c r="J17" s="112"/>
      <c r="K17" s="113" t="str">
        <f aca="false">IFERROR(IF(J17=""," ",VLOOKUP(D17,'Ceiling - Project impl.'!$A$1:$F$204,4,0)),"")</f>
        <v> </v>
      </c>
      <c r="L17" s="114" t="n">
        <f aca="false">IF(OR((J17-INT(J17))=0,(J17-INT(J17)=0.5)),IFERROR(ROUND(J17*K17,2),0),0)</f>
        <v>0</v>
      </c>
      <c r="M17" s="115"/>
      <c r="N17" s="112"/>
      <c r="O17" s="113" t="str">
        <f aca="false">IFERROR(IF(N17=""," ",VLOOKUP(D17,'Ceiling - Project impl.'!$A$1:$F$204,5,0)),"")</f>
        <v> </v>
      </c>
      <c r="P17" s="114" t="n">
        <f aca="false">IF(OR((N17-INT(N17))=0,(N17-INT(N17)=0.5)),IFERROR(ROUND(N17*O17,2),0),0)</f>
        <v>0</v>
      </c>
      <c r="Q17" s="115"/>
      <c r="R17" s="112"/>
      <c r="S17" s="113" t="str">
        <f aca="false">IFERROR(IF(R17=""," ",VLOOKUP(D17,'Ceiling - Project impl.'!$A$1:$F$204,6,0)),"")</f>
        <v> </v>
      </c>
      <c r="T17" s="114" t="n">
        <f aca="false">IF(OR((R17-INT(R17))=0,(R17-INT(R17)=0.5)),IFERROR(ROUND(R17*S17,2),0),0)</f>
        <v>0</v>
      </c>
      <c r="U17" s="116" t="n">
        <f aca="false">+R17+N17+J17+F17</f>
        <v>0</v>
      </c>
      <c r="V17" s="117" t="n">
        <f aca="false">IFERROR(+T17+P17+L17+H17,0)</f>
        <v>0</v>
      </c>
      <c r="W17" s="118"/>
    </row>
    <row r="18" customFormat="false" ht="12.75" hidden="false" customHeight="false" outlineLevel="0" collapsed="false">
      <c r="A18" s="108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12"/>
      <c r="G18" s="113" t="str">
        <f aca="false">IFERROR(IF(F18="","",VLOOKUP(D18,'Ceiling - Project impl.'!$A$1:$F$204,3,0)),"")</f>
        <v/>
      </c>
      <c r="H18" s="114" t="n">
        <f aca="false">IF(OR((F18-INT(F18))=0,(F18-INT(F18)=0.5)),IFERROR(ROUND(F18*G18,2),0),0)</f>
        <v>0</v>
      </c>
      <c r="I18" s="115"/>
      <c r="J18" s="112"/>
      <c r="K18" s="113" t="str">
        <f aca="false">IFERROR(IF(J18=""," ",VLOOKUP(D18,'Ceiling - Project impl.'!$A$1:$F$204,4,0)),"")</f>
        <v> </v>
      </c>
      <c r="L18" s="114" t="n">
        <f aca="false">IF(OR((J18-INT(J18))=0,(J18-INT(J18)=0.5)),IFERROR(ROUND(J18*K18,2),0),0)</f>
        <v>0</v>
      </c>
      <c r="M18" s="115"/>
      <c r="N18" s="112"/>
      <c r="O18" s="113" t="str">
        <f aca="false">IFERROR(IF(N18=""," ",VLOOKUP(D18,'Ceiling - Project impl.'!$A$1:$F$204,5,0)),"")</f>
        <v> </v>
      </c>
      <c r="P18" s="114" t="n">
        <f aca="false">IF(OR((N18-INT(N18))=0,(N18-INT(N18)=0.5)),IFERROR(ROUND(N18*O18,2),0),0)</f>
        <v>0</v>
      </c>
      <c r="Q18" s="115"/>
      <c r="R18" s="112"/>
      <c r="S18" s="113" t="str">
        <f aca="false">IFERROR(IF(R18=""," ",VLOOKUP(D18,'Ceiling - Project impl.'!$A$1:$F$204,6,0)),"")</f>
        <v> </v>
      </c>
      <c r="T18" s="114" t="n">
        <f aca="false">IF(OR((R18-INT(R18))=0,(R18-INT(R18)=0.5)),IFERROR(ROUND(R18*S18,2),0),0)</f>
        <v>0</v>
      </c>
      <c r="U18" s="116" t="n">
        <f aca="false">+R18+N18+J18+F18</f>
        <v>0</v>
      </c>
      <c r="V18" s="117" t="n">
        <f aca="false">IFERROR(+T18+P18+L18+H18,0)</f>
        <v>0</v>
      </c>
      <c r="W18" s="118"/>
    </row>
    <row r="19" customFormat="false" ht="12.75" hidden="false" customHeight="false" outlineLevel="0" collapsed="false">
      <c r="A19" s="108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12"/>
      <c r="G19" s="113" t="str">
        <f aca="false">IFERROR(IF(F19="","",VLOOKUP(D19,'Ceiling - Project impl.'!$A$1:$F$204,3,0)),"")</f>
        <v/>
      </c>
      <c r="H19" s="114" t="n">
        <f aca="false">IF(OR((F19-INT(F19))=0,(F19-INT(F19)=0.5)),IFERROR(ROUND(F19*G19,2),0),0)</f>
        <v>0</v>
      </c>
      <c r="I19" s="115"/>
      <c r="J19" s="112"/>
      <c r="K19" s="113" t="str">
        <f aca="false">IFERROR(IF(J19=""," ",VLOOKUP(D19,'Ceiling - Project impl.'!$A$1:$F$204,4,0)),"")</f>
        <v> </v>
      </c>
      <c r="L19" s="114" t="n">
        <f aca="false">IF(OR((J19-INT(J19))=0,(J19-INT(J19)=0.5)),IFERROR(ROUND(J19*K19,2),0),0)</f>
        <v>0</v>
      </c>
      <c r="M19" s="115"/>
      <c r="N19" s="112"/>
      <c r="O19" s="113" t="str">
        <f aca="false">IFERROR(IF(N19=""," ",VLOOKUP(D19,'Ceiling - Project impl.'!$A$1:$F$204,5,0)),"")</f>
        <v> </v>
      </c>
      <c r="P19" s="114" t="n">
        <f aca="false">IF(OR((N19-INT(N19))=0,(N19-INT(N19)=0.5)),IFERROR(ROUND(N19*O19,2),0),0)</f>
        <v>0</v>
      </c>
      <c r="Q19" s="115"/>
      <c r="R19" s="112"/>
      <c r="S19" s="113" t="str">
        <f aca="false">IFERROR(IF(R19=""," ",VLOOKUP(D19,'Ceiling - Project impl.'!$A$1:$F$204,6,0)),"")</f>
        <v> </v>
      </c>
      <c r="T19" s="114" t="n">
        <f aca="false">IF(OR((R19-INT(R19))=0,(R19-INT(R19)=0.5)),IFERROR(ROUND(R19*S19,2),0),0)</f>
        <v>0</v>
      </c>
      <c r="U19" s="116" t="n">
        <f aca="false">+R19+N19+J19+F19</f>
        <v>0</v>
      </c>
      <c r="V19" s="117" t="n">
        <f aca="false">IFERROR(+T19+P19+L19+H19,0)</f>
        <v>0</v>
      </c>
      <c r="W19" s="118"/>
    </row>
    <row r="20" customFormat="false" ht="12.75" hidden="false" customHeight="false" outlineLevel="0" collapsed="false">
      <c r="A20" s="108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12"/>
      <c r="G20" s="113" t="str">
        <f aca="false">IFERROR(IF(F20="","",VLOOKUP(D20,'Ceiling - Project impl.'!$A$1:$F$204,3,0)),"")</f>
        <v/>
      </c>
      <c r="H20" s="114" t="n">
        <f aca="false">IF(OR((F20-INT(F20))=0,(F20-INT(F20)=0.5)),IFERROR(ROUND(F20*G20,2),0),0)</f>
        <v>0</v>
      </c>
      <c r="I20" s="115"/>
      <c r="J20" s="112"/>
      <c r="K20" s="113" t="str">
        <f aca="false">IFERROR(IF(J20=""," ",VLOOKUP(D20,'Ceiling - Project impl.'!$A$1:$F$204,4,0)),"")</f>
        <v> </v>
      </c>
      <c r="L20" s="114" t="n">
        <f aca="false">IF(OR((J20-INT(J20))=0,(J20-INT(J20)=0.5)),IFERROR(ROUND(J20*K20,2),0),0)</f>
        <v>0</v>
      </c>
      <c r="M20" s="115"/>
      <c r="N20" s="112"/>
      <c r="O20" s="113" t="str">
        <f aca="false">IFERROR(IF(N20=""," ",VLOOKUP(D20,'Ceiling - Project impl.'!$A$1:$F$204,5,0)),"")</f>
        <v> </v>
      </c>
      <c r="P20" s="114" t="n">
        <f aca="false">IF(OR((N20-INT(N20))=0,(N20-INT(N20)=0.5)),IFERROR(ROUND(N20*O20,2),0),0)</f>
        <v>0</v>
      </c>
      <c r="Q20" s="115"/>
      <c r="R20" s="112"/>
      <c r="S20" s="113" t="str">
        <f aca="false">IFERROR(IF(R20=""," ",VLOOKUP(D20,'Ceiling - Project impl.'!$A$1:$F$204,6,0)),"")</f>
        <v> </v>
      </c>
      <c r="T20" s="114" t="n">
        <f aca="false">IF(OR((R20-INT(R20))=0,(R20-INT(R20)=0.5)),IFERROR(ROUND(R20*S20,2),0),0)</f>
        <v>0</v>
      </c>
      <c r="U20" s="116" t="n">
        <f aca="false">+R20+N20+J20+F20</f>
        <v>0</v>
      </c>
      <c r="V20" s="117" t="n">
        <f aca="false">IFERROR(+T20+P20+L20+H20,0)</f>
        <v>0</v>
      </c>
      <c r="W20" s="118"/>
    </row>
    <row r="21" customFormat="false" ht="12.75" hidden="false" customHeight="false" outlineLevel="0" collapsed="false">
      <c r="A21" s="108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12"/>
      <c r="G21" s="113" t="str">
        <f aca="false">IFERROR(IF(F21="","",VLOOKUP(D21,'Ceiling - Project impl.'!$A$1:$F$204,3,0)),"")</f>
        <v/>
      </c>
      <c r="H21" s="114" t="n">
        <f aca="false">IF(OR((F21-INT(F21))=0,(F21-INT(F21)=0.5)),IFERROR(ROUND(F21*G21,2),0),0)</f>
        <v>0</v>
      </c>
      <c r="I21" s="115"/>
      <c r="J21" s="112"/>
      <c r="K21" s="113" t="str">
        <f aca="false">IFERROR(IF(J21=""," ",VLOOKUP(D21,'Ceiling - Project impl.'!$A$1:$F$204,4,0)),"")</f>
        <v> </v>
      </c>
      <c r="L21" s="114" t="n">
        <f aca="false">IF(OR((J21-INT(J21))=0,(J21-INT(J21)=0.5)),IFERROR(ROUND(J21*K21,2),0),0)</f>
        <v>0</v>
      </c>
      <c r="M21" s="115"/>
      <c r="N21" s="112"/>
      <c r="O21" s="113" t="str">
        <f aca="false">IFERROR(IF(N21=""," ",VLOOKUP(D21,'Ceiling - Project impl.'!$A$1:$F$204,5,0)),"")</f>
        <v> </v>
      </c>
      <c r="P21" s="114" t="n">
        <f aca="false">IF(OR((N21-INT(N21))=0,(N21-INT(N21)=0.5)),IFERROR(ROUND(N21*O21,2),0),0)</f>
        <v>0</v>
      </c>
      <c r="Q21" s="115"/>
      <c r="R21" s="112"/>
      <c r="S21" s="113" t="str">
        <f aca="false">IFERROR(IF(R21=""," ",VLOOKUP(D21,'Ceiling - Project impl.'!$A$1:$F$204,6,0)),"")</f>
        <v> </v>
      </c>
      <c r="T21" s="114" t="n">
        <f aca="false">IF(OR((R21-INT(R21))=0,(R21-INT(R21)=0.5)),IFERROR(ROUND(R21*S21,2),0),0)</f>
        <v>0</v>
      </c>
      <c r="U21" s="116" t="n">
        <f aca="false">+R21+N21+J21+F21</f>
        <v>0</v>
      </c>
      <c r="V21" s="117" t="n">
        <f aca="false">IFERROR(+T21+P21+L21+H21,0)</f>
        <v>0</v>
      </c>
      <c r="W21" s="118"/>
    </row>
    <row r="22" customFormat="false" ht="12.75" hidden="false" customHeight="false" outlineLevel="0" collapsed="false">
      <c r="A22" s="108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12"/>
      <c r="G22" s="113" t="str">
        <f aca="false">IFERROR(IF(F22="","",VLOOKUP(D22,'Ceiling - Project impl.'!$A$1:$F$204,3,0)),"")</f>
        <v/>
      </c>
      <c r="H22" s="114" t="n">
        <f aca="false">IF(OR((F22-INT(F22))=0,(F22-INT(F22)=0.5)),IFERROR(ROUND(F22*G22,2),0),0)</f>
        <v>0</v>
      </c>
      <c r="I22" s="115"/>
      <c r="J22" s="112"/>
      <c r="K22" s="113" t="str">
        <f aca="false">IFERROR(IF(J22=""," ",VLOOKUP(D22,'Ceiling - Project impl.'!$A$1:$F$204,4,0)),"")</f>
        <v> </v>
      </c>
      <c r="L22" s="114" t="n">
        <f aca="false">IF(OR((J22-INT(J22))=0,(J22-INT(J22)=0.5)),IFERROR(ROUND(J22*K22,2),0),0)</f>
        <v>0</v>
      </c>
      <c r="M22" s="115"/>
      <c r="N22" s="112"/>
      <c r="O22" s="113" t="str">
        <f aca="false">IFERROR(IF(N22=""," ",VLOOKUP(D22,'Ceiling - Project impl.'!$A$1:$F$204,5,0)),"")</f>
        <v> </v>
      </c>
      <c r="P22" s="114" t="n">
        <f aca="false">IF(OR((N22-INT(N22))=0,(N22-INT(N22)=0.5)),IFERROR(ROUND(N22*O22,2),0),0)</f>
        <v>0</v>
      </c>
      <c r="Q22" s="115"/>
      <c r="R22" s="112"/>
      <c r="S22" s="113" t="str">
        <f aca="false">IFERROR(IF(R22=""," ",VLOOKUP(D22,'Ceiling - Project impl.'!$A$1:$F$204,6,0)),"")</f>
        <v> </v>
      </c>
      <c r="T22" s="114" t="n">
        <f aca="false">IF(OR((R22-INT(R22))=0,(R22-INT(R22)=0.5)),IFERROR(ROUND(R22*S22,2),0),0)</f>
        <v>0</v>
      </c>
      <c r="U22" s="116" t="n">
        <f aca="false">+R22+N22+J22+F22</f>
        <v>0</v>
      </c>
      <c r="V22" s="117" t="n">
        <f aca="false">IFERROR(+T22+P22+L22+H22,0)</f>
        <v>0</v>
      </c>
      <c r="W22" s="118"/>
    </row>
    <row r="23" customFormat="false" ht="12.75" hidden="false" customHeight="false" outlineLevel="0" collapsed="false">
      <c r="A23" s="108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12"/>
      <c r="G23" s="113" t="str">
        <f aca="false">IFERROR(IF(F23="","",VLOOKUP(D23,'Ceiling - Project impl.'!$A$1:$F$204,3,0)),"")</f>
        <v/>
      </c>
      <c r="H23" s="114" t="n">
        <f aca="false">IF(OR((F23-INT(F23))=0,(F23-INT(F23)=0.5)),IFERROR(ROUND(F23*G23,2),0),0)</f>
        <v>0</v>
      </c>
      <c r="I23" s="115"/>
      <c r="J23" s="112"/>
      <c r="K23" s="113" t="str">
        <f aca="false">IFERROR(IF(J23=""," ",VLOOKUP(D23,'Ceiling - Project impl.'!$A$1:$F$204,4,0)),"")</f>
        <v> </v>
      </c>
      <c r="L23" s="114" t="n">
        <f aca="false">IF(OR((J23-INT(J23))=0,(J23-INT(J23)=0.5)),IFERROR(ROUND(J23*K23,2),0),0)</f>
        <v>0</v>
      </c>
      <c r="M23" s="115"/>
      <c r="N23" s="112"/>
      <c r="O23" s="113" t="str">
        <f aca="false">IFERROR(IF(N23=""," ",VLOOKUP(D23,'Ceiling - Project impl.'!$A$1:$F$204,5,0)),"")</f>
        <v> </v>
      </c>
      <c r="P23" s="114" t="n">
        <f aca="false">IF(OR((N23-INT(N23))=0,(N23-INT(N23)=0.5)),IFERROR(ROUND(N23*O23,2),0),0)</f>
        <v>0</v>
      </c>
      <c r="Q23" s="115"/>
      <c r="R23" s="112"/>
      <c r="S23" s="113" t="str">
        <f aca="false">IFERROR(IF(R23=""," ",VLOOKUP(D23,'Ceiling - Project impl.'!$A$1:$F$204,6,0)),"")</f>
        <v> </v>
      </c>
      <c r="T23" s="114" t="n">
        <f aca="false">IF(OR((R23-INT(R23))=0,(R23-INT(R23)=0.5)),IFERROR(ROUND(R23*S23,2),0),0)</f>
        <v>0</v>
      </c>
      <c r="U23" s="116" t="n">
        <f aca="false">+R23+N23+J23+F23</f>
        <v>0</v>
      </c>
      <c r="V23" s="117" t="n">
        <f aca="false">IFERROR(+T23+P23+L23+H23,0)</f>
        <v>0</v>
      </c>
      <c r="W23" s="118"/>
    </row>
    <row r="24" customFormat="false" ht="12.75" hidden="false" customHeight="false" outlineLevel="0" collapsed="false">
      <c r="A24" s="108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12"/>
      <c r="G24" s="113" t="str">
        <f aca="false">IFERROR(IF(F24="","",VLOOKUP(D24,'Ceiling - Project impl.'!$A$1:$F$204,3,0)),"")</f>
        <v/>
      </c>
      <c r="H24" s="114" t="n">
        <f aca="false">IF(OR((F24-INT(F24))=0,(F24-INT(F24)=0.5)),IFERROR(ROUND(F24*G24,2),0),0)</f>
        <v>0</v>
      </c>
      <c r="I24" s="115"/>
      <c r="J24" s="112"/>
      <c r="K24" s="113" t="str">
        <f aca="false">IFERROR(IF(J24=""," ",VLOOKUP(D24,'Ceiling - Project impl.'!$A$1:$F$204,4,0)),"")</f>
        <v> </v>
      </c>
      <c r="L24" s="114" t="n">
        <f aca="false">IF(OR((J24-INT(J24))=0,(J24-INT(J24)=0.5)),IFERROR(ROUND(J24*K24,2),0),0)</f>
        <v>0</v>
      </c>
      <c r="M24" s="115"/>
      <c r="N24" s="112"/>
      <c r="O24" s="113" t="str">
        <f aca="false">IFERROR(IF(N24=""," ",VLOOKUP(D24,'Ceiling - Project impl.'!$A$1:$F$204,5,0)),"")</f>
        <v> </v>
      </c>
      <c r="P24" s="114" t="n">
        <f aca="false">IF(OR((N24-INT(N24))=0,(N24-INT(N24)=0.5)),IFERROR(ROUND(N24*O24,2),0),0)</f>
        <v>0</v>
      </c>
      <c r="Q24" s="115"/>
      <c r="R24" s="112"/>
      <c r="S24" s="113" t="str">
        <f aca="false">IFERROR(IF(R24=""," ",VLOOKUP(D24,'Ceiling - Project impl.'!$A$1:$F$204,6,0)),"")</f>
        <v> </v>
      </c>
      <c r="T24" s="114" t="n">
        <f aca="false">IF(OR((R24-INT(R24))=0,(R24-INT(R24)=0.5)),IFERROR(ROUND(R24*S24,2),0),0)</f>
        <v>0</v>
      </c>
      <c r="U24" s="116" t="n">
        <f aca="false">+R24+N24+J24+F24</f>
        <v>0</v>
      </c>
      <c r="V24" s="117" t="n">
        <f aca="false">IFERROR(+T24+P24+L24+H24,0)</f>
        <v>0</v>
      </c>
      <c r="W24" s="118"/>
    </row>
    <row r="25" customFormat="false" ht="12.75" hidden="false" customHeight="false" outlineLevel="0" collapsed="false">
      <c r="A25" s="108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12"/>
      <c r="G25" s="113" t="str">
        <f aca="false">IFERROR(IF(F25="","",VLOOKUP(D25,'Ceiling - Project impl.'!$A$1:$F$204,3,0)),"")</f>
        <v/>
      </c>
      <c r="H25" s="114" t="n">
        <f aca="false">IF(OR((F25-INT(F25))=0,(F25-INT(F25)=0.5)),IFERROR(ROUND(F25*G25,2),0),0)</f>
        <v>0</v>
      </c>
      <c r="I25" s="115"/>
      <c r="J25" s="112"/>
      <c r="K25" s="113" t="str">
        <f aca="false">IFERROR(IF(J25=""," ",VLOOKUP(D25,'Ceiling - Project impl.'!$A$1:$F$204,4,0)),"")</f>
        <v> </v>
      </c>
      <c r="L25" s="114" t="n">
        <f aca="false">IF(OR((J25-INT(J25))=0,(J25-INT(J25)=0.5)),IFERROR(ROUND(J25*K25,2),0),0)</f>
        <v>0</v>
      </c>
      <c r="M25" s="115"/>
      <c r="N25" s="112"/>
      <c r="O25" s="113" t="str">
        <f aca="false">IFERROR(IF(N25=""," ",VLOOKUP(D25,'Ceiling - Project impl.'!$A$1:$F$204,5,0)),"")</f>
        <v> </v>
      </c>
      <c r="P25" s="114" t="n">
        <f aca="false">IF(OR((N25-INT(N25))=0,(N25-INT(N25)=0.5)),IFERROR(ROUND(N25*O25,2),0),0)</f>
        <v>0</v>
      </c>
      <c r="Q25" s="115"/>
      <c r="R25" s="112"/>
      <c r="S25" s="113" t="str">
        <f aca="false">IFERROR(IF(R25=""," ",VLOOKUP(D25,'Ceiling - Project impl.'!$A$1:$F$204,6,0)),"")</f>
        <v> </v>
      </c>
      <c r="T25" s="114" t="n">
        <f aca="false">IF(OR((R25-INT(R25))=0,(R25-INT(R25)=0.5)),IFERROR(ROUND(R25*S25,2),0),0)</f>
        <v>0</v>
      </c>
      <c r="U25" s="116" t="n">
        <f aca="false">+R25+N25+J25+F25</f>
        <v>0</v>
      </c>
      <c r="V25" s="117" t="n">
        <f aca="false">IFERROR(+T25+P25+L25+H25,0)</f>
        <v>0</v>
      </c>
      <c r="W25" s="118"/>
    </row>
    <row r="26" customFormat="false" ht="12.75" hidden="false" customHeight="false" outlineLevel="0" collapsed="false">
      <c r="A26" s="108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12"/>
      <c r="G26" s="113" t="str">
        <f aca="false">IFERROR(IF(F26="","",VLOOKUP(D26,'Ceiling - Project impl.'!$A$1:$F$204,3,0)),"")</f>
        <v/>
      </c>
      <c r="H26" s="114" t="n">
        <f aca="false">IF(OR((F26-INT(F26))=0,(F26-INT(F26)=0.5)),IFERROR(ROUND(F26*G26,2),0),0)</f>
        <v>0</v>
      </c>
      <c r="I26" s="115"/>
      <c r="J26" s="112"/>
      <c r="K26" s="113" t="str">
        <f aca="false">IFERROR(IF(J26=""," ",VLOOKUP(D26,'Ceiling - Project impl.'!$A$1:$F$204,4,0)),"")</f>
        <v> </v>
      </c>
      <c r="L26" s="114" t="n">
        <f aca="false">IF(OR((J26-INT(J26))=0,(J26-INT(J26)=0.5)),IFERROR(ROUND(J26*K26,2),0),0)</f>
        <v>0</v>
      </c>
      <c r="M26" s="115"/>
      <c r="N26" s="112"/>
      <c r="O26" s="113" t="str">
        <f aca="false">IFERROR(IF(N26=""," ",VLOOKUP(D26,'Ceiling - Project impl.'!$A$1:$F$204,5,0)),"")</f>
        <v> </v>
      </c>
      <c r="P26" s="114" t="n">
        <f aca="false">IF(OR((N26-INT(N26))=0,(N26-INT(N26)=0.5)),IFERROR(ROUND(N26*O26,2),0),0)</f>
        <v>0</v>
      </c>
      <c r="Q26" s="115"/>
      <c r="R26" s="112"/>
      <c r="S26" s="113" t="str">
        <f aca="false">IFERROR(IF(R26=""," ",VLOOKUP(D26,'Ceiling - Project impl.'!$A$1:$F$204,6,0)),"")</f>
        <v> </v>
      </c>
      <c r="T26" s="114" t="n">
        <f aca="false">IF(OR((R26-INT(R26))=0,(R26-INT(R26)=0.5)),IFERROR(ROUND(R26*S26,2),0),0)</f>
        <v>0</v>
      </c>
      <c r="U26" s="116" t="n">
        <f aca="false">+R26+N26+J26+F26</f>
        <v>0</v>
      </c>
      <c r="V26" s="117" t="n">
        <f aca="false">IFERROR(+T26+P26+L26+H26,0)</f>
        <v>0</v>
      </c>
      <c r="W26" s="118"/>
    </row>
    <row r="27" customFormat="false" ht="12.75" hidden="false" customHeight="false" outlineLevel="0" collapsed="false">
      <c r="A27" s="108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12"/>
      <c r="G27" s="113" t="str">
        <f aca="false">IFERROR(IF(F27="","",VLOOKUP(D27,'Ceiling - Project impl.'!$A$1:$F$204,3,0)),"")</f>
        <v/>
      </c>
      <c r="H27" s="114" t="n">
        <f aca="false">IF(OR((F27-INT(F27))=0,(F27-INT(F27)=0.5)),IFERROR(ROUND(F27*G27,2),0),0)</f>
        <v>0</v>
      </c>
      <c r="I27" s="115"/>
      <c r="J27" s="112"/>
      <c r="K27" s="113" t="str">
        <f aca="false">IFERROR(IF(J27=""," ",VLOOKUP(D27,'Ceiling - Project impl.'!$A$1:$F$204,4,0)),"")</f>
        <v> </v>
      </c>
      <c r="L27" s="114" t="n">
        <f aca="false">IF(OR((J27-INT(J27))=0,(J27-INT(J27)=0.5)),IFERROR(ROUND(J27*K27,2),0),0)</f>
        <v>0</v>
      </c>
      <c r="M27" s="115"/>
      <c r="N27" s="112"/>
      <c r="O27" s="113" t="str">
        <f aca="false">IFERROR(IF(N27=""," ",VLOOKUP(D27,'Ceiling - Project impl.'!$A$1:$F$204,5,0)),"")</f>
        <v> </v>
      </c>
      <c r="P27" s="114" t="n">
        <f aca="false">IF(OR((N27-INT(N27))=0,(N27-INT(N27)=0.5)),IFERROR(ROUND(N27*O27,2),0),0)</f>
        <v>0</v>
      </c>
      <c r="Q27" s="115"/>
      <c r="R27" s="112"/>
      <c r="S27" s="113" t="str">
        <f aca="false">IFERROR(IF(R27=""," ",VLOOKUP(D27,'Ceiling - Project impl.'!$A$1:$F$204,6,0)),"")</f>
        <v> </v>
      </c>
      <c r="T27" s="114" t="n">
        <f aca="false">IF(OR((R27-INT(R27))=0,(R27-INT(R27)=0.5)),IFERROR(ROUND(R27*S27,2),0),0)</f>
        <v>0</v>
      </c>
      <c r="U27" s="116" t="n">
        <f aca="false">+R27+N27+J27+F27</f>
        <v>0</v>
      </c>
      <c r="V27" s="117" t="n">
        <f aca="false">IFERROR(+T27+P27+L27+H27,0)</f>
        <v>0</v>
      </c>
      <c r="W27" s="118"/>
    </row>
    <row r="28" customFormat="false" ht="12.75" hidden="false" customHeight="false" outlineLevel="0" collapsed="false">
      <c r="A28" s="108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12"/>
      <c r="G28" s="113" t="str">
        <f aca="false">IFERROR(IF(F28="","",VLOOKUP(D28,'Ceiling - Project impl.'!$A$1:$F$204,3,0)),"")</f>
        <v/>
      </c>
      <c r="H28" s="114" t="n">
        <f aca="false">IF(OR((F28-INT(F28))=0,(F28-INT(F28)=0.5)),IFERROR(ROUND(F28*G28,2),0),0)</f>
        <v>0</v>
      </c>
      <c r="I28" s="115"/>
      <c r="J28" s="112"/>
      <c r="K28" s="113" t="str">
        <f aca="false">IFERROR(IF(J28=""," ",VLOOKUP(D28,'Ceiling - Project impl.'!$A$1:$F$204,4,0)),"")</f>
        <v> </v>
      </c>
      <c r="L28" s="114" t="n">
        <f aca="false">IF(OR((J28-INT(J28))=0,(J28-INT(J28)=0.5)),IFERROR(ROUND(J28*K28,2),0),0)</f>
        <v>0</v>
      </c>
      <c r="M28" s="115"/>
      <c r="N28" s="112"/>
      <c r="O28" s="113" t="str">
        <f aca="false">IFERROR(IF(N28=""," ",VLOOKUP(D28,'Ceiling - Project impl.'!$A$1:$F$204,5,0)),"")</f>
        <v> </v>
      </c>
      <c r="P28" s="114" t="n">
        <f aca="false">IF(OR((N28-INT(N28))=0,(N28-INT(N28)=0.5)),IFERROR(ROUND(N28*O28,2),0),0)</f>
        <v>0</v>
      </c>
      <c r="Q28" s="115"/>
      <c r="R28" s="112"/>
      <c r="S28" s="113" t="str">
        <f aca="false">IFERROR(IF(R28=""," ",VLOOKUP(D28,'Ceiling - Project impl.'!$A$1:$F$204,6,0)),"")</f>
        <v> </v>
      </c>
      <c r="T28" s="114" t="n">
        <f aca="false">IF(OR((R28-INT(R28))=0,(R28-INT(R28)=0.5)),IFERROR(ROUND(R28*S28,2),0),0)</f>
        <v>0</v>
      </c>
      <c r="U28" s="116" t="n">
        <f aca="false">+R28+N28+J28+F28</f>
        <v>0</v>
      </c>
      <c r="V28" s="117" t="n">
        <f aca="false">IFERROR(+T28+P28+L28+H28,0)</f>
        <v>0</v>
      </c>
      <c r="W28" s="118"/>
    </row>
    <row r="29" customFormat="false" ht="12.75" hidden="false" customHeight="false" outlineLevel="0" collapsed="false">
      <c r="A29" s="108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12"/>
      <c r="G29" s="113" t="str">
        <f aca="false">IFERROR(IF(F29="","",VLOOKUP(D29,'Ceiling - Project impl.'!$A$1:$F$204,3,0)),"")</f>
        <v/>
      </c>
      <c r="H29" s="114" t="n">
        <f aca="false">IF(OR((F29-INT(F29))=0,(F29-INT(F29)=0.5)),IFERROR(ROUND(F29*G29,2),0),0)</f>
        <v>0</v>
      </c>
      <c r="I29" s="115"/>
      <c r="J29" s="112"/>
      <c r="K29" s="113" t="str">
        <f aca="false">IFERROR(IF(J29=""," ",VLOOKUP(D29,'Ceiling - Project impl.'!$A$1:$F$204,4,0)),"")</f>
        <v> </v>
      </c>
      <c r="L29" s="114" t="n">
        <f aca="false">IF(OR((J29-INT(J29))=0,(J29-INT(J29)=0.5)),IFERROR(ROUND(J29*K29,2),0),0)</f>
        <v>0</v>
      </c>
      <c r="M29" s="115"/>
      <c r="N29" s="112"/>
      <c r="O29" s="113" t="str">
        <f aca="false">IFERROR(IF(N29=""," ",VLOOKUP(D29,'Ceiling - Project impl.'!$A$1:$F$204,5,0)),"")</f>
        <v> </v>
      </c>
      <c r="P29" s="114" t="n">
        <f aca="false">IF(OR((N29-INT(N29))=0,(N29-INT(N29)=0.5)),IFERROR(ROUND(N29*O29,2),0),0)</f>
        <v>0</v>
      </c>
      <c r="Q29" s="115"/>
      <c r="R29" s="112"/>
      <c r="S29" s="113" t="str">
        <f aca="false">IFERROR(IF(R29=""," ",VLOOKUP(D29,'Ceiling - Project impl.'!$A$1:$F$204,6,0)),"")</f>
        <v> </v>
      </c>
      <c r="T29" s="114" t="n">
        <f aca="false">IF(OR((R29-INT(R29))=0,(R29-INT(R29)=0.5)),IFERROR(ROUND(R29*S29,2),0),0)</f>
        <v>0</v>
      </c>
      <c r="U29" s="116" t="n">
        <f aca="false">+R29+N29+J29+F29</f>
        <v>0</v>
      </c>
      <c r="V29" s="117" t="n">
        <f aca="false">IFERROR(+T29+P29+L29+H29,0)</f>
        <v>0</v>
      </c>
      <c r="W29" s="118"/>
    </row>
    <row r="30" customFormat="false" ht="12.75" hidden="false" customHeight="false" outlineLevel="0" collapsed="false">
      <c r="A30" s="108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12"/>
      <c r="G30" s="113" t="str">
        <f aca="false">IFERROR(IF(F30="","",VLOOKUP(D30,'Ceiling - Project impl.'!$A$1:$F$204,3,0)),"")</f>
        <v/>
      </c>
      <c r="H30" s="114" t="n">
        <f aca="false">IF(OR((F30-INT(F30))=0,(F30-INT(F30)=0.5)),IFERROR(ROUND(F30*G30,2),0),0)</f>
        <v>0</v>
      </c>
      <c r="I30" s="115"/>
      <c r="J30" s="112"/>
      <c r="K30" s="113" t="str">
        <f aca="false">IFERROR(IF(J30=""," ",VLOOKUP(D30,'Ceiling - Project impl.'!$A$1:$F$204,4,0)),"")</f>
        <v> </v>
      </c>
      <c r="L30" s="114" t="n">
        <f aca="false">IF(OR((J30-INT(J30))=0,(J30-INT(J30)=0.5)),IFERROR(ROUND(J30*K30,2),0),0)</f>
        <v>0</v>
      </c>
      <c r="M30" s="115"/>
      <c r="N30" s="112"/>
      <c r="O30" s="113" t="str">
        <f aca="false">IFERROR(IF(N30=""," ",VLOOKUP(D30,'Ceiling - Project impl.'!$A$1:$F$204,5,0)),"")</f>
        <v> </v>
      </c>
      <c r="P30" s="114" t="n">
        <f aca="false">IF(OR((N30-INT(N30))=0,(N30-INT(N30)=0.5)),IFERROR(ROUND(N30*O30,2),0),0)</f>
        <v>0</v>
      </c>
      <c r="Q30" s="115"/>
      <c r="R30" s="112"/>
      <c r="S30" s="113" t="str">
        <f aca="false">IFERROR(IF(R30=""," ",VLOOKUP(D30,'Ceiling - Project impl.'!$A$1:$F$204,6,0)),"")</f>
        <v> </v>
      </c>
      <c r="T30" s="114" t="n">
        <f aca="false">IF(OR((R30-INT(R30))=0,(R30-INT(R30)=0.5)),IFERROR(ROUND(R30*S30,2),0),0)</f>
        <v>0</v>
      </c>
      <c r="U30" s="116" t="n">
        <f aca="false">+R30+N30+J30+F30</f>
        <v>0</v>
      </c>
      <c r="V30" s="117" t="n">
        <f aca="false">IFERROR(+T30+P30+L30+H30,0)</f>
        <v>0</v>
      </c>
      <c r="W30" s="118"/>
    </row>
    <row r="31" customFormat="false" ht="12.75" hidden="false" customHeight="false" outlineLevel="0" collapsed="false">
      <c r="A31" s="108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12"/>
      <c r="G31" s="113" t="str">
        <f aca="false">IFERROR(IF(F31="","",VLOOKUP(D31,'Ceiling - Project impl.'!$A$1:$F$204,3,0)),"")</f>
        <v/>
      </c>
      <c r="H31" s="114" t="n">
        <f aca="false">IF(OR((F31-INT(F31))=0,(F31-INT(F31)=0.5)),IFERROR(ROUND(F31*G31,2),0),0)</f>
        <v>0</v>
      </c>
      <c r="I31" s="115"/>
      <c r="J31" s="112"/>
      <c r="K31" s="113" t="str">
        <f aca="false">IFERROR(IF(J31=""," ",VLOOKUP(D31,'Ceiling - Project impl.'!$A$1:$F$204,4,0)),"")</f>
        <v> </v>
      </c>
      <c r="L31" s="114" t="n">
        <f aca="false">IF(OR((J31-INT(J31))=0,(J31-INT(J31)=0.5)),IFERROR(ROUND(J31*K31,2),0),0)</f>
        <v>0</v>
      </c>
      <c r="M31" s="115"/>
      <c r="N31" s="112"/>
      <c r="O31" s="113" t="str">
        <f aca="false">IFERROR(IF(N31=""," ",VLOOKUP(D31,'Ceiling - Project impl.'!$A$1:$F$204,5,0)),"")</f>
        <v> </v>
      </c>
      <c r="P31" s="114" t="n">
        <f aca="false">IF(OR((N31-INT(N31))=0,(N31-INT(N31)=0.5)),IFERROR(ROUND(N31*O31,2),0),0)</f>
        <v>0</v>
      </c>
      <c r="Q31" s="115"/>
      <c r="R31" s="112"/>
      <c r="S31" s="113" t="str">
        <f aca="false">IFERROR(IF(R31=""," ",VLOOKUP(D31,'Ceiling - Project impl.'!$A$1:$F$204,6,0)),"")</f>
        <v> </v>
      </c>
      <c r="T31" s="114" t="n">
        <f aca="false">IF(OR((R31-INT(R31))=0,(R31-INT(R31)=0.5)),IFERROR(ROUND(R31*S31,2),0),0)</f>
        <v>0</v>
      </c>
      <c r="U31" s="116" t="n">
        <f aca="false">+R31+N31+J31+F31</f>
        <v>0</v>
      </c>
      <c r="V31" s="117" t="n">
        <f aca="false">IFERROR(+T31+P31+L31+H31,0)</f>
        <v>0</v>
      </c>
      <c r="W31" s="118"/>
    </row>
    <row r="32" customFormat="false" ht="12.75" hidden="false" customHeight="false" outlineLevel="0" collapsed="false">
      <c r="A32" s="108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12"/>
      <c r="G32" s="113" t="str">
        <f aca="false">IFERROR(IF(F32="","",VLOOKUP(D32,'Ceiling - Project impl.'!$A$1:$F$204,3,0)),"")</f>
        <v/>
      </c>
      <c r="H32" s="114" t="n">
        <f aca="false">IF(OR((F32-INT(F32))=0,(F32-INT(F32)=0.5)),IFERROR(ROUND(F32*G32,2),0),0)</f>
        <v>0</v>
      </c>
      <c r="I32" s="115"/>
      <c r="J32" s="112"/>
      <c r="K32" s="113" t="str">
        <f aca="false">IFERROR(IF(J32=""," ",VLOOKUP(D32,'Ceiling - Project impl.'!$A$1:$F$204,4,0)),"")</f>
        <v> </v>
      </c>
      <c r="L32" s="114" t="n">
        <f aca="false">IF(OR((J32-INT(J32))=0,(J32-INT(J32)=0.5)),IFERROR(ROUND(J32*K32,2),0),0)</f>
        <v>0</v>
      </c>
      <c r="M32" s="115"/>
      <c r="N32" s="112"/>
      <c r="O32" s="113" t="str">
        <f aca="false">IFERROR(IF(N32=""," ",VLOOKUP(D32,'Ceiling - Project impl.'!$A$1:$F$204,5,0)),"")</f>
        <v> </v>
      </c>
      <c r="P32" s="114" t="n">
        <f aca="false">IF(OR((N32-INT(N32))=0,(N32-INT(N32)=0.5)),IFERROR(ROUND(N32*O32,2),0),0)</f>
        <v>0</v>
      </c>
      <c r="Q32" s="115"/>
      <c r="R32" s="112"/>
      <c r="S32" s="113" t="str">
        <f aca="false">IFERROR(IF(R32=""," ",VLOOKUP(D32,'Ceiling - Project impl.'!$A$1:$F$204,6,0)),"")</f>
        <v> </v>
      </c>
      <c r="T32" s="114" t="n">
        <f aca="false">IF(OR((R32-INT(R32))=0,(R32-INT(R32)=0.5)),IFERROR(ROUND(R32*S32,2),0),0)</f>
        <v>0</v>
      </c>
      <c r="U32" s="116" t="n">
        <f aca="false">+R32+N32+J32+F32</f>
        <v>0</v>
      </c>
      <c r="V32" s="117" t="n">
        <f aca="false">IFERROR(+T32+P32+L32+H32,0)</f>
        <v>0</v>
      </c>
      <c r="W32" s="118"/>
    </row>
    <row r="33" customFormat="false" ht="12.75" hidden="false" customHeight="false" outlineLevel="0" collapsed="false">
      <c r="A33" s="108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12"/>
      <c r="G33" s="113" t="str">
        <f aca="false">IFERROR(IF(F33="","",VLOOKUP(D33,'Ceiling - Project impl.'!$A$1:$F$204,3,0)),"")</f>
        <v/>
      </c>
      <c r="H33" s="114" t="n">
        <f aca="false">IF(OR((F33-INT(F33))=0,(F33-INT(F33)=0.5)),IFERROR(ROUND(F33*G33,2),0),0)</f>
        <v>0</v>
      </c>
      <c r="I33" s="115"/>
      <c r="J33" s="112"/>
      <c r="K33" s="113" t="str">
        <f aca="false">IFERROR(IF(J33=""," ",VLOOKUP(D33,'Ceiling - Project impl.'!$A$1:$F$204,4,0)),"")</f>
        <v> </v>
      </c>
      <c r="L33" s="114" t="n">
        <f aca="false">IF(OR((J33-INT(J33))=0,(J33-INT(J33)=0.5)),IFERROR(ROUND(J33*K33,2),0),0)</f>
        <v>0</v>
      </c>
      <c r="M33" s="115"/>
      <c r="N33" s="112"/>
      <c r="O33" s="113" t="str">
        <f aca="false">IFERROR(IF(N33=""," ",VLOOKUP(D33,'Ceiling - Project impl.'!$A$1:$F$204,5,0)),"")</f>
        <v> </v>
      </c>
      <c r="P33" s="114" t="n">
        <f aca="false">IF(OR((N33-INT(N33))=0,(N33-INT(N33)=0.5)),IFERROR(ROUND(N33*O33,2),0),0)</f>
        <v>0</v>
      </c>
      <c r="Q33" s="115"/>
      <c r="R33" s="112"/>
      <c r="S33" s="113" t="str">
        <f aca="false">IFERROR(IF(R33=""," ",VLOOKUP(D33,'Ceiling - Project impl.'!$A$1:$F$204,6,0)),"")</f>
        <v> </v>
      </c>
      <c r="T33" s="114" t="n">
        <f aca="false">IF(OR((R33-INT(R33))=0,(R33-INT(R33)=0.5)),IFERROR(ROUND(R33*S33,2),0),0)</f>
        <v>0</v>
      </c>
      <c r="U33" s="116" t="n">
        <f aca="false">+R33+N33+J33+F33</f>
        <v>0</v>
      </c>
      <c r="V33" s="117" t="n">
        <f aca="false">IFERROR(+T33+P33+L33+H33,0)</f>
        <v>0</v>
      </c>
      <c r="W33" s="118"/>
    </row>
    <row r="34" customFormat="false" ht="12.75" hidden="false" customHeight="false" outlineLevel="0" collapsed="false">
      <c r="A34" s="108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12"/>
      <c r="G34" s="113" t="str">
        <f aca="false">IFERROR(IF(F34="","",VLOOKUP(D34,'Ceiling - Project impl.'!$A$1:$F$204,3,0)),"")</f>
        <v/>
      </c>
      <c r="H34" s="114" t="n">
        <f aca="false">IF(OR((F34-INT(F34))=0,(F34-INT(F34)=0.5)),IFERROR(ROUND(F34*G34,2),0),0)</f>
        <v>0</v>
      </c>
      <c r="I34" s="115"/>
      <c r="J34" s="112"/>
      <c r="K34" s="113" t="str">
        <f aca="false">IFERROR(IF(J34=""," ",VLOOKUP(D34,'Ceiling - Project impl.'!$A$1:$F$204,4,0)),"")</f>
        <v> </v>
      </c>
      <c r="L34" s="114" t="n">
        <f aca="false">IF(OR((J34-INT(J34))=0,(J34-INT(J34)=0.5)),IFERROR(ROUND(J34*K34,2),0),0)</f>
        <v>0</v>
      </c>
      <c r="M34" s="115"/>
      <c r="N34" s="112"/>
      <c r="O34" s="113" t="str">
        <f aca="false">IFERROR(IF(N34=""," ",VLOOKUP(D34,'Ceiling - Project impl.'!$A$1:$F$204,5,0)),"")</f>
        <v> </v>
      </c>
      <c r="P34" s="114" t="n">
        <f aca="false">IF(OR((N34-INT(N34))=0,(N34-INT(N34)=0.5)),IFERROR(ROUND(N34*O34,2),0),0)</f>
        <v>0</v>
      </c>
      <c r="Q34" s="115"/>
      <c r="R34" s="112"/>
      <c r="S34" s="113" t="str">
        <f aca="false">IFERROR(IF(R34=""," ",VLOOKUP(D34,'Ceiling - Project impl.'!$A$1:$F$204,6,0)),"")</f>
        <v> </v>
      </c>
      <c r="T34" s="114" t="n">
        <f aca="false">IF(OR((R34-INT(R34))=0,(R34-INT(R34)=0.5)),IFERROR(ROUND(R34*S34,2),0),0)</f>
        <v>0</v>
      </c>
      <c r="U34" s="116" t="n">
        <f aca="false">+R34+N34+J34+F34</f>
        <v>0</v>
      </c>
      <c r="V34" s="117" t="n">
        <f aca="false">IFERROR(+T34+P34+L34+H34,0)</f>
        <v>0</v>
      </c>
      <c r="W34" s="118"/>
    </row>
    <row r="35" customFormat="false" ht="12.75" hidden="false" customHeight="false" outlineLevel="0" collapsed="false">
      <c r="A35" s="108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12"/>
      <c r="G35" s="113" t="str">
        <f aca="false">IFERROR(IF(F35="","",VLOOKUP(D35,'Ceiling - Project impl.'!$A$1:$F$204,3,0)),"")</f>
        <v/>
      </c>
      <c r="H35" s="114" t="n">
        <f aca="false">IF(OR((F35-INT(F35))=0,(F35-INT(F35)=0.5)),IFERROR(ROUND(F35*G35,2),0),0)</f>
        <v>0</v>
      </c>
      <c r="I35" s="115"/>
      <c r="J35" s="112"/>
      <c r="K35" s="113" t="str">
        <f aca="false">IFERROR(IF(J35=""," ",VLOOKUP(D35,'Ceiling - Project impl.'!$A$1:$F$204,4,0)),"")</f>
        <v> </v>
      </c>
      <c r="L35" s="114" t="n">
        <f aca="false">IF(OR((J35-INT(J35))=0,(J35-INT(J35)=0.5)),IFERROR(ROUND(J35*K35,2),0),0)</f>
        <v>0</v>
      </c>
      <c r="M35" s="115"/>
      <c r="N35" s="112"/>
      <c r="O35" s="113" t="str">
        <f aca="false">IFERROR(IF(N35=""," ",VLOOKUP(D35,'Ceiling - Project impl.'!$A$1:$F$204,5,0)),"")</f>
        <v> </v>
      </c>
      <c r="P35" s="114" t="n">
        <f aca="false">IF(OR((N35-INT(N35))=0,(N35-INT(N35)=0.5)),IFERROR(ROUND(N35*O35,2),0),0)</f>
        <v>0</v>
      </c>
      <c r="Q35" s="115"/>
      <c r="R35" s="112"/>
      <c r="S35" s="113" t="str">
        <f aca="false">IFERROR(IF(R35=""," ",VLOOKUP(D35,'Ceiling - Project impl.'!$A$1:$F$204,6,0)),"")</f>
        <v> </v>
      </c>
      <c r="T35" s="114" t="n">
        <f aca="false">IF(OR((R35-INT(R35))=0,(R35-INT(R35)=0.5)),IFERROR(ROUND(R35*S35,2),0),0)</f>
        <v>0</v>
      </c>
      <c r="U35" s="116" t="n">
        <f aca="false">+R35+N35+J35+F35</f>
        <v>0</v>
      </c>
      <c r="V35" s="117" t="n">
        <f aca="false">IFERROR(+T35+P35+L35+H35,0)</f>
        <v>0</v>
      </c>
      <c r="W35" s="118"/>
    </row>
    <row r="36" customFormat="false" ht="12.75" hidden="false" customHeight="false" outlineLevel="0" collapsed="false">
      <c r="A36" s="108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12"/>
      <c r="G36" s="113" t="str">
        <f aca="false">IFERROR(IF(F36="","",VLOOKUP(D36,'Ceiling - Project impl.'!$A$1:$F$204,3,0)),"")</f>
        <v/>
      </c>
      <c r="H36" s="114" t="n">
        <f aca="false">IF(OR((F36-INT(F36))=0,(F36-INT(F36)=0.5)),IFERROR(ROUND(F36*G36,2),0),0)</f>
        <v>0</v>
      </c>
      <c r="I36" s="115"/>
      <c r="J36" s="112"/>
      <c r="K36" s="113" t="str">
        <f aca="false">IFERROR(IF(J36=""," ",VLOOKUP(D36,'Ceiling - Project impl.'!$A$1:$F$204,4,0)),"")</f>
        <v> </v>
      </c>
      <c r="L36" s="114" t="n">
        <f aca="false">IF(OR((J36-INT(J36))=0,(J36-INT(J36)=0.5)),IFERROR(ROUND(J36*K36,2),0),0)</f>
        <v>0</v>
      </c>
      <c r="M36" s="115"/>
      <c r="N36" s="112"/>
      <c r="O36" s="113" t="str">
        <f aca="false">IFERROR(IF(N36=""," ",VLOOKUP(D36,'Ceiling - Project impl.'!$A$1:$F$204,5,0)),"")</f>
        <v> </v>
      </c>
      <c r="P36" s="114" t="n">
        <f aca="false">IF(OR((N36-INT(N36))=0,(N36-INT(N36)=0.5)),IFERROR(ROUND(N36*O36,2),0),0)</f>
        <v>0</v>
      </c>
      <c r="Q36" s="115"/>
      <c r="R36" s="112"/>
      <c r="S36" s="113" t="str">
        <f aca="false">IFERROR(IF(R36=""," ",VLOOKUP(D36,'Ceiling - Project impl.'!$A$1:$F$204,6,0)),"")</f>
        <v> </v>
      </c>
      <c r="T36" s="114" t="n">
        <f aca="false">IF(OR((R36-INT(R36))=0,(R36-INT(R36)=0.5)),IFERROR(ROUND(R36*S36,2),0),0)</f>
        <v>0</v>
      </c>
      <c r="U36" s="116" t="n">
        <f aca="false">+R36+N36+J36+F36</f>
        <v>0</v>
      </c>
      <c r="V36" s="117" t="n">
        <f aca="false">IFERROR(+T36+P36+L36+H36,0)</f>
        <v>0</v>
      </c>
      <c r="W36" s="118"/>
    </row>
    <row r="37" customFormat="false" ht="12.75" hidden="false" customHeight="false" outlineLevel="0" collapsed="false">
      <c r="A37" s="108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12"/>
      <c r="G37" s="113" t="str">
        <f aca="false">IFERROR(IF(F37="","",VLOOKUP(D37,'Ceiling - Project impl.'!$A$1:$F$204,3,0)),"")</f>
        <v/>
      </c>
      <c r="H37" s="114" t="n">
        <f aca="false">IF(OR((F37-INT(F37))=0,(F37-INT(F37)=0.5)),IFERROR(ROUND(F37*G37,2),0),0)</f>
        <v>0</v>
      </c>
      <c r="I37" s="115"/>
      <c r="J37" s="112"/>
      <c r="K37" s="113" t="str">
        <f aca="false">IFERROR(IF(J37=""," ",VLOOKUP(D37,'Ceiling - Project impl.'!$A$1:$F$204,4,0)),"")</f>
        <v> </v>
      </c>
      <c r="L37" s="114" t="n">
        <f aca="false">IF(OR((J37-INT(J37))=0,(J37-INT(J37)=0.5)),IFERROR(ROUND(J37*K37,2),0),0)</f>
        <v>0</v>
      </c>
      <c r="M37" s="115"/>
      <c r="N37" s="112"/>
      <c r="O37" s="113" t="str">
        <f aca="false">IFERROR(IF(N37=""," ",VLOOKUP(D37,'Ceiling - Project impl.'!$A$1:$F$204,5,0)),"")</f>
        <v> </v>
      </c>
      <c r="P37" s="114" t="n">
        <f aca="false">IF(OR((N37-INT(N37))=0,(N37-INT(N37)=0.5)),IFERROR(ROUND(N37*O37,2),0),0)</f>
        <v>0</v>
      </c>
      <c r="Q37" s="115"/>
      <c r="R37" s="112"/>
      <c r="S37" s="113" t="str">
        <f aca="false">IFERROR(IF(R37=""," ",VLOOKUP(D37,'Ceiling - Project impl.'!$A$1:$F$204,6,0)),"")</f>
        <v> </v>
      </c>
      <c r="T37" s="114" t="n">
        <f aca="false">IF(OR((R37-INT(R37))=0,(R37-INT(R37)=0.5)),IFERROR(ROUND(R37*S37,2),0),0)</f>
        <v>0</v>
      </c>
      <c r="U37" s="116" t="n">
        <f aca="false">+R37+N37+J37+F37</f>
        <v>0</v>
      </c>
      <c r="V37" s="117" t="n">
        <f aca="false">IFERROR(+T37+P37+L37+H37,0)</f>
        <v>0</v>
      </c>
      <c r="W37" s="118"/>
    </row>
    <row r="38" customFormat="false" ht="12.75" hidden="false" customHeight="false" outlineLevel="0" collapsed="false">
      <c r="A38" s="108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12"/>
      <c r="G38" s="113" t="str">
        <f aca="false">IFERROR(IF(F38="","",VLOOKUP(D38,'Ceiling - Project impl.'!$A$1:$F$204,3,0)),"")</f>
        <v/>
      </c>
      <c r="H38" s="114" t="n">
        <f aca="false">IF(OR((F38-INT(F38))=0,(F38-INT(F38)=0.5)),IFERROR(ROUND(F38*G38,2),0),0)</f>
        <v>0</v>
      </c>
      <c r="I38" s="115"/>
      <c r="J38" s="112"/>
      <c r="K38" s="113" t="str">
        <f aca="false">IFERROR(IF(J38=""," ",VLOOKUP(D38,'Ceiling - Project impl.'!$A$1:$F$204,4,0)),"")</f>
        <v> </v>
      </c>
      <c r="L38" s="114" t="n">
        <f aca="false">IF(OR((J38-INT(J38))=0,(J38-INT(J38)=0.5)),IFERROR(ROUND(J38*K38,2),0),0)</f>
        <v>0</v>
      </c>
      <c r="M38" s="115"/>
      <c r="N38" s="112"/>
      <c r="O38" s="113" t="str">
        <f aca="false">IFERROR(IF(N38=""," ",VLOOKUP(D38,'Ceiling - Project impl.'!$A$1:$F$204,5,0)),"")</f>
        <v> </v>
      </c>
      <c r="P38" s="114" t="n">
        <f aca="false">IF(OR((N38-INT(N38))=0,(N38-INT(N38)=0.5)),IFERROR(ROUND(N38*O38,2),0),0)</f>
        <v>0</v>
      </c>
      <c r="Q38" s="115"/>
      <c r="R38" s="112"/>
      <c r="S38" s="113" t="str">
        <f aca="false">IFERROR(IF(R38=""," ",VLOOKUP(D38,'Ceiling - Project impl.'!$A$1:$F$204,6,0)),"")</f>
        <v> </v>
      </c>
      <c r="T38" s="114" t="n">
        <f aca="false">IF(OR((R38-INT(R38))=0,(R38-INT(R38)=0.5)),IFERROR(ROUND(R38*S38,2),0),0)</f>
        <v>0</v>
      </c>
      <c r="U38" s="116" t="n">
        <f aca="false">+R38+N38+J38+F38</f>
        <v>0</v>
      </c>
      <c r="V38" s="117" t="n">
        <f aca="false">IFERROR(+T38+P38+L38+H38,0)</f>
        <v>0</v>
      </c>
      <c r="W38" s="118"/>
    </row>
    <row r="39" customFormat="false" ht="12.75" hidden="false" customHeight="false" outlineLevel="0" collapsed="false">
      <c r="A39" s="108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12"/>
      <c r="G39" s="113" t="str">
        <f aca="false">IFERROR(IF(F39="","",VLOOKUP(D39,'Ceiling - Project impl.'!$A$1:$F$204,3,0)),"")</f>
        <v/>
      </c>
      <c r="H39" s="114" t="n">
        <f aca="false">IF(OR((F39-INT(F39))=0,(F39-INT(F39)=0.5)),IFERROR(ROUND(F39*G39,2),0),0)</f>
        <v>0</v>
      </c>
      <c r="I39" s="115"/>
      <c r="J39" s="112"/>
      <c r="K39" s="113" t="str">
        <f aca="false">IFERROR(IF(J39=""," ",VLOOKUP(D39,'Ceiling - Project impl.'!$A$1:$F$204,4,0)),"")</f>
        <v> </v>
      </c>
      <c r="L39" s="114" t="n">
        <f aca="false">IF(OR((J39-INT(J39))=0,(J39-INT(J39)=0.5)),IFERROR(ROUND(J39*K39,2),0),0)</f>
        <v>0</v>
      </c>
      <c r="M39" s="115"/>
      <c r="N39" s="112"/>
      <c r="O39" s="113" t="str">
        <f aca="false">IFERROR(IF(N39=""," ",VLOOKUP(D39,'Ceiling - Project impl.'!$A$1:$F$204,5,0)),"")</f>
        <v> </v>
      </c>
      <c r="P39" s="114" t="n">
        <f aca="false">IF(OR((N39-INT(N39))=0,(N39-INT(N39)=0.5)),IFERROR(ROUND(N39*O39,2),0),0)</f>
        <v>0</v>
      </c>
      <c r="Q39" s="115"/>
      <c r="R39" s="112"/>
      <c r="S39" s="113" t="str">
        <f aca="false">IFERROR(IF(R39=""," ",VLOOKUP(D39,'Ceiling - Project impl.'!$A$1:$F$204,6,0)),"")</f>
        <v> </v>
      </c>
      <c r="T39" s="114" t="n">
        <f aca="false">IF(OR((R39-INT(R39))=0,(R39-INT(R39)=0.5)),IFERROR(ROUND(R39*S39,2),0),0)</f>
        <v>0</v>
      </c>
      <c r="U39" s="116" t="n">
        <f aca="false">+R39+N39+J39+F39</f>
        <v>0</v>
      </c>
      <c r="V39" s="117" t="n">
        <f aca="false">IFERROR(+T39+P39+L39+H39,0)</f>
        <v>0</v>
      </c>
      <c r="W39" s="118"/>
    </row>
    <row r="40" customFormat="false" ht="12.75" hidden="false" customHeight="false" outlineLevel="0" collapsed="false">
      <c r="A40" s="108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12"/>
      <c r="G40" s="113" t="str">
        <f aca="false">IFERROR(IF(F40="","",VLOOKUP(D40,'Ceiling - Project impl.'!$A$1:$F$204,3,0)),"")</f>
        <v/>
      </c>
      <c r="H40" s="114" t="n">
        <f aca="false">IF(OR((F40-INT(F40))=0,(F40-INT(F40)=0.5)),IFERROR(ROUND(F40*G40,2),0),0)</f>
        <v>0</v>
      </c>
      <c r="I40" s="115"/>
      <c r="J40" s="112"/>
      <c r="K40" s="113" t="str">
        <f aca="false">IFERROR(IF(J40=""," ",VLOOKUP(D40,'Ceiling - Project impl.'!$A$1:$F$204,4,0)),"")</f>
        <v> </v>
      </c>
      <c r="L40" s="114" t="n">
        <f aca="false">IF(OR((J40-INT(J40))=0,(J40-INT(J40)=0.5)),IFERROR(ROUND(J40*K40,2),0),0)</f>
        <v>0</v>
      </c>
      <c r="M40" s="115"/>
      <c r="N40" s="112"/>
      <c r="O40" s="113" t="str">
        <f aca="false">IFERROR(IF(N40=""," ",VLOOKUP(D40,'Ceiling - Project impl.'!$A$1:$F$204,5,0)),"")</f>
        <v> </v>
      </c>
      <c r="P40" s="114" t="n">
        <f aca="false">IF(OR((N40-INT(N40))=0,(N40-INT(N40)=0.5)),IFERROR(ROUND(N40*O40,2),0),0)</f>
        <v>0</v>
      </c>
      <c r="Q40" s="115"/>
      <c r="R40" s="112"/>
      <c r="S40" s="113" t="str">
        <f aca="false">IFERROR(IF(R40=""," ",VLOOKUP(D40,'Ceiling - Project impl.'!$A$1:$F$204,6,0)),"")</f>
        <v> </v>
      </c>
      <c r="T40" s="114" t="n">
        <f aca="false">IF(OR((R40-INT(R40))=0,(R40-INT(R40)=0.5)),IFERROR(ROUND(R40*S40,2),0),0)</f>
        <v>0</v>
      </c>
      <c r="U40" s="116" t="n">
        <f aca="false">+R40+N40+J40+F40</f>
        <v>0</v>
      </c>
      <c r="V40" s="117" t="n">
        <f aca="false">IFERROR(+T40+P40+L40+H40,0)</f>
        <v>0</v>
      </c>
      <c r="W40" s="118"/>
    </row>
    <row r="41" customFormat="false" ht="12.75" hidden="false" customHeight="false" outlineLevel="0" collapsed="false">
      <c r="A41" s="108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12"/>
      <c r="G41" s="113" t="str">
        <f aca="false">IFERROR(IF(F41="","",VLOOKUP(D41,'Ceiling - Project impl.'!$A$1:$F$204,3,0)),"")</f>
        <v/>
      </c>
      <c r="H41" s="114" t="n">
        <f aca="false">IF(OR((F41-INT(F41))=0,(F41-INT(F41)=0.5)),IFERROR(ROUND(F41*G41,2),0),0)</f>
        <v>0</v>
      </c>
      <c r="I41" s="115"/>
      <c r="J41" s="112"/>
      <c r="K41" s="113" t="str">
        <f aca="false">IFERROR(IF(J41=""," ",VLOOKUP(D41,'Ceiling - Project impl.'!$A$1:$F$204,4,0)),"")</f>
        <v> </v>
      </c>
      <c r="L41" s="114" t="n">
        <f aca="false">IF(OR((J41-INT(J41))=0,(J41-INT(J41)=0.5)),IFERROR(ROUND(J41*K41,2),0),0)</f>
        <v>0</v>
      </c>
      <c r="M41" s="115"/>
      <c r="N41" s="112"/>
      <c r="O41" s="113" t="str">
        <f aca="false">IFERROR(IF(N41=""," ",VLOOKUP(D41,'Ceiling - Project impl.'!$A$1:$F$204,5,0)),"")</f>
        <v> </v>
      </c>
      <c r="P41" s="114" t="n">
        <f aca="false">IF(OR((N41-INT(N41))=0,(N41-INT(N41)=0.5)),IFERROR(ROUND(N41*O41,2),0),0)</f>
        <v>0</v>
      </c>
      <c r="Q41" s="115"/>
      <c r="R41" s="112"/>
      <c r="S41" s="113" t="str">
        <f aca="false">IFERROR(IF(R41=""," ",VLOOKUP(D41,'Ceiling - Project impl.'!$A$1:$F$204,6,0)),"")</f>
        <v> </v>
      </c>
      <c r="T41" s="114" t="n">
        <f aca="false">IF(OR((R41-INT(R41))=0,(R41-INT(R41)=0.5)),IFERROR(ROUND(R41*S41,2),0),0)</f>
        <v>0</v>
      </c>
      <c r="U41" s="116" t="n">
        <f aca="false">+R41+N41+J41+F41</f>
        <v>0</v>
      </c>
      <c r="V41" s="117" t="n">
        <f aca="false">IFERROR(+T41+P41+L41+H41,0)</f>
        <v>0</v>
      </c>
      <c r="W41" s="118"/>
    </row>
    <row r="42" customFormat="false" ht="12.75" hidden="false" customHeight="false" outlineLevel="0" collapsed="false">
      <c r="A42" s="108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12"/>
      <c r="G42" s="113" t="str">
        <f aca="false">IFERROR(IF(F42="","",VLOOKUP(D42,'Ceiling - Project impl.'!$A$1:$F$204,3,0)),"")</f>
        <v/>
      </c>
      <c r="H42" s="114" t="n">
        <f aca="false">IF(OR((F42-INT(F42))=0,(F42-INT(F42)=0.5)),IFERROR(ROUND(F42*G42,2),0),0)</f>
        <v>0</v>
      </c>
      <c r="I42" s="115"/>
      <c r="J42" s="112"/>
      <c r="K42" s="113" t="str">
        <f aca="false">IFERROR(IF(J42=""," ",VLOOKUP(D42,'Ceiling - Project impl.'!$A$1:$F$204,4,0)),"")</f>
        <v> </v>
      </c>
      <c r="L42" s="114" t="n">
        <f aca="false">IF(OR((J42-INT(J42))=0,(J42-INT(J42)=0.5)),IFERROR(ROUND(J42*K42,2),0),0)</f>
        <v>0</v>
      </c>
      <c r="M42" s="115"/>
      <c r="N42" s="112"/>
      <c r="O42" s="113" t="str">
        <f aca="false">IFERROR(IF(N42=""," ",VLOOKUP(D42,'Ceiling - Project impl.'!$A$1:$F$204,5,0)),"")</f>
        <v> </v>
      </c>
      <c r="P42" s="114" t="n">
        <f aca="false">IF(OR((N42-INT(N42))=0,(N42-INT(N42)=0.5)),IFERROR(ROUND(N42*O42,2),0),0)</f>
        <v>0</v>
      </c>
      <c r="Q42" s="115"/>
      <c r="R42" s="112"/>
      <c r="S42" s="113" t="str">
        <f aca="false">IFERROR(IF(R42=""," ",VLOOKUP(D42,'Ceiling - Project impl.'!$A$1:$F$204,6,0)),"")</f>
        <v> </v>
      </c>
      <c r="T42" s="114" t="n">
        <f aca="false">IF(OR((R42-INT(R42))=0,(R42-INT(R42)=0.5)),IFERROR(ROUND(R42*S42,2),0),0)</f>
        <v>0</v>
      </c>
      <c r="U42" s="116" t="n">
        <f aca="false">+R42+N42+J42+F42</f>
        <v>0</v>
      </c>
      <c r="V42" s="117" t="n">
        <f aca="false">IFERROR(+T42+P42+L42+H42,0)</f>
        <v>0</v>
      </c>
      <c r="W42" s="118"/>
    </row>
    <row r="43" customFormat="false" ht="12.75" hidden="false" customHeight="false" outlineLevel="0" collapsed="false">
      <c r="A43" s="108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12"/>
      <c r="G43" s="113" t="str">
        <f aca="false">IFERROR(IF(F43="","",VLOOKUP(D43,'Ceiling - Project impl.'!$A$1:$F$204,3,0)),"")</f>
        <v/>
      </c>
      <c r="H43" s="114" t="n">
        <f aca="false">IF(OR((F43-INT(F43))=0,(F43-INT(F43)=0.5)),IFERROR(ROUND(F43*G43,2),0),0)</f>
        <v>0</v>
      </c>
      <c r="I43" s="115"/>
      <c r="J43" s="112"/>
      <c r="K43" s="113" t="str">
        <f aca="false">IFERROR(IF(J43=""," ",VLOOKUP(D43,'Ceiling - Project impl.'!$A$1:$F$204,4,0)),"")</f>
        <v> </v>
      </c>
      <c r="L43" s="114" t="n">
        <f aca="false">IF(OR((J43-INT(J43))=0,(J43-INT(J43)=0.5)),IFERROR(ROUND(J43*K43,2),0),0)</f>
        <v>0</v>
      </c>
      <c r="M43" s="115"/>
      <c r="N43" s="112"/>
      <c r="O43" s="113" t="str">
        <f aca="false">IFERROR(IF(N43=""," ",VLOOKUP(D43,'Ceiling - Project impl.'!$A$1:$F$204,5,0)),"")</f>
        <v> </v>
      </c>
      <c r="P43" s="114" t="n">
        <f aca="false">IF(OR((N43-INT(N43))=0,(N43-INT(N43)=0.5)),IFERROR(ROUND(N43*O43,2),0),0)</f>
        <v>0</v>
      </c>
      <c r="Q43" s="115"/>
      <c r="R43" s="112"/>
      <c r="S43" s="113" t="str">
        <f aca="false">IFERROR(IF(R43=""," ",VLOOKUP(D43,'Ceiling - Project impl.'!$A$1:$F$204,6,0)),"")</f>
        <v> </v>
      </c>
      <c r="T43" s="114" t="n">
        <f aca="false">IF(OR((R43-INT(R43))=0,(R43-INT(R43)=0.5)),IFERROR(ROUND(R43*S43,2),0),0)</f>
        <v>0</v>
      </c>
      <c r="U43" s="116" t="n">
        <f aca="false">+R43+N43+J43+F43</f>
        <v>0</v>
      </c>
      <c r="V43" s="117" t="n">
        <f aca="false">IFERROR(+T43+P43+L43+H43,0)</f>
        <v>0</v>
      </c>
      <c r="W43" s="118"/>
    </row>
    <row r="44" customFormat="false" ht="12.75" hidden="false" customHeight="false" outlineLevel="0" collapsed="false">
      <c r="A44" s="108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12"/>
      <c r="G44" s="113" t="str">
        <f aca="false">IFERROR(IF(F44="","",VLOOKUP(D44,'Ceiling - Project impl.'!$A$1:$F$204,3,0)),"")</f>
        <v/>
      </c>
      <c r="H44" s="114" t="n">
        <f aca="false">IF(OR((F44-INT(F44))=0,(F44-INT(F44)=0.5)),IFERROR(ROUND(F44*G44,2),0),0)</f>
        <v>0</v>
      </c>
      <c r="I44" s="115"/>
      <c r="J44" s="112"/>
      <c r="K44" s="113" t="str">
        <f aca="false">IFERROR(IF(J44=""," ",VLOOKUP(D44,'Ceiling - Project impl.'!$A$1:$F$204,4,0)),"")</f>
        <v> </v>
      </c>
      <c r="L44" s="114" t="n">
        <f aca="false">IF(OR((J44-INT(J44))=0,(J44-INT(J44)=0.5)),IFERROR(ROUND(J44*K44,2),0),0)</f>
        <v>0</v>
      </c>
      <c r="M44" s="115"/>
      <c r="N44" s="112"/>
      <c r="O44" s="113" t="str">
        <f aca="false">IFERROR(IF(N44=""," ",VLOOKUP(D44,'Ceiling - Project impl.'!$A$1:$F$204,5,0)),"")</f>
        <v> </v>
      </c>
      <c r="P44" s="114" t="n">
        <f aca="false">IF(OR((N44-INT(N44))=0,(N44-INT(N44)=0.5)),IFERROR(ROUND(N44*O44,2),0),0)</f>
        <v>0</v>
      </c>
      <c r="Q44" s="115"/>
      <c r="R44" s="112"/>
      <c r="S44" s="113" t="str">
        <f aca="false">IFERROR(IF(R44=""," ",VLOOKUP(D44,'Ceiling - Project impl.'!$A$1:$F$204,6,0)),"")</f>
        <v> </v>
      </c>
      <c r="T44" s="114" t="n">
        <f aca="false">IF(OR((R44-INT(R44))=0,(R44-INT(R44)=0.5)),IFERROR(ROUND(R44*S44,2),0),0)</f>
        <v>0</v>
      </c>
      <c r="U44" s="116" t="n">
        <f aca="false">+R44+N44+J44+F44</f>
        <v>0</v>
      </c>
      <c r="V44" s="117" t="n">
        <f aca="false">IFERROR(+T44+P44+L44+H44,0)</f>
        <v>0</v>
      </c>
      <c r="W44" s="118"/>
    </row>
    <row r="45" customFormat="false" ht="12.75" hidden="false" customHeight="false" outlineLevel="0" collapsed="false">
      <c r="A45" s="108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12"/>
      <c r="G45" s="113" t="str">
        <f aca="false">IFERROR(IF(F45="","",VLOOKUP(D45,'Ceiling - Project impl.'!$A$1:$F$204,3,0)),"")</f>
        <v/>
      </c>
      <c r="H45" s="114" t="n">
        <f aca="false">IF(OR((F45-INT(F45))=0,(F45-INT(F45)=0.5)),IFERROR(ROUND(F45*G45,2),0),0)</f>
        <v>0</v>
      </c>
      <c r="I45" s="115"/>
      <c r="J45" s="112"/>
      <c r="K45" s="113" t="str">
        <f aca="false">IFERROR(IF(J45=""," ",VLOOKUP(D45,'Ceiling - Project impl.'!$A$1:$F$204,4,0)),"")</f>
        <v> </v>
      </c>
      <c r="L45" s="114" t="n">
        <f aca="false">IF(OR((J45-INT(J45))=0,(J45-INT(J45)=0.5)),IFERROR(ROUND(J45*K45,2),0),0)</f>
        <v>0</v>
      </c>
      <c r="M45" s="115"/>
      <c r="N45" s="112"/>
      <c r="O45" s="113" t="str">
        <f aca="false">IFERROR(IF(N45=""," ",VLOOKUP(D45,'Ceiling - Project impl.'!$A$1:$F$204,5,0)),"")</f>
        <v> </v>
      </c>
      <c r="P45" s="114" t="n">
        <f aca="false">IF(OR((N45-INT(N45))=0,(N45-INT(N45)=0.5)),IFERROR(ROUND(N45*O45,2),0),0)</f>
        <v>0</v>
      </c>
      <c r="Q45" s="115"/>
      <c r="R45" s="112"/>
      <c r="S45" s="113" t="str">
        <f aca="false">IFERROR(IF(R45=""," ",VLOOKUP(D45,'Ceiling - Project impl.'!$A$1:$F$204,6,0)),"")</f>
        <v> </v>
      </c>
      <c r="T45" s="114" t="n">
        <f aca="false">IF(OR((R45-INT(R45))=0,(R45-INT(R45)=0.5)),IFERROR(ROUND(R45*S45,2),0),0)</f>
        <v>0</v>
      </c>
      <c r="U45" s="116" t="n">
        <f aca="false">+R45+N45+J45+F45</f>
        <v>0</v>
      </c>
      <c r="V45" s="117" t="n">
        <f aca="false">IFERROR(+T45+P45+L45+H45,0)</f>
        <v>0</v>
      </c>
      <c r="W45" s="118"/>
    </row>
    <row r="46" customFormat="false" ht="12.75" hidden="false" customHeight="false" outlineLevel="0" collapsed="false">
      <c r="A46" s="108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12"/>
      <c r="G46" s="113" t="str">
        <f aca="false">IFERROR(IF(F46="","",VLOOKUP(D46,'Ceiling - Project impl.'!$A$1:$F$204,3,0)),"")</f>
        <v/>
      </c>
      <c r="H46" s="114" t="n">
        <f aca="false">IF(OR((F46-INT(F46))=0,(F46-INT(F46)=0.5)),IFERROR(ROUND(F46*G46,2),0),0)</f>
        <v>0</v>
      </c>
      <c r="I46" s="115"/>
      <c r="J46" s="112"/>
      <c r="K46" s="113" t="str">
        <f aca="false">IFERROR(IF(J46=""," ",VLOOKUP(D46,'Ceiling - Project impl.'!$A$1:$F$204,4,0)),"")</f>
        <v> </v>
      </c>
      <c r="L46" s="114" t="n">
        <f aca="false">IF(OR((J46-INT(J46))=0,(J46-INT(J46)=0.5)),IFERROR(ROUND(J46*K46,2),0),0)</f>
        <v>0</v>
      </c>
      <c r="M46" s="115"/>
      <c r="N46" s="112"/>
      <c r="O46" s="113" t="str">
        <f aca="false">IFERROR(IF(N46=""," ",VLOOKUP(D46,'Ceiling - Project impl.'!$A$1:$F$204,5,0)),"")</f>
        <v> </v>
      </c>
      <c r="P46" s="114" t="n">
        <f aca="false">IF(OR((N46-INT(N46))=0,(N46-INT(N46)=0.5)),IFERROR(ROUND(N46*O46,2),0),0)</f>
        <v>0</v>
      </c>
      <c r="Q46" s="115"/>
      <c r="R46" s="112"/>
      <c r="S46" s="113" t="str">
        <f aca="false">IFERROR(IF(R46=""," ",VLOOKUP(D46,'Ceiling - Project impl.'!$A$1:$F$204,6,0)),"")</f>
        <v> </v>
      </c>
      <c r="T46" s="114" t="n">
        <f aca="false">IF(OR((R46-INT(R46))=0,(R46-INT(R46)=0.5)),IFERROR(ROUND(R46*S46,2),0),0)</f>
        <v>0</v>
      </c>
      <c r="U46" s="116" t="n">
        <f aca="false">+R46+N46+J46+F46</f>
        <v>0</v>
      </c>
      <c r="V46" s="117" t="n">
        <f aca="false">IFERROR(+T46+P46+L46+H46,0)</f>
        <v>0</v>
      </c>
      <c r="W46" s="118"/>
    </row>
    <row r="47" customFormat="false" ht="12.75" hidden="false" customHeight="false" outlineLevel="0" collapsed="false">
      <c r="A47" s="108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12"/>
      <c r="G47" s="113" t="str">
        <f aca="false">IFERROR(IF(F47="","",VLOOKUP(D47,'Ceiling - Project impl.'!$A$1:$F$204,3,0)),"")</f>
        <v/>
      </c>
      <c r="H47" s="114" t="n">
        <f aca="false">IF(OR((F47-INT(F47))=0,(F47-INT(F47)=0.5)),IFERROR(ROUND(F47*G47,2),0),0)</f>
        <v>0</v>
      </c>
      <c r="I47" s="115"/>
      <c r="J47" s="112"/>
      <c r="K47" s="113" t="str">
        <f aca="false">IFERROR(IF(J47=""," ",VLOOKUP(D47,'Ceiling - Project impl.'!$A$1:$F$204,4,0)),"")</f>
        <v> </v>
      </c>
      <c r="L47" s="114" t="n">
        <f aca="false">IF(OR((J47-INT(J47))=0,(J47-INT(J47)=0.5)),IFERROR(ROUND(J47*K47,2),0),0)</f>
        <v>0</v>
      </c>
      <c r="M47" s="115"/>
      <c r="N47" s="112"/>
      <c r="O47" s="113" t="str">
        <f aca="false">IFERROR(IF(N47=""," ",VLOOKUP(D47,'Ceiling - Project impl.'!$A$1:$F$204,5,0)),"")</f>
        <v> </v>
      </c>
      <c r="P47" s="114" t="n">
        <f aca="false">IF(OR((N47-INT(N47))=0,(N47-INT(N47)=0.5)),IFERROR(ROUND(N47*O47,2),0),0)</f>
        <v>0</v>
      </c>
      <c r="Q47" s="115"/>
      <c r="R47" s="112"/>
      <c r="S47" s="113" t="str">
        <f aca="false">IFERROR(IF(R47=""," ",VLOOKUP(D47,'Ceiling - Project impl.'!$A$1:$F$204,6,0)),"")</f>
        <v> </v>
      </c>
      <c r="T47" s="114" t="n">
        <f aca="false">IF(OR((R47-INT(R47))=0,(R47-INT(R47)=0.5)),IFERROR(ROUND(R47*S47,2),0),0)</f>
        <v>0</v>
      </c>
      <c r="U47" s="116" t="n">
        <f aca="false">+R47+N47+J47+F47</f>
        <v>0</v>
      </c>
      <c r="V47" s="117" t="n">
        <f aca="false">IFERROR(+T47+P47+L47+H47,0)</f>
        <v>0</v>
      </c>
      <c r="W47" s="118"/>
    </row>
    <row r="48" customFormat="false" ht="12.75" hidden="false" customHeight="false" outlineLevel="0" collapsed="false">
      <c r="A48" s="108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12"/>
      <c r="G48" s="113" t="str">
        <f aca="false">IFERROR(IF(F48="","",VLOOKUP(D48,'Ceiling - Project impl.'!$A$1:$F$204,3,0)),"")</f>
        <v/>
      </c>
      <c r="H48" s="114" t="n">
        <f aca="false">IF(OR((F48-INT(F48))=0,(F48-INT(F48)=0.5)),IFERROR(ROUND(F48*G48,2),0),0)</f>
        <v>0</v>
      </c>
      <c r="I48" s="115"/>
      <c r="J48" s="112"/>
      <c r="K48" s="113" t="str">
        <f aca="false">IFERROR(IF(J48=""," ",VLOOKUP(D48,'Ceiling - Project impl.'!$A$1:$F$204,4,0)),"")</f>
        <v> </v>
      </c>
      <c r="L48" s="114" t="n">
        <f aca="false">IF(OR((J48-INT(J48))=0,(J48-INT(J48)=0.5)),IFERROR(ROUND(J48*K48,2),0),0)</f>
        <v>0</v>
      </c>
      <c r="M48" s="115"/>
      <c r="N48" s="112"/>
      <c r="O48" s="113" t="str">
        <f aca="false">IFERROR(IF(N48=""," ",VLOOKUP(D48,'Ceiling - Project impl.'!$A$1:$F$204,5,0)),"")</f>
        <v> </v>
      </c>
      <c r="P48" s="114" t="n">
        <f aca="false">IF(OR((N48-INT(N48))=0,(N48-INT(N48)=0.5)),IFERROR(ROUND(N48*O48,2),0),0)</f>
        <v>0</v>
      </c>
      <c r="Q48" s="115"/>
      <c r="R48" s="112"/>
      <c r="S48" s="113" t="str">
        <f aca="false">IFERROR(IF(R48=""," ",VLOOKUP(D48,'Ceiling - Project impl.'!$A$1:$F$204,6,0)),"")</f>
        <v> </v>
      </c>
      <c r="T48" s="114" t="n">
        <f aca="false">IF(OR((R48-INT(R48))=0,(R48-INT(R48)=0.5)),IFERROR(ROUND(R48*S48,2),0),0)</f>
        <v>0</v>
      </c>
      <c r="U48" s="116" t="n">
        <f aca="false">+R48+N48+J48+F48</f>
        <v>0</v>
      </c>
      <c r="V48" s="117" t="n">
        <f aca="false">IFERROR(+T48+P48+L48+H48,0)</f>
        <v>0</v>
      </c>
      <c r="W48" s="118"/>
    </row>
    <row r="49" customFormat="false" ht="12.75" hidden="false" customHeight="false" outlineLevel="0" collapsed="false">
      <c r="A49" s="108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12"/>
      <c r="G49" s="113" t="str">
        <f aca="false">IFERROR(IF(F49="","",VLOOKUP(D49,'Ceiling - Project impl.'!$A$1:$F$204,3,0)),"")</f>
        <v/>
      </c>
      <c r="H49" s="114" t="n">
        <f aca="false">IF(OR((F49-INT(F49))=0,(F49-INT(F49)=0.5)),IFERROR(ROUND(F49*G49,2),0),0)</f>
        <v>0</v>
      </c>
      <c r="I49" s="115"/>
      <c r="J49" s="112"/>
      <c r="K49" s="113" t="str">
        <f aca="false">IFERROR(IF(J49=""," ",VLOOKUP(D49,'Ceiling - Project impl.'!$A$1:$F$204,4,0)),"")</f>
        <v> </v>
      </c>
      <c r="L49" s="114" t="n">
        <f aca="false">IF(OR((J49-INT(J49))=0,(J49-INT(J49)=0.5)),IFERROR(ROUND(J49*K49,2),0),0)</f>
        <v>0</v>
      </c>
      <c r="M49" s="115"/>
      <c r="N49" s="112"/>
      <c r="O49" s="113" t="str">
        <f aca="false">IFERROR(IF(N49=""," ",VLOOKUP(D49,'Ceiling - Project impl.'!$A$1:$F$204,5,0)),"")</f>
        <v> </v>
      </c>
      <c r="P49" s="114" t="n">
        <f aca="false">IF(OR((N49-INT(N49))=0,(N49-INT(N49)=0.5)),IFERROR(ROUND(N49*O49,2),0),0)</f>
        <v>0</v>
      </c>
      <c r="Q49" s="115"/>
      <c r="R49" s="112"/>
      <c r="S49" s="113" t="str">
        <f aca="false">IFERROR(IF(R49=""," ",VLOOKUP(D49,'Ceiling - Project impl.'!$A$1:$F$204,6,0)),"")</f>
        <v> </v>
      </c>
      <c r="T49" s="114" t="n">
        <f aca="false">IF(OR((R49-INT(R49))=0,(R49-INT(R49)=0.5)),IFERROR(ROUND(R49*S49,2),0),0)</f>
        <v>0</v>
      </c>
      <c r="U49" s="116" t="n">
        <f aca="false">+R49+N49+J49+F49</f>
        <v>0</v>
      </c>
      <c r="V49" s="117" t="n">
        <f aca="false">IFERROR(+T49+P49+L49+H49,0)</f>
        <v>0</v>
      </c>
      <c r="W49" s="118"/>
    </row>
    <row r="50" customFormat="false" ht="12.75" hidden="false" customHeight="false" outlineLevel="0" collapsed="false">
      <c r="A50" s="108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12"/>
      <c r="G50" s="113" t="str">
        <f aca="false">IFERROR(IF(F50="","",VLOOKUP(D50,'Ceiling - Project impl.'!$A$1:$F$204,3,0)),"")</f>
        <v/>
      </c>
      <c r="H50" s="114" t="n">
        <f aca="false">IF(OR((F50-INT(F50))=0,(F50-INT(F50)=0.5)),IFERROR(ROUND(F50*G50,2),0),0)</f>
        <v>0</v>
      </c>
      <c r="I50" s="115"/>
      <c r="J50" s="112"/>
      <c r="K50" s="113" t="str">
        <f aca="false">IFERROR(IF(J50=""," ",VLOOKUP(D50,'Ceiling - Project impl.'!$A$1:$F$204,4,0)),"")</f>
        <v> </v>
      </c>
      <c r="L50" s="114" t="n">
        <f aca="false">IF(OR((J50-INT(J50))=0,(J50-INT(J50)=0.5)),IFERROR(ROUND(J50*K50,2),0),0)</f>
        <v>0</v>
      </c>
      <c r="M50" s="115"/>
      <c r="N50" s="112"/>
      <c r="O50" s="113" t="str">
        <f aca="false">IFERROR(IF(N50=""," ",VLOOKUP(D50,'Ceiling - Project impl.'!$A$1:$F$204,5,0)),"")</f>
        <v> </v>
      </c>
      <c r="P50" s="114" t="n">
        <f aca="false">IF(OR((N50-INT(N50))=0,(N50-INT(N50)=0.5)),IFERROR(ROUND(N50*O50,2),0),0)</f>
        <v>0</v>
      </c>
      <c r="Q50" s="115"/>
      <c r="R50" s="112"/>
      <c r="S50" s="113" t="str">
        <f aca="false">IFERROR(IF(R50=""," ",VLOOKUP(D50,'Ceiling - Project impl.'!$A$1:$F$204,6,0)),"")</f>
        <v> </v>
      </c>
      <c r="T50" s="114" t="n">
        <f aca="false">IF(OR((R50-INT(R50))=0,(R50-INT(R50)=0.5)),IFERROR(ROUND(R50*S50,2),0),0)</f>
        <v>0</v>
      </c>
      <c r="U50" s="116" t="n">
        <f aca="false">+R50+N50+J50+F50</f>
        <v>0</v>
      </c>
      <c r="V50" s="117" t="n">
        <f aca="false">IFERROR(+T50+P50+L50+H50,0)</f>
        <v>0</v>
      </c>
      <c r="W50" s="118"/>
    </row>
    <row r="51" customFormat="false" ht="12.75" hidden="false" customHeight="false" outlineLevel="0" collapsed="false">
      <c r="A51" s="108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12"/>
      <c r="G51" s="113" t="str">
        <f aca="false">IFERROR(IF(F51="","",VLOOKUP(D51,'Ceiling - Project impl.'!$A$1:$F$204,3,0)),"")</f>
        <v/>
      </c>
      <c r="H51" s="114" t="n">
        <f aca="false">IF(OR((F51-INT(F51))=0,(F51-INT(F51)=0.5)),IFERROR(ROUND(F51*G51,2),0),0)</f>
        <v>0</v>
      </c>
      <c r="I51" s="115"/>
      <c r="J51" s="112"/>
      <c r="K51" s="113" t="str">
        <f aca="false">IFERROR(IF(J51=""," ",VLOOKUP(D51,'Ceiling - Project impl.'!$A$1:$F$204,4,0)),"")</f>
        <v> </v>
      </c>
      <c r="L51" s="114" t="n">
        <f aca="false">IF(OR((J51-INT(J51))=0,(J51-INT(J51)=0.5)),IFERROR(ROUND(J51*K51,2),0),0)</f>
        <v>0</v>
      </c>
      <c r="M51" s="115"/>
      <c r="N51" s="112"/>
      <c r="O51" s="113" t="str">
        <f aca="false">IFERROR(IF(N51=""," ",VLOOKUP(D51,'Ceiling - Project impl.'!$A$1:$F$204,5,0)),"")</f>
        <v> </v>
      </c>
      <c r="P51" s="114" t="n">
        <f aca="false">IF(OR((N51-INT(N51))=0,(N51-INT(N51)=0.5)),IFERROR(ROUND(N51*O51,2),0),0)</f>
        <v>0</v>
      </c>
      <c r="Q51" s="115"/>
      <c r="R51" s="112"/>
      <c r="S51" s="113" t="str">
        <f aca="false">IFERROR(IF(R51=""," ",VLOOKUP(D51,'Ceiling - Project impl.'!$A$1:$F$204,6,0)),"")</f>
        <v> </v>
      </c>
      <c r="T51" s="114" t="n">
        <f aca="false">IF(OR((R51-INT(R51))=0,(R51-INT(R51)=0.5)),IFERROR(ROUND(R51*S51,2),0),0)</f>
        <v>0</v>
      </c>
      <c r="U51" s="116" t="n">
        <f aca="false">+R51+N51+J51+F51</f>
        <v>0</v>
      </c>
      <c r="V51" s="117" t="n">
        <f aca="false">IFERROR(+T51+P51+L51+H51,0)</f>
        <v>0</v>
      </c>
      <c r="W51" s="118"/>
    </row>
    <row r="52" customFormat="false" ht="12.75" hidden="false" customHeight="false" outlineLevel="0" collapsed="false">
      <c r="A52" s="108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12"/>
      <c r="G52" s="113" t="str">
        <f aca="false">IFERROR(IF(F52="","",VLOOKUP(D52,'Ceiling - Project impl.'!$A$1:$F$204,3,0)),"")</f>
        <v/>
      </c>
      <c r="H52" s="114" t="n">
        <f aca="false">IF(OR((F52-INT(F52))=0,(F52-INT(F52)=0.5)),IFERROR(ROUND(F52*G52,2),0),0)</f>
        <v>0</v>
      </c>
      <c r="I52" s="115"/>
      <c r="J52" s="112"/>
      <c r="K52" s="113" t="str">
        <f aca="false">IFERROR(IF(J52=""," ",VLOOKUP(D52,'Ceiling - Project impl.'!$A$1:$F$204,4,0)),"")</f>
        <v> </v>
      </c>
      <c r="L52" s="114" t="n">
        <f aca="false">IF(OR((J52-INT(J52))=0,(J52-INT(J52)=0.5)),IFERROR(ROUND(J52*K52,2),0),0)</f>
        <v>0</v>
      </c>
      <c r="M52" s="115"/>
      <c r="N52" s="112"/>
      <c r="O52" s="113" t="str">
        <f aca="false">IFERROR(IF(N52=""," ",VLOOKUP(D52,'Ceiling - Project impl.'!$A$1:$F$204,5,0)),"")</f>
        <v> </v>
      </c>
      <c r="P52" s="114" t="n">
        <f aca="false">IF(OR((N52-INT(N52))=0,(N52-INT(N52)=0.5)),IFERROR(ROUND(N52*O52,2),0),0)</f>
        <v>0</v>
      </c>
      <c r="Q52" s="115"/>
      <c r="R52" s="112"/>
      <c r="S52" s="113" t="str">
        <f aca="false">IFERROR(IF(R52=""," ",VLOOKUP(D52,'Ceiling - Project impl.'!$A$1:$F$204,6,0)),"")</f>
        <v> </v>
      </c>
      <c r="T52" s="114" t="n">
        <f aca="false">IF(OR((R52-INT(R52))=0,(R52-INT(R52)=0.5)),IFERROR(ROUND(R52*S52,2),0),0)</f>
        <v>0</v>
      </c>
      <c r="U52" s="116" t="n">
        <f aca="false">+R52+N52+J52+F52</f>
        <v>0</v>
      </c>
      <c r="V52" s="117" t="n">
        <f aca="false">IFERROR(+T52+P52+L52+H52,0)</f>
        <v>0</v>
      </c>
      <c r="W52" s="118"/>
    </row>
    <row r="53" customFormat="false" ht="12.75" hidden="false" customHeight="false" outlineLevel="0" collapsed="false">
      <c r="A53" s="108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12"/>
      <c r="G53" s="113" t="str">
        <f aca="false">IFERROR(IF(F53="","",VLOOKUP(D53,'Ceiling - Project impl.'!$A$1:$F$204,3,0)),"")</f>
        <v/>
      </c>
      <c r="H53" s="114" t="n">
        <f aca="false">IF(OR((F53-INT(F53))=0,(F53-INT(F53)=0.5)),IFERROR(ROUND(F53*G53,2),0),0)</f>
        <v>0</v>
      </c>
      <c r="I53" s="115"/>
      <c r="J53" s="112"/>
      <c r="K53" s="113" t="str">
        <f aca="false">IFERROR(IF(J53=""," ",VLOOKUP(D53,'Ceiling - Project impl.'!$A$1:$F$204,4,0)),"")</f>
        <v> </v>
      </c>
      <c r="L53" s="114" t="n">
        <f aca="false">IF(OR((J53-INT(J53))=0,(J53-INT(J53)=0.5)),IFERROR(ROUND(J53*K53,2),0),0)</f>
        <v>0</v>
      </c>
      <c r="M53" s="115"/>
      <c r="N53" s="112"/>
      <c r="O53" s="113" t="str">
        <f aca="false">IFERROR(IF(N53=""," ",VLOOKUP(D53,'Ceiling - Project impl.'!$A$1:$F$204,5,0)),"")</f>
        <v> </v>
      </c>
      <c r="P53" s="114" t="n">
        <f aca="false">IF(OR((N53-INT(N53))=0,(N53-INT(N53)=0.5)),IFERROR(ROUND(N53*O53,2),0),0)</f>
        <v>0</v>
      </c>
      <c r="Q53" s="115"/>
      <c r="R53" s="112"/>
      <c r="S53" s="113" t="str">
        <f aca="false">IFERROR(IF(R53=""," ",VLOOKUP(D53,'Ceiling - Project impl.'!$A$1:$F$204,6,0)),"")</f>
        <v> </v>
      </c>
      <c r="T53" s="114" t="n">
        <f aca="false">IF(OR((R53-INT(R53))=0,(R53-INT(R53)=0.5)),IFERROR(ROUND(R53*S53,2),0),0)</f>
        <v>0</v>
      </c>
      <c r="U53" s="116" t="n">
        <f aca="false">+R53+N53+J53+F53</f>
        <v>0</v>
      </c>
      <c r="V53" s="117" t="n">
        <f aca="false">IFERROR(+T53+P53+L53+H53,0)</f>
        <v>0</v>
      </c>
      <c r="W53" s="118"/>
    </row>
    <row r="54" customFormat="false" ht="12.75" hidden="false" customHeight="false" outlineLevel="0" collapsed="false">
      <c r="A54" s="108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12"/>
      <c r="G54" s="113" t="str">
        <f aca="false">IFERROR(IF(F54="","",VLOOKUP(D54,'Ceiling - Project impl.'!$A$1:$F$204,3,0)),"")</f>
        <v/>
      </c>
      <c r="H54" s="114" t="n">
        <f aca="false">IF(OR((F54-INT(F54))=0,(F54-INT(F54)=0.5)),IFERROR(ROUND(F54*G54,2),0),0)</f>
        <v>0</v>
      </c>
      <c r="I54" s="115"/>
      <c r="J54" s="112"/>
      <c r="K54" s="113" t="str">
        <f aca="false">IFERROR(IF(J54=""," ",VLOOKUP(D54,'Ceiling - Project impl.'!$A$1:$F$204,4,0)),"")</f>
        <v> </v>
      </c>
      <c r="L54" s="114" t="n">
        <f aca="false">IF(OR((J54-INT(J54))=0,(J54-INT(J54)=0.5)),IFERROR(ROUND(J54*K54,2),0),0)</f>
        <v>0</v>
      </c>
      <c r="M54" s="115"/>
      <c r="N54" s="112"/>
      <c r="O54" s="113" t="str">
        <f aca="false">IFERROR(IF(N54=""," ",VLOOKUP(D54,'Ceiling - Project impl.'!$A$1:$F$204,5,0)),"")</f>
        <v> </v>
      </c>
      <c r="P54" s="114" t="n">
        <f aca="false">IF(OR((N54-INT(N54))=0,(N54-INT(N54)=0.5)),IFERROR(ROUND(N54*O54,2),0),0)</f>
        <v>0</v>
      </c>
      <c r="Q54" s="115"/>
      <c r="R54" s="112"/>
      <c r="S54" s="113" t="str">
        <f aca="false">IFERROR(IF(R54=""," ",VLOOKUP(D54,'Ceiling - Project impl.'!$A$1:$F$204,6,0)),"")</f>
        <v> </v>
      </c>
      <c r="T54" s="114" t="n">
        <f aca="false">IF(OR((R54-INT(R54))=0,(R54-INT(R54)=0.5)),IFERROR(ROUND(R54*S54,2),0),0)</f>
        <v>0</v>
      </c>
      <c r="U54" s="116" t="n">
        <f aca="false">+R54+N54+J54+F54</f>
        <v>0</v>
      </c>
      <c r="V54" s="117" t="n">
        <f aca="false">IFERROR(+T54+P54+L54+H54,0)</f>
        <v>0</v>
      </c>
      <c r="W54" s="118"/>
    </row>
    <row r="55" customFormat="false" ht="12.75" hidden="false" customHeight="false" outlineLevel="0" collapsed="false">
      <c r="A55" s="108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12"/>
      <c r="G55" s="113" t="str">
        <f aca="false">IFERROR(IF(F55="","",VLOOKUP(D55,'Ceiling - Project impl.'!$A$1:$F$204,3,0)),"")</f>
        <v/>
      </c>
      <c r="H55" s="114" t="n">
        <f aca="false">IF(OR((F55-INT(F55))=0,(F55-INT(F55)=0.5)),IFERROR(ROUND(F55*G55,2),0),0)</f>
        <v>0</v>
      </c>
      <c r="I55" s="115"/>
      <c r="J55" s="112"/>
      <c r="K55" s="113" t="str">
        <f aca="false">IFERROR(IF(J55=""," ",VLOOKUP(D55,'Ceiling - Project impl.'!$A$1:$F$204,4,0)),"")</f>
        <v> </v>
      </c>
      <c r="L55" s="114" t="n">
        <f aca="false">IF(OR((J55-INT(J55))=0,(J55-INT(J55)=0.5)),IFERROR(ROUND(J55*K55,2),0),0)</f>
        <v>0</v>
      </c>
      <c r="M55" s="115"/>
      <c r="N55" s="112"/>
      <c r="O55" s="113" t="str">
        <f aca="false">IFERROR(IF(N55=""," ",VLOOKUP(D55,'Ceiling - Project impl.'!$A$1:$F$204,5,0)),"")</f>
        <v> </v>
      </c>
      <c r="P55" s="114" t="n">
        <f aca="false">IF(OR((N55-INT(N55))=0,(N55-INT(N55)=0.5)),IFERROR(ROUND(N55*O55,2),0),0)</f>
        <v>0</v>
      </c>
      <c r="Q55" s="115"/>
      <c r="R55" s="112"/>
      <c r="S55" s="113" t="str">
        <f aca="false">IFERROR(IF(R55=""," ",VLOOKUP(D55,'Ceiling - Project impl.'!$A$1:$F$204,6,0)),"")</f>
        <v> </v>
      </c>
      <c r="T55" s="114" t="n">
        <f aca="false">IF(OR((R55-INT(R55))=0,(R55-INT(R55)=0.5)),IFERROR(ROUND(R55*S55,2),0),0)</f>
        <v>0</v>
      </c>
      <c r="U55" s="116" t="n">
        <f aca="false">+R55+N55+J55+F55</f>
        <v>0</v>
      </c>
      <c r="V55" s="117" t="n">
        <f aca="false">IFERROR(+T55+P55+L55+H55,0)</f>
        <v>0</v>
      </c>
      <c r="W55" s="118"/>
    </row>
    <row r="56" customFormat="false" ht="12.75" hidden="false" customHeight="false" outlineLevel="0" collapsed="false">
      <c r="A56" s="108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12"/>
      <c r="G56" s="113" t="str">
        <f aca="false">IFERROR(IF(F56="","",VLOOKUP(D56,'Ceiling - Project impl.'!$A$1:$F$204,3,0)),"")</f>
        <v/>
      </c>
      <c r="H56" s="114" t="n">
        <f aca="false">IF(OR((F56-INT(F56))=0,(F56-INT(F56)=0.5)),IFERROR(ROUND(F56*G56,2),0),0)</f>
        <v>0</v>
      </c>
      <c r="I56" s="115"/>
      <c r="J56" s="112"/>
      <c r="K56" s="113" t="str">
        <f aca="false">IFERROR(IF(J56=""," ",VLOOKUP(D56,'Ceiling - Project impl.'!$A$1:$F$204,4,0)),"")</f>
        <v> </v>
      </c>
      <c r="L56" s="114" t="n">
        <f aca="false">IF(OR((J56-INT(J56))=0,(J56-INT(J56)=0.5)),IFERROR(ROUND(J56*K56,2),0),0)</f>
        <v>0</v>
      </c>
      <c r="M56" s="115"/>
      <c r="N56" s="112"/>
      <c r="O56" s="113" t="str">
        <f aca="false">IFERROR(IF(N56=""," ",VLOOKUP(D56,'Ceiling - Project impl.'!$A$1:$F$204,5,0)),"")</f>
        <v> </v>
      </c>
      <c r="P56" s="114" t="n">
        <f aca="false">IF(OR((N56-INT(N56))=0,(N56-INT(N56)=0.5)),IFERROR(ROUND(N56*O56,2),0),0)</f>
        <v>0</v>
      </c>
      <c r="Q56" s="115"/>
      <c r="R56" s="112"/>
      <c r="S56" s="113" t="str">
        <f aca="false">IFERROR(IF(R56=""," ",VLOOKUP(D56,'Ceiling - Project impl.'!$A$1:$F$204,6,0)),"")</f>
        <v> </v>
      </c>
      <c r="T56" s="114" t="n">
        <f aca="false">IF(OR((R56-INT(R56))=0,(R56-INT(R56)=0.5)),IFERROR(ROUND(R56*S56,2),0),0)</f>
        <v>0</v>
      </c>
      <c r="U56" s="116" t="n">
        <f aca="false">+R56+N56+J56+F56</f>
        <v>0</v>
      </c>
      <c r="V56" s="117" t="n">
        <f aca="false">IFERROR(+T56+P56+L56+H56,0)</f>
        <v>0</v>
      </c>
      <c r="W56" s="118"/>
    </row>
    <row r="57" customFormat="false" ht="12.75" hidden="false" customHeight="false" outlineLevel="0" collapsed="false">
      <c r="A57" s="108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12"/>
      <c r="G57" s="113" t="str">
        <f aca="false">IFERROR(IF(F57="","",VLOOKUP(D57,'Ceiling - Project impl.'!$A$1:$F$204,3,0)),"")</f>
        <v/>
      </c>
      <c r="H57" s="114" t="n">
        <f aca="false">IF(OR((F57-INT(F57))=0,(F57-INT(F57)=0.5)),IFERROR(ROUND(F57*G57,2),0),0)</f>
        <v>0</v>
      </c>
      <c r="I57" s="115"/>
      <c r="J57" s="112"/>
      <c r="K57" s="113" t="str">
        <f aca="false">IFERROR(IF(J57=""," ",VLOOKUP(D57,'Ceiling - Project impl.'!$A$1:$F$204,4,0)),"")</f>
        <v> </v>
      </c>
      <c r="L57" s="114" t="n">
        <f aca="false">IF(OR((J57-INT(J57))=0,(J57-INT(J57)=0.5)),IFERROR(ROUND(J57*K57,2),0),0)</f>
        <v>0</v>
      </c>
      <c r="M57" s="115"/>
      <c r="N57" s="112"/>
      <c r="O57" s="113" t="str">
        <f aca="false">IFERROR(IF(N57=""," ",VLOOKUP(D57,'Ceiling - Project impl.'!$A$1:$F$204,5,0)),"")</f>
        <v> </v>
      </c>
      <c r="P57" s="114" t="n">
        <f aca="false">IF(OR((N57-INT(N57))=0,(N57-INT(N57)=0.5)),IFERROR(ROUND(N57*O57,2),0),0)</f>
        <v>0</v>
      </c>
      <c r="Q57" s="115"/>
      <c r="R57" s="112"/>
      <c r="S57" s="113" t="str">
        <f aca="false">IFERROR(IF(R57=""," ",VLOOKUP(D57,'Ceiling - Project impl.'!$A$1:$F$204,6,0)),"")</f>
        <v> </v>
      </c>
      <c r="T57" s="114" t="n">
        <f aca="false">IF(OR((R57-INT(R57))=0,(R57-INT(R57)=0.5)),IFERROR(ROUND(R57*S57,2),0),0)</f>
        <v>0</v>
      </c>
      <c r="U57" s="116" t="n">
        <f aca="false">+R57+N57+J57+F57</f>
        <v>0</v>
      </c>
      <c r="V57" s="117" t="n">
        <f aca="false">IFERROR(+T57+P57+L57+H57,0)</f>
        <v>0</v>
      </c>
      <c r="W57" s="118"/>
    </row>
    <row r="58" customFormat="false" ht="12.75" hidden="false" customHeight="false" outlineLevel="0" collapsed="false">
      <c r="A58" s="108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12"/>
      <c r="G58" s="113" t="str">
        <f aca="false">IFERROR(IF(F58="","",VLOOKUP(D58,'Ceiling - Project impl.'!$A$1:$F$204,3,0)),"")</f>
        <v/>
      </c>
      <c r="H58" s="114" t="n">
        <f aca="false">IF(OR((F58-INT(F58))=0,(F58-INT(F58)=0.5)),IFERROR(ROUND(F58*G58,2),0),0)</f>
        <v>0</v>
      </c>
      <c r="I58" s="115"/>
      <c r="J58" s="112"/>
      <c r="K58" s="113" t="str">
        <f aca="false">IFERROR(IF(J58=""," ",VLOOKUP(D58,'Ceiling - Project impl.'!$A$1:$F$204,4,0)),"")</f>
        <v> </v>
      </c>
      <c r="L58" s="114" t="n">
        <f aca="false">IF(OR((J58-INT(J58))=0,(J58-INT(J58)=0.5)),IFERROR(ROUND(J58*K58,2),0),0)</f>
        <v>0</v>
      </c>
      <c r="M58" s="115"/>
      <c r="N58" s="112"/>
      <c r="O58" s="113" t="str">
        <f aca="false">IFERROR(IF(N58=""," ",VLOOKUP(D58,'Ceiling - Project impl.'!$A$1:$F$204,5,0)),"")</f>
        <v> </v>
      </c>
      <c r="P58" s="114" t="n">
        <f aca="false">IF(OR((N58-INT(N58))=0,(N58-INT(N58)=0.5)),IFERROR(ROUND(N58*O58,2),0),0)</f>
        <v>0</v>
      </c>
      <c r="Q58" s="115"/>
      <c r="R58" s="112"/>
      <c r="S58" s="113" t="str">
        <f aca="false">IFERROR(IF(R58=""," ",VLOOKUP(D58,'Ceiling - Project impl.'!$A$1:$F$204,6,0)),"")</f>
        <v> </v>
      </c>
      <c r="T58" s="114" t="n">
        <f aca="false">IF(OR((R58-INT(R58))=0,(R58-INT(R58)=0.5)),IFERROR(ROUND(R58*S58,2),0),0)</f>
        <v>0</v>
      </c>
      <c r="U58" s="116" t="n">
        <f aca="false">+R58+N58+J58+F58</f>
        <v>0</v>
      </c>
      <c r="V58" s="117" t="n">
        <f aca="false">IFERROR(+T58+P58+L58+H58,0)</f>
        <v>0</v>
      </c>
      <c r="W58" s="118"/>
    </row>
    <row r="59" customFormat="false" ht="12.75" hidden="false" customHeight="false" outlineLevel="0" collapsed="false">
      <c r="A59" s="108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12"/>
      <c r="G59" s="113" t="str">
        <f aca="false">IFERROR(IF(F59="","",VLOOKUP(D59,'Ceiling - Project impl.'!$A$1:$F$204,3,0)),"")</f>
        <v/>
      </c>
      <c r="H59" s="114" t="n">
        <f aca="false">IF(OR((F59-INT(F59))=0,(F59-INT(F59)=0.5)),IFERROR(ROUND(F59*G59,2),0),0)</f>
        <v>0</v>
      </c>
      <c r="I59" s="115"/>
      <c r="J59" s="112"/>
      <c r="K59" s="113" t="str">
        <f aca="false">IFERROR(IF(J59=""," ",VLOOKUP(D59,'Ceiling - Project impl.'!$A$1:$F$204,4,0)),"")</f>
        <v> </v>
      </c>
      <c r="L59" s="114" t="n">
        <f aca="false">IF(OR((J59-INT(J59))=0,(J59-INT(J59)=0.5)),IFERROR(ROUND(J59*K59,2),0),0)</f>
        <v>0</v>
      </c>
      <c r="M59" s="115"/>
      <c r="N59" s="112"/>
      <c r="O59" s="113" t="str">
        <f aca="false">IFERROR(IF(N59=""," ",VLOOKUP(D59,'Ceiling - Project impl.'!$A$1:$F$204,5,0)),"")</f>
        <v> </v>
      </c>
      <c r="P59" s="114" t="n">
        <f aca="false">IF(OR((N59-INT(N59))=0,(N59-INT(N59)=0.5)),IFERROR(ROUND(N59*O59,2),0),0)</f>
        <v>0</v>
      </c>
      <c r="Q59" s="115"/>
      <c r="R59" s="112"/>
      <c r="S59" s="113" t="str">
        <f aca="false">IFERROR(IF(R59=""," ",VLOOKUP(D59,'Ceiling - Project impl.'!$A$1:$F$204,6,0)),"")</f>
        <v> </v>
      </c>
      <c r="T59" s="114" t="n">
        <f aca="false">IF(OR((R59-INT(R59))=0,(R59-INT(R59)=0.5)),IFERROR(ROUND(R59*S59,2),0),0)</f>
        <v>0</v>
      </c>
      <c r="U59" s="116" t="n">
        <f aca="false">+R59+N59+J59+F59</f>
        <v>0</v>
      </c>
      <c r="V59" s="117" t="n">
        <f aca="false">IFERROR(+T59+P59+L59+H59,0)</f>
        <v>0</v>
      </c>
      <c r="W59" s="118"/>
    </row>
    <row r="60" customFormat="false" ht="12.75" hidden="false" customHeight="false" outlineLevel="0" collapsed="false">
      <c r="A60" s="108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12"/>
      <c r="G60" s="113" t="str">
        <f aca="false">IFERROR(IF(F60="","",VLOOKUP(D60,'Ceiling - Project impl.'!$A$1:$F$204,3,0)),"")</f>
        <v/>
      </c>
      <c r="H60" s="114" t="n">
        <f aca="false">IF(OR((F60-INT(F60))=0,(F60-INT(F60)=0.5)),IFERROR(ROUND(F60*G60,2),0),0)</f>
        <v>0</v>
      </c>
      <c r="I60" s="115"/>
      <c r="J60" s="112"/>
      <c r="K60" s="113" t="str">
        <f aca="false">IFERROR(IF(J60=""," ",VLOOKUP(D60,'Ceiling - Project impl.'!$A$1:$F$204,4,0)),"")</f>
        <v> </v>
      </c>
      <c r="L60" s="114" t="n">
        <f aca="false">IF(OR((J60-INT(J60))=0,(J60-INT(J60)=0.5)),IFERROR(ROUND(J60*K60,2),0),0)</f>
        <v>0</v>
      </c>
      <c r="M60" s="115"/>
      <c r="N60" s="112"/>
      <c r="O60" s="113" t="str">
        <f aca="false">IFERROR(IF(N60=""," ",VLOOKUP(D60,'Ceiling - Project impl.'!$A$1:$F$204,5,0)),"")</f>
        <v> </v>
      </c>
      <c r="P60" s="114" t="n">
        <f aca="false">IF(OR((N60-INT(N60))=0,(N60-INT(N60)=0.5)),IFERROR(ROUND(N60*O60,2),0),0)</f>
        <v>0</v>
      </c>
      <c r="Q60" s="115"/>
      <c r="R60" s="112"/>
      <c r="S60" s="113" t="str">
        <f aca="false">IFERROR(IF(R60=""," ",VLOOKUP(D60,'Ceiling - Project impl.'!$A$1:$F$204,6,0)),"")</f>
        <v> </v>
      </c>
      <c r="T60" s="114" t="n">
        <f aca="false">IF(OR((R60-INT(R60))=0,(R60-INT(R60)=0.5)),IFERROR(ROUND(R60*S60,2),0),0)</f>
        <v>0</v>
      </c>
      <c r="U60" s="116" t="n">
        <f aca="false">+R60+N60+J60+F60</f>
        <v>0</v>
      </c>
      <c r="V60" s="117" t="n">
        <f aca="false">IFERROR(+T60+P60+L60+H60,0)</f>
        <v>0</v>
      </c>
      <c r="W60" s="118"/>
    </row>
    <row r="61" customFormat="false" ht="12.75" hidden="false" customHeight="false" outlineLevel="0" collapsed="false">
      <c r="A61" s="108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12"/>
      <c r="G61" s="113" t="str">
        <f aca="false">IFERROR(IF(F61="","",VLOOKUP(D61,'Ceiling - Project impl.'!$A$1:$F$204,3,0)),"")</f>
        <v/>
      </c>
      <c r="H61" s="114" t="n">
        <f aca="false">IF(OR((F61-INT(F61))=0,(F61-INT(F61)=0.5)),IFERROR(ROUND(F61*G61,2),0),0)</f>
        <v>0</v>
      </c>
      <c r="I61" s="115"/>
      <c r="J61" s="112"/>
      <c r="K61" s="113" t="str">
        <f aca="false">IFERROR(IF(J61=""," ",VLOOKUP(D61,'Ceiling - Project impl.'!$A$1:$F$204,4,0)),"")</f>
        <v> </v>
      </c>
      <c r="L61" s="114" t="n">
        <f aca="false">IF(OR((J61-INT(J61))=0,(J61-INT(J61)=0.5)),IFERROR(ROUND(J61*K61,2),0),0)</f>
        <v>0</v>
      </c>
      <c r="M61" s="115"/>
      <c r="N61" s="112"/>
      <c r="O61" s="113" t="str">
        <f aca="false">IFERROR(IF(N61=""," ",VLOOKUP(D61,'Ceiling - Project impl.'!$A$1:$F$204,5,0)),"")</f>
        <v> </v>
      </c>
      <c r="P61" s="114" t="n">
        <f aca="false">IF(OR((N61-INT(N61))=0,(N61-INT(N61)=0.5)),IFERROR(ROUND(N61*O61,2),0),0)</f>
        <v>0</v>
      </c>
      <c r="Q61" s="115"/>
      <c r="R61" s="112"/>
      <c r="S61" s="113" t="str">
        <f aca="false">IFERROR(IF(R61=""," ",VLOOKUP(D61,'Ceiling - Project impl.'!$A$1:$F$204,6,0)),"")</f>
        <v> </v>
      </c>
      <c r="T61" s="114" t="n">
        <f aca="false">IF(OR((R61-INT(R61))=0,(R61-INT(R61)=0.5)),IFERROR(ROUND(R61*S61,2),0),0)</f>
        <v>0</v>
      </c>
      <c r="U61" s="116" t="n">
        <f aca="false">+R61+N61+J61+F61</f>
        <v>0</v>
      </c>
      <c r="V61" s="117" t="n">
        <f aca="false">IFERROR(+T61+P61+L61+H61,0)</f>
        <v>0</v>
      </c>
      <c r="W61" s="118"/>
    </row>
    <row r="62" customFormat="false" ht="12.75" hidden="false" customHeight="false" outlineLevel="0" collapsed="false">
      <c r="A62" s="108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12"/>
      <c r="G62" s="113" t="str">
        <f aca="false">IFERROR(IF(F62="","",VLOOKUP(D62,'Ceiling - Project impl.'!$A$1:$F$204,3,0)),"")</f>
        <v/>
      </c>
      <c r="H62" s="114" t="n">
        <f aca="false">IF(OR((F62-INT(F62))=0,(F62-INT(F62)=0.5)),IFERROR(ROUND(F62*G62,2),0),0)</f>
        <v>0</v>
      </c>
      <c r="I62" s="115"/>
      <c r="J62" s="112"/>
      <c r="K62" s="113" t="str">
        <f aca="false">IFERROR(IF(J62=""," ",VLOOKUP(D62,'Ceiling - Project impl.'!$A$1:$F$204,4,0)),"")</f>
        <v> </v>
      </c>
      <c r="L62" s="114" t="n">
        <f aca="false">IF(OR((J62-INT(J62))=0,(J62-INT(J62)=0.5)),IFERROR(ROUND(J62*K62,2),0),0)</f>
        <v>0</v>
      </c>
      <c r="M62" s="115"/>
      <c r="N62" s="112"/>
      <c r="O62" s="113" t="str">
        <f aca="false">IFERROR(IF(N62=""," ",VLOOKUP(D62,'Ceiling - Project impl.'!$A$1:$F$204,5,0)),"")</f>
        <v> </v>
      </c>
      <c r="P62" s="114" t="n">
        <f aca="false">IF(OR((N62-INT(N62))=0,(N62-INT(N62)=0.5)),IFERROR(ROUND(N62*O62,2),0),0)</f>
        <v>0</v>
      </c>
      <c r="Q62" s="115"/>
      <c r="R62" s="112"/>
      <c r="S62" s="113" t="str">
        <f aca="false">IFERROR(IF(R62=""," ",VLOOKUP(D62,'Ceiling - Project impl.'!$A$1:$F$204,6,0)),"")</f>
        <v> </v>
      </c>
      <c r="T62" s="114" t="n">
        <f aca="false">IF(OR((R62-INT(R62))=0,(R62-INT(R62)=0.5)),IFERROR(ROUND(R62*S62,2),0),0)</f>
        <v>0</v>
      </c>
      <c r="U62" s="116" t="n">
        <f aca="false">+R62+N62+J62+F62</f>
        <v>0</v>
      </c>
      <c r="V62" s="117" t="n">
        <f aca="false">IFERROR(+T62+P62+L62+H62,0)</f>
        <v>0</v>
      </c>
      <c r="W62" s="118"/>
    </row>
    <row r="63" customFormat="false" ht="12.75" hidden="false" customHeight="false" outlineLevel="0" collapsed="false">
      <c r="A63" s="108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12"/>
      <c r="G63" s="113" t="str">
        <f aca="false">IFERROR(IF(F63="","",VLOOKUP(D63,'Ceiling - Project impl.'!$A$1:$F$204,3,0)),"")</f>
        <v/>
      </c>
      <c r="H63" s="114" t="n">
        <f aca="false">IF(OR((F63-INT(F63))=0,(F63-INT(F63)=0.5)),IFERROR(ROUND(F63*G63,2),0),0)</f>
        <v>0</v>
      </c>
      <c r="I63" s="115"/>
      <c r="J63" s="112"/>
      <c r="K63" s="113" t="str">
        <f aca="false">IFERROR(IF(J63=""," ",VLOOKUP(D63,'Ceiling - Project impl.'!$A$1:$F$204,4,0)),"")</f>
        <v> </v>
      </c>
      <c r="L63" s="114" t="n">
        <f aca="false">IF(OR((J63-INT(J63))=0,(J63-INT(J63)=0.5)),IFERROR(ROUND(J63*K63,2),0),0)</f>
        <v>0</v>
      </c>
      <c r="M63" s="115"/>
      <c r="N63" s="112"/>
      <c r="O63" s="113" t="str">
        <f aca="false">IFERROR(IF(N63=""," ",VLOOKUP(D63,'Ceiling - Project impl.'!$A$1:$F$204,5,0)),"")</f>
        <v> </v>
      </c>
      <c r="P63" s="114" t="n">
        <f aca="false">IF(OR((N63-INT(N63))=0,(N63-INT(N63)=0.5)),IFERROR(ROUND(N63*O63,2),0),0)</f>
        <v>0</v>
      </c>
      <c r="Q63" s="115"/>
      <c r="R63" s="112"/>
      <c r="S63" s="113" t="str">
        <f aca="false">IFERROR(IF(R63=""," ",VLOOKUP(D63,'Ceiling - Project impl.'!$A$1:$F$204,6,0)),"")</f>
        <v> </v>
      </c>
      <c r="T63" s="114" t="n">
        <f aca="false">IF(OR((R63-INT(R63))=0,(R63-INT(R63)=0.5)),IFERROR(ROUND(R63*S63,2),0),0)</f>
        <v>0</v>
      </c>
      <c r="U63" s="116" t="n">
        <f aca="false">+R63+N63+J63+F63</f>
        <v>0</v>
      </c>
      <c r="V63" s="117" t="n">
        <f aca="false">IFERROR(+T63+P63+L63+H63,0)</f>
        <v>0</v>
      </c>
      <c r="W63" s="118"/>
    </row>
    <row r="64" customFormat="false" ht="12.75" hidden="false" customHeight="false" outlineLevel="0" collapsed="false">
      <c r="A64" s="108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12"/>
      <c r="G64" s="113" t="str">
        <f aca="false">IFERROR(IF(F64="","",VLOOKUP(D64,'Ceiling - Project impl.'!$A$1:$F$204,3,0)),"")</f>
        <v/>
      </c>
      <c r="H64" s="114" t="n">
        <f aca="false">IF(OR((F64-INT(F64))=0,(F64-INT(F64)=0.5)),IFERROR(ROUND(F64*G64,2),0),0)</f>
        <v>0</v>
      </c>
      <c r="I64" s="115"/>
      <c r="J64" s="112"/>
      <c r="K64" s="113" t="str">
        <f aca="false">IFERROR(IF(J64=""," ",VLOOKUP(D64,'Ceiling - Project impl.'!$A$1:$F$204,4,0)),"")</f>
        <v> </v>
      </c>
      <c r="L64" s="114" t="n">
        <f aca="false">IF(OR((J64-INT(J64))=0,(J64-INT(J64)=0.5)),IFERROR(ROUND(J64*K64,2),0),0)</f>
        <v>0</v>
      </c>
      <c r="M64" s="115"/>
      <c r="N64" s="112"/>
      <c r="O64" s="113" t="str">
        <f aca="false">IFERROR(IF(N64=""," ",VLOOKUP(D64,'Ceiling - Project impl.'!$A$1:$F$204,5,0)),"")</f>
        <v> </v>
      </c>
      <c r="P64" s="114" t="n">
        <f aca="false">IF(OR((N64-INT(N64))=0,(N64-INT(N64)=0.5)),IFERROR(ROUND(N64*O64,2),0),0)</f>
        <v>0</v>
      </c>
      <c r="Q64" s="115"/>
      <c r="R64" s="112"/>
      <c r="S64" s="113" t="str">
        <f aca="false">IFERROR(IF(R64=""," ",VLOOKUP(D64,'Ceiling - Project impl.'!$A$1:$F$204,6,0)),"")</f>
        <v> </v>
      </c>
      <c r="T64" s="114" t="n">
        <f aca="false">IF(OR((R64-INT(R64))=0,(R64-INT(R64)=0.5)),IFERROR(ROUND(R64*S64,2),0),0)</f>
        <v>0</v>
      </c>
      <c r="U64" s="116" t="n">
        <f aca="false">+R64+N64+J64+F64</f>
        <v>0</v>
      </c>
      <c r="V64" s="117" t="n">
        <f aca="false">IFERROR(+T64+P64+L64+H64,0)</f>
        <v>0</v>
      </c>
      <c r="W64" s="118"/>
    </row>
    <row r="65" customFormat="false" ht="12.75" hidden="false" customHeight="false" outlineLevel="0" collapsed="false">
      <c r="A65" s="108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12"/>
      <c r="G65" s="113" t="str">
        <f aca="false">IFERROR(IF(F65="","",VLOOKUP(D65,'Ceiling - Project impl.'!$A$1:$F$204,3,0)),"")</f>
        <v/>
      </c>
      <c r="H65" s="114" t="n">
        <f aca="false">IF(OR((F65-INT(F65))=0,(F65-INT(F65)=0.5)),IFERROR(ROUND(F65*G65,2),0),0)</f>
        <v>0</v>
      </c>
      <c r="I65" s="115"/>
      <c r="J65" s="112"/>
      <c r="K65" s="113" t="str">
        <f aca="false">IFERROR(IF(J65=""," ",VLOOKUP(D65,'Ceiling - Project impl.'!$A$1:$F$204,4,0)),"")</f>
        <v> </v>
      </c>
      <c r="L65" s="114" t="n">
        <f aca="false">IF(OR((J65-INT(J65))=0,(J65-INT(J65)=0.5)),IFERROR(ROUND(J65*K65,2),0),0)</f>
        <v>0</v>
      </c>
      <c r="M65" s="115"/>
      <c r="N65" s="112"/>
      <c r="O65" s="113" t="str">
        <f aca="false">IFERROR(IF(N65=""," ",VLOOKUP(D65,'Ceiling - Project impl.'!$A$1:$F$204,5,0)),"")</f>
        <v> </v>
      </c>
      <c r="P65" s="114" t="n">
        <f aca="false">IF(OR((N65-INT(N65))=0,(N65-INT(N65)=0.5)),IFERROR(ROUND(N65*O65,2),0),0)</f>
        <v>0</v>
      </c>
      <c r="Q65" s="115"/>
      <c r="R65" s="112"/>
      <c r="S65" s="113" t="str">
        <f aca="false">IFERROR(IF(R65=""," ",VLOOKUP(D65,'Ceiling - Project impl.'!$A$1:$F$204,6,0)),"")</f>
        <v> </v>
      </c>
      <c r="T65" s="114" t="n">
        <f aca="false">IF(OR((R65-INT(R65))=0,(R65-INT(R65)=0.5)),IFERROR(ROUND(R65*S65,2),0),0)</f>
        <v>0</v>
      </c>
      <c r="U65" s="116" t="n">
        <f aca="false">+R65+N65+J65+F65</f>
        <v>0</v>
      </c>
      <c r="V65" s="117" t="n">
        <f aca="false">IFERROR(+T65+P65+L65+H65,0)</f>
        <v>0</v>
      </c>
      <c r="W65" s="118"/>
    </row>
    <row r="66" customFormat="false" ht="12.75" hidden="false" customHeight="false" outlineLevel="0" collapsed="false">
      <c r="A66" s="108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12"/>
      <c r="G66" s="113" t="str">
        <f aca="false">IFERROR(IF(F66="","",VLOOKUP(D66,'Ceiling - Project impl.'!$A$1:$F$204,3,0)),"")</f>
        <v/>
      </c>
      <c r="H66" s="114" t="n">
        <f aca="false">IF(OR((F66-INT(F66))=0,(F66-INT(F66)=0.5)),IFERROR(ROUND(F66*G66,2),0),0)</f>
        <v>0</v>
      </c>
      <c r="I66" s="115"/>
      <c r="J66" s="112"/>
      <c r="K66" s="113" t="str">
        <f aca="false">IFERROR(IF(J66=""," ",VLOOKUP(D66,'Ceiling - Project impl.'!$A$1:$F$204,4,0)),"")</f>
        <v> </v>
      </c>
      <c r="L66" s="114" t="n">
        <f aca="false">IF(OR((J66-INT(J66))=0,(J66-INT(J66)=0.5)),IFERROR(ROUND(J66*K66,2),0),0)</f>
        <v>0</v>
      </c>
      <c r="M66" s="115"/>
      <c r="N66" s="112"/>
      <c r="O66" s="113" t="str">
        <f aca="false">IFERROR(IF(N66=""," ",VLOOKUP(D66,'Ceiling - Project impl.'!$A$1:$F$204,5,0)),"")</f>
        <v> </v>
      </c>
      <c r="P66" s="114" t="n">
        <f aca="false">IF(OR((N66-INT(N66))=0,(N66-INT(N66)=0.5)),IFERROR(ROUND(N66*O66,2),0),0)</f>
        <v>0</v>
      </c>
      <c r="Q66" s="115"/>
      <c r="R66" s="112"/>
      <c r="S66" s="113" t="str">
        <f aca="false">IFERROR(IF(R66=""," ",VLOOKUP(D66,'Ceiling - Project impl.'!$A$1:$F$204,6,0)),"")</f>
        <v> </v>
      </c>
      <c r="T66" s="114" t="n">
        <f aca="false">IF(OR((R66-INT(R66))=0,(R66-INT(R66)=0.5)),IFERROR(ROUND(R66*S66,2),0),0)</f>
        <v>0</v>
      </c>
      <c r="U66" s="116" t="n">
        <f aca="false">+R66+N66+J66+F66</f>
        <v>0</v>
      </c>
      <c r="V66" s="117" t="n">
        <f aca="false">IFERROR(+T66+P66+L66+H66,0)</f>
        <v>0</v>
      </c>
      <c r="W66" s="118"/>
    </row>
    <row r="67" customFormat="false" ht="12.75" hidden="false" customHeight="false" outlineLevel="0" collapsed="false">
      <c r="A67" s="108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12"/>
      <c r="G67" s="113" t="str">
        <f aca="false">IFERROR(IF(F67="","",VLOOKUP(D67,'Ceiling - Project impl.'!$A$1:$F$204,3,0)),"")</f>
        <v/>
      </c>
      <c r="H67" s="114" t="n">
        <f aca="false">IF(OR((F67-INT(F67))=0,(F67-INT(F67)=0.5)),IFERROR(ROUND(F67*G67,2),0),0)</f>
        <v>0</v>
      </c>
      <c r="I67" s="115"/>
      <c r="J67" s="112"/>
      <c r="K67" s="113" t="str">
        <f aca="false">IFERROR(IF(J67=""," ",VLOOKUP(D67,'Ceiling - Project impl.'!$A$1:$F$204,4,0)),"")</f>
        <v> </v>
      </c>
      <c r="L67" s="114" t="n">
        <f aca="false">IF(OR((J67-INT(J67))=0,(J67-INT(J67)=0.5)),IFERROR(ROUND(J67*K67,2),0),0)</f>
        <v>0</v>
      </c>
      <c r="M67" s="115"/>
      <c r="N67" s="112"/>
      <c r="O67" s="113" t="str">
        <f aca="false">IFERROR(IF(N67=""," ",VLOOKUP(D67,'Ceiling - Project impl.'!$A$1:$F$204,5,0)),"")</f>
        <v> </v>
      </c>
      <c r="P67" s="114" t="n">
        <f aca="false">IF(OR((N67-INT(N67))=0,(N67-INT(N67)=0.5)),IFERROR(ROUND(N67*O67,2),0),0)</f>
        <v>0</v>
      </c>
      <c r="Q67" s="115"/>
      <c r="R67" s="112"/>
      <c r="S67" s="113" t="str">
        <f aca="false">IFERROR(IF(R67=""," ",VLOOKUP(D67,'Ceiling - Project impl.'!$A$1:$F$204,6,0)),"")</f>
        <v> </v>
      </c>
      <c r="T67" s="114" t="n">
        <f aca="false">IF(OR((R67-INT(R67))=0,(R67-INT(R67)=0.5)),IFERROR(ROUND(R67*S67,2),0),0)</f>
        <v>0</v>
      </c>
      <c r="U67" s="116" t="n">
        <f aca="false">+R67+N67+J67+F67</f>
        <v>0</v>
      </c>
      <c r="V67" s="117" t="n">
        <f aca="false">IFERROR(+T67+P67+L67+H67,0)</f>
        <v>0</v>
      </c>
      <c r="W67" s="118"/>
    </row>
    <row r="68" customFormat="false" ht="12.75" hidden="false" customHeight="false" outlineLevel="0" collapsed="false">
      <c r="A68" s="108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12"/>
      <c r="G68" s="113" t="str">
        <f aca="false">IFERROR(IF(F68="","",VLOOKUP(D68,'Ceiling - Project impl.'!$A$1:$F$204,3,0)),"")</f>
        <v/>
      </c>
      <c r="H68" s="114" t="n">
        <f aca="false">IF(OR((F68-INT(F68))=0,(F68-INT(F68)=0.5)),IFERROR(ROUND(F68*G68,2),0),0)</f>
        <v>0</v>
      </c>
      <c r="I68" s="115"/>
      <c r="J68" s="112"/>
      <c r="K68" s="113" t="str">
        <f aca="false">IFERROR(IF(J68=""," ",VLOOKUP(D68,'Ceiling - Project impl.'!$A$1:$F$204,4,0)),"")</f>
        <v> </v>
      </c>
      <c r="L68" s="114" t="n">
        <f aca="false">IF(OR((J68-INT(J68))=0,(J68-INT(J68)=0.5)),IFERROR(ROUND(J68*K68,2),0),0)</f>
        <v>0</v>
      </c>
      <c r="M68" s="115"/>
      <c r="N68" s="112"/>
      <c r="O68" s="113" t="str">
        <f aca="false">IFERROR(IF(N68=""," ",VLOOKUP(D68,'Ceiling - Project impl.'!$A$1:$F$204,5,0)),"")</f>
        <v> </v>
      </c>
      <c r="P68" s="114" t="n">
        <f aca="false">IF(OR((N68-INT(N68))=0,(N68-INT(N68)=0.5)),IFERROR(ROUND(N68*O68,2),0),0)</f>
        <v>0</v>
      </c>
      <c r="Q68" s="115"/>
      <c r="R68" s="112"/>
      <c r="S68" s="113" t="str">
        <f aca="false">IFERROR(IF(R68=""," ",VLOOKUP(D68,'Ceiling - Project impl.'!$A$1:$F$204,6,0)),"")</f>
        <v> </v>
      </c>
      <c r="T68" s="114" t="n">
        <f aca="false">IF(OR((R68-INT(R68))=0,(R68-INT(R68)=0.5)),IFERROR(ROUND(R68*S68,2),0),0)</f>
        <v>0</v>
      </c>
      <c r="U68" s="116" t="n">
        <f aca="false">+R68+N68+J68+F68</f>
        <v>0</v>
      </c>
      <c r="V68" s="117" t="n">
        <f aca="false">IFERROR(+T68+P68+L68+H68,0)</f>
        <v>0</v>
      </c>
      <c r="W68" s="118"/>
    </row>
    <row r="69" customFormat="false" ht="12.75" hidden="false" customHeight="false" outlineLevel="0" collapsed="false">
      <c r="A69" s="108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12"/>
      <c r="G69" s="113" t="str">
        <f aca="false">IFERROR(IF(F69="","",VLOOKUP(D69,'Ceiling - Project impl.'!$A$1:$F$204,3,0)),"")</f>
        <v/>
      </c>
      <c r="H69" s="114" t="n">
        <f aca="false">IF(OR((F69-INT(F69))=0,(F69-INT(F69)=0.5)),IFERROR(ROUND(F69*G69,2),0),0)</f>
        <v>0</v>
      </c>
      <c r="I69" s="115"/>
      <c r="J69" s="112"/>
      <c r="K69" s="113" t="str">
        <f aca="false">IFERROR(IF(J69=""," ",VLOOKUP(D69,'Ceiling - Project impl.'!$A$1:$F$204,4,0)),"")</f>
        <v> </v>
      </c>
      <c r="L69" s="114" t="n">
        <f aca="false">IF(OR((J69-INT(J69))=0,(J69-INT(J69)=0.5)),IFERROR(ROUND(J69*K69,2),0),0)</f>
        <v>0</v>
      </c>
      <c r="M69" s="115"/>
      <c r="N69" s="112"/>
      <c r="O69" s="113" t="str">
        <f aca="false">IFERROR(IF(N69=""," ",VLOOKUP(D69,'Ceiling - Project impl.'!$A$1:$F$204,5,0)),"")</f>
        <v> </v>
      </c>
      <c r="P69" s="114" t="n">
        <f aca="false">IF(OR((N69-INT(N69))=0,(N69-INT(N69)=0.5)),IFERROR(ROUND(N69*O69,2),0),0)</f>
        <v>0</v>
      </c>
      <c r="Q69" s="115"/>
      <c r="R69" s="112"/>
      <c r="S69" s="113" t="str">
        <f aca="false">IFERROR(IF(R69=""," ",VLOOKUP(D69,'Ceiling - Project impl.'!$A$1:$F$204,6,0)),"")</f>
        <v> </v>
      </c>
      <c r="T69" s="114" t="n">
        <f aca="false">IF(OR((R69-INT(R69))=0,(R69-INT(R69)=0.5)),IFERROR(ROUND(R69*S69,2),0),0)</f>
        <v>0</v>
      </c>
      <c r="U69" s="116" t="n">
        <f aca="false">+R69+N69+J69+F69</f>
        <v>0</v>
      </c>
      <c r="V69" s="117" t="n">
        <f aca="false">IFERROR(+T69+P69+L69+H69,0)</f>
        <v>0</v>
      </c>
      <c r="W69" s="118"/>
    </row>
    <row r="70" customFormat="false" ht="12.75" hidden="false" customHeight="false" outlineLevel="0" collapsed="false">
      <c r="A70" s="108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12"/>
      <c r="G70" s="113" t="str">
        <f aca="false">IFERROR(IF(F70="","",VLOOKUP(D70,'Ceiling - Project impl.'!$A$1:$F$204,3,0)),"")</f>
        <v/>
      </c>
      <c r="H70" s="114" t="n">
        <f aca="false">IF(OR((F70-INT(F70))=0,(F70-INT(F70)=0.5)),IFERROR(ROUND(F70*G70,2),0),0)</f>
        <v>0</v>
      </c>
      <c r="I70" s="115"/>
      <c r="J70" s="112"/>
      <c r="K70" s="113" t="str">
        <f aca="false">IFERROR(IF(J70=""," ",VLOOKUP(D70,'Ceiling - Project impl.'!$A$1:$F$204,4,0)),"")</f>
        <v> </v>
      </c>
      <c r="L70" s="114" t="n">
        <f aca="false">IF(OR((J70-INT(J70))=0,(J70-INT(J70)=0.5)),IFERROR(ROUND(J70*K70,2),0),0)</f>
        <v>0</v>
      </c>
      <c r="M70" s="115"/>
      <c r="N70" s="112"/>
      <c r="O70" s="113" t="str">
        <f aca="false">IFERROR(IF(N70=""," ",VLOOKUP(D70,'Ceiling - Project impl.'!$A$1:$F$204,5,0)),"")</f>
        <v> </v>
      </c>
      <c r="P70" s="114" t="n">
        <f aca="false">IF(OR((N70-INT(N70))=0,(N70-INT(N70)=0.5)),IFERROR(ROUND(N70*O70,2),0),0)</f>
        <v>0</v>
      </c>
      <c r="Q70" s="115"/>
      <c r="R70" s="112"/>
      <c r="S70" s="113" t="str">
        <f aca="false">IFERROR(IF(R70=""," ",VLOOKUP(D70,'Ceiling - Project impl.'!$A$1:$F$204,6,0)),"")</f>
        <v> </v>
      </c>
      <c r="T70" s="114" t="n">
        <f aca="false">IF(OR((R70-INT(R70))=0,(R70-INT(R70)=0.5)),IFERROR(ROUND(R70*S70,2),0),0)</f>
        <v>0</v>
      </c>
      <c r="U70" s="116" t="n">
        <f aca="false">+R70+N70+J70+F70</f>
        <v>0</v>
      </c>
      <c r="V70" s="117" t="n">
        <f aca="false">IFERROR(+T70+P70+L70+H70,0)</f>
        <v>0</v>
      </c>
      <c r="W70" s="118"/>
    </row>
    <row r="71" customFormat="false" ht="12.75" hidden="false" customHeight="false" outlineLevel="0" collapsed="false">
      <c r="A71" s="108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12"/>
      <c r="G71" s="113" t="str">
        <f aca="false">IFERROR(IF(F71="","",VLOOKUP(D71,'Ceiling - Project impl.'!$A$1:$F$204,3,0)),"")</f>
        <v/>
      </c>
      <c r="H71" s="114" t="n">
        <f aca="false">IF(OR((F71-INT(F71))=0,(F71-INT(F71)=0.5)),IFERROR(ROUND(F71*G71,2),0),0)</f>
        <v>0</v>
      </c>
      <c r="I71" s="115"/>
      <c r="J71" s="112"/>
      <c r="K71" s="113" t="str">
        <f aca="false">IFERROR(IF(J71=""," ",VLOOKUP(D71,'Ceiling - Project impl.'!$A$1:$F$204,4,0)),"")</f>
        <v> </v>
      </c>
      <c r="L71" s="114" t="n">
        <f aca="false">IF(OR((J71-INT(J71))=0,(J71-INT(J71)=0.5)),IFERROR(ROUND(J71*K71,2),0),0)</f>
        <v>0</v>
      </c>
      <c r="M71" s="115"/>
      <c r="N71" s="112"/>
      <c r="O71" s="113" t="str">
        <f aca="false">IFERROR(IF(N71=""," ",VLOOKUP(D71,'Ceiling - Project impl.'!$A$1:$F$204,5,0)),"")</f>
        <v> </v>
      </c>
      <c r="P71" s="114" t="n">
        <f aca="false">IF(OR((N71-INT(N71))=0,(N71-INT(N71)=0.5)),IFERROR(ROUND(N71*O71,2),0),0)</f>
        <v>0</v>
      </c>
      <c r="Q71" s="115"/>
      <c r="R71" s="112"/>
      <c r="S71" s="113" t="str">
        <f aca="false">IFERROR(IF(R71=""," ",VLOOKUP(D71,'Ceiling - Project impl.'!$A$1:$F$204,6,0)),"")</f>
        <v> </v>
      </c>
      <c r="T71" s="114" t="n">
        <f aca="false">IF(OR((R71-INT(R71))=0,(R71-INT(R71)=0.5)),IFERROR(ROUND(R71*S71,2),0),0)</f>
        <v>0</v>
      </c>
      <c r="U71" s="116" t="n">
        <f aca="false">+R71+N71+J71+F71</f>
        <v>0</v>
      </c>
      <c r="V71" s="117" t="n">
        <f aca="false">IFERROR(+T71+P71+L71+H71,0)</f>
        <v>0</v>
      </c>
      <c r="W71" s="118"/>
    </row>
    <row r="72" customFormat="false" ht="12.75" hidden="false" customHeight="false" outlineLevel="0" collapsed="false">
      <c r="A72" s="108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12"/>
      <c r="G72" s="113" t="str">
        <f aca="false">IFERROR(IF(F72="","",VLOOKUP(D72,'Ceiling - Project impl.'!$A$1:$F$204,3,0)),"")</f>
        <v/>
      </c>
      <c r="H72" s="114" t="n">
        <f aca="false">IF(OR((F72-INT(F72))=0,(F72-INT(F72)=0.5)),IFERROR(ROUND(F72*G72,2),0),0)</f>
        <v>0</v>
      </c>
      <c r="I72" s="115"/>
      <c r="J72" s="112"/>
      <c r="K72" s="113" t="str">
        <f aca="false">IFERROR(IF(J72=""," ",VLOOKUP(D72,'Ceiling - Project impl.'!$A$1:$F$204,4,0)),"")</f>
        <v> </v>
      </c>
      <c r="L72" s="114" t="n">
        <f aca="false">IF(OR((J72-INT(J72))=0,(J72-INT(J72)=0.5)),IFERROR(ROUND(J72*K72,2),0),0)</f>
        <v>0</v>
      </c>
      <c r="M72" s="115"/>
      <c r="N72" s="112"/>
      <c r="O72" s="113" t="str">
        <f aca="false">IFERROR(IF(N72=""," ",VLOOKUP(D72,'Ceiling - Project impl.'!$A$1:$F$204,5,0)),"")</f>
        <v> </v>
      </c>
      <c r="P72" s="114" t="n">
        <f aca="false">IF(OR((N72-INT(N72))=0,(N72-INT(N72)=0.5)),IFERROR(ROUND(N72*O72,2),0),0)</f>
        <v>0</v>
      </c>
      <c r="Q72" s="115"/>
      <c r="R72" s="112"/>
      <c r="S72" s="113" t="str">
        <f aca="false">IFERROR(IF(R72=""," ",VLOOKUP(D72,'Ceiling - Project impl.'!$A$1:$F$204,6,0)),"")</f>
        <v> </v>
      </c>
      <c r="T72" s="114" t="n">
        <f aca="false">IF(OR((R72-INT(R72))=0,(R72-INT(R72)=0.5)),IFERROR(ROUND(R72*S72,2),0),0)</f>
        <v>0</v>
      </c>
      <c r="U72" s="116" t="n">
        <f aca="false">+R72+N72+J72+F72</f>
        <v>0</v>
      </c>
      <c r="V72" s="117" t="n">
        <f aca="false">IFERROR(+T72+P72+L72+H72,0)</f>
        <v>0</v>
      </c>
      <c r="W72" s="118"/>
    </row>
    <row r="73" customFormat="false" ht="12.75" hidden="false" customHeight="false" outlineLevel="0" collapsed="false">
      <c r="A73" s="108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12"/>
      <c r="G73" s="113" t="str">
        <f aca="false">IFERROR(IF(F73="","",VLOOKUP(D73,'Ceiling - Project impl.'!$A$1:$F$204,3,0)),"")</f>
        <v/>
      </c>
      <c r="H73" s="114" t="n">
        <f aca="false">IF(OR((F73-INT(F73))=0,(F73-INT(F73)=0.5)),IFERROR(ROUND(F73*G73,2),0),0)</f>
        <v>0</v>
      </c>
      <c r="I73" s="115"/>
      <c r="J73" s="112"/>
      <c r="K73" s="113" t="str">
        <f aca="false">IFERROR(IF(J73=""," ",VLOOKUP(D73,'Ceiling - Project impl.'!$A$1:$F$204,4,0)),"")</f>
        <v> </v>
      </c>
      <c r="L73" s="114" t="n">
        <f aca="false">IF(OR((J73-INT(J73))=0,(J73-INT(J73)=0.5)),IFERROR(ROUND(J73*K73,2),0),0)</f>
        <v>0</v>
      </c>
      <c r="M73" s="115"/>
      <c r="N73" s="112"/>
      <c r="O73" s="113" t="str">
        <f aca="false">IFERROR(IF(N73=""," ",VLOOKUP(D73,'Ceiling - Project impl.'!$A$1:$F$204,5,0)),"")</f>
        <v> </v>
      </c>
      <c r="P73" s="114" t="n">
        <f aca="false">IF(OR((N73-INT(N73))=0,(N73-INT(N73)=0.5)),IFERROR(ROUND(N73*O73,2),0),0)</f>
        <v>0</v>
      </c>
      <c r="Q73" s="115"/>
      <c r="R73" s="112"/>
      <c r="S73" s="113" t="str">
        <f aca="false">IFERROR(IF(R73=""," ",VLOOKUP(D73,'Ceiling - Project impl.'!$A$1:$F$204,6,0)),"")</f>
        <v> </v>
      </c>
      <c r="T73" s="114" t="n">
        <f aca="false">IF(OR((R73-INT(R73))=0,(R73-INT(R73)=0.5)),IFERROR(ROUND(R73*S73,2),0),0)</f>
        <v>0</v>
      </c>
      <c r="U73" s="116" t="n">
        <f aca="false">+R73+N73+J73+F73</f>
        <v>0</v>
      </c>
      <c r="V73" s="117" t="n">
        <f aca="false">IFERROR(+T73+P73+L73+H73,0)</f>
        <v>0</v>
      </c>
      <c r="W73" s="118"/>
    </row>
    <row r="74" customFormat="false" ht="12.75" hidden="false" customHeight="false" outlineLevel="0" collapsed="false">
      <c r="A74" s="108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12"/>
      <c r="G74" s="113" t="str">
        <f aca="false">IFERROR(IF(F74="","",VLOOKUP(D74,'Ceiling - Project impl.'!$A$1:$F$204,3,0)),"")</f>
        <v/>
      </c>
      <c r="H74" s="114" t="n">
        <f aca="false">IF(OR((F74-INT(F74))=0,(F74-INT(F74)=0.5)),IFERROR(ROUND(F74*G74,2),0),0)</f>
        <v>0</v>
      </c>
      <c r="I74" s="115"/>
      <c r="J74" s="112"/>
      <c r="K74" s="113" t="str">
        <f aca="false">IFERROR(IF(J74=""," ",VLOOKUP(D74,'Ceiling - Project impl.'!$A$1:$F$204,4,0)),"")</f>
        <v> </v>
      </c>
      <c r="L74" s="114" t="n">
        <f aca="false">IF(OR((J74-INT(J74))=0,(J74-INT(J74)=0.5)),IFERROR(ROUND(J74*K74,2),0),0)</f>
        <v>0</v>
      </c>
      <c r="M74" s="115"/>
      <c r="N74" s="112"/>
      <c r="O74" s="113" t="str">
        <f aca="false">IFERROR(IF(N74=""," ",VLOOKUP(D74,'Ceiling - Project impl.'!$A$1:$F$204,5,0)),"")</f>
        <v> </v>
      </c>
      <c r="P74" s="114" t="n">
        <f aca="false">IF(OR((N74-INT(N74))=0,(N74-INT(N74)=0.5)),IFERROR(ROUND(N74*O74,2),0),0)</f>
        <v>0</v>
      </c>
      <c r="Q74" s="115"/>
      <c r="R74" s="112"/>
      <c r="S74" s="113" t="str">
        <f aca="false">IFERROR(IF(R74=""," ",VLOOKUP(D74,'Ceiling - Project impl.'!$A$1:$F$204,6,0)),"")</f>
        <v> </v>
      </c>
      <c r="T74" s="114" t="n">
        <f aca="false">IF(OR((R74-INT(R74))=0,(R74-INT(R74)=0.5)),IFERROR(ROUND(R74*S74,2),0),0)</f>
        <v>0</v>
      </c>
      <c r="U74" s="116" t="n">
        <f aca="false">+R74+N74+J74+F74</f>
        <v>0</v>
      </c>
      <c r="V74" s="117" t="n">
        <f aca="false">IFERROR(+T74+P74+L74+H74,0)</f>
        <v>0</v>
      </c>
      <c r="W74" s="118"/>
    </row>
    <row r="75" customFormat="false" ht="12.75" hidden="false" customHeight="false" outlineLevel="0" collapsed="false">
      <c r="A75" s="108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12"/>
      <c r="G75" s="113" t="str">
        <f aca="false">IFERROR(IF(F75="","",VLOOKUP(D75,'Ceiling - Project impl.'!$A$1:$F$204,3,0)),"")</f>
        <v/>
      </c>
      <c r="H75" s="114" t="n">
        <f aca="false">IF(OR((F75-INT(F75))=0,(F75-INT(F75)=0.5)),IFERROR(ROUND(F75*G75,2),0),0)</f>
        <v>0</v>
      </c>
      <c r="I75" s="115"/>
      <c r="J75" s="112"/>
      <c r="K75" s="113" t="str">
        <f aca="false">IFERROR(IF(J75=""," ",VLOOKUP(D75,'Ceiling - Project impl.'!$A$1:$F$204,4,0)),"")</f>
        <v> </v>
      </c>
      <c r="L75" s="114" t="n">
        <f aca="false">IF(OR((J75-INT(J75))=0,(J75-INT(J75)=0.5)),IFERROR(ROUND(J75*K75,2),0),0)</f>
        <v>0</v>
      </c>
      <c r="M75" s="115"/>
      <c r="N75" s="112"/>
      <c r="O75" s="113" t="str">
        <f aca="false">IFERROR(IF(N75=""," ",VLOOKUP(D75,'Ceiling - Project impl.'!$A$1:$F$204,5,0)),"")</f>
        <v> </v>
      </c>
      <c r="P75" s="114" t="n">
        <f aca="false">IF(OR((N75-INT(N75))=0,(N75-INT(N75)=0.5)),IFERROR(ROUND(N75*O75,2),0),0)</f>
        <v>0</v>
      </c>
      <c r="Q75" s="115"/>
      <c r="R75" s="112"/>
      <c r="S75" s="113" t="str">
        <f aca="false">IFERROR(IF(R75=""," ",VLOOKUP(D75,'Ceiling - Project impl.'!$A$1:$F$204,6,0)),"")</f>
        <v> </v>
      </c>
      <c r="T75" s="114" t="n">
        <f aca="false">IF(OR((R75-INT(R75))=0,(R75-INT(R75)=0.5)),IFERROR(ROUND(R75*S75,2),0),0)</f>
        <v>0</v>
      </c>
      <c r="U75" s="116" t="n">
        <f aca="false">+R75+N75+J75+F75</f>
        <v>0</v>
      </c>
      <c r="V75" s="117" t="n">
        <f aca="false">IFERROR(+T75+P75+L75+H75,0)</f>
        <v>0</v>
      </c>
      <c r="W75" s="118"/>
    </row>
    <row r="76" customFormat="false" ht="12.75" hidden="false" customHeight="false" outlineLevel="0" collapsed="false">
      <c r="A76" s="108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12"/>
      <c r="G76" s="113" t="str">
        <f aca="false">IFERROR(IF(F76="","",VLOOKUP(D76,'Ceiling - Project impl.'!$A$1:$F$204,3,0)),"")</f>
        <v/>
      </c>
      <c r="H76" s="114" t="n">
        <f aca="false">IF(OR((F76-INT(F76))=0,(F76-INT(F76)=0.5)),IFERROR(ROUND(F76*G76,2),0),0)</f>
        <v>0</v>
      </c>
      <c r="I76" s="115"/>
      <c r="J76" s="112"/>
      <c r="K76" s="113" t="str">
        <f aca="false">IFERROR(IF(J76=""," ",VLOOKUP(D76,'Ceiling - Project impl.'!$A$1:$F$204,4,0)),"")</f>
        <v> </v>
      </c>
      <c r="L76" s="114" t="n">
        <f aca="false">IF(OR((J76-INT(J76))=0,(J76-INT(J76)=0.5)),IFERROR(ROUND(J76*K76,2),0),0)</f>
        <v>0</v>
      </c>
      <c r="M76" s="115"/>
      <c r="N76" s="112"/>
      <c r="O76" s="113" t="str">
        <f aca="false">IFERROR(IF(N76=""," ",VLOOKUP(D76,'Ceiling - Project impl.'!$A$1:$F$204,5,0)),"")</f>
        <v> </v>
      </c>
      <c r="P76" s="114" t="n">
        <f aca="false">IF(OR((N76-INT(N76))=0,(N76-INT(N76)=0.5)),IFERROR(ROUND(N76*O76,2),0),0)</f>
        <v>0</v>
      </c>
      <c r="Q76" s="115"/>
      <c r="R76" s="112"/>
      <c r="S76" s="113" t="str">
        <f aca="false">IFERROR(IF(R76=""," ",VLOOKUP(D76,'Ceiling - Project impl.'!$A$1:$F$204,6,0)),"")</f>
        <v> </v>
      </c>
      <c r="T76" s="114" t="n">
        <f aca="false">IF(OR((R76-INT(R76))=0,(R76-INT(R76)=0.5)),IFERROR(ROUND(R76*S76,2),0),0)</f>
        <v>0</v>
      </c>
      <c r="U76" s="116" t="n">
        <f aca="false">+R76+N76+J76+F76</f>
        <v>0</v>
      </c>
      <c r="V76" s="117" t="n">
        <f aca="false">IFERROR(+T76+P76+L76+H76,0)</f>
        <v>0</v>
      </c>
      <c r="W76" s="118"/>
    </row>
    <row r="77" customFormat="false" ht="12.75" hidden="false" customHeight="false" outlineLevel="0" collapsed="false">
      <c r="A77" s="108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12"/>
      <c r="G77" s="113" t="str">
        <f aca="false">IFERROR(IF(F77="","",VLOOKUP(D77,'Ceiling - Project impl.'!$A$1:$F$204,3,0)),"")</f>
        <v/>
      </c>
      <c r="H77" s="114" t="n">
        <f aca="false">IF(OR((F77-INT(F77))=0,(F77-INT(F77)=0.5)),IFERROR(ROUND(F77*G77,2),0),0)</f>
        <v>0</v>
      </c>
      <c r="I77" s="115"/>
      <c r="J77" s="112"/>
      <c r="K77" s="113" t="str">
        <f aca="false">IFERROR(IF(J77=""," ",VLOOKUP(D77,'Ceiling - Project impl.'!$A$1:$F$204,4,0)),"")</f>
        <v> </v>
      </c>
      <c r="L77" s="114" t="n">
        <f aca="false">IF(OR((J77-INT(J77))=0,(J77-INT(J77)=0.5)),IFERROR(ROUND(J77*K77,2),0),0)</f>
        <v>0</v>
      </c>
      <c r="M77" s="115"/>
      <c r="N77" s="112"/>
      <c r="O77" s="113" t="str">
        <f aca="false">IFERROR(IF(N77=""," ",VLOOKUP(D77,'Ceiling - Project impl.'!$A$1:$F$204,5,0)),"")</f>
        <v> </v>
      </c>
      <c r="P77" s="114" t="n">
        <f aca="false">IF(OR((N77-INT(N77))=0,(N77-INT(N77)=0.5)),IFERROR(ROUND(N77*O77,2),0),0)</f>
        <v>0</v>
      </c>
      <c r="Q77" s="115"/>
      <c r="R77" s="112"/>
      <c r="S77" s="113" t="str">
        <f aca="false">IFERROR(IF(R77=""," ",VLOOKUP(D77,'Ceiling - Project impl.'!$A$1:$F$204,6,0)),"")</f>
        <v> </v>
      </c>
      <c r="T77" s="114" t="n">
        <f aca="false">IF(OR((R77-INT(R77))=0,(R77-INT(R77)=0.5)),IFERROR(ROUND(R77*S77,2),0),0)</f>
        <v>0</v>
      </c>
      <c r="U77" s="116" t="n">
        <f aca="false">+R77+N77+J77+F77</f>
        <v>0</v>
      </c>
      <c r="V77" s="117" t="n">
        <f aca="false">IFERROR(+T77+P77+L77+H77,0)</f>
        <v>0</v>
      </c>
      <c r="W77" s="118"/>
    </row>
    <row r="78" customFormat="false" ht="12.75" hidden="false" customHeight="false" outlineLevel="0" collapsed="false">
      <c r="A78" s="108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12"/>
      <c r="G78" s="113" t="str">
        <f aca="false">IFERROR(IF(F78="","",VLOOKUP(D78,'Ceiling - Project impl.'!$A$1:$F$204,3,0)),"")</f>
        <v/>
      </c>
      <c r="H78" s="114" t="n">
        <f aca="false">IF(OR((F78-INT(F78))=0,(F78-INT(F78)=0.5)),IFERROR(ROUND(F78*G78,2),0),0)</f>
        <v>0</v>
      </c>
      <c r="I78" s="115"/>
      <c r="J78" s="112"/>
      <c r="K78" s="113" t="str">
        <f aca="false">IFERROR(IF(J78=""," ",VLOOKUP(D78,'Ceiling - Project impl.'!$A$1:$F$204,4,0)),"")</f>
        <v> </v>
      </c>
      <c r="L78" s="114" t="n">
        <f aca="false">IF(OR((J78-INT(J78))=0,(J78-INT(J78)=0.5)),IFERROR(ROUND(J78*K78,2),0),0)</f>
        <v>0</v>
      </c>
      <c r="M78" s="115"/>
      <c r="N78" s="112"/>
      <c r="O78" s="113" t="str">
        <f aca="false">IFERROR(IF(N78=""," ",VLOOKUP(D78,'Ceiling - Project impl.'!$A$1:$F$204,5,0)),"")</f>
        <v> </v>
      </c>
      <c r="P78" s="114" t="n">
        <f aca="false">IF(OR((N78-INT(N78))=0,(N78-INT(N78)=0.5)),IFERROR(ROUND(N78*O78,2),0),0)</f>
        <v>0</v>
      </c>
      <c r="Q78" s="115"/>
      <c r="R78" s="112"/>
      <c r="S78" s="113" t="str">
        <f aca="false">IFERROR(IF(R78=""," ",VLOOKUP(D78,'Ceiling - Project impl.'!$A$1:$F$204,6,0)),"")</f>
        <v> </v>
      </c>
      <c r="T78" s="114" t="n">
        <f aca="false">IF(OR((R78-INT(R78))=0,(R78-INT(R78)=0.5)),IFERROR(ROUND(R78*S78,2),0),0)</f>
        <v>0</v>
      </c>
      <c r="U78" s="116" t="n">
        <f aca="false">+R78+N78+J78+F78</f>
        <v>0</v>
      </c>
      <c r="V78" s="117" t="n">
        <f aca="false">IFERROR(+T78+P78+L78+H78,0)</f>
        <v>0</v>
      </c>
      <c r="W78" s="118"/>
    </row>
    <row r="79" customFormat="false" ht="12.75" hidden="false" customHeight="false" outlineLevel="0" collapsed="false">
      <c r="A79" s="108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12"/>
      <c r="G79" s="113" t="str">
        <f aca="false">IFERROR(IF(F79="","",VLOOKUP(D79,'Ceiling - Project impl.'!$A$1:$F$204,3,0)),"")</f>
        <v/>
      </c>
      <c r="H79" s="114" t="n">
        <f aca="false">IF(OR((F79-INT(F79))=0,(F79-INT(F79)=0.5)),IFERROR(ROUND(F79*G79,2),0),0)</f>
        <v>0</v>
      </c>
      <c r="I79" s="115"/>
      <c r="J79" s="112"/>
      <c r="K79" s="113" t="str">
        <f aca="false">IFERROR(IF(J79=""," ",VLOOKUP(D79,'Ceiling - Project impl.'!$A$1:$F$204,4,0)),"")</f>
        <v> </v>
      </c>
      <c r="L79" s="114" t="n">
        <f aca="false">IF(OR((J79-INT(J79))=0,(J79-INT(J79)=0.5)),IFERROR(ROUND(J79*K79,2),0),0)</f>
        <v>0</v>
      </c>
      <c r="M79" s="115"/>
      <c r="N79" s="112"/>
      <c r="O79" s="113" t="str">
        <f aca="false">IFERROR(IF(N79=""," ",VLOOKUP(D79,'Ceiling - Project impl.'!$A$1:$F$204,5,0)),"")</f>
        <v> </v>
      </c>
      <c r="P79" s="114" t="n">
        <f aca="false">IF(OR((N79-INT(N79))=0,(N79-INT(N79)=0.5)),IFERROR(ROUND(N79*O79,2),0),0)</f>
        <v>0</v>
      </c>
      <c r="Q79" s="115"/>
      <c r="R79" s="112"/>
      <c r="S79" s="113" t="str">
        <f aca="false">IFERROR(IF(R79=""," ",VLOOKUP(D79,'Ceiling - Project impl.'!$A$1:$F$204,6,0)),"")</f>
        <v> </v>
      </c>
      <c r="T79" s="114" t="n">
        <f aca="false">IF(OR((R79-INT(R79))=0,(R79-INT(R79)=0.5)),IFERROR(ROUND(R79*S79,2),0),0)</f>
        <v>0</v>
      </c>
      <c r="U79" s="116" t="n">
        <f aca="false">+R79+N79+J79+F79</f>
        <v>0</v>
      </c>
      <c r="V79" s="117" t="n">
        <f aca="false">IFERROR(+T79+P79+L79+H79,0)</f>
        <v>0</v>
      </c>
      <c r="W79" s="118"/>
    </row>
    <row r="80" customFormat="false" ht="12.75" hidden="false" customHeight="false" outlineLevel="0" collapsed="false">
      <c r="A80" s="108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12"/>
      <c r="G80" s="113" t="str">
        <f aca="false">IFERROR(IF(F80="","",VLOOKUP(D80,'Ceiling - Project impl.'!$A$1:$F$204,3,0)),"")</f>
        <v/>
      </c>
      <c r="H80" s="114" t="n">
        <f aca="false">IF(OR((F80-INT(F80))=0,(F80-INT(F80)=0.5)),IFERROR(ROUND(F80*G80,2),0),0)</f>
        <v>0</v>
      </c>
      <c r="I80" s="115"/>
      <c r="J80" s="112"/>
      <c r="K80" s="113" t="str">
        <f aca="false">IFERROR(IF(J80=""," ",VLOOKUP(D80,'Ceiling - Project impl.'!$A$1:$F$204,4,0)),"")</f>
        <v> </v>
      </c>
      <c r="L80" s="114" t="n">
        <f aca="false">IF(OR((J80-INT(J80))=0,(J80-INT(J80)=0.5)),IFERROR(ROUND(J80*K80,2),0),0)</f>
        <v>0</v>
      </c>
      <c r="M80" s="115"/>
      <c r="N80" s="112"/>
      <c r="O80" s="113" t="str">
        <f aca="false">IFERROR(IF(N80=""," ",VLOOKUP(D80,'Ceiling - Project impl.'!$A$1:$F$204,5,0)),"")</f>
        <v> </v>
      </c>
      <c r="P80" s="114" t="n">
        <f aca="false">IF(OR((N80-INT(N80))=0,(N80-INT(N80)=0.5)),IFERROR(ROUND(N80*O80,2),0),0)</f>
        <v>0</v>
      </c>
      <c r="Q80" s="115"/>
      <c r="R80" s="112"/>
      <c r="S80" s="113" t="str">
        <f aca="false">IFERROR(IF(R80=""," ",VLOOKUP(D80,'Ceiling - Project impl.'!$A$1:$F$204,6,0)),"")</f>
        <v> </v>
      </c>
      <c r="T80" s="114" t="n">
        <f aca="false">IF(OR((R80-INT(R80))=0,(R80-INT(R80)=0.5)),IFERROR(ROUND(R80*S80,2),0),0)</f>
        <v>0</v>
      </c>
      <c r="U80" s="116" t="n">
        <f aca="false">+R80+N80+J80+F80</f>
        <v>0</v>
      </c>
      <c r="V80" s="117" t="n">
        <f aca="false">IFERROR(+T80+P80+L80+H80,0)</f>
        <v>0</v>
      </c>
      <c r="W80" s="118"/>
    </row>
    <row r="81" customFormat="false" ht="12.75" hidden="false" customHeight="false" outlineLevel="0" collapsed="false">
      <c r="A81" s="108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12"/>
      <c r="G81" s="113" t="str">
        <f aca="false">IFERROR(IF(F81="","",VLOOKUP(D81,'Ceiling - Project impl.'!$A$1:$F$204,3,0)),"")</f>
        <v/>
      </c>
      <c r="H81" s="114" t="n">
        <f aca="false">IF(OR((F81-INT(F81))=0,(F81-INT(F81)=0.5)),IFERROR(ROUND(F81*G81,2),0),0)</f>
        <v>0</v>
      </c>
      <c r="I81" s="115"/>
      <c r="J81" s="112"/>
      <c r="K81" s="113" t="str">
        <f aca="false">IFERROR(IF(J81=""," ",VLOOKUP(D81,'Ceiling - Project impl.'!$A$1:$F$204,4,0)),"")</f>
        <v> </v>
      </c>
      <c r="L81" s="114" t="n">
        <f aca="false">IF(OR((J81-INT(J81))=0,(J81-INT(J81)=0.5)),IFERROR(ROUND(J81*K81,2),0),0)</f>
        <v>0</v>
      </c>
      <c r="M81" s="115"/>
      <c r="N81" s="112"/>
      <c r="O81" s="113" t="str">
        <f aca="false">IFERROR(IF(N81=""," ",VLOOKUP(D81,'Ceiling - Project impl.'!$A$1:$F$204,5,0)),"")</f>
        <v> </v>
      </c>
      <c r="P81" s="114" t="n">
        <f aca="false">IF(OR((N81-INT(N81))=0,(N81-INT(N81)=0.5)),IFERROR(ROUND(N81*O81,2),0),0)</f>
        <v>0</v>
      </c>
      <c r="Q81" s="115"/>
      <c r="R81" s="112"/>
      <c r="S81" s="113" t="str">
        <f aca="false">IFERROR(IF(R81=""," ",VLOOKUP(D81,'Ceiling - Project impl.'!$A$1:$F$204,6,0)),"")</f>
        <v> </v>
      </c>
      <c r="T81" s="114" t="n">
        <f aca="false">IF(OR((R81-INT(R81))=0,(R81-INT(R81)=0.5)),IFERROR(ROUND(R81*S81,2),0),0)</f>
        <v>0</v>
      </c>
      <c r="U81" s="116" t="n">
        <f aca="false">+R81+N81+J81+F81</f>
        <v>0</v>
      </c>
      <c r="V81" s="117" t="n">
        <f aca="false">IFERROR(+T81+P81+L81+H81,0)</f>
        <v>0</v>
      </c>
      <c r="W81" s="118"/>
    </row>
    <row r="82" customFormat="false" ht="12.75" hidden="false" customHeight="false" outlineLevel="0" collapsed="false">
      <c r="A82" s="108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12"/>
      <c r="G82" s="113" t="str">
        <f aca="false">IFERROR(IF(F82="","",VLOOKUP(D82,'Ceiling - Project impl.'!$A$1:$F$204,3,0)),"")</f>
        <v/>
      </c>
      <c r="H82" s="114" t="n">
        <f aca="false">IF(OR((F82-INT(F82))=0,(F82-INT(F82)=0.5)),IFERROR(ROUND(F82*G82,2),0),0)</f>
        <v>0</v>
      </c>
      <c r="I82" s="115"/>
      <c r="J82" s="112"/>
      <c r="K82" s="113" t="str">
        <f aca="false">IFERROR(IF(J82=""," ",VLOOKUP(D82,'Ceiling - Project impl.'!$A$1:$F$204,4,0)),"")</f>
        <v> </v>
      </c>
      <c r="L82" s="114" t="n">
        <f aca="false">IF(OR((J82-INT(J82))=0,(J82-INT(J82)=0.5)),IFERROR(ROUND(J82*K82,2),0),0)</f>
        <v>0</v>
      </c>
      <c r="M82" s="115"/>
      <c r="N82" s="112"/>
      <c r="O82" s="113" t="str">
        <f aca="false">IFERROR(IF(N82=""," ",VLOOKUP(D82,'Ceiling - Project impl.'!$A$1:$F$204,5,0)),"")</f>
        <v> </v>
      </c>
      <c r="P82" s="114" t="n">
        <f aca="false">IF(OR((N82-INT(N82))=0,(N82-INT(N82)=0.5)),IFERROR(ROUND(N82*O82,2),0),0)</f>
        <v>0</v>
      </c>
      <c r="Q82" s="115"/>
      <c r="R82" s="112"/>
      <c r="S82" s="113" t="str">
        <f aca="false">IFERROR(IF(R82=""," ",VLOOKUP(D82,'Ceiling - Project impl.'!$A$1:$F$204,6,0)),"")</f>
        <v> </v>
      </c>
      <c r="T82" s="114" t="n">
        <f aca="false">IF(OR((R82-INT(R82))=0,(R82-INT(R82)=0.5)),IFERROR(ROUND(R82*S82,2),0),0)</f>
        <v>0</v>
      </c>
      <c r="U82" s="116" t="n">
        <f aca="false">+R82+N82+J82+F82</f>
        <v>0</v>
      </c>
      <c r="V82" s="117" t="n">
        <f aca="false">IFERROR(+T82+P82+L82+H82,0)</f>
        <v>0</v>
      </c>
      <c r="W82" s="118"/>
    </row>
    <row r="83" customFormat="false" ht="12.75" hidden="false" customHeight="false" outlineLevel="0" collapsed="false">
      <c r="A83" s="108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12"/>
      <c r="G83" s="113" t="str">
        <f aca="false">IFERROR(IF(F83="","",VLOOKUP(D83,'Ceiling - Project impl.'!$A$1:$F$204,3,0)),"")</f>
        <v/>
      </c>
      <c r="H83" s="114" t="n">
        <f aca="false">IF(OR((F83-INT(F83))=0,(F83-INT(F83)=0.5)),IFERROR(ROUND(F83*G83,2),0),0)</f>
        <v>0</v>
      </c>
      <c r="I83" s="115"/>
      <c r="J83" s="112"/>
      <c r="K83" s="113" t="str">
        <f aca="false">IFERROR(IF(J83=""," ",VLOOKUP(D83,'Ceiling - Project impl.'!$A$1:$F$204,4,0)),"")</f>
        <v> </v>
      </c>
      <c r="L83" s="114" t="n">
        <f aca="false">IF(OR((J83-INT(J83))=0,(J83-INT(J83)=0.5)),IFERROR(ROUND(J83*K83,2),0),0)</f>
        <v>0</v>
      </c>
      <c r="M83" s="115"/>
      <c r="N83" s="112"/>
      <c r="O83" s="113" t="str">
        <f aca="false">IFERROR(IF(N83=""," ",VLOOKUP(D83,'Ceiling - Project impl.'!$A$1:$F$204,5,0)),"")</f>
        <v> </v>
      </c>
      <c r="P83" s="114" t="n">
        <f aca="false">IF(OR((N83-INT(N83))=0,(N83-INT(N83)=0.5)),IFERROR(ROUND(N83*O83,2),0),0)</f>
        <v>0</v>
      </c>
      <c r="Q83" s="115"/>
      <c r="R83" s="112"/>
      <c r="S83" s="113" t="str">
        <f aca="false">IFERROR(IF(R83=""," ",VLOOKUP(D83,'Ceiling - Project impl.'!$A$1:$F$204,6,0)),"")</f>
        <v> </v>
      </c>
      <c r="T83" s="114" t="n">
        <f aca="false">IF(OR((R83-INT(R83))=0,(R83-INT(R83)=0.5)),IFERROR(ROUND(R83*S83,2),0),0)</f>
        <v>0</v>
      </c>
      <c r="U83" s="116" t="n">
        <f aca="false">+R83+N83+J83+F83</f>
        <v>0</v>
      </c>
      <c r="V83" s="117" t="n">
        <f aca="false">IFERROR(+T83+P83+L83+H83,0)</f>
        <v>0</v>
      </c>
      <c r="W83" s="118"/>
    </row>
    <row r="84" customFormat="false" ht="12.75" hidden="false" customHeight="false" outlineLevel="0" collapsed="false">
      <c r="A84" s="108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12"/>
      <c r="G84" s="113" t="str">
        <f aca="false">IFERROR(IF(F84="","",VLOOKUP(D84,'Ceiling - Project impl.'!$A$1:$F$204,3,0)),"")</f>
        <v/>
      </c>
      <c r="H84" s="114" t="n">
        <f aca="false">IF(OR((F84-INT(F84))=0,(F84-INT(F84)=0.5)),IFERROR(ROUND(F84*G84,2),0),0)</f>
        <v>0</v>
      </c>
      <c r="I84" s="115"/>
      <c r="J84" s="112"/>
      <c r="K84" s="113" t="str">
        <f aca="false">IFERROR(IF(J84=""," ",VLOOKUP(D84,'Ceiling - Project impl.'!$A$1:$F$204,4,0)),"")</f>
        <v> </v>
      </c>
      <c r="L84" s="114" t="n">
        <f aca="false">IF(OR((J84-INT(J84))=0,(J84-INT(J84)=0.5)),IFERROR(ROUND(J84*K84,2),0),0)</f>
        <v>0</v>
      </c>
      <c r="M84" s="115"/>
      <c r="N84" s="112"/>
      <c r="O84" s="113" t="str">
        <f aca="false">IFERROR(IF(N84=""," ",VLOOKUP(D84,'Ceiling - Project impl.'!$A$1:$F$204,5,0)),"")</f>
        <v> </v>
      </c>
      <c r="P84" s="114" t="n">
        <f aca="false">IF(OR((N84-INT(N84))=0,(N84-INT(N84)=0.5)),IFERROR(ROUND(N84*O84,2),0),0)</f>
        <v>0</v>
      </c>
      <c r="Q84" s="115"/>
      <c r="R84" s="112"/>
      <c r="S84" s="113" t="str">
        <f aca="false">IFERROR(IF(R84=""," ",VLOOKUP(D84,'Ceiling - Project impl.'!$A$1:$F$204,6,0)),"")</f>
        <v> </v>
      </c>
      <c r="T84" s="114" t="n">
        <f aca="false">IF(OR((R84-INT(R84))=0,(R84-INT(R84)=0.5)),IFERROR(ROUND(R84*S84,2),0),0)</f>
        <v>0</v>
      </c>
      <c r="U84" s="116" t="n">
        <f aca="false">+R84+N84+J84+F84</f>
        <v>0</v>
      </c>
      <c r="V84" s="117" t="n">
        <f aca="false">IFERROR(+T84+P84+L84+H84,0)</f>
        <v>0</v>
      </c>
      <c r="W84" s="118"/>
    </row>
    <row r="85" customFormat="false" ht="12.75" hidden="false" customHeight="false" outlineLevel="0" collapsed="false">
      <c r="A85" s="108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12"/>
      <c r="G85" s="113" t="str">
        <f aca="false">IFERROR(IF(F85="","",VLOOKUP(D85,'Ceiling - Project impl.'!$A$1:$F$204,3,0)),"")</f>
        <v/>
      </c>
      <c r="H85" s="114" t="n">
        <f aca="false">IF(OR((F85-INT(F85))=0,(F85-INT(F85)=0.5)),IFERROR(ROUND(F85*G85,2),0),0)</f>
        <v>0</v>
      </c>
      <c r="I85" s="115"/>
      <c r="J85" s="112"/>
      <c r="K85" s="113" t="str">
        <f aca="false">IFERROR(IF(J85=""," ",VLOOKUP(D85,'Ceiling - Project impl.'!$A$1:$F$204,4,0)),"")</f>
        <v> </v>
      </c>
      <c r="L85" s="114" t="n">
        <f aca="false">IF(OR((J85-INT(J85))=0,(J85-INT(J85)=0.5)),IFERROR(ROUND(J85*K85,2),0),0)</f>
        <v>0</v>
      </c>
      <c r="M85" s="115"/>
      <c r="N85" s="112"/>
      <c r="O85" s="113" t="str">
        <f aca="false">IFERROR(IF(N85=""," ",VLOOKUP(D85,'Ceiling - Project impl.'!$A$1:$F$204,5,0)),"")</f>
        <v> </v>
      </c>
      <c r="P85" s="114" t="n">
        <f aca="false">IF(OR((N85-INT(N85))=0,(N85-INT(N85)=0.5)),IFERROR(ROUND(N85*O85,2),0),0)</f>
        <v>0</v>
      </c>
      <c r="Q85" s="115"/>
      <c r="R85" s="112"/>
      <c r="S85" s="113" t="str">
        <f aca="false">IFERROR(IF(R85=""," ",VLOOKUP(D85,'Ceiling - Project impl.'!$A$1:$F$204,6,0)),"")</f>
        <v> </v>
      </c>
      <c r="T85" s="114" t="n">
        <f aca="false">IF(OR((R85-INT(R85))=0,(R85-INT(R85)=0.5)),IFERROR(ROUND(R85*S85,2),0),0)</f>
        <v>0</v>
      </c>
      <c r="U85" s="116" t="n">
        <f aca="false">+R85+N85+J85+F85</f>
        <v>0</v>
      </c>
      <c r="V85" s="117" t="n">
        <f aca="false">IFERROR(+T85+P85+L85+H85,0)</f>
        <v>0</v>
      </c>
      <c r="W85" s="118"/>
    </row>
    <row r="86" customFormat="false" ht="12.75" hidden="false" customHeight="false" outlineLevel="0" collapsed="false">
      <c r="A86" s="108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12"/>
      <c r="G86" s="113" t="str">
        <f aca="false">IFERROR(IF(F86="","",VLOOKUP(D86,'Ceiling - Project impl.'!$A$1:$F$204,3,0)),"")</f>
        <v/>
      </c>
      <c r="H86" s="114" t="n">
        <f aca="false">IF(OR((F86-INT(F86))=0,(F86-INT(F86)=0.5)),IFERROR(ROUND(F86*G86,2),0),0)</f>
        <v>0</v>
      </c>
      <c r="I86" s="115"/>
      <c r="J86" s="112"/>
      <c r="K86" s="113" t="str">
        <f aca="false">IFERROR(IF(J86=""," ",VLOOKUP(D86,'Ceiling - Project impl.'!$A$1:$F$204,4,0)),"")</f>
        <v> </v>
      </c>
      <c r="L86" s="114" t="n">
        <f aca="false">IF(OR((J86-INT(J86))=0,(J86-INT(J86)=0.5)),IFERROR(ROUND(J86*K86,2),0),0)</f>
        <v>0</v>
      </c>
      <c r="M86" s="115"/>
      <c r="N86" s="112"/>
      <c r="O86" s="113" t="str">
        <f aca="false">IFERROR(IF(N86=""," ",VLOOKUP(D86,'Ceiling - Project impl.'!$A$1:$F$204,5,0)),"")</f>
        <v> </v>
      </c>
      <c r="P86" s="114" t="n">
        <f aca="false">IF(OR((N86-INT(N86))=0,(N86-INT(N86)=0.5)),IFERROR(ROUND(N86*O86,2),0),0)</f>
        <v>0</v>
      </c>
      <c r="Q86" s="115"/>
      <c r="R86" s="112"/>
      <c r="S86" s="113" t="str">
        <f aca="false">IFERROR(IF(R86=""," ",VLOOKUP(D86,'Ceiling - Project impl.'!$A$1:$F$204,6,0)),"")</f>
        <v> </v>
      </c>
      <c r="T86" s="114" t="n">
        <f aca="false">IF(OR((R86-INT(R86))=0,(R86-INT(R86)=0.5)),IFERROR(ROUND(R86*S86,2),0),0)</f>
        <v>0</v>
      </c>
      <c r="U86" s="116" t="n">
        <f aca="false">+R86+N86+J86+F86</f>
        <v>0</v>
      </c>
      <c r="V86" s="117" t="n">
        <f aca="false">IFERROR(+T86+P86+L86+H86,0)</f>
        <v>0</v>
      </c>
      <c r="W86" s="118"/>
    </row>
    <row r="87" customFormat="false" ht="12.75" hidden="false" customHeight="false" outlineLevel="0" collapsed="false">
      <c r="A87" s="108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12"/>
      <c r="G87" s="113" t="str">
        <f aca="false">IFERROR(IF(F87="","",VLOOKUP(D87,'Ceiling - Project impl.'!$A$1:$F$204,3,0)),"")</f>
        <v/>
      </c>
      <c r="H87" s="114" t="n">
        <f aca="false">IF(OR((F87-INT(F87))=0,(F87-INT(F87)=0.5)),IFERROR(ROUND(F87*G87,2),0),0)</f>
        <v>0</v>
      </c>
      <c r="I87" s="115"/>
      <c r="J87" s="112"/>
      <c r="K87" s="113" t="str">
        <f aca="false">IFERROR(IF(J87=""," ",VLOOKUP(D87,'Ceiling - Project impl.'!$A$1:$F$204,4,0)),"")</f>
        <v> </v>
      </c>
      <c r="L87" s="114" t="n">
        <f aca="false">IF(OR((J87-INT(J87))=0,(J87-INT(J87)=0.5)),IFERROR(ROUND(J87*K87,2),0),0)</f>
        <v>0</v>
      </c>
      <c r="M87" s="115"/>
      <c r="N87" s="112"/>
      <c r="O87" s="113" t="str">
        <f aca="false">IFERROR(IF(N87=""," ",VLOOKUP(D87,'Ceiling - Project impl.'!$A$1:$F$204,5,0)),"")</f>
        <v> </v>
      </c>
      <c r="P87" s="114" t="n">
        <f aca="false">IF(OR((N87-INT(N87))=0,(N87-INT(N87)=0.5)),IFERROR(ROUND(N87*O87,2),0),0)</f>
        <v>0</v>
      </c>
      <c r="Q87" s="115"/>
      <c r="R87" s="112"/>
      <c r="S87" s="113" t="str">
        <f aca="false">IFERROR(IF(R87=""," ",VLOOKUP(D87,'Ceiling - Project impl.'!$A$1:$F$204,6,0)),"")</f>
        <v> </v>
      </c>
      <c r="T87" s="114" t="n">
        <f aca="false">IF(OR((R87-INT(R87))=0,(R87-INT(R87)=0.5)),IFERROR(ROUND(R87*S87,2),0),0)</f>
        <v>0</v>
      </c>
      <c r="U87" s="116" t="n">
        <f aca="false">+R87+N87+J87+F87</f>
        <v>0</v>
      </c>
      <c r="V87" s="117" t="n">
        <f aca="false">IFERROR(+T87+P87+L87+H87,0)</f>
        <v>0</v>
      </c>
      <c r="W87" s="118"/>
    </row>
    <row r="88" customFormat="false" ht="12.75" hidden="false" customHeight="false" outlineLevel="0" collapsed="false">
      <c r="A88" s="108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12"/>
      <c r="G88" s="113" t="str">
        <f aca="false">IFERROR(IF(F88="","",VLOOKUP(D88,'Ceiling - Project impl.'!$A$1:$F$204,3,0)),"")</f>
        <v/>
      </c>
      <c r="H88" s="114" t="n">
        <f aca="false">IF(OR((F88-INT(F88))=0,(F88-INT(F88)=0.5)),IFERROR(ROUND(F88*G88,2),0),0)</f>
        <v>0</v>
      </c>
      <c r="I88" s="115"/>
      <c r="J88" s="112"/>
      <c r="K88" s="113" t="str">
        <f aca="false">IFERROR(IF(J88=""," ",VLOOKUP(D88,'Ceiling - Project impl.'!$A$1:$F$204,4,0)),"")</f>
        <v> </v>
      </c>
      <c r="L88" s="114" t="n">
        <f aca="false">IF(OR((J88-INT(J88))=0,(J88-INT(J88)=0.5)),IFERROR(ROUND(J88*K88,2),0),0)</f>
        <v>0</v>
      </c>
      <c r="M88" s="115"/>
      <c r="N88" s="112"/>
      <c r="O88" s="113" t="str">
        <f aca="false">IFERROR(IF(N88=""," ",VLOOKUP(D88,'Ceiling - Project impl.'!$A$1:$F$204,5,0)),"")</f>
        <v> </v>
      </c>
      <c r="P88" s="114" t="n">
        <f aca="false">IF(OR((N88-INT(N88))=0,(N88-INT(N88)=0.5)),IFERROR(ROUND(N88*O88,2),0),0)</f>
        <v>0</v>
      </c>
      <c r="Q88" s="115"/>
      <c r="R88" s="112"/>
      <c r="S88" s="113" t="str">
        <f aca="false">IFERROR(IF(R88=""," ",VLOOKUP(D88,'Ceiling - Project impl.'!$A$1:$F$204,6,0)),"")</f>
        <v> </v>
      </c>
      <c r="T88" s="114" t="n">
        <f aca="false">IF(OR((R88-INT(R88))=0,(R88-INT(R88)=0.5)),IFERROR(ROUND(R88*S88,2),0),0)</f>
        <v>0</v>
      </c>
      <c r="U88" s="116" t="n">
        <f aca="false">+R88+N88+J88+F88</f>
        <v>0</v>
      </c>
      <c r="V88" s="117" t="n">
        <f aca="false">IFERROR(+T88+P88+L88+H88,0)</f>
        <v>0</v>
      </c>
      <c r="W88" s="118"/>
    </row>
    <row r="89" customFormat="false" ht="12.75" hidden="false" customHeight="false" outlineLevel="0" collapsed="false">
      <c r="A89" s="108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12"/>
      <c r="G89" s="113" t="str">
        <f aca="false">IFERROR(IF(F89="","",VLOOKUP(D89,'Ceiling - Project impl.'!$A$1:$F$204,3,0)),"")</f>
        <v/>
      </c>
      <c r="H89" s="114" t="n">
        <f aca="false">IF(OR((F89-INT(F89))=0,(F89-INT(F89)=0.5)),IFERROR(ROUND(F89*G89,2),0),0)</f>
        <v>0</v>
      </c>
      <c r="I89" s="115"/>
      <c r="J89" s="112"/>
      <c r="K89" s="113" t="str">
        <f aca="false">IFERROR(IF(J89=""," ",VLOOKUP(D89,'Ceiling - Project impl.'!$A$1:$F$204,4,0)),"")</f>
        <v> </v>
      </c>
      <c r="L89" s="114" t="n">
        <f aca="false">IF(OR((J89-INT(J89))=0,(J89-INT(J89)=0.5)),IFERROR(ROUND(J89*K89,2),0),0)</f>
        <v>0</v>
      </c>
      <c r="M89" s="115"/>
      <c r="N89" s="112"/>
      <c r="O89" s="113" t="str">
        <f aca="false">IFERROR(IF(N89=""," ",VLOOKUP(D89,'Ceiling - Project impl.'!$A$1:$F$204,5,0)),"")</f>
        <v> </v>
      </c>
      <c r="P89" s="114" t="n">
        <f aca="false">IF(OR((N89-INT(N89))=0,(N89-INT(N89)=0.5)),IFERROR(ROUND(N89*O89,2),0),0)</f>
        <v>0</v>
      </c>
      <c r="Q89" s="115"/>
      <c r="R89" s="112"/>
      <c r="S89" s="113" t="str">
        <f aca="false">IFERROR(IF(R89=""," ",VLOOKUP(D89,'Ceiling - Project impl.'!$A$1:$F$204,6,0)),"")</f>
        <v> </v>
      </c>
      <c r="T89" s="114" t="n">
        <f aca="false">IF(OR((R89-INT(R89))=0,(R89-INT(R89)=0.5)),IFERROR(ROUND(R89*S89,2),0),0)</f>
        <v>0</v>
      </c>
      <c r="U89" s="116" t="n">
        <f aca="false">+R89+N89+J89+F89</f>
        <v>0</v>
      </c>
      <c r="V89" s="117" t="n">
        <f aca="false">IFERROR(+T89+P89+L89+H89,0)</f>
        <v>0</v>
      </c>
      <c r="W89" s="118"/>
    </row>
    <row r="90" customFormat="false" ht="12.75" hidden="false" customHeight="false" outlineLevel="0" collapsed="false">
      <c r="A90" s="108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12"/>
      <c r="G90" s="113" t="str">
        <f aca="false">IFERROR(IF(F90="","",VLOOKUP(D90,'Ceiling - Project impl.'!$A$1:$F$204,3,0)),"")</f>
        <v/>
      </c>
      <c r="H90" s="114" t="n">
        <f aca="false">IF(OR((F90-INT(F90))=0,(F90-INT(F90)=0.5)),IFERROR(ROUND(F90*G90,2),0),0)</f>
        <v>0</v>
      </c>
      <c r="I90" s="115"/>
      <c r="J90" s="112"/>
      <c r="K90" s="113" t="str">
        <f aca="false">IFERROR(IF(J90=""," ",VLOOKUP(D90,'Ceiling - Project impl.'!$A$1:$F$204,4,0)),"")</f>
        <v> </v>
      </c>
      <c r="L90" s="114" t="n">
        <f aca="false">IF(OR((J90-INT(J90))=0,(J90-INT(J90)=0.5)),IFERROR(ROUND(J90*K90,2),0),0)</f>
        <v>0</v>
      </c>
      <c r="M90" s="115"/>
      <c r="N90" s="112"/>
      <c r="O90" s="113" t="str">
        <f aca="false">IFERROR(IF(N90=""," ",VLOOKUP(D90,'Ceiling - Project impl.'!$A$1:$F$204,5,0)),"")</f>
        <v> </v>
      </c>
      <c r="P90" s="114" t="n">
        <f aca="false">IF(OR((N90-INT(N90))=0,(N90-INT(N90)=0.5)),IFERROR(ROUND(N90*O90,2),0),0)</f>
        <v>0</v>
      </c>
      <c r="Q90" s="115"/>
      <c r="R90" s="112"/>
      <c r="S90" s="113" t="str">
        <f aca="false">IFERROR(IF(R90=""," ",VLOOKUP(D90,'Ceiling - Project impl.'!$A$1:$F$204,6,0)),"")</f>
        <v> </v>
      </c>
      <c r="T90" s="114" t="n">
        <f aca="false">IF(OR((R90-INT(R90))=0,(R90-INT(R90)=0.5)),IFERROR(ROUND(R90*S90,2),0),0)</f>
        <v>0</v>
      </c>
      <c r="U90" s="116" t="n">
        <f aca="false">+R90+N90+J90+F90</f>
        <v>0</v>
      </c>
      <c r="V90" s="117" t="n">
        <f aca="false">IFERROR(+T90+P90+L90+H90,0)</f>
        <v>0</v>
      </c>
      <c r="W90" s="118"/>
    </row>
    <row r="91" customFormat="false" ht="12.75" hidden="false" customHeight="false" outlineLevel="0" collapsed="false">
      <c r="A91" s="108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12"/>
      <c r="G91" s="113" t="str">
        <f aca="false">IFERROR(IF(F91="","",VLOOKUP(D91,'Ceiling - Project impl.'!$A$1:$F$204,3,0)),"")</f>
        <v/>
      </c>
      <c r="H91" s="114" t="n">
        <f aca="false">IF(OR((F91-INT(F91))=0,(F91-INT(F91)=0.5)),IFERROR(ROUND(F91*G91,2),0),0)</f>
        <v>0</v>
      </c>
      <c r="I91" s="115"/>
      <c r="J91" s="112"/>
      <c r="K91" s="113" t="str">
        <f aca="false">IFERROR(IF(J91=""," ",VLOOKUP(D91,'Ceiling - Project impl.'!$A$1:$F$204,4,0)),"")</f>
        <v> </v>
      </c>
      <c r="L91" s="114" t="n">
        <f aca="false">IF(OR((J91-INT(J91))=0,(J91-INT(J91)=0.5)),IFERROR(ROUND(J91*K91,2),0),0)</f>
        <v>0</v>
      </c>
      <c r="M91" s="115"/>
      <c r="N91" s="112"/>
      <c r="O91" s="113" t="str">
        <f aca="false">IFERROR(IF(N91=""," ",VLOOKUP(D91,'Ceiling - Project impl.'!$A$1:$F$204,5,0)),"")</f>
        <v> </v>
      </c>
      <c r="P91" s="114" t="n">
        <f aca="false">IF(OR((N91-INT(N91))=0,(N91-INT(N91)=0.5)),IFERROR(ROUND(N91*O91,2),0),0)</f>
        <v>0</v>
      </c>
      <c r="Q91" s="115"/>
      <c r="R91" s="112"/>
      <c r="S91" s="113" t="str">
        <f aca="false">IFERROR(IF(R91=""," ",VLOOKUP(D91,'Ceiling - Project impl.'!$A$1:$F$204,6,0)),"")</f>
        <v> </v>
      </c>
      <c r="T91" s="114" t="n">
        <f aca="false">IF(OR((R91-INT(R91))=0,(R91-INT(R91)=0.5)),IFERROR(ROUND(R91*S91,2),0),0)</f>
        <v>0</v>
      </c>
      <c r="U91" s="116" t="n">
        <f aca="false">+R91+N91+J91+F91</f>
        <v>0</v>
      </c>
      <c r="V91" s="117" t="n">
        <f aca="false">IFERROR(+T91+P91+L91+H91,0)</f>
        <v>0</v>
      </c>
      <c r="W91" s="118"/>
    </row>
    <row r="92" customFormat="false" ht="12.75" hidden="false" customHeight="false" outlineLevel="0" collapsed="false">
      <c r="A92" s="108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12"/>
      <c r="G92" s="113" t="str">
        <f aca="false">IFERROR(IF(F92="","",VLOOKUP(D92,'Ceiling - Project impl.'!$A$1:$F$204,3,0)),"")</f>
        <v/>
      </c>
      <c r="H92" s="114" t="n">
        <f aca="false">IF(OR((F92-INT(F92))=0,(F92-INT(F92)=0.5)),IFERROR(ROUND(F92*G92,2),0),0)</f>
        <v>0</v>
      </c>
      <c r="I92" s="115"/>
      <c r="J92" s="112"/>
      <c r="K92" s="113" t="str">
        <f aca="false">IFERROR(IF(J92=""," ",VLOOKUP(D92,'Ceiling - Project impl.'!$A$1:$F$204,4,0)),"")</f>
        <v> </v>
      </c>
      <c r="L92" s="114" t="n">
        <f aca="false">IF(OR((J92-INT(J92))=0,(J92-INT(J92)=0.5)),IFERROR(ROUND(J92*K92,2),0),0)</f>
        <v>0</v>
      </c>
      <c r="M92" s="115"/>
      <c r="N92" s="112"/>
      <c r="O92" s="113" t="str">
        <f aca="false">IFERROR(IF(N92=""," ",VLOOKUP(D92,'Ceiling - Project impl.'!$A$1:$F$204,5,0)),"")</f>
        <v> </v>
      </c>
      <c r="P92" s="114" t="n">
        <f aca="false">IF(OR((N92-INT(N92))=0,(N92-INT(N92)=0.5)),IFERROR(ROUND(N92*O92,2),0),0)</f>
        <v>0</v>
      </c>
      <c r="Q92" s="115"/>
      <c r="R92" s="112"/>
      <c r="S92" s="113" t="str">
        <f aca="false">IFERROR(IF(R92=""," ",VLOOKUP(D92,'Ceiling - Project impl.'!$A$1:$F$204,6,0)),"")</f>
        <v> </v>
      </c>
      <c r="T92" s="114" t="n">
        <f aca="false">IF(OR((R92-INT(R92))=0,(R92-INT(R92)=0.5)),IFERROR(ROUND(R92*S92,2),0),0)</f>
        <v>0</v>
      </c>
      <c r="U92" s="116" t="n">
        <f aca="false">+R92+N92+J92+F92</f>
        <v>0</v>
      </c>
      <c r="V92" s="117" t="n">
        <f aca="false">IFERROR(+T92+P92+L92+H92,0)</f>
        <v>0</v>
      </c>
      <c r="W92" s="118"/>
    </row>
    <row r="93" customFormat="false" ht="12.75" hidden="false" customHeight="false" outlineLevel="0" collapsed="false">
      <c r="A93" s="108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12"/>
      <c r="G93" s="113" t="str">
        <f aca="false">IFERROR(IF(F93="","",VLOOKUP(D93,'Ceiling - Project impl.'!$A$1:$F$204,3,0)),"")</f>
        <v/>
      </c>
      <c r="H93" s="114" t="n">
        <f aca="false">IF(OR((F93-INT(F93))=0,(F93-INT(F93)=0.5)),IFERROR(ROUND(F93*G93,2),0),0)</f>
        <v>0</v>
      </c>
      <c r="I93" s="115"/>
      <c r="J93" s="112"/>
      <c r="K93" s="113" t="str">
        <f aca="false">IFERROR(IF(J93=""," ",VLOOKUP(D93,'Ceiling - Project impl.'!$A$1:$F$204,4,0)),"")</f>
        <v> </v>
      </c>
      <c r="L93" s="114" t="n">
        <f aca="false">IF(OR((J93-INT(J93))=0,(J93-INT(J93)=0.5)),IFERROR(ROUND(J93*K93,2),0),0)</f>
        <v>0</v>
      </c>
      <c r="M93" s="115"/>
      <c r="N93" s="112"/>
      <c r="O93" s="113" t="str">
        <f aca="false">IFERROR(IF(N93=""," ",VLOOKUP(D93,'Ceiling - Project impl.'!$A$1:$F$204,5,0)),"")</f>
        <v> </v>
      </c>
      <c r="P93" s="114" t="n">
        <f aca="false">IF(OR((N93-INT(N93))=0,(N93-INT(N93)=0.5)),IFERROR(ROUND(N93*O93,2),0),0)</f>
        <v>0</v>
      </c>
      <c r="Q93" s="115"/>
      <c r="R93" s="112"/>
      <c r="S93" s="113" t="str">
        <f aca="false">IFERROR(IF(R93=""," ",VLOOKUP(D93,'Ceiling - Project impl.'!$A$1:$F$204,6,0)),"")</f>
        <v> </v>
      </c>
      <c r="T93" s="114" t="n">
        <f aca="false">IF(OR((R93-INT(R93))=0,(R93-INT(R93)=0.5)),IFERROR(ROUND(R93*S93,2),0),0)</f>
        <v>0</v>
      </c>
      <c r="U93" s="116" t="n">
        <f aca="false">+R93+N93+J93+F93</f>
        <v>0</v>
      </c>
      <c r="V93" s="117" t="n">
        <f aca="false">IFERROR(+T93+P93+L93+H93,0)</f>
        <v>0</v>
      </c>
      <c r="W93" s="118"/>
    </row>
    <row r="94" customFormat="false" ht="12.75" hidden="false" customHeight="false" outlineLevel="0" collapsed="false">
      <c r="A94" s="108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12"/>
      <c r="G94" s="113" t="str">
        <f aca="false">IFERROR(IF(F94="","",VLOOKUP(D94,'Ceiling - Project impl.'!$A$1:$F$204,3,0)),"")</f>
        <v/>
      </c>
      <c r="H94" s="114" t="n">
        <f aca="false">IF(OR((F94-INT(F94))=0,(F94-INT(F94)=0.5)),IFERROR(ROUND(F94*G94,2),0),0)</f>
        <v>0</v>
      </c>
      <c r="I94" s="115"/>
      <c r="J94" s="112"/>
      <c r="K94" s="113" t="str">
        <f aca="false">IFERROR(IF(J94=""," ",VLOOKUP(D94,'Ceiling - Project impl.'!$A$1:$F$204,4,0)),"")</f>
        <v> </v>
      </c>
      <c r="L94" s="114" t="n">
        <f aca="false">IF(OR((J94-INT(J94))=0,(J94-INT(J94)=0.5)),IFERROR(ROUND(J94*K94,2),0),0)</f>
        <v>0</v>
      </c>
      <c r="M94" s="115"/>
      <c r="N94" s="112"/>
      <c r="O94" s="113" t="str">
        <f aca="false">IFERROR(IF(N94=""," ",VLOOKUP(D94,'Ceiling - Project impl.'!$A$1:$F$204,5,0)),"")</f>
        <v> </v>
      </c>
      <c r="P94" s="114" t="n">
        <f aca="false">IF(OR((N94-INT(N94))=0,(N94-INT(N94)=0.5)),IFERROR(ROUND(N94*O94,2),0),0)</f>
        <v>0</v>
      </c>
      <c r="Q94" s="115"/>
      <c r="R94" s="112"/>
      <c r="S94" s="113" t="str">
        <f aca="false">IFERROR(IF(R94=""," ",VLOOKUP(D94,'Ceiling - Project impl.'!$A$1:$F$204,6,0)),"")</f>
        <v> </v>
      </c>
      <c r="T94" s="114" t="n">
        <f aca="false">IF(OR((R94-INT(R94))=0,(R94-INT(R94)=0.5)),IFERROR(ROUND(R94*S94,2),0),0)</f>
        <v>0</v>
      </c>
      <c r="U94" s="116" t="n">
        <f aca="false">+R94+N94+J94+F94</f>
        <v>0</v>
      </c>
      <c r="V94" s="117" t="n">
        <f aca="false">IFERROR(+T94+P94+L94+H94,0)</f>
        <v>0</v>
      </c>
      <c r="W94" s="118"/>
    </row>
    <row r="95" customFormat="false" ht="12.75" hidden="false" customHeight="false" outlineLevel="0" collapsed="false">
      <c r="A95" s="108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12"/>
      <c r="G95" s="113" t="str">
        <f aca="false">IFERROR(IF(F95="","",VLOOKUP(D95,'Ceiling - Project impl.'!$A$1:$F$204,3,0)),"")</f>
        <v/>
      </c>
      <c r="H95" s="114" t="n">
        <f aca="false">IF(OR((F95-INT(F95))=0,(F95-INT(F95)=0.5)),IFERROR(ROUND(F95*G95,2),0),0)</f>
        <v>0</v>
      </c>
      <c r="I95" s="115"/>
      <c r="J95" s="112"/>
      <c r="K95" s="113" t="str">
        <f aca="false">IFERROR(IF(J95=""," ",VLOOKUP(D95,'Ceiling - Project impl.'!$A$1:$F$204,4,0)),"")</f>
        <v> </v>
      </c>
      <c r="L95" s="114" t="n">
        <f aca="false">IF(OR((J95-INT(J95))=0,(J95-INT(J95)=0.5)),IFERROR(ROUND(J95*K95,2),0),0)</f>
        <v>0</v>
      </c>
      <c r="M95" s="115"/>
      <c r="N95" s="112"/>
      <c r="O95" s="113" t="str">
        <f aca="false">IFERROR(IF(N95=""," ",VLOOKUP(D95,'Ceiling - Project impl.'!$A$1:$F$204,5,0)),"")</f>
        <v> </v>
      </c>
      <c r="P95" s="114" t="n">
        <f aca="false">IF(OR((N95-INT(N95))=0,(N95-INT(N95)=0.5)),IFERROR(ROUND(N95*O95,2),0),0)</f>
        <v>0</v>
      </c>
      <c r="Q95" s="115"/>
      <c r="R95" s="112"/>
      <c r="S95" s="113" t="str">
        <f aca="false">IFERROR(IF(R95=""," ",VLOOKUP(D95,'Ceiling - Project impl.'!$A$1:$F$204,6,0)),"")</f>
        <v> </v>
      </c>
      <c r="T95" s="114" t="n">
        <f aca="false">IF(OR((R95-INT(R95))=0,(R95-INT(R95)=0.5)),IFERROR(ROUND(R95*S95,2),0),0)</f>
        <v>0</v>
      </c>
      <c r="U95" s="116" t="n">
        <f aca="false">+R95+N95+J95+F95</f>
        <v>0</v>
      </c>
      <c r="V95" s="117" t="n">
        <f aca="false">IFERROR(+T95+P95+L95+H95,0)</f>
        <v>0</v>
      </c>
      <c r="W95" s="118"/>
    </row>
    <row r="96" customFormat="false" ht="12.75" hidden="false" customHeight="false" outlineLevel="0" collapsed="false">
      <c r="A96" s="108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12"/>
      <c r="G96" s="113" t="str">
        <f aca="false">IFERROR(IF(F96="","",VLOOKUP(D96,'Ceiling - Project impl.'!$A$1:$F$204,3,0)),"")</f>
        <v/>
      </c>
      <c r="H96" s="114" t="n">
        <f aca="false">IF(OR((F96-INT(F96))=0,(F96-INT(F96)=0.5)),IFERROR(ROUND(F96*G96,2),0),0)</f>
        <v>0</v>
      </c>
      <c r="I96" s="115"/>
      <c r="J96" s="112"/>
      <c r="K96" s="113" t="str">
        <f aca="false">IFERROR(IF(J96=""," ",VLOOKUP(D96,'Ceiling - Project impl.'!$A$1:$F$204,4,0)),"")</f>
        <v> </v>
      </c>
      <c r="L96" s="114" t="n">
        <f aca="false">IF(OR((J96-INT(J96))=0,(J96-INT(J96)=0.5)),IFERROR(ROUND(J96*K96,2),0),0)</f>
        <v>0</v>
      </c>
      <c r="M96" s="115"/>
      <c r="N96" s="112"/>
      <c r="O96" s="113" t="str">
        <f aca="false">IFERROR(IF(N96=""," ",VLOOKUP(D96,'Ceiling - Project impl.'!$A$1:$F$204,5,0)),"")</f>
        <v> </v>
      </c>
      <c r="P96" s="114" t="n">
        <f aca="false">IF(OR((N96-INT(N96))=0,(N96-INT(N96)=0.5)),IFERROR(ROUND(N96*O96,2),0),0)</f>
        <v>0</v>
      </c>
      <c r="Q96" s="115"/>
      <c r="R96" s="112"/>
      <c r="S96" s="113" t="str">
        <f aca="false">IFERROR(IF(R96=""," ",VLOOKUP(D96,'Ceiling - Project impl.'!$A$1:$F$204,6,0)),"")</f>
        <v> </v>
      </c>
      <c r="T96" s="114" t="n">
        <f aca="false">IF(OR((R96-INT(R96))=0,(R96-INT(R96)=0.5)),IFERROR(ROUND(R96*S96,2),0),0)</f>
        <v>0</v>
      </c>
      <c r="U96" s="116" t="n">
        <f aca="false">+R96+N96+J96+F96</f>
        <v>0</v>
      </c>
      <c r="V96" s="117" t="n">
        <f aca="false">IFERROR(+T96+P96+L96+H96,0)</f>
        <v>0</v>
      </c>
      <c r="W96" s="118"/>
    </row>
    <row r="97" customFormat="false" ht="12.75" hidden="false" customHeight="false" outlineLevel="0" collapsed="false">
      <c r="A97" s="108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12"/>
      <c r="G97" s="113" t="str">
        <f aca="false">IFERROR(IF(F97="","",VLOOKUP(D97,'Ceiling - Project impl.'!$A$1:$F$204,3,0)),"")</f>
        <v/>
      </c>
      <c r="H97" s="114" t="n">
        <f aca="false">IF(OR((F97-INT(F97))=0,(F97-INT(F97)=0.5)),IFERROR(ROUND(F97*G97,2),0),0)</f>
        <v>0</v>
      </c>
      <c r="I97" s="115"/>
      <c r="J97" s="112"/>
      <c r="K97" s="113" t="str">
        <f aca="false">IFERROR(IF(J97=""," ",VLOOKUP(D97,'Ceiling - Project impl.'!$A$1:$F$204,4,0)),"")</f>
        <v> </v>
      </c>
      <c r="L97" s="114" t="n">
        <f aca="false">IF(OR((J97-INT(J97))=0,(J97-INT(J97)=0.5)),IFERROR(ROUND(J97*K97,2),0),0)</f>
        <v>0</v>
      </c>
      <c r="M97" s="115"/>
      <c r="N97" s="112"/>
      <c r="O97" s="113" t="str">
        <f aca="false">IFERROR(IF(N97=""," ",VLOOKUP(D97,'Ceiling - Project impl.'!$A$1:$F$204,5,0)),"")</f>
        <v> </v>
      </c>
      <c r="P97" s="114" t="n">
        <f aca="false">IF(OR((N97-INT(N97))=0,(N97-INT(N97)=0.5)),IFERROR(ROUND(N97*O97,2),0),0)</f>
        <v>0</v>
      </c>
      <c r="Q97" s="115"/>
      <c r="R97" s="112"/>
      <c r="S97" s="113" t="str">
        <f aca="false">IFERROR(IF(R97=""," ",VLOOKUP(D97,'Ceiling - Project impl.'!$A$1:$F$204,6,0)),"")</f>
        <v> </v>
      </c>
      <c r="T97" s="114" t="n">
        <f aca="false">IF(OR((R97-INT(R97))=0,(R97-INT(R97)=0.5)),IFERROR(ROUND(R97*S97,2),0),0)</f>
        <v>0</v>
      </c>
      <c r="U97" s="116" t="n">
        <f aca="false">+R97+N97+J97+F97</f>
        <v>0</v>
      </c>
      <c r="V97" s="117" t="n">
        <f aca="false">IFERROR(+T97+P97+L97+H97,0)</f>
        <v>0</v>
      </c>
      <c r="W97" s="118"/>
    </row>
    <row r="98" customFormat="false" ht="12.75" hidden="false" customHeight="false" outlineLevel="0" collapsed="false">
      <c r="A98" s="108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12"/>
      <c r="G98" s="113" t="str">
        <f aca="false">IFERROR(IF(F98="","",VLOOKUP(D98,'Ceiling - Project impl.'!$A$1:$F$204,3,0)),"")</f>
        <v/>
      </c>
      <c r="H98" s="114" t="n">
        <f aca="false">IF(OR((F98-INT(F98))=0,(F98-INT(F98)=0.5)),IFERROR(ROUND(F98*G98,2),0),0)</f>
        <v>0</v>
      </c>
      <c r="I98" s="115"/>
      <c r="J98" s="112"/>
      <c r="K98" s="113" t="str">
        <f aca="false">IFERROR(IF(J98=""," ",VLOOKUP(D98,'Ceiling - Project impl.'!$A$1:$F$204,4,0)),"")</f>
        <v> </v>
      </c>
      <c r="L98" s="114" t="n">
        <f aca="false">IF(OR((J98-INT(J98))=0,(J98-INT(J98)=0.5)),IFERROR(ROUND(J98*K98,2),0),0)</f>
        <v>0</v>
      </c>
      <c r="M98" s="115"/>
      <c r="N98" s="112"/>
      <c r="O98" s="113" t="str">
        <f aca="false">IFERROR(IF(N98=""," ",VLOOKUP(D98,'Ceiling - Project impl.'!$A$1:$F$204,5,0)),"")</f>
        <v> </v>
      </c>
      <c r="P98" s="114" t="n">
        <f aca="false">IF(OR((N98-INT(N98))=0,(N98-INT(N98)=0.5)),IFERROR(ROUND(N98*O98,2),0),0)</f>
        <v>0</v>
      </c>
      <c r="Q98" s="115"/>
      <c r="R98" s="112"/>
      <c r="S98" s="113" t="str">
        <f aca="false">IFERROR(IF(R98=""," ",VLOOKUP(D98,'Ceiling - Project impl.'!$A$1:$F$204,6,0)),"")</f>
        <v> </v>
      </c>
      <c r="T98" s="114" t="n">
        <f aca="false">IF(OR((R98-INT(R98))=0,(R98-INT(R98)=0.5)),IFERROR(ROUND(R98*S98,2),0),0)</f>
        <v>0</v>
      </c>
      <c r="U98" s="116" t="n">
        <f aca="false">+R98+N98+J98+F98</f>
        <v>0</v>
      </c>
      <c r="V98" s="117" t="n">
        <f aca="false">IFERROR(+T98+P98+L98+H98,0)</f>
        <v>0</v>
      </c>
      <c r="W98" s="118"/>
    </row>
    <row r="99" customFormat="false" ht="12.75" hidden="false" customHeight="false" outlineLevel="0" collapsed="false">
      <c r="A99" s="108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12"/>
      <c r="G99" s="113" t="str">
        <f aca="false">IFERROR(IF(F99="","",VLOOKUP(D99,'Ceiling - Project impl.'!$A$1:$F$204,3,0)),"")</f>
        <v/>
      </c>
      <c r="H99" s="114" t="n">
        <f aca="false">IF(OR((F99-INT(F99))=0,(F99-INT(F99)=0.5)),IFERROR(ROUND(F99*G99,2),0),0)</f>
        <v>0</v>
      </c>
      <c r="I99" s="115"/>
      <c r="J99" s="112"/>
      <c r="K99" s="113" t="str">
        <f aca="false">IFERROR(IF(J99=""," ",VLOOKUP(D99,'Ceiling - Project impl.'!$A$1:$F$204,4,0)),"")</f>
        <v> </v>
      </c>
      <c r="L99" s="114" t="n">
        <f aca="false">IF(OR((J99-INT(J99))=0,(J99-INT(J99)=0.5)),IFERROR(ROUND(J99*K99,2),0),0)</f>
        <v>0</v>
      </c>
      <c r="M99" s="115"/>
      <c r="N99" s="112"/>
      <c r="O99" s="113" t="str">
        <f aca="false">IFERROR(IF(N99=""," ",VLOOKUP(D99,'Ceiling - Project impl.'!$A$1:$F$204,5,0)),"")</f>
        <v> </v>
      </c>
      <c r="P99" s="114" t="n">
        <f aca="false">IF(OR((N99-INT(N99))=0,(N99-INT(N99)=0.5)),IFERROR(ROUND(N99*O99,2),0),0)</f>
        <v>0</v>
      </c>
      <c r="Q99" s="115"/>
      <c r="R99" s="112"/>
      <c r="S99" s="113" t="str">
        <f aca="false">IFERROR(IF(R99=""," ",VLOOKUP(D99,'Ceiling - Project impl.'!$A$1:$F$204,6,0)),"")</f>
        <v> </v>
      </c>
      <c r="T99" s="114" t="n">
        <f aca="false">IF(OR((R99-INT(R99))=0,(R99-INT(R99)=0.5)),IFERROR(ROUND(R99*S99,2),0),0)</f>
        <v>0</v>
      </c>
      <c r="U99" s="116" t="n">
        <f aca="false">+R99+N99+J99+F99</f>
        <v>0</v>
      </c>
      <c r="V99" s="117" t="n">
        <f aca="false">IFERROR(+T99+P99+L99+H99,0)</f>
        <v>0</v>
      </c>
      <c r="W99" s="118"/>
    </row>
    <row r="100" customFormat="false" ht="12.75" hidden="false" customHeight="false" outlineLevel="0" collapsed="false">
      <c r="A100" s="108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12"/>
      <c r="G100" s="113" t="str">
        <f aca="false">IFERROR(IF(F100="","",VLOOKUP(D100,'Ceiling - Project impl.'!$A$1:$F$204,3,0)),"")</f>
        <v/>
      </c>
      <c r="H100" s="114" t="n">
        <f aca="false">IF(OR((F100-INT(F100))=0,(F100-INT(F100)=0.5)),IFERROR(ROUND(F100*G100,2),0),0)</f>
        <v>0</v>
      </c>
      <c r="I100" s="115"/>
      <c r="J100" s="112"/>
      <c r="K100" s="113" t="str">
        <f aca="false">IFERROR(IF(J100=""," ",VLOOKUP(D100,'Ceiling - Project impl.'!$A$1:$F$204,4,0)),"")</f>
        <v> </v>
      </c>
      <c r="L100" s="114" t="n">
        <f aca="false">IF(OR((J100-INT(J100))=0,(J100-INT(J100)=0.5)),IFERROR(ROUND(J100*K100,2),0),0)</f>
        <v>0</v>
      </c>
      <c r="M100" s="115"/>
      <c r="N100" s="112"/>
      <c r="O100" s="113" t="str">
        <f aca="false">IFERROR(IF(N100=""," ",VLOOKUP(D100,'Ceiling - Project impl.'!$A$1:$F$204,5,0)),"")</f>
        <v> </v>
      </c>
      <c r="P100" s="114" t="n">
        <f aca="false">IF(OR((N100-INT(N100))=0,(N100-INT(N100)=0.5)),IFERROR(ROUND(N100*O100,2),0),0)</f>
        <v>0</v>
      </c>
      <c r="Q100" s="115"/>
      <c r="R100" s="112"/>
      <c r="S100" s="113" t="str">
        <f aca="false">IFERROR(IF(R100=""," ",VLOOKUP(D100,'Ceiling - Project impl.'!$A$1:$F$204,6,0)),"")</f>
        <v> </v>
      </c>
      <c r="T100" s="114" t="n">
        <f aca="false">IF(OR((R100-INT(R100))=0,(R100-INT(R100)=0.5)),IFERROR(ROUND(R100*S100,2),0),0)</f>
        <v>0</v>
      </c>
      <c r="U100" s="116" t="n">
        <f aca="false">+R100+N100+J100+F100</f>
        <v>0</v>
      </c>
      <c r="V100" s="117" t="n">
        <f aca="false">IFERROR(+T100+P100+L100+H100,0)</f>
        <v>0</v>
      </c>
      <c r="W100" s="118"/>
    </row>
    <row r="101" customFormat="false" ht="12.75" hidden="false" customHeight="false" outlineLevel="0" collapsed="false">
      <c r="A101" s="108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12"/>
      <c r="G101" s="113" t="str">
        <f aca="false">IFERROR(IF(F101="","",VLOOKUP(D101,'Ceiling - Project impl.'!$A$1:$F$204,3,0)),"")</f>
        <v/>
      </c>
      <c r="H101" s="114" t="n">
        <f aca="false">IF(OR((F101-INT(F101))=0,(F101-INT(F101)=0.5)),IFERROR(ROUND(F101*G101,2),0),0)</f>
        <v>0</v>
      </c>
      <c r="I101" s="115"/>
      <c r="J101" s="112"/>
      <c r="K101" s="113" t="str">
        <f aca="false">IFERROR(IF(J101=""," ",VLOOKUP(D101,'Ceiling - Project impl.'!$A$1:$F$204,4,0)),"")</f>
        <v> </v>
      </c>
      <c r="L101" s="114" t="n">
        <f aca="false">IF(OR((J101-INT(J101))=0,(J101-INT(J101)=0.5)),IFERROR(ROUND(J101*K101,2),0),0)</f>
        <v>0</v>
      </c>
      <c r="M101" s="115"/>
      <c r="N101" s="112"/>
      <c r="O101" s="113" t="str">
        <f aca="false">IFERROR(IF(N101=""," ",VLOOKUP(D101,'Ceiling - Project impl.'!$A$1:$F$204,5,0)),"")</f>
        <v> </v>
      </c>
      <c r="P101" s="114" t="n">
        <f aca="false">IF(OR((N101-INT(N101))=0,(N101-INT(N101)=0.5)),IFERROR(ROUND(N101*O101,2),0),0)</f>
        <v>0</v>
      </c>
      <c r="Q101" s="115"/>
      <c r="R101" s="112"/>
      <c r="S101" s="113" t="str">
        <f aca="false">IFERROR(IF(R101=""," ",VLOOKUP(D101,'Ceiling - Project impl.'!$A$1:$F$204,6,0)),"")</f>
        <v> </v>
      </c>
      <c r="T101" s="114" t="n">
        <f aca="false">IF(OR((R101-INT(R101))=0,(R101-INT(R101)=0.5)),IFERROR(ROUND(R101*S101,2),0),0)</f>
        <v>0</v>
      </c>
      <c r="U101" s="116" t="n">
        <f aca="false">+R101+N101+J101+F101</f>
        <v>0</v>
      </c>
      <c r="V101" s="117" t="n">
        <f aca="false">IFERROR(+T101+P101+L101+H101,0)</f>
        <v>0</v>
      </c>
      <c r="W101" s="118"/>
    </row>
    <row r="102" customFormat="false" ht="12.75" hidden="false" customHeight="false" outlineLevel="0" collapsed="false">
      <c r="A102" s="108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12"/>
      <c r="G102" s="113" t="str">
        <f aca="false">IFERROR(IF(F102="","",VLOOKUP(D102,'Ceiling - Project impl.'!$A$1:$F$204,3,0)),"")</f>
        <v/>
      </c>
      <c r="H102" s="114" t="n">
        <f aca="false">IF(OR((F102-INT(F102))=0,(F102-INT(F102)=0.5)),IFERROR(ROUND(F102*G102,2),0),0)</f>
        <v>0</v>
      </c>
      <c r="I102" s="115"/>
      <c r="J102" s="112"/>
      <c r="K102" s="113" t="str">
        <f aca="false">IFERROR(IF(J102=""," ",VLOOKUP(D102,'Ceiling - Project impl.'!$A$1:$F$204,4,0)),"")</f>
        <v> </v>
      </c>
      <c r="L102" s="114" t="n">
        <f aca="false">IF(OR((J102-INT(J102))=0,(J102-INT(J102)=0.5)),IFERROR(ROUND(J102*K102,2),0),0)</f>
        <v>0</v>
      </c>
      <c r="M102" s="115"/>
      <c r="N102" s="112"/>
      <c r="O102" s="113" t="str">
        <f aca="false">IFERROR(IF(N102=""," ",VLOOKUP(D102,'Ceiling - Project impl.'!$A$1:$F$204,5,0)),"")</f>
        <v> </v>
      </c>
      <c r="P102" s="114" t="n">
        <f aca="false">IF(OR((N102-INT(N102))=0,(N102-INT(N102)=0.5)),IFERROR(ROUND(N102*O102,2),0),0)</f>
        <v>0</v>
      </c>
      <c r="Q102" s="115"/>
      <c r="R102" s="112"/>
      <c r="S102" s="113" t="str">
        <f aca="false">IFERROR(IF(R102=""," ",VLOOKUP(D102,'Ceiling - Project impl.'!$A$1:$F$204,6,0)),"")</f>
        <v> </v>
      </c>
      <c r="T102" s="114" t="n">
        <f aca="false">IF(OR((R102-INT(R102))=0,(R102-INT(R102)=0.5)),IFERROR(ROUND(R102*S102,2),0),0)</f>
        <v>0</v>
      </c>
      <c r="U102" s="116" t="n">
        <f aca="false">+R102+N102+J102+F102</f>
        <v>0</v>
      </c>
      <c r="V102" s="117" t="n">
        <f aca="false">IFERROR(+T102+P102+L102+H102,0)</f>
        <v>0</v>
      </c>
      <c r="W102" s="118"/>
    </row>
    <row r="103" customFormat="false" ht="12.75" hidden="false" customHeight="false" outlineLevel="0" collapsed="false">
      <c r="A103" s="108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12"/>
      <c r="G103" s="113" t="str">
        <f aca="false">IFERROR(IF(F103="","",VLOOKUP(D103,'Ceiling - Project impl.'!$A$1:$F$204,3,0)),"")</f>
        <v/>
      </c>
      <c r="H103" s="114" t="n">
        <f aca="false">IF(OR((F103-INT(F103))=0,(F103-INT(F103)=0.5)),IFERROR(ROUND(F103*G103,2),0),0)</f>
        <v>0</v>
      </c>
      <c r="I103" s="115"/>
      <c r="J103" s="112"/>
      <c r="K103" s="113" t="str">
        <f aca="false">IFERROR(IF(J103=""," ",VLOOKUP(D103,'Ceiling - Project impl.'!$A$1:$F$204,4,0)),"")</f>
        <v> </v>
      </c>
      <c r="L103" s="114" t="n">
        <f aca="false">IF(OR((J103-INT(J103))=0,(J103-INT(J103)=0.5)),IFERROR(ROUND(J103*K103,2),0),0)</f>
        <v>0</v>
      </c>
      <c r="M103" s="115"/>
      <c r="N103" s="112"/>
      <c r="O103" s="113" t="str">
        <f aca="false">IFERROR(IF(N103=""," ",VLOOKUP(D103,'Ceiling - Project impl.'!$A$1:$F$204,5,0)),"")</f>
        <v> </v>
      </c>
      <c r="P103" s="114" t="n">
        <f aca="false">IF(OR((N103-INT(N103))=0,(N103-INT(N103)=0.5)),IFERROR(ROUND(N103*O103,2),0),0)</f>
        <v>0</v>
      </c>
      <c r="Q103" s="115"/>
      <c r="R103" s="112"/>
      <c r="S103" s="113" t="str">
        <f aca="false">IFERROR(IF(R103=""," ",VLOOKUP(D103,'Ceiling - Project impl.'!$A$1:$F$204,6,0)),"")</f>
        <v> </v>
      </c>
      <c r="T103" s="114" t="n">
        <f aca="false">IF(OR((R103-INT(R103))=0,(R103-INT(R103)=0.5)),IFERROR(ROUND(R103*S103,2),0),0)</f>
        <v>0</v>
      </c>
      <c r="U103" s="116" t="n">
        <f aca="false">+R103+N103+J103+F103</f>
        <v>0</v>
      </c>
      <c r="V103" s="117" t="n">
        <f aca="false">IFERROR(+T103+P103+L103+H103,0)</f>
        <v>0</v>
      </c>
      <c r="W103" s="118"/>
    </row>
    <row r="104" customFormat="false" ht="12.75" hidden="false" customHeight="false" outlineLevel="0" collapsed="false">
      <c r="A104" s="108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12"/>
      <c r="G104" s="113" t="str">
        <f aca="false">IFERROR(IF(F104="","",VLOOKUP(D104,'Ceiling - Project impl.'!$A$1:$F$204,3,0)),"")</f>
        <v/>
      </c>
      <c r="H104" s="114" t="n">
        <f aca="false">IF(OR((F104-INT(F104))=0,(F104-INT(F104)=0.5)),IFERROR(ROUND(F104*G104,2),0),0)</f>
        <v>0</v>
      </c>
      <c r="I104" s="115"/>
      <c r="J104" s="112"/>
      <c r="K104" s="113" t="str">
        <f aca="false">IFERROR(IF(J104=""," ",VLOOKUP(D104,'Ceiling - Project impl.'!$A$1:$F$204,4,0)),"")</f>
        <v> </v>
      </c>
      <c r="L104" s="114" t="n">
        <f aca="false">IF(OR((J104-INT(J104))=0,(J104-INT(J104)=0.5)),IFERROR(ROUND(J104*K104,2),0),0)</f>
        <v>0</v>
      </c>
      <c r="M104" s="115"/>
      <c r="N104" s="112"/>
      <c r="O104" s="113" t="str">
        <f aca="false">IFERROR(IF(N104=""," ",VLOOKUP(D104,'Ceiling - Project impl.'!$A$1:$F$204,5,0)),"")</f>
        <v> </v>
      </c>
      <c r="P104" s="114" t="n">
        <f aca="false">IF(OR((N104-INT(N104))=0,(N104-INT(N104)=0.5)),IFERROR(ROUND(N104*O104,2),0),0)</f>
        <v>0</v>
      </c>
      <c r="Q104" s="115"/>
      <c r="R104" s="112"/>
      <c r="S104" s="113" t="str">
        <f aca="false">IFERROR(IF(R104=""," ",VLOOKUP(D104,'Ceiling - Project impl.'!$A$1:$F$204,6,0)),"")</f>
        <v> </v>
      </c>
      <c r="T104" s="114" t="n">
        <f aca="false">IF(OR((R104-INT(R104))=0,(R104-INT(R104)=0.5)),IFERROR(ROUND(R104*S104,2),0),0)</f>
        <v>0</v>
      </c>
      <c r="U104" s="116" t="n">
        <f aca="false">+R104+N104+J104+F104</f>
        <v>0</v>
      </c>
      <c r="V104" s="117" t="n">
        <f aca="false">IFERROR(+T104+P104+L104+H104,0)</f>
        <v>0</v>
      </c>
      <c r="W104" s="118"/>
    </row>
    <row r="105" customFormat="false" ht="12.75" hidden="false" customHeight="false" outlineLevel="0" collapsed="false">
      <c r="A105" s="108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12"/>
      <c r="G105" s="113" t="str">
        <f aca="false">IFERROR(IF(F105="","",VLOOKUP(D105,'Ceiling - Project impl.'!$A$1:$F$204,3,0)),"")</f>
        <v/>
      </c>
      <c r="H105" s="114" t="n">
        <f aca="false">IF(OR((F105-INT(F105))=0,(F105-INT(F105)=0.5)),IFERROR(ROUND(F105*G105,2),0),0)</f>
        <v>0</v>
      </c>
      <c r="I105" s="115"/>
      <c r="J105" s="112"/>
      <c r="K105" s="113" t="str">
        <f aca="false">IFERROR(IF(J105=""," ",VLOOKUP(D105,'Ceiling - Project impl.'!$A$1:$F$204,4,0)),"")</f>
        <v> </v>
      </c>
      <c r="L105" s="114" t="n">
        <f aca="false">IF(OR((J105-INT(J105))=0,(J105-INT(J105)=0.5)),IFERROR(ROUND(J105*K105,2),0),0)</f>
        <v>0</v>
      </c>
      <c r="M105" s="115"/>
      <c r="N105" s="112"/>
      <c r="O105" s="113" t="str">
        <f aca="false">IFERROR(IF(N105=""," ",VLOOKUP(D105,'Ceiling - Project impl.'!$A$1:$F$204,5,0)),"")</f>
        <v> </v>
      </c>
      <c r="P105" s="114" t="n">
        <f aca="false">IF(OR((N105-INT(N105))=0,(N105-INT(N105)=0.5)),IFERROR(ROUND(N105*O105,2),0),0)</f>
        <v>0</v>
      </c>
      <c r="Q105" s="115"/>
      <c r="R105" s="112"/>
      <c r="S105" s="113" t="str">
        <f aca="false">IFERROR(IF(R105=""," ",VLOOKUP(D105,'Ceiling - Project impl.'!$A$1:$F$204,6,0)),"")</f>
        <v> </v>
      </c>
      <c r="T105" s="114" t="n">
        <f aca="false">IF(OR((R105-INT(R105))=0,(R105-INT(R105)=0.5)),IFERROR(ROUND(R105*S105,2),0),0)</f>
        <v>0</v>
      </c>
      <c r="U105" s="116" t="n">
        <f aca="false">+R105+N105+J105+F105</f>
        <v>0</v>
      </c>
      <c r="V105" s="117" t="n">
        <f aca="false">IFERROR(+T105+P105+L105+H105,0)</f>
        <v>0</v>
      </c>
      <c r="W105" s="118"/>
    </row>
    <row r="106" customFormat="false" ht="12.75" hidden="false" customHeight="false" outlineLevel="0" collapsed="false">
      <c r="A106" s="108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12"/>
      <c r="G106" s="113" t="str">
        <f aca="false">IFERROR(IF(F106="","",VLOOKUP(D106,'Ceiling - Project impl.'!$A$1:$F$204,3,0)),"")</f>
        <v/>
      </c>
      <c r="H106" s="114" t="n">
        <f aca="false">IF(OR((F106-INT(F106))=0,(F106-INT(F106)=0.5)),IFERROR(ROUND(F106*G106,2),0),0)</f>
        <v>0</v>
      </c>
      <c r="I106" s="115"/>
      <c r="J106" s="112"/>
      <c r="K106" s="113" t="str">
        <f aca="false">IFERROR(IF(J106=""," ",VLOOKUP(D106,'Ceiling - Project impl.'!$A$1:$F$204,4,0)),"")</f>
        <v> </v>
      </c>
      <c r="L106" s="114" t="n">
        <f aca="false">IF(OR((J106-INT(J106))=0,(J106-INT(J106)=0.5)),IFERROR(ROUND(J106*K106,2),0),0)</f>
        <v>0</v>
      </c>
      <c r="M106" s="115"/>
      <c r="N106" s="112"/>
      <c r="O106" s="113" t="str">
        <f aca="false">IFERROR(IF(N106=""," ",VLOOKUP(D106,'Ceiling - Project impl.'!$A$1:$F$204,5,0)),"")</f>
        <v> </v>
      </c>
      <c r="P106" s="114" t="n">
        <f aca="false">IF(OR((N106-INT(N106))=0,(N106-INT(N106)=0.5)),IFERROR(ROUND(N106*O106,2),0),0)</f>
        <v>0</v>
      </c>
      <c r="Q106" s="115"/>
      <c r="R106" s="112"/>
      <c r="S106" s="113" t="str">
        <f aca="false">IFERROR(IF(R106=""," ",VLOOKUP(D106,'Ceiling - Project impl.'!$A$1:$F$204,6,0)),"")</f>
        <v> </v>
      </c>
      <c r="T106" s="114" t="n">
        <f aca="false">IF(OR((R106-INT(R106))=0,(R106-INT(R106)=0.5)),IFERROR(ROUND(R106*S106,2),0),0)</f>
        <v>0</v>
      </c>
      <c r="U106" s="116" t="n">
        <f aca="false">+R106+N106+J106+F106</f>
        <v>0</v>
      </c>
      <c r="V106" s="117" t="n">
        <f aca="false">IFERROR(+T106+P106+L106+H106,0)</f>
        <v>0</v>
      </c>
      <c r="W106" s="118"/>
    </row>
    <row r="107" customFormat="false" ht="12.75" hidden="false" customHeight="false" outlineLevel="0" collapsed="false">
      <c r="A107" s="108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12"/>
      <c r="G107" s="113" t="str">
        <f aca="false">IFERROR(IF(F107="","",VLOOKUP(D107,'Ceiling - Project impl.'!$A$1:$F$204,3,0)),"")</f>
        <v/>
      </c>
      <c r="H107" s="114" t="n">
        <f aca="false">IF(OR((F107-INT(F107))=0,(F107-INT(F107)=0.5)),IFERROR(ROUND(F107*G107,2),0),0)</f>
        <v>0</v>
      </c>
      <c r="I107" s="115"/>
      <c r="J107" s="112"/>
      <c r="K107" s="113" t="str">
        <f aca="false">IFERROR(IF(J107=""," ",VLOOKUP(D107,'Ceiling - Project impl.'!$A$1:$F$204,4,0)),"")</f>
        <v> </v>
      </c>
      <c r="L107" s="114" t="n">
        <f aca="false">IF(OR((J107-INT(J107))=0,(J107-INT(J107)=0.5)),IFERROR(ROUND(J107*K107,2),0),0)</f>
        <v>0</v>
      </c>
      <c r="M107" s="115"/>
      <c r="N107" s="112"/>
      <c r="O107" s="113" t="str">
        <f aca="false">IFERROR(IF(N107=""," ",VLOOKUP(D107,'Ceiling - Project impl.'!$A$1:$F$204,5,0)),"")</f>
        <v> </v>
      </c>
      <c r="P107" s="114" t="n">
        <f aca="false">IF(OR((N107-INT(N107))=0,(N107-INT(N107)=0.5)),IFERROR(ROUND(N107*O107,2),0),0)</f>
        <v>0</v>
      </c>
      <c r="Q107" s="115"/>
      <c r="R107" s="112"/>
      <c r="S107" s="113" t="str">
        <f aca="false">IFERROR(IF(R107=""," ",VLOOKUP(D107,'Ceiling - Project impl.'!$A$1:$F$204,6,0)),"")</f>
        <v> </v>
      </c>
      <c r="T107" s="114" t="n">
        <f aca="false">IF(OR((R107-INT(R107))=0,(R107-INT(R107)=0.5)),IFERROR(ROUND(R107*S107,2),0),0)</f>
        <v>0</v>
      </c>
      <c r="U107" s="116" t="n">
        <f aca="false">+R107+N107+J107+F107</f>
        <v>0</v>
      </c>
      <c r="V107" s="117" t="n">
        <f aca="false">IFERROR(+T107+P107+L107+H107,0)</f>
        <v>0</v>
      </c>
      <c r="W107" s="118"/>
    </row>
    <row r="108" customFormat="false" ht="12.75" hidden="false" customHeight="false" outlineLevel="0" collapsed="false">
      <c r="A108" s="108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12"/>
      <c r="G108" s="113" t="str">
        <f aca="false">IFERROR(IF(F108="","",VLOOKUP(D108,'Ceiling - Project impl.'!$A$1:$F$204,3,0)),"")</f>
        <v/>
      </c>
      <c r="H108" s="114" t="n">
        <f aca="false">IF(OR((F108-INT(F108))=0,(F108-INT(F108)=0.5)),IFERROR(ROUND(F108*G108,2),0),0)</f>
        <v>0</v>
      </c>
      <c r="I108" s="115"/>
      <c r="J108" s="112"/>
      <c r="K108" s="113" t="str">
        <f aca="false">IFERROR(IF(J108=""," ",VLOOKUP(D108,'Ceiling - Project impl.'!$A$1:$F$204,4,0)),"")</f>
        <v> </v>
      </c>
      <c r="L108" s="114" t="n">
        <f aca="false">IF(OR((J108-INT(J108))=0,(J108-INT(J108)=0.5)),IFERROR(ROUND(J108*K108,2),0),0)</f>
        <v>0</v>
      </c>
      <c r="M108" s="115"/>
      <c r="N108" s="112"/>
      <c r="O108" s="113" t="str">
        <f aca="false">IFERROR(IF(N108=""," ",VLOOKUP(D108,'Ceiling - Project impl.'!$A$1:$F$204,5,0)),"")</f>
        <v> </v>
      </c>
      <c r="P108" s="114" t="n">
        <f aca="false">IF(OR((N108-INT(N108))=0,(N108-INT(N108)=0.5)),IFERROR(ROUND(N108*O108,2),0),0)</f>
        <v>0</v>
      </c>
      <c r="Q108" s="115"/>
      <c r="R108" s="112"/>
      <c r="S108" s="113" t="str">
        <f aca="false">IFERROR(IF(R108=""," ",VLOOKUP(D108,'Ceiling - Project impl.'!$A$1:$F$204,6,0)),"")</f>
        <v> </v>
      </c>
      <c r="T108" s="114" t="n">
        <f aca="false">IF(OR((R108-INT(R108))=0,(R108-INT(R108)=0.5)),IFERROR(ROUND(R108*S108,2),0),0)</f>
        <v>0</v>
      </c>
      <c r="U108" s="116" t="n">
        <f aca="false">+R108+N108+J108+F108</f>
        <v>0</v>
      </c>
      <c r="V108" s="117" t="n">
        <f aca="false">IFERROR(+T108+P108+L108+H108,0)</f>
        <v>0</v>
      </c>
      <c r="W108" s="118"/>
    </row>
    <row r="109" customFormat="false" ht="12.75" hidden="false" customHeight="false" outlineLevel="0" collapsed="false">
      <c r="A109" s="108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12"/>
      <c r="G109" s="113" t="str">
        <f aca="false">IFERROR(IF(F109="","",VLOOKUP(D109,'Ceiling - Project impl.'!$A$1:$F$204,3,0)),"")</f>
        <v/>
      </c>
      <c r="H109" s="114" t="n">
        <f aca="false">IF(OR((F109-INT(F109))=0,(F109-INT(F109)=0.5)),IFERROR(ROUND(F109*G109,2),0),0)</f>
        <v>0</v>
      </c>
      <c r="I109" s="115"/>
      <c r="J109" s="112"/>
      <c r="K109" s="113" t="str">
        <f aca="false">IFERROR(IF(J109=""," ",VLOOKUP(D109,'Ceiling - Project impl.'!$A$1:$F$204,4,0)),"")</f>
        <v> </v>
      </c>
      <c r="L109" s="114" t="n">
        <f aca="false">IF(OR((J109-INT(J109))=0,(J109-INT(J109)=0.5)),IFERROR(ROUND(J109*K109,2),0),0)</f>
        <v>0</v>
      </c>
      <c r="M109" s="115"/>
      <c r="N109" s="112"/>
      <c r="O109" s="113" t="str">
        <f aca="false">IFERROR(IF(N109=""," ",VLOOKUP(D109,'Ceiling - Project impl.'!$A$1:$F$204,5,0)),"")</f>
        <v> </v>
      </c>
      <c r="P109" s="114" t="n">
        <f aca="false">IF(OR((N109-INT(N109))=0,(N109-INT(N109)=0.5)),IFERROR(ROUND(N109*O109,2),0),0)</f>
        <v>0</v>
      </c>
      <c r="Q109" s="115"/>
      <c r="R109" s="112"/>
      <c r="S109" s="113" t="str">
        <f aca="false">IFERROR(IF(R109=""," ",VLOOKUP(D109,'Ceiling - Project impl.'!$A$1:$F$204,6,0)),"")</f>
        <v> </v>
      </c>
      <c r="T109" s="114" t="n">
        <f aca="false">IF(OR((R109-INT(R109))=0,(R109-INT(R109)=0.5)),IFERROR(ROUND(R109*S109,2),0),0)</f>
        <v>0</v>
      </c>
      <c r="U109" s="116" t="n">
        <f aca="false">+R109+N109+J109+F109</f>
        <v>0</v>
      </c>
      <c r="V109" s="117" t="n">
        <f aca="false">IFERROR(+T109+P109+L109+H109,0)</f>
        <v>0</v>
      </c>
      <c r="W109" s="118"/>
    </row>
    <row r="110" customFormat="false" ht="12.75" hidden="false" customHeight="false" outlineLevel="0" collapsed="false">
      <c r="A110" s="108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12"/>
      <c r="G110" s="113" t="str">
        <f aca="false">IFERROR(IF(F110="","",VLOOKUP(D110,'Ceiling - Project impl.'!$A$1:$F$204,3,0)),"")</f>
        <v/>
      </c>
      <c r="H110" s="114" t="n">
        <f aca="false">IF(OR((F110-INT(F110))=0,(F110-INT(F110)=0.5)),IFERROR(ROUND(F110*G110,2),0),0)</f>
        <v>0</v>
      </c>
      <c r="I110" s="115"/>
      <c r="J110" s="112"/>
      <c r="K110" s="113" t="str">
        <f aca="false">IFERROR(IF(J110=""," ",VLOOKUP(D110,'Ceiling - Project impl.'!$A$1:$F$204,4,0)),"")</f>
        <v> </v>
      </c>
      <c r="L110" s="114" t="n">
        <f aca="false">IF(OR((J110-INT(J110))=0,(J110-INT(J110)=0.5)),IFERROR(ROUND(J110*K110,2),0),0)</f>
        <v>0</v>
      </c>
      <c r="M110" s="115"/>
      <c r="N110" s="112"/>
      <c r="O110" s="113" t="str">
        <f aca="false">IFERROR(IF(N110=""," ",VLOOKUP(D110,'Ceiling - Project impl.'!$A$1:$F$204,5,0)),"")</f>
        <v> </v>
      </c>
      <c r="P110" s="114" t="n">
        <f aca="false">IF(OR((N110-INT(N110))=0,(N110-INT(N110)=0.5)),IFERROR(ROUND(N110*O110,2),0),0)</f>
        <v>0</v>
      </c>
      <c r="Q110" s="115"/>
      <c r="R110" s="112"/>
      <c r="S110" s="113" t="str">
        <f aca="false">IFERROR(IF(R110=""," ",VLOOKUP(D110,'Ceiling - Project impl.'!$A$1:$F$204,6,0)),"")</f>
        <v> </v>
      </c>
      <c r="T110" s="114" t="n">
        <f aca="false">IF(OR((R110-INT(R110))=0,(R110-INT(R110)=0.5)),IFERROR(ROUND(R110*S110,2),0),0)</f>
        <v>0</v>
      </c>
      <c r="U110" s="116" t="n">
        <f aca="false">+R110+N110+J110+F110</f>
        <v>0</v>
      </c>
      <c r="V110" s="117" t="n">
        <f aca="false">IFERROR(+T110+P110+L110+H110,0)</f>
        <v>0</v>
      </c>
      <c r="W110" s="118"/>
    </row>
    <row r="111" customFormat="false" ht="12.75" hidden="false" customHeight="false" outlineLevel="0" collapsed="false">
      <c r="A111" s="108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12"/>
      <c r="G111" s="113" t="str">
        <f aca="false">IFERROR(IF(F111="","",VLOOKUP(D111,'Ceiling - Project impl.'!$A$1:$F$204,3,0)),"")</f>
        <v/>
      </c>
      <c r="H111" s="114" t="n">
        <f aca="false">IF(OR((F111-INT(F111))=0,(F111-INT(F111)=0.5)),IFERROR(ROUND(F111*G111,2),0),0)</f>
        <v>0</v>
      </c>
      <c r="I111" s="115"/>
      <c r="J111" s="112"/>
      <c r="K111" s="113" t="str">
        <f aca="false">IFERROR(IF(J111=""," ",VLOOKUP(D111,'Ceiling - Project impl.'!$A$1:$F$204,4,0)),"")</f>
        <v> </v>
      </c>
      <c r="L111" s="114" t="n">
        <f aca="false">IF(OR((J111-INT(J111))=0,(J111-INT(J111)=0.5)),IFERROR(ROUND(J111*K111,2),0),0)</f>
        <v>0</v>
      </c>
      <c r="M111" s="115"/>
      <c r="N111" s="112"/>
      <c r="O111" s="113" t="str">
        <f aca="false">IFERROR(IF(N111=""," ",VLOOKUP(D111,'Ceiling - Project impl.'!$A$1:$F$204,5,0)),"")</f>
        <v> </v>
      </c>
      <c r="P111" s="114" t="n">
        <f aca="false">IF(OR((N111-INT(N111))=0,(N111-INT(N111)=0.5)),IFERROR(ROUND(N111*O111,2),0),0)</f>
        <v>0</v>
      </c>
      <c r="Q111" s="115"/>
      <c r="R111" s="112"/>
      <c r="S111" s="113" t="str">
        <f aca="false">IFERROR(IF(R111=""," ",VLOOKUP(D111,'Ceiling - Project impl.'!$A$1:$F$204,6,0)),"")</f>
        <v> </v>
      </c>
      <c r="T111" s="114" t="n">
        <f aca="false">IF(OR((R111-INT(R111))=0,(R111-INT(R111)=0.5)),IFERROR(ROUND(R111*S111,2),0),0)</f>
        <v>0</v>
      </c>
      <c r="U111" s="116" t="n">
        <f aca="false">+R111+N111+J111+F111</f>
        <v>0</v>
      </c>
      <c r="V111" s="117" t="n">
        <f aca="false">IFERROR(+T111+P111+L111+H111,0)</f>
        <v>0</v>
      </c>
      <c r="W111" s="118"/>
    </row>
    <row r="112" customFormat="false" ht="12.75" hidden="false" customHeight="false" outlineLevel="0" collapsed="false">
      <c r="A112" s="108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12"/>
      <c r="G112" s="113" t="str">
        <f aca="false">IFERROR(IF(F112="","",VLOOKUP(D112,'Ceiling - Project impl.'!$A$1:$F$204,3,0)),"")</f>
        <v/>
      </c>
      <c r="H112" s="114" t="n">
        <f aca="false">IF(OR((F112-INT(F112))=0,(F112-INT(F112)=0.5)),IFERROR(ROUND(F112*G112,2),0),0)</f>
        <v>0</v>
      </c>
      <c r="I112" s="115"/>
      <c r="J112" s="112"/>
      <c r="K112" s="113" t="str">
        <f aca="false">IFERROR(IF(J112=""," ",VLOOKUP(D112,'Ceiling - Project impl.'!$A$1:$F$204,4,0)),"")</f>
        <v> </v>
      </c>
      <c r="L112" s="114" t="n">
        <f aca="false">IF(OR((J112-INT(J112))=0,(J112-INT(J112)=0.5)),IFERROR(ROUND(J112*K112,2),0),0)</f>
        <v>0</v>
      </c>
      <c r="M112" s="115"/>
      <c r="N112" s="112"/>
      <c r="O112" s="113" t="str">
        <f aca="false">IFERROR(IF(N112=""," ",VLOOKUP(D112,'Ceiling - Project impl.'!$A$1:$F$204,5,0)),"")</f>
        <v> </v>
      </c>
      <c r="P112" s="114" t="n">
        <f aca="false">IF(OR((N112-INT(N112))=0,(N112-INT(N112)=0.5)),IFERROR(ROUND(N112*O112,2),0),0)</f>
        <v>0</v>
      </c>
      <c r="Q112" s="115"/>
      <c r="R112" s="112"/>
      <c r="S112" s="113" t="str">
        <f aca="false">IFERROR(IF(R112=""," ",VLOOKUP(D112,'Ceiling - Project impl.'!$A$1:$F$204,6,0)),"")</f>
        <v> </v>
      </c>
      <c r="T112" s="114" t="n">
        <f aca="false">IF(OR((R112-INT(R112))=0,(R112-INT(R112)=0.5)),IFERROR(ROUND(R112*S112,2),0),0)</f>
        <v>0</v>
      </c>
      <c r="U112" s="116" t="n">
        <f aca="false">+R112+N112+J112+F112</f>
        <v>0</v>
      </c>
      <c r="V112" s="117" t="n">
        <f aca="false">IFERROR(+T112+P112+L112+H112,0)</f>
        <v>0</v>
      </c>
      <c r="W112" s="118"/>
    </row>
    <row r="113" customFormat="false" ht="12.75" hidden="false" customHeight="false" outlineLevel="0" collapsed="false">
      <c r="A113" s="108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12"/>
      <c r="G113" s="113" t="str">
        <f aca="false">IFERROR(IF(F113="","",VLOOKUP(D113,'Ceiling - Project impl.'!$A$1:$F$204,3,0)),"")</f>
        <v/>
      </c>
      <c r="H113" s="114" t="n">
        <f aca="false">IF(OR((F113-INT(F113))=0,(F113-INT(F113)=0.5)),IFERROR(ROUND(F113*G113,2),0),0)</f>
        <v>0</v>
      </c>
      <c r="I113" s="115"/>
      <c r="J113" s="112"/>
      <c r="K113" s="113" t="str">
        <f aca="false">IFERROR(IF(J113=""," ",VLOOKUP(D113,'Ceiling - Project impl.'!$A$1:$F$204,4,0)),"")</f>
        <v> </v>
      </c>
      <c r="L113" s="114" t="n">
        <f aca="false">IF(OR((J113-INT(J113))=0,(J113-INT(J113)=0.5)),IFERROR(ROUND(J113*K113,2),0),0)</f>
        <v>0</v>
      </c>
      <c r="M113" s="115"/>
      <c r="N113" s="112"/>
      <c r="O113" s="113" t="str">
        <f aca="false">IFERROR(IF(N113=""," ",VLOOKUP(D113,'Ceiling - Project impl.'!$A$1:$F$204,5,0)),"")</f>
        <v> </v>
      </c>
      <c r="P113" s="114" t="n">
        <f aca="false">IF(OR((N113-INT(N113))=0,(N113-INT(N113)=0.5)),IFERROR(ROUND(N113*O113,2),0),0)</f>
        <v>0</v>
      </c>
      <c r="Q113" s="115"/>
      <c r="R113" s="112"/>
      <c r="S113" s="113" t="str">
        <f aca="false">IFERROR(IF(R113=""," ",VLOOKUP(D113,'Ceiling - Project impl.'!$A$1:$F$204,6,0)),"")</f>
        <v> </v>
      </c>
      <c r="T113" s="114" t="n">
        <f aca="false">IF(OR((R113-INT(R113))=0,(R113-INT(R113)=0.5)),IFERROR(ROUND(R113*S113,2),0),0)</f>
        <v>0</v>
      </c>
      <c r="U113" s="116" t="n">
        <f aca="false">+R113+N113+J113+F113</f>
        <v>0</v>
      </c>
      <c r="V113" s="117" t="n">
        <f aca="false">IFERROR(+T113+P113+L113+H113,0)</f>
        <v>0</v>
      </c>
      <c r="W113" s="118"/>
    </row>
    <row r="114" customFormat="false" ht="12.75" hidden="false" customHeight="false" outlineLevel="0" collapsed="false">
      <c r="A114" s="108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12"/>
      <c r="G114" s="113" t="str">
        <f aca="false">IFERROR(IF(F114="","",VLOOKUP(D114,'Ceiling - Project impl.'!$A$1:$F$204,3,0)),"")</f>
        <v/>
      </c>
      <c r="H114" s="114" t="n">
        <f aca="false">IF(OR((F114-INT(F114))=0,(F114-INT(F114)=0.5)),IFERROR(ROUND(F114*G114,2),0),0)</f>
        <v>0</v>
      </c>
      <c r="I114" s="115"/>
      <c r="J114" s="112"/>
      <c r="K114" s="113" t="str">
        <f aca="false">IFERROR(IF(J114=""," ",VLOOKUP(D114,'Ceiling - Project impl.'!$A$1:$F$204,4,0)),"")</f>
        <v> </v>
      </c>
      <c r="L114" s="114" t="n">
        <f aca="false">IF(OR((J114-INT(J114))=0,(J114-INT(J114)=0.5)),IFERROR(ROUND(J114*K114,2),0),0)</f>
        <v>0</v>
      </c>
      <c r="M114" s="115"/>
      <c r="N114" s="112"/>
      <c r="O114" s="113" t="str">
        <f aca="false">IFERROR(IF(N114=""," ",VLOOKUP(D114,'Ceiling - Project impl.'!$A$1:$F$204,5,0)),"")</f>
        <v> </v>
      </c>
      <c r="P114" s="114" t="n">
        <f aca="false">IF(OR((N114-INT(N114))=0,(N114-INT(N114)=0.5)),IFERROR(ROUND(N114*O114,2),0),0)</f>
        <v>0</v>
      </c>
      <c r="Q114" s="115"/>
      <c r="R114" s="112"/>
      <c r="S114" s="113" t="str">
        <f aca="false">IFERROR(IF(R114=""," ",VLOOKUP(D114,'Ceiling - Project impl.'!$A$1:$F$204,6,0)),"")</f>
        <v> </v>
      </c>
      <c r="T114" s="114" t="n">
        <f aca="false">IF(OR((R114-INT(R114))=0,(R114-INT(R114)=0.5)),IFERROR(ROUND(R114*S114,2),0),0)</f>
        <v>0</v>
      </c>
      <c r="U114" s="116" t="n">
        <f aca="false">+R114+N114+J114+F114</f>
        <v>0</v>
      </c>
      <c r="V114" s="117" t="n">
        <f aca="false">IFERROR(+T114+P114+L114+H114,0)</f>
        <v>0</v>
      </c>
      <c r="W114" s="118"/>
    </row>
    <row r="115" customFormat="false" ht="12.75" hidden="false" customHeight="false" outlineLevel="0" collapsed="false">
      <c r="A115" s="108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12"/>
      <c r="G115" s="113" t="str">
        <f aca="false">IFERROR(IF(F115="","",VLOOKUP(D115,'Ceiling - Project impl.'!$A$1:$F$204,3,0)),"")</f>
        <v/>
      </c>
      <c r="H115" s="114" t="n">
        <f aca="false">IF(OR((F115-INT(F115))=0,(F115-INT(F115)=0.5)),IFERROR(ROUND(F115*G115,2),0),0)</f>
        <v>0</v>
      </c>
      <c r="I115" s="115"/>
      <c r="J115" s="112"/>
      <c r="K115" s="113" t="str">
        <f aca="false">IFERROR(IF(J115=""," ",VLOOKUP(D115,'Ceiling - Project impl.'!$A$1:$F$204,4,0)),"")</f>
        <v> </v>
      </c>
      <c r="L115" s="114" t="n">
        <f aca="false">IF(OR((J115-INT(J115))=0,(J115-INT(J115)=0.5)),IFERROR(ROUND(J115*K115,2),0),0)</f>
        <v>0</v>
      </c>
      <c r="M115" s="115"/>
      <c r="N115" s="112"/>
      <c r="O115" s="113" t="str">
        <f aca="false">IFERROR(IF(N115=""," ",VLOOKUP(D115,'Ceiling - Project impl.'!$A$1:$F$204,5,0)),"")</f>
        <v> </v>
      </c>
      <c r="P115" s="114" t="n">
        <f aca="false">IF(OR((N115-INT(N115))=0,(N115-INT(N115)=0.5)),IFERROR(ROUND(N115*O115,2),0),0)</f>
        <v>0</v>
      </c>
      <c r="Q115" s="115"/>
      <c r="R115" s="112"/>
      <c r="S115" s="113" t="str">
        <f aca="false">IFERROR(IF(R115=""," ",VLOOKUP(D115,'Ceiling - Project impl.'!$A$1:$F$204,6,0)),"")</f>
        <v> </v>
      </c>
      <c r="T115" s="114" t="n">
        <f aca="false">IF(OR((R115-INT(R115))=0,(R115-INT(R115)=0.5)),IFERROR(ROUND(R115*S115,2),0),0)</f>
        <v>0</v>
      </c>
      <c r="U115" s="116" t="n">
        <f aca="false">+R115+N115+J115+F115</f>
        <v>0</v>
      </c>
      <c r="V115" s="117" t="n">
        <f aca="false">IFERROR(+T115+P115+L115+H115,0)</f>
        <v>0</v>
      </c>
      <c r="W115" s="118"/>
    </row>
    <row r="116" customFormat="false" ht="12.75" hidden="false" customHeight="false" outlineLevel="0" collapsed="false">
      <c r="A116" s="108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12"/>
      <c r="G116" s="113" t="str">
        <f aca="false">IFERROR(IF(F116="","",VLOOKUP(D116,'Ceiling - Project impl.'!$A$1:$F$204,3,0)),"")</f>
        <v/>
      </c>
      <c r="H116" s="114" t="n">
        <f aca="false">IF(OR((F116-INT(F116))=0,(F116-INT(F116)=0.5)),IFERROR(ROUND(F116*G116,2),0),0)</f>
        <v>0</v>
      </c>
      <c r="I116" s="115"/>
      <c r="J116" s="112"/>
      <c r="K116" s="113" t="str">
        <f aca="false">IFERROR(IF(J116=""," ",VLOOKUP(D116,'Ceiling - Project impl.'!$A$1:$F$204,4,0)),"")</f>
        <v> </v>
      </c>
      <c r="L116" s="114" t="n">
        <f aca="false">IF(OR((J116-INT(J116))=0,(J116-INT(J116)=0.5)),IFERROR(ROUND(J116*K116,2),0),0)</f>
        <v>0</v>
      </c>
      <c r="M116" s="115"/>
      <c r="N116" s="112"/>
      <c r="O116" s="113" t="str">
        <f aca="false">IFERROR(IF(N116=""," ",VLOOKUP(D116,'Ceiling - Project impl.'!$A$1:$F$204,5,0)),"")</f>
        <v> </v>
      </c>
      <c r="P116" s="114" t="n">
        <f aca="false">IF(OR((N116-INT(N116))=0,(N116-INT(N116)=0.5)),IFERROR(ROUND(N116*O116,2),0),0)</f>
        <v>0</v>
      </c>
      <c r="Q116" s="115"/>
      <c r="R116" s="112"/>
      <c r="S116" s="113" t="str">
        <f aca="false">IFERROR(IF(R116=""," ",VLOOKUP(D116,'Ceiling - Project impl.'!$A$1:$F$204,6,0)),"")</f>
        <v> </v>
      </c>
      <c r="T116" s="114" t="n">
        <f aca="false">IF(OR((R116-INT(R116))=0,(R116-INT(R116)=0.5)),IFERROR(ROUND(R116*S116,2),0),0)</f>
        <v>0</v>
      </c>
      <c r="U116" s="116" t="n">
        <f aca="false">+R116+N116+J116+F116</f>
        <v>0</v>
      </c>
      <c r="V116" s="117" t="n">
        <f aca="false">IFERROR(+T116+P116+L116+H116,0)</f>
        <v>0</v>
      </c>
      <c r="W116" s="118"/>
    </row>
    <row r="117" customFormat="false" ht="12.75" hidden="false" customHeight="false" outlineLevel="0" collapsed="false">
      <c r="A117" s="108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12"/>
      <c r="G117" s="113" t="str">
        <f aca="false">IFERROR(IF(F117="","",VLOOKUP(D117,'Ceiling - Project impl.'!$A$1:$F$204,3,0)),"")</f>
        <v/>
      </c>
      <c r="H117" s="114" t="n">
        <f aca="false">IF(OR((F117-INT(F117))=0,(F117-INT(F117)=0.5)),IFERROR(ROUND(F117*G117,2),0),0)</f>
        <v>0</v>
      </c>
      <c r="I117" s="115"/>
      <c r="J117" s="112"/>
      <c r="K117" s="113" t="str">
        <f aca="false">IFERROR(IF(J117=""," ",VLOOKUP(D117,'Ceiling - Project impl.'!$A$1:$F$204,4,0)),"")</f>
        <v> </v>
      </c>
      <c r="L117" s="114" t="n">
        <f aca="false">IF(OR((J117-INT(J117))=0,(J117-INT(J117)=0.5)),IFERROR(ROUND(J117*K117,2),0),0)</f>
        <v>0</v>
      </c>
      <c r="M117" s="115"/>
      <c r="N117" s="112"/>
      <c r="O117" s="113" t="str">
        <f aca="false">IFERROR(IF(N117=""," ",VLOOKUP(D117,'Ceiling - Project impl.'!$A$1:$F$204,5,0)),"")</f>
        <v> </v>
      </c>
      <c r="P117" s="114" t="n">
        <f aca="false">IF(OR((N117-INT(N117))=0,(N117-INT(N117)=0.5)),IFERROR(ROUND(N117*O117,2),0),0)</f>
        <v>0</v>
      </c>
      <c r="Q117" s="115"/>
      <c r="R117" s="112"/>
      <c r="S117" s="113" t="str">
        <f aca="false">IFERROR(IF(R117=""," ",VLOOKUP(D117,'Ceiling - Project impl.'!$A$1:$F$204,6,0)),"")</f>
        <v> </v>
      </c>
      <c r="T117" s="114" t="n">
        <f aca="false">IF(OR((R117-INT(R117))=0,(R117-INT(R117)=0.5)),IFERROR(ROUND(R117*S117,2),0),0)</f>
        <v>0</v>
      </c>
      <c r="U117" s="116" t="n">
        <f aca="false">+R117+N117+J117+F117</f>
        <v>0</v>
      </c>
      <c r="V117" s="117" t="n">
        <f aca="false">IFERROR(+T117+P117+L117+H117,0)</f>
        <v>0</v>
      </c>
      <c r="W117" s="118"/>
    </row>
    <row r="118" customFormat="false" ht="12.75" hidden="false" customHeight="false" outlineLevel="0" collapsed="false">
      <c r="A118" s="108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12"/>
      <c r="G118" s="113" t="str">
        <f aca="false">IFERROR(IF(F118="","",VLOOKUP(D118,'Ceiling - Project impl.'!$A$1:$F$204,3,0)),"")</f>
        <v/>
      </c>
      <c r="H118" s="114" t="n">
        <f aca="false">IF(OR((F118-INT(F118))=0,(F118-INT(F118)=0.5)),IFERROR(ROUND(F118*G118,2),0),0)</f>
        <v>0</v>
      </c>
      <c r="I118" s="115"/>
      <c r="J118" s="112"/>
      <c r="K118" s="113" t="str">
        <f aca="false">IFERROR(IF(J118=""," ",VLOOKUP(D118,'Ceiling - Project impl.'!$A$1:$F$204,4,0)),"")</f>
        <v> </v>
      </c>
      <c r="L118" s="114" t="n">
        <f aca="false">IF(OR((J118-INT(J118))=0,(J118-INT(J118)=0.5)),IFERROR(ROUND(J118*K118,2),0),0)</f>
        <v>0</v>
      </c>
      <c r="M118" s="115"/>
      <c r="N118" s="112"/>
      <c r="O118" s="113" t="str">
        <f aca="false">IFERROR(IF(N118=""," ",VLOOKUP(D118,'Ceiling - Project impl.'!$A$1:$F$204,5,0)),"")</f>
        <v> </v>
      </c>
      <c r="P118" s="114" t="n">
        <f aca="false">IF(OR((N118-INT(N118))=0,(N118-INT(N118)=0.5)),IFERROR(ROUND(N118*O118,2),0),0)</f>
        <v>0</v>
      </c>
      <c r="Q118" s="115"/>
      <c r="R118" s="112"/>
      <c r="S118" s="113" t="str">
        <f aca="false">IFERROR(IF(R118=""," ",VLOOKUP(D118,'Ceiling - Project impl.'!$A$1:$F$204,6,0)),"")</f>
        <v> </v>
      </c>
      <c r="T118" s="114" t="n">
        <f aca="false">IF(OR((R118-INT(R118))=0,(R118-INT(R118)=0.5)),IFERROR(ROUND(R118*S118,2),0),0)</f>
        <v>0</v>
      </c>
      <c r="U118" s="116" t="n">
        <f aca="false">+R118+N118+J118+F118</f>
        <v>0</v>
      </c>
      <c r="V118" s="117" t="n">
        <f aca="false">IFERROR(+T118+P118+L118+H118,0)</f>
        <v>0</v>
      </c>
      <c r="W118" s="118"/>
    </row>
    <row r="119" customFormat="false" ht="12.75" hidden="false" customHeight="false" outlineLevel="0" collapsed="false">
      <c r="A119" s="108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12"/>
      <c r="G119" s="113" t="str">
        <f aca="false">IFERROR(IF(F119="","",VLOOKUP(D119,'Ceiling - Project impl.'!$A$1:$F$204,3,0)),"")</f>
        <v/>
      </c>
      <c r="H119" s="114" t="n">
        <f aca="false">IF(OR((F119-INT(F119))=0,(F119-INT(F119)=0.5)),IFERROR(ROUND(F119*G119,2),0),0)</f>
        <v>0</v>
      </c>
      <c r="I119" s="115"/>
      <c r="J119" s="112"/>
      <c r="K119" s="113" t="str">
        <f aca="false">IFERROR(IF(J119=""," ",VLOOKUP(D119,'Ceiling - Project impl.'!$A$1:$F$204,4,0)),"")</f>
        <v> </v>
      </c>
      <c r="L119" s="114" t="n">
        <f aca="false">IF(OR((J119-INT(J119))=0,(J119-INT(J119)=0.5)),IFERROR(ROUND(J119*K119,2),0),0)</f>
        <v>0</v>
      </c>
      <c r="M119" s="115"/>
      <c r="N119" s="112"/>
      <c r="O119" s="113" t="str">
        <f aca="false">IFERROR(IF(N119=""," ",VLOOKUP(D119,'Ceiling - Project impl.'!$A$1:$F$204,5,0)),"")</f>
        <v> </v>
      </c>
      <c r="P119" s="114" t="n">
        <f aca="false">IF(OR((N119-INT(N119))=0,(N119-INT(N119)=0.5)),IFERROR(ROUND(N119*O119,2),0),0)</f>
        <v>0</v>
      </c>
      <c r="Q119" s="115"/>
      <c r="R119" s="112"/>
      <c r="S119" s="113" t="str">
        <f aca="false">IFERROR(IF(R119=""," ",VLOOKUP(D119,'Ceiling - Project impl.'!$A$1:$F$204,6,0)),"")</f>
        <v> </v>
      </c>
      <c r="T119" s="114" t="n">
        <f aca="false">IF(OR((R119-INT(R119))=0,(R119-INT(R119)=0.5)),IFERROR(ROUND(R119*S119,2),0),0)</f>
        <v>0</v>
      </c>
      <c r="U119" s="116" t="n">
        <f aca="false">+R119+N119+J119+F119</f>
        <v>0</v>
      </c>
      <c r="V119" s="117" t="n">
        <f aca="false">IFERROR(+T119+P119+L119+H119,0)</f>
        <v>0</v>
      </c>
      <c r="W119" s="118"/>
    </row>
    <row r="120" customFormat="false" ht="12.75" hidden="false" customHeight="false" outlineLevel="0" collapsed="false">
      <c r="A120" s="108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12"/>
      <c r="G120" s="113" t="str">
        <f aca="false">IFERROR(IF(F120="","",VLOOKUP(D120,'Ceiling - Project impl.'!$A$1:$F$204,3,0)),"")</f>
        <v/>
      </c>
      <c r="H120" s="114" t="n">
        <f aca="false">IF(OR((F120-INT(F120))=0,(F120-INT(F120)=0.5)),IFERROR(ROUND(F120*G120,2),0),0)</f>
        <v>0</v>
      </c>
      <c r="I120" s="115"/>
      <c r="J120" s="112"/>
      <c r="K120" s="113" t="str">
        <f aca="false">IFERROR(IF(J120=""," ",VLOOKUP(D120,'Ceiling - Project impl.'!$A$1:$F$204,4,0)),"")</f>
        <v> </v>
      </c>
      <c r="L120" s="114" t="n">
        <f aca="false">IF(OR((J120-INT(J120))=0,(J120-INT(J120)=0.5)),IFERROR(ROUND(J120*K120,2),0),0)</f>
        <v>0</v>
      </c>
      <c r="M120" s="115"/>
      <c r="N120" s="112"/>
      <c r="O120" s="113" t="str">
        <f aca="false">IFERROR(IF(N120=""," ",VLOOKUP(D120,'Ceiling - Project impl.'!$A$1:$F$204,5,0)),"")</f>
        <v> </v>
      </c>
      <c r="P120" s="114" t="n">
        <f aca="false">IF(OR((N120-INT(N120))=0,(N120-INT(N120)=0.5)),IFERROR(ROUND(N120*O120,2),0),0)</f>
        <v>0</v>
      </c>
      <c r="Q120" s="115"/>
      <c r="R120" s="112"/>
      <c r="S120" s="113" t="str">
        <f aca="false">IFERROR(IF(R120=""," ",VLOOKUP(D120,'Ceiling - Project impl.'!$A$1:$F$204,6,0)),"")</f>
        <v> </v>
      </c>
      <c r="T120" s="114" t="n">
        <f aca="false">IF(OR((R120-INT(R120))=0,(R120-INT(R120)=0.5)),IFERROR(ROUND(R120*S120,2),0),0)</f>
        <v>0</v>
      </c>
      <c r="U120" s="116" t="n">
        <f aca="false">+R120+N120+J120+F120</f>
        <v>0</v>
      </c>
      <c r="V120" s="117" t="n">
        <f aca="false">IFERROR(+T120+P120+L120+H120,0)</f>
        <v>0</v>
      </c>
      <c r="W120" s="118"/>
    </row>
    <row r="121" customFormat="false" ht="12.75" hidden="false" customHeight="false" outlineLevel="0" collapsed="false">
      <c r="A121" s="108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12"/>
      <c r="G121" s="113" t="str">
        <f aca="false">IFERROR(IF(F121="","",VLOOKUP(D121,'Ceiling - Project impl.'!$A$1:$F$204,3,0)),"")</f>
        <v/>
      </c>
      <c r="H121" s="114" t="n">
        <f aca="false">IF(OR((F121-INT(F121))=0,(F121-INT(F121)=0.5)),IFERROR(ROUND(F121*G121,2),0),0)</f>
        <v>0</v>
      </c>
      <c r="I121" s="115"/>
      <c r="J121" s="112"/>
      <c r="K121" s="113" t="str">
        <f aca="false">IFERROR(IF(J121=""," ",VLOOKUP(D121,'Ceiling - Project impl.'!$A$1:$F$204,4,0)),"")</f>
        <v> </v>
      </c>
      <c r="L121" s="114" t="n">
        <f aca="false">IF(OR((J121-INT(J121))=0,(J121-INT(J121)=0.5)),IFERROR(ROUND(J121*K121,2),0),0)</f>
        <v>0</v>
      </c>
      <c r="M121" s="115"/>
      <c r="N121" s="112"/>
      <c r="O121" s="113" t="str">
        <f aca="false">IFERROR(IF(N121=""," ",VLOOKUP(D121,'Ceiling - Project impl.'!$A$1:$F$204,5,0)),"")</f>
        <v> </v>
      </c>
      <c r="P121" s="114" t="n">
        <f aca="false">IF(OR((N121-INT(N121))=0,(N121-INT(N121)=0.5)),IFERROR(ROUND(N121*O121,2),0),0)</f>
        <v>0</v>
      </c>
      <c r="Q121" s="115"/>
      <c r="R121" s="112"/>
      <c r="S121" s="113" t="str">
        <f aca="false">IFERROR(IF(R121=""," ",VLOOKUP(D121,'Ceiling - Project impl.'!$A$1:$F$204,6,0)),"")</f>
        <v> </v>
      </c>
      <c r="T121" s="114" t="n">
        <f aca="false">IF(OR((R121-INT(R121))=0,(R121-INT(R121)=0.5)),IFERROR(ROUND(R121*S121,2),0),0)</f>
        <v>0</v>
      </c>
      <c r="U121" s="116" t="n">
        <f aca="false">+R121+N121+J121+F121</f>
        <v>0</v>
      </c>
      <c r="V121" s="117" t="n">
        <f aca="false">IFERROR(+T121+P121+L121+H121,0)</f>
        <v>0</v>
      </c>
      <c r="W121" s="118"/>
    </row>
    <row r="122" customFormat="false" ht="12.75" hidden="false" customHeight="false" outlineLevel="0" collapsed="false">
      <c r="A122" s="108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12"/>
      <c r="G122" s="113" t="str">
        <f aca="false">IFERROR(IF(F122="","",VLOOKUP(D122,'Ceiling - Project impl.'!$A$1:$F$204,3,0)),"")</f>
        <v/>
      </c>
      <c r="H122" s="114" t="n">
        <f aca="false">IF(OR((F122-INT(F122))=0,(F122-INT(F122)=0.5)),IFERROR(ROUND(F122*G122,2),0),0)</f>
        <v>0</v>
      </c>
      <c r="I122" s="115"/>
      <c r="J122" s="112"/>
      <c r="K122" s="113" t="str">
        <f aca="false">IFERROR(IF(J122=""," ",VLOOKUP(D122,'Ceiling - Project impl.'!$A$1:$F$204,4,0)),"")</f>
        <v> </v>
      </c>
      <c r="L122" s="114" t="n">
        <f aca="false">IF(OR((J122-INT(J122))=0,(J122-INT(J122)=0.5)),IFERROR(ROUND(J122*K122,2),0),0)</f>
        <v>0</v>
      </c>
      <c r="M122" s="115"/>
      <c r="N122" s="112"/>
      <c r="O122" s="113" t="str">
        <f aca="false">IFERROR(IF(N122=""," ",VLOOKUP(D122,'Ceiling - Project impl.'!$A$1:$F$204,5,0)),"")</f>
        <v> </v>
      </c>
      <c r="P122" s="114" t="n">
        <f aca="false">IF(OR((N122-INT(N122))=0,(N122-INT(N122)=0.5)),IFERROR(ROUND(N122*O122,2),0),0)</f>
        <v>0</v>
      </c>
      <c r="Q122" s="115"/>
      <c r="R122" s="112"/>
      <c r="S122" s="113" t="str">
        <f aca="false">IFERROR(IF(R122=""," ",VLOOKUP(D122,'Ceiling - Project impl.'!$A$1:$F$204,6,0)),"")</f>
        <v> </v>
      </c>
      <c r="T122" s="114" t="n">
        <f aca="false">IF(OR((R122-INT(R122))=0,(R122-INT(R122)=0.5)),IFERROR(ROUND(R122*S122,2),0),0)</f>
        <v>0</v>
      </c>
      <c r="U122" s="116" t="n">
        <f aca="false">+R122+N122+J122+F122</f>
        <v>0</v>
      </c>
      <c r="V122" s="117" t="n">
        <f aca="false">IFERROR(+T122+P122+L122+H122,0)</f>
        <v>0</v>
      </c>
      <c r="W122" s="118"/>
    </row>
    <row r="123" customFormat="false" ht="13.5" hidden="false" customHeight="false" outlineLevel="0" collapsed="false">
      <c r="A123" s="108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12"/>
      <c r="G123" s="119" t="str">
        <f aca="false">IFERROR(IF(F123="","",VLOOKUP(D123,'Ceiling - Project impl.'!$A$1:$F$204,3,0)),"")</f>
        <v/>
      </c>
      <c r="H123" s="114" t="n">
        <f aca="false">IF(OR((F123-INT(F123))=0,(F123-INT(F123)=0.5)),IFERROR(ROUND(F123*G123,2),0),0)</f>
        <v>0</v>
      </c>
      <c r="I123" s="115"/>
      <c r="J123" s="112"/>
      <c r="K123" s="113" t="str">
        <f aca="false">IFERROR(IF(J123=""," ",VLOOKUP(D123,'Ceiling - Project impl.'!$A$1:$F$204,4,0)),"")</f>
        <v> </v>
      </c>
      <c r="L123" s="114" t="n">
        <f aca="false">IF(OR((J123-INT(J123))=0,(J123-INT(J123)=0.5)),IFERROR(ROUND(J123*K123,2),0),0)</f>
        <v>0</v>
      </c>
      <c r="M123" s="115"/>
      <c r="N123" s="112"/>
      <c r="O123" s="119" t="str">
        <f aca="false">IFERROR(IF(N123=""," ",VLOOKUP(D123,'Ceiling - Project impl.'!$A$1:$F$204,5,0)),"")</f>
        <v> </v>
      </c>
      <c r="P123" s="114" t="n">
        <f aca="false">IF(OR((N123-INT(N123))=0,(N123-INT(N123)=0.5)),IFERROR(ROUND(N123*O123,2),0),0)</f>
        <v>0</v>
      </c>
      <c r="Q123" s="115"/>
      <c r="R123" s="112"/>
      <c r="S123" s="113" t="str">
        <f aca="false">IFERROR(IF(R123=""," ",VLOOKUP(D123,'Ceiling - Project impl.'!$A$1:$F$204,6,0)),"")</f>
        <v> </v>
      </c>
      <c r="T123" s="114" t="n">
        <f aca="false">IF(OR((R123-INT(R123))=0,(R123-INT(R123)=0.5)),IFERROR(ROUND(R123*S123,2),0),0)</f>
        <v>0</v>
      </c>
      <c r="U123" s="120" t="n">
        <f aca="false">+R123+N123+J123+F123</f>
        <v>0</v>
      </c>
      <c r="V123" s="121" t="n">
        <f aca="false">IFERROR(+T123+P123+L123+H123,0)</f>
        <v>0</v>
      </c>
      <c r="W123" s="118"/>
    </row>
    <row r="124" customFormat="false" ht="17.25" hidden="false" customHeight="false" outlineLevel="0" collapsed="false">
      <c r="A124" s="122"/>
      <c r="B124" s="123"/>
      <c r="C124" s="124" t="str">
        <f aca="false">+Translation!A62</f>
        <v>Total Part III</v>
      </c>
      <c r="D124" s="124"/>
      <c r="E124" s="125"/>
      <c r="F124" s="126" t="n">
        <f aca="false">SUM(F4:F123)</f>
        <v>0.7</v>
      </c>
      <c r="G124" s="127"/>
      <c r="H124" s="128" t="n">
        <f aca="false">SUM(H4:H123)</f>
        <v>0</v>
      </c>
      <c r="I124" s="129"/>
      <c r="J124" s="126" t="n">
        <f aca="false">SUM(J4:J123)</f>
        <v>0.5</v>
      </c>
      <c r="K124" s="127"/>
      <c r="L124" s="128" t="n">
        <f aca="false">SUM(L4:L123)</f>
        <v>0</v>
      </c>
      <c r="M124" s="129"/>
      <c r="N124" s="126" t="n">
        <f aca="false">SUM(N4:N123)</f>
        <v>0.7</v>
      </c>
      <c r="O124" s="127"/>
      <c r="P124" s="128" t="n">
        <f aca="false">SUM(P4:P123)</f>
        <v>0</v>
      </c>
      <c r="Q124" s="129"/>
      <c r="R124" s="126" t="n">
        <f aca="false">SUM(R4:R123)</f>
        <v>0</v>
      </c>
      <c r="S124" s="127"/>
      <c r="T124" s="130" t="n">
        <f aca="false">SUM(T4:T123)</f>
        <v>0</v>
      </c>
      <c r="U124" s="131" t="n">
        <f aca="false">SUM(U4:U123)</f>
        <v>1.9</v>
      </c>
      <c r="V124" s="132" t="n">
        <f aca="false">SUM(V4:V123)</f>
        <v>0</v>
      </c>
      <c r="W124" s="118"/>
    </row>
    <row r="125" customFormat="false" ht="5.25" hidden="false" customHeight="true" outlineLevel="0" collapsed="false">
      <c r="A125" s="118"/>
      <c r="B125" s="118"/>
      <c r="C125" s="133"/>
      <c r="D125" s="133"/>
      <c r="E125" s="134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7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1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false" hidden="true" outlineLevel="0" max="1025" min="17" style="1" width="11.52"/>
  </cols>
  <sheetData>
    <row r="1" s="90" customFormat="true" ht="17.25" hidden="false" customHeight="true" outlineLevel="0" collapsed="false">
      <c r="A1" s="135" t="str">
        <f aca="false">+Translation!A63</f>
        <v>Part IV -</v>
      </c>
      <c r="B1" s="135"/>
      <c r="C1" s="135"/>
      <c r="D1" s="136" t="str">
        <f aca="false">+Translation!A64</f>
        <v>Additional funding for learning mobility activities realised within an Alliance</v>
      </c>
      <c r="E1" s="136"/>
      <c r="F1" s="136"/>
      <c r="G1" s="136"/>
      <c r="H1" s="136"/>
      <c r="I1" s="136"/>
      <c r="J1" s="136"/>
      <c r="K1" s="136"/>
      <c r="L1" s="136"/>
      <c r="M1" s="136"/>
      <c r="N1" s="137" t="str">
        <f aca="false">+Translation!A65</f>
        <v>(OPTIONAL)</v>
      </c>
      <c r="O1" s="137"/>
      <c r="P1" s="51"/>
      <c r="Q1" s="138"/>
      <c r="R1" s="138"/>
      <c r="S1" s="138"/>
      <c r="T1" s="138"/>
      <c r="U1" s="138"/>
      <c r="V1" s="139"/>
    </row>
    <row r="2" customFormat="false" ht="4.5" hidden="false" customHeight="true" outlineLevel="0" collapsed="false">
      <c r="A2" s="140"/>
      <c r="B2" s="51"/>
      <c r="C2" s="133"/>
      <c r="D2" s="133"/>
      <c r="E2" s="133"/>
      <c r="F2" s="133"/>
      <c r="G2" s="141"/>
      <c r="H2" s="118"/>
      <c r="I2" s="118"/>
      <c r="J2" s="118"/>
      <c r="K2" s="118"/>
      <c r="L2" s="118"/>
      <c r="M2" s="118"/>
      <c r="N2" s="118"/>
      <c r="O2" s="142"/>
      <c r="P2" s="51"/>
    </row>
    <row r="3" customFormat="false" ht="17.25" hidden="false" customHeight="false" outlineLevel="0" collapsed="false">
      <c r="A3" s="143"/>
      <c r="B3" s="51"/>
      <c r="C3" s="144" t="str">
        <f aca="false">+Translation!A66</f>
        <v>Learning mobility - Travel costs</v>
      </c>
      <c r="D3" s="144"/>
      <c r="E3" s="144"/>
      <c r="F3" s="144"/>
      <c r="G3" s="51"/>
      <c r="H3" s="145" t="str">
        <f aca="false">+Translation!A67</f>
        <v>Learning mobility - Subsistence costs</v>
      </c>
      <c r="I3" s="145"/>
      <c r="J3" s="145"/>
      <c r="K3" s="145"/>
      <c r="L3" s="145"/>
      <c r="M3" s="145"/>
      <c r="N3" s="145"/>
      <c r="O3" s="146"/>
      <c r="P3" s="51"/>
    </row>
    <row r="4" customFormat="false" ht="33" hidden="false" customHeight="false" outlineLevel="0" collapsed="false">
      <c r="A4" s="143"/>
      <c r="B4" s="51"/>
      <c r="C4" s="147" t="str">
        <f aca="false">+Translation!A68</f>
        <v>Distance</v>
      </c>
      <c r="D4" s="147"/>
      <c r="E4" s="147"/>
      <c r="F4" s="148" t="str">
        <f aca="false">+Translation!A69</f>
        <v>Unit cost per participant</v>
      </c>
      <c r="G4" s="51"/>
      <c r="H4" s="149" t="str">
        <f aca="false">+Translation!A70</f>
        <v>Activity Type</v>
      </c>
      <c r="I4" s="149"/>
      <c r="J4" s="149"/>
      <c r="K4" s="149"/>
      <c r="L4" s="149"/>
      <c r="M4" s="149"/>
      <c r="N4" s="150" t="str">
        <f aca="false">+Translation!A71</f>
        <v>Unit cost per participant</v>
      </c>
      <c r="O4" s="146"/>
      <c r="P4" s="51"/>
    </row>
    <row r="5" customFormat="false" ht="16.5" hidden="false" customHeight="false" outlineLevel="0" collapsed="false">
      <c r="A5" s="143"/>
      <c r="B5" s="51"/>
      <c r="C5" s="151" t="s">
        <v>26</v>
      </c>
      <c r="D5" s="152"/>
      <c r="E5" s="153"/>
      <c r="F5" s="154" t="n">
        <v>275</v>
      </c>
      <c r="G5" s="51"/>
      <c r="H5" s="155" t="n">
        <v>1</v>
      </c>
      <c r="I5" s="156" t="str">
        <f aca="false">+Translation!A72</f>
        <v>Activities targeting staff up to the 14th day</v>
      </c>
      <c r="J5" s="157"/>
      <c r="K5" s="157"/>
      <c r="L5" s="157"/>
      <c r="M5" s="158"/>
      <c r="N5" s="159" t="n">
        <v>100</v>
      </c>
      <c r="O5" s="146"/>
      <c r="P5" s="51"/>
    </row>
    <row r="6" customFormat="false" ht="17.25" hidden="false" customHeight="false" outlineLevel="0" collapsed="false">
      <c r="A6" s="143"/>
      <c r="B6" s="51"/>
      <c r="C6" s="160" t="s">
        <v>27</v>
      </c>
      <c r="D6" s="161"/>
      <c r="E6" s="162"/>
      <c r="F6" s="163" t="n">
        <v>360</v>
      </c>
      <c r="G6" s="51"/>
      <c r="H6" s="155" t="n">
        <v>2</v>
      </c>
      <c r="I6" s="156" t="str">
        <f aca="false">+Translation!A73</f>
        <v>Activities targeting staff between the 15th and 60th day</v>
      </c>
      <c r="J6" s="157"/>
      <c r="K6" s="157"/>
      <c r="L6" s="157"/>
      <c r="M6" s="158"/>
      <c r="N6" s="159" t="n">
        <v>70</v>
      </c>
      <c r="O6" s="146"/>
      <c r="P6" s="51"/>
    </row>
    <row r="7" customFormat="false" ht="16.5" hidden="false" customHeight="false" outlineLevel="0" collapsed="false">
      <c r="A7" s="143"/>
      <c r="B7" s="51"/>
      <c r="C7" s="164"/>
      <c r="D7" s="164"/>
      <c r="E7" s="164"/>
      <c r="F7" s="165"/>
      <c r="G7" s="51"/>
      <c r="H7" s="155" t="n">
        <v>3</v>
      </c>
      <c r="I7" s="156" t="str">
        <f aca="false">+Translation!A74</f>
        <v>Activities targeting learners up to the 14th day</v>
      </c>
      <c r="J7" s="157"/>
      <c r="K7" s="157"/>
      <c r="L7" s="157"/>
      <c r="M7" s="158"/>
      <c r="N7" s="159" t="n">
        <v>55</v>
      </c>
      <c r="O7" s="146"/>
      <c r="P7" s="51"/>
    </row>
    <row r="8" s="90" customFormat="true" ht="17.25" hidden="false" customHeight="false" outlineLevel="0" collapsed="false">
      <c r="A8" s="166"/>
      <c r="B8" s="167"/>
      <c r="C8" s="167"/>
      <c r="D8" s="167"/>
      <c r="E8" s="167"/>
      <c r="F8" s="167"/>
      <c r="G8" s="167"/>
      <c r="H8" s="168" t="n">
        <v>4</v>
      </c>
      <c r="I8" s="169" t="str">
        <f aca="false">+Translation!A75</f>
        <v>Activities targeting learners between the 15th and 60th day</v>
      </c>
      <c r="J8" s="170"/>
      <c r="K8" s="170"/>
      <c r="L8" s="170"/>
      <c r="M8" s="171"/>
      <c r="N8" s="172" t="n">
        <v>40</v>
      </c>
      <c r="O8" s="173"/>
      <c r="P8" s="167"/>
    </row>
    <row r="9" s="90" customFormat="true" ht="6.75" hidden="false" customHeight="true" outlineLevel="0" collapsed="false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73"/>
      <c r="P9" s="167"/>
    </row>
    <row r="10" s="100" customFormat="true" ht="12.75" hidden="false" customHeight="true" outlineLevel="0" collapsed="false">
      <c r="A10" s="174"/>
      <c r="B10" s="175"/>
      <c r="C10" s="176" t="str">
        <f aca="false">+Translation!A76</f>
        <v>Partner</v>
      </c>
      <c r="D10" s="176"/>
      <c r="E10" s="177"/>
      <c r="F10" s="178" t="str">
        <f aca="false">+C3</f>
        <v>Learning mobility - Travel costs</v>
      </c>
      <c r="G10" s="178"/>
      <c r="H10" s="178"/>
      <c r="I10" s="178"/>
      <c r="J10" s="179" t="str">
        <f aca="false">+H3</f>
        <v>Learning mobility - Subsistence costs</v>
      </c>
      <c r="K10" s="179"/>
      <c r="L10" s="179"/>
      <c r="M10" s="179"/>
      <c r="N10" s="177"/>
      <c r="O10" s="180"/>
      <c r="P10" s="175"/>
    </row>
    <row r="11" s="100" customFormat="true" ht="68.45" hidden="false" customHeight="true" outlineLevel="0" collapsed="false">
      <c r="A11" s="174"/>
      <c r="B11" s="175"/>
      <c r="C11" s="181" t="str">
        <f aca="false">+Translation!A77</f>
        <v>Name</v>
      </c>
      <c r="D11" s="182" t="str">
        <f aca="false">+Translation!A78</f>
        <v>Country</v>
      </c>
      <c r="E11" s="177"/>
      <c r="F11" s="183" t="str">
        <f aca="false">+Translation!A79</f>
        <v>Distance</v>
      </c>
      <c r="G11" s="184" t="str">
        <f aca="false">+Translation!A80</f>
        <v>Number of travels 
(from their place of location to the venue of the activity and return)</v>
      </c>
      <c r="H11" s="185" t="str">
        <f aca="false">+Translation!A81</f>
        <v>Cost per participant</v>
      </c>
      <c r="I11" s="186" t="str">
        <f aca="false">+Translation!A82</f>
        <v>Travel costs</v>
      </c>
      <c r="J11" s="183" t="str">
        <f aca="false">+Translation!A83</f>
        <v>Activity type</v>
      </c>
      <c r="K11" s="187" t="str">
        <f aca="false">+Translation!A84</f>
        <v>Number of days</v>
      </c>
      <c r="L11" s="185" t="str">
        <f aca="false">+Translation!A85</f>
        <v>Unit cost per participant</v>
      </c>
      <c r="M11" s="186" t="str">
        <f aca="false">+Translation!A86</f>
        <v>Subsistence costs</v>
      </c>
      <c r="N11" s="188" t="str">
        <f aca="false">+Translation!A87</f>
        <v>Work Package Number</v>
      </c>
      <c r="O11" s="188"/>
      <c r="P11" s="175"/>
    </row>
    <row r="12" customFormat="false" ht="15" hidden="false" customHeight="true" outlineLevel="0" collapsed="false">
      <c r="A12" s="189"/>
      <c r="B12" s="190" t="str">
        <f aca="false">IFERROR(IF(LEFT(A12,1)="P",TRIM(LEFT(A12,3)),TRIM(RIGHT(A12,3))),"")</f>
        <v/>
      </c>
      <c r="C12" s="191" t="str">
        <f aca="false">IFERROR(IF(A12="","",IF(VLOOKUP(A12,'I and II. Overview'!$F$36:$L$75,4,0)="","",VLOOKUP(A12,'I and II. Overview'!$F$36:$L$75,4,0))),"")</f>
        <v/>
      </c>
      <c r="D12" s="191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92"/>
      <c r="G12" s="193"/>
      <c r="H12" s="194" t="str">
        <f aca="false">IF(D12="","",IF(F12="","",VLOOKUP(F12,$C$5:$F$6,4,0)))</f>
        <v/>
      </c>
      <c r="I12" s="195" t="str">
        <f aca="false">IF((G12-INT(G12))=0,IFERROR(ROUND(G12*H12,2)," "),0)</f>
        <v> </v>
      </c>
      <c r="J12" s="196"/>
      <c r="K12" s="197"/>
      <c r="L12" s="194" t="str">
        <f aca="false">IF(D12="","",IF(J12="","",VLOOKUP(J12,$H$5:$N$8,7,0)))</f>
        <v/>
      </c>
      <c r="M12" s="195" t="str">
        <f aca="false">IF(OR((K12-INT(K12))=0,(K12-INT(K12)=0.5)),IFERROR(ROUND(K12*L12,2)," "),0)</f>
        <v> </v>
      </c>
      <c r="N12" s="198"/>
      <c r="O12" s="198"/>
      <c r="P12" s="51"/>
    </row>
    <row r="13" customFormat="false" ht="12.75" hidden="false" customHeight="false" outlineLevel="0" collapsed="false">
      <c r="A13" s="189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99"/>
      <c r="G13" s="200"/>
      <c r="H13" s="201" t="str">
        <f aca="false">IF(D13="","",IF(F13="","",VLOOKUP(F13,$C$5:$F$6,4,0)))</f>
        <v/>
      </c>
      <c r="I13" s="202" t="str">
        <f aca="false">IF((G13-INT(G13))=0,IFERROR(ROUND(G13*H13,2)," "),0)</f>
        <v> </v>
      </c>
      <c r="J13" s="203"/>
      <c r="K13" s="204"/>
      <c r="L13" s="201" t="str">
        <f aca="false">IF(D13="","",IF(J13="","",VLOOKUP(J13,$H$5:$N$8,7,0)))</f>
        <v/>
      </c>
      <c r="M13" s="202" t="str">
        <f aca="false">IF(OR((K13-INT(K13))=0,(K13-INT(K13)=0.5)),IFERROR(ROUND(K13*L13,2)," "),0)</f>
        <v> </v>
      </c>
      <c r="N13" s="205"/>
      <c r="O13" s="205"/>
      <c r="P13" s="51"/>
    </row>
    <row r="14" customFormat="false" ht="12.75" hidden="false" customHeight="false" outlineLevel="0" collapsed="false">
      <c r="A14" s="189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99"/>
      <c r="G14" s="200"/>
      <c r="H14" s="201" t="str">
        <f aca="false">IF(D14="","",IF(F14="","",VLOOKUP(F14,$C$5:$F$6,4,0)))</f>
        <v/>
      </c>
      <c r="I14" s="202" t="str">
        <f aca="false">IF((G14-INT(G14))=0,IFERROR(ROUND(G14*H14,2)," "),0)</f>
        <v> </v>
      </c>
      <c r="J14" s="203"/>
      <c r="K14" s="204"/>
      <c r="L14" s="201" t="str">
        <f aca="false">IF(D14="","",IF(J14="","",VLOOKUP(J14,$H$5:$N$8,7,0)))</f>
        <v/>
      </c>
      <c r="M14" s="202" t="str">
        <f aca="false">IF(OR((K14-INT(K14))=0,(K14-INT(K14)=0.5)),IFERROR(ROUND(K14*L14,2)," "),0)</f>
        <v> </v>
      </c>
      <c r="N14" s="205"/>
      <c r="O14" s="205"/>
      <c r="P14" s="51"/>
    </row>
    <row r="15" customFormat="false" ht="12.75" hidden="false" customHeight="false" outlineLevel="0" collapsed="false">
      <c r="A15" s="189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99"/>
      <c r="G15" s="200"/>
      <c r="H15" s="201" t="str">
        <f aca="false">IF(D15="","",IF(F15="","",VLOOKUP(F15,$C$5:$F$6,4,0)))</f>
        <v/>
      </c>
      <c r="I15" s="202" t="str">
        <f aca="false">IF((G15-INT(G15))=0,IFERROR(ROUND(G15*H15,2)," "),0)</f>
        <v> </v>
      </c>
      <c r="J15" s="203"/>
      <c r="K15" s="204"/>
      <c r="L15" s="201" t="str">
        <f aca="false">IF(D15="","",IF(J15="","",VLOOKUP(J15,$H$5:$N$8,7,0)))</f>
        <v/>
      </c>
      <c r="M15" s="202" t="str">
        <f aca="false">IF(OR((K15-INT(K15))=0,(K15-INT(K15)=0.5)),IFERROR(ROUND(K15*L15,2)," "),0)</f>
        <v> </v>
      </c>
      <c r="N15" s="205"/>
      <c r="O15" s="205"/>
      <c r="P15" s="51"/>
    </row>
    <row r="16" customFormat="false" ht="12.75" hidden="false" customHeight="false" outlineLevel="0" collapsed="false">
      <c r="A16" s="189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99"/>
      <c r="G16" s="200"/>
      <c r="H16" s="201" t="str">
        <f aca="false">IF(D16="","",IF(F16="","",VLOOKUP(F16,$C$5:$F$6,4,0)))</f>
        <v/>
      </c>
      <c r="I16" s="202" t="str">
        <f aca="false">IF((G16-INT(G16))=0,IFERROR(ROUND(G16*H16,2)," "),0)</f>
        <v> </v>
      </c>
      <c r="J16" s="203"/>
      <c r="K16" s="204"/>
      <c r="L16" s="201" t="str">
        <f aca="false">IF(D16="","",IF(J16="","",VLOOKUP(J16,$H$5:$N$8,7,0)))</f>
        <v/>
      </c>
      <c r="M16" s="202" t="str">
        <f aca="false">IF(OR((K16-INT(K16))=0,(K16-INT(K16)=0.5)),IFERROR(ROUND(K16*L16,2)," "),0)</f>
        <v> </v>
      </c>
      <c r="N16" s="205"/>
      <c r="O16" s="205"/>
      <c r="P16" s="51"/>
    </row>
    <row r="17" customFormat="false" ht="12.75" hidden="false" customHeight="false" outlineLevel="0" collapsed="false">
      <c r="A17" s="189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99"/>
      <c r="G17" s="200"/>
      <c r="H17" s="201" t="str">
        <f aca="false">IF(D17="","",IF(F17="","",VLOOKUP(F17,$C$5:$F$6,4,0)))</f>
        <v/>
      </c>
      <c r="I17" s="202" t="str">
        <f aca="false">IF((G17-INT(G17))=0,IFERROR(ROUND(G17*H17,2)," "),0)</f>
        <v> </v>
      </c>
      <c r="J17" s="203"/>
      <c r="K17" s="204"/>
      <c r="L17" s="201" t="str">
        <f aca="false">IF(D17="","",IF(J17="","",VLOOKUP(J17,$H$5:$N$8,7,0)))</f>
        <v/>
      </c>
      <c r="M17" s="202" t="str">
        <f aca="false">IF(OR((K17-INT(K17))=0,(K17-INT(K17)=0.5)),IFERROR(ROUND(K17*L17,2)," "),0)</f>
        <v> </v>
      </c>
      <c r="N17" s="205"/>
      <c r="O17" s="205"/>
      <c r="P17" s="51"/>
    </row>
    <row r="18" customFormat="false" ht="12.75" hidden="false" customHeight="false" outlineLevel="0" collapsed="false">
      <c r="A18" s="189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99"/>
      <c r="G18" s="200"/>
      <c r="H18" s="201" t="str">
        <f aca="false">IF(D18="","",IF(F18="","",VLOOKUP(F18,$C$5:$F$6,4,0)))</f>
        <v/>
      </c>
      <c r="I18" s="202" t="str">
        <f aca="false">IF((G18-INT(G18))=0,IFERROR(ROUND(G18*H18,2)," "),0)</f>
        <v> </v>
      </c>
      <c r="J18" s="203"/>
      <c r="K18" s="204"/>
      <c r="L18" s="201" t="str">
        <f aca="false">IF(D18="","",IF(J18="","",VLOOKUP(J18,$H$5:$N$8,7,0)))</f>
        <v/>
      </c>
      <c r="M18" s="202" t="str">
        <f aca="false">IF(OR((K18-INT(K18))=0,(K18-INT(K18)=0.5)),IFERROR(ROUND(K18*L18,2)," "),0)</f>
        <v> </v>
      </c>
      <c r="N18" s="205"/>
      <c r="O18" s="205"/>
      <c r="P18" s="51"/>
    </row>
    <row r="19" customFormat="false" ht="12.75" hidden="false" customHeight="false" outlineLevel="0" collapsed="false">
      <c r="A19" s="189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99"/>
      <c r="G19" s="200"/>
      <c r="H19" s="201" t="str">
        <f aca="false">IF(D19="","",IF(F19="","",VLOOKUP(F19,$C$5:$F$6,4,0)))</f>
        <v/>
      </c>
      <c r="I19" s="202" t="str">
        <f aca="false">IF((G19-INT(G19))=0,IFERROR(ROUND(G19*H19,2)," "),0)</f>
        <v> </v>
      </c>
      <c r="J19" s="203"/>
      <c r="K19" s="204"/>
      <c r="L19" s="201" t="str">
        <f aca="false">IF(D19="","",IF(J19="","",VLOOKUP(J19,$H$5:$N$8,7,0)))</f>
        <v/>
      </c>
      <c r="M19" s="202" t="str">
        <f aca="false">IF(OR((K19-INT(K19))=0,(K19-INT(K19)=0.5)),IFERROR(ROUND(K19*L19,2)," "),0)</f>
        <v> </v>
      </c>
      <c r="N19" s="205"/>
      <c r="O19" s="205"/>
      <c r="P19" s="51"/>
    </row>
    <row r="20" customFormat="false" ht="12.75" hidden="false" customHeight="false" outlineLevel="0" collapsed="false">
      <c r="A20" s="189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99"/>
      <c r="G20" s="200"/>
      <c r="H20" s="201" t="str">
        <f aca="false">IF(D20="","",IF(F20="","",VLOOKUP(F20,$C$5:$F$6,4,0)))</f>
        <v/>
      </c>
      <c r="I20" s="202" t="str">
        <f aca="false">IF((G20-INT(G20))=0,IFERROR(ROUND(G20*H20,2)," "),0)</f>
        <v> </v>
      </c>
      <c r="J20" s="203"/>
      <c r="K20" s="204"/>
      <c r="L20" s="201" t="str">
        <f aca="false">IF(D20="","",IF(J20="","",VLOOKUP(J20,$H$5:$N$8,7,0)))</f>
        <v/>
      </c>
      <c r="M20" s="202" t="str">
        <f aca="false">IF(OR((K20-INT(K20))=0,(K20-INT(K20)=0.5)),IFERROR(ROUND(K20*L20,2)," "),0)</f>
        <v> </v>
      </c>
      <c r="N20" s="205"/>
      <c r="O20" s="205"/>
      <c r="P20" s="51"/>
    </row>
    <row r="21" customFormat="false" ht="12.75" hidden="false" customHeight="false" outlineLevel="0" collapsed="false">
      <c r="A21" s="189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99"/>
      <c r="G21" s="200"/>
      <c r="H21" s="201" t="str">
        <f aca="false">IF(D21="","",IF(F21="","",VLOOKUP(F21,$C$5:$F$6,4,0)))</f>
        <v/>
      </c>
      <c r="I21" s="202" t="str">
        <f aca="false">IF((G21-INT(G21))=0,IFERROR(ROUND(G21*H21,2)," "),0)</f>
        <v> </v>
      </c>
      <c r="J21" s="203"/>
      <c r="K21" s="204"/>
      <c r="L21" s="201" t="str">
        <f aca="false">IF(D21="","",IF(J21="","",VLOOKUP(J21,$H$5:$N$8,7,0)))</f>
        <v/>
      </c>
      <c r="M21" s="202" t="str">
        <f aca="false">IF(OR((K21-INT(K21))=0,(K21-INT(K21)=0.5)),IFERROR(ROUND(K21*L21,2)," "),0)</f>
        <v> </v>
      </c>
      <c r="N21" s="205"/>
      <c r="O21" s="205"/>
      <c r="P21" s="51"/>
    </row>
    <row r="22" customFormat="false" ht="12.75" hidden="false" customHeight="false" outlineLevel="0" collapsed="false">
      <c r="A22" s="189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99"/>
      <c r="G22" s="200"/>
      <c r="H22" s="201" t="str">
        <f aca="false">IF(D22="","",IF(F22="","",VLOOKUP(F22,$C$5:$F$6,4,0)))</f>
        <v/>
      </c>
      <c r="I22" s="202" t="str">
        <f aca="false">IF((G22-INT(G22))=0,IFERROR(ROUND(G22*H22,2)," "),0)</f>
        <v> </v>
      </c>
      <c r="J22" s="203"/>
      <c r="K22" s="204"/>
      <c r="L22" s="201" t="str">
        <f aca="false">IF(D22="","",IF(J22="","",VLOOKUP(J22,$H$5:$N$8,7,0)))</f>
        <v/>
      </c>
      <c r="M22" s="202" t="str">
        <f aca="false">IF(OR((K22-INT(K22))=0,(K22-INT(K22)=0.5)),IFERROR(ROUND(K22*L22,2)," "),0)</f>
        <v> </v>
      </c>
      <c r="N22" s="205"/>
      <c r="O22" s="205"/>
      <c r="P22" s="51"/>
    </row>
    <row r="23" customFormat="false" ht="12.75" hidden="false" customHeight="false" outlineLevel="0" collapsed="false">
      <c r="A23" s="189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99"/>
      <c r="G23" s="200"/>
      <c r="H23" s="201" t="str">
        <f aca="false">IF(D23="","",IF(F23="","",VLOOKUP(F23,$C$5:$F$6,4,0)))</f>
        <v/>
      </c>
      <c r="I23" s="202" t="str">
        <f aca="false">IF((G23-INT(G23))=0,IFERROR(ROUND(G23*H23,2)," "),0)</f>
        <v> </v>
      </c>
      <c r="J23" s="203"/>
      <c r="K23" s="204"/>
      <c r="L23" s="201" t="str">
        <f aca="false">IF(D23="","",IF(J23="","",VLOOKUP(J23,$H$5:$N$8,7,0)))</f>
        <v/>
      </c>
      <c r="M23" s="202" t="str">
        <f aca="false">IF(OR((K23-INT(K23))=0,(K23-INT(K23)=0.5)),IFERROR(ROUND(K23*L23,2)," "),0)</f>
        <v> </v>
      </c>
      <c r="N23" s="205"/>
      <c r="O23" s="205"/>
      <c r="P23" s="51"/>
    </row>
    <row r="24" customFormat="false" ht="12.75" hidden="false" customHeight="false" outlineLevel="0" collapsed="false">
      <c r="A24" s="189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99"/>
      <c r="G24" s="200"/>
      <c r="H24" s="201" t="str">
        <f aca="false">IF(D24="","",IF(F24="","",VLOOKUP(F24,$C$5:$F$6,4,0)))</f>
        <v/>
      </c>
      <c r="I24" s="202" t="str">
        <f aca="false">IF((G24-INT(G24))=0,IFERROR(ROUND(G24*H24,2)," "),0)</f>
        <v> </v>
      </c>
      <c r="J24" s="203"/>
      <c r="K24" s="204"/>
      <c r="L24" s="201" t="str">
        <f aca="false">IF(D24="","",IF(J24="","",VLOOKUP(J24,$H$5:$N$8,7,0)))</f>
        <v/>
      </c>
      <c r="M24" s="202" t="str">
        <f aca="false">IF(OR((K24-INT(K24))=0,(K24-INT(K24)=0.5)),IFERROR(ROUND(K24*L24,2)," "),0)</f>
        <v> </v>
      </c>
      <c r="N24" s="205"/>
      <c r="O24" s="205"/>
      <c r="P24" s="51"/>
    </row>
    <row r="25" customFormat="false" ht="12.75" hidden="false" customHeight="false" outlineLevel="0" collapsed="false">
      <c r="A25" s="189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99"/>
      <c r="G25" s="200"/>
      <c r="H25" s="201" t="str">
        <f aca="false">IF(D25="","",IF(F25="","",VLOOKUP(F25,$C$5:$F$6,4,0)))</f>
        <v/>
      </c>
      <c r="I25" s="202" t="str">
        <f aca="false">IF((G25-INT(G25))=0,IFERROR(ROUND(G25*H25,2)," "),0)</f>
        <v> </v>
      </c>
      <c r="J25" s="203"/>
      <c r="K25" s="204"/>
      <c r="L25" s="201" t="str">
        <f aca="false">IF(D25="","",IF(J25="","",VLOOKUP(J25,$H$5:$N$8,7,0)))</f>
        <v/>
      </c>
      <c r="M25" s="202" t="str">
        <f aca="false">IF(OR((K25-INT(K25))=0,(K25-INT(K25)=0.5)),IFERROR(ROUND(K25*L25,2)," "),0)</f>
        <v> </v>
      </c>
      <c r="N25" s="205"/>
      <c r="O25" s="205"/>
      <c r="P25" s="51"/>
    </row>
    <row r="26" customFormat="false" ht="12.75" hidden="false" customHeight="false" outlineLevel="0" collapsed="false">
      <c r="A26" s="189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99"/>
      <c r="G26" s="200"/>
      <c r="H26" s="201" t="str">
        <f aca="false">IF(D26="","",IF(F26="","",VLOOKUP(F26,$C$5:$F$6,4,0)))</f>
        <v/>
      </c>
      <c r="I26" s="202" t="str">
        <f aca="false">IF((G26-INT(G26))=0,IFERROR(ROUND(G26*H26,2)," "),0)</f>
        <v> </v>
      </c>
      <c r="J26" s="203"/>
      <c r="K26" s="204"/>
      <c r="L26" s="201" t="str">
        <f aca="false">IF(D26="","",IF(J26="","",VLOOKUP(J26,$H$5:$N$8,7,0)))</f>
        <v/>
      </c>
      <c r="M26" s="202" t="str">
        <f aca="false">IF(OR((K26-INT(K26))=0,(K26-INT(K26)=0.5)),IFERROR(ROUND(K26*L26,2)," "),0)</f>
        <v> </v>
      </c>
      <c r="N26" s="205"/>
      <c r="O26" s="205"/>
      <c r="P26" s="51"/>
    </row>
    <row r="27" customFormat="false" ht="12.75" hidden="false" customHeight="false" outlineLevel="0" collapsed="false">
      <c r="A27" s="189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99"/>
      <c r="G27" s="200"/>
      <c r="H27" s="201" t="str">
        <f aca="false">IF(D27="","",IF(F27="","",VLOOKUP(F27,$C$5:$F$6,4,0)))</f>
        <v/>
      </c>
      <c r="I27" s="202" t="str">
        <f aca="false">IF((G27-INT(G27))=0,IFERROR(ROUND(G27*H27,2)," "),0)</f>
        <v> </v>
      </c>
      <c r="J27" s="203"/>
      <c r="K27" s="204"/>
      <c r="L27" s="201" t="str">
        <f aca="false">IF(D27="","",IF(J27="","",VLOOKUP(J27,$H$5:$N$8,7,0)))</f>
        <v/>
      </c>
      <c r="M27" s="202" t="str">
        <f aca="false">IF(OR((K27-INT(K27))=0,(K27-INT(K27)=0.5)),IFERROR(ROUND(K27*L27,2)," "),0)</f>
        <v> </v>
      </c>
      <c r="N27" s="205"/>
      <c r="O27" s="205"/>
      <c r="P27" s="51"/>
    </row>
    <row r="28" customFormat="false" ht="12.75" hidden="false" customHeight="false" outlineLevel="0" collapsed="false">
      <c r="A28" s="189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99"/>
      <c r="G28" s="200"/>
      <c r="H28" s="201" t="str">
        <f aca="false">IF(D28="","",IF(F28="","",VLOOKUP(F28,$C$5:$F$6,4,0)))</f>
        <v/>
      </c>
      <c r="I28" s="202" t="str">
        <f aca="false">IF((G28-INT(G28))=0,IFERROR(ROUND(G28*H28,2)," "),0)</f>
        <v> </v>
      </c>
      <c r="J28" s="203"/>
      <c r="K28" s="204"/>
      <c r="L28" s="201" t="str">
        <f aca="false">IF(D28="","",IF(J28="","",VLOOKUP(J28,$H$5:$N$8,7,0)))</f>
        <v/>
      </c>
      <c r="M28" s="202" t="str">
        <f aca="false">IF(OR((K28-INT(K28))=0,(K28-INT(K28)=0.5)),IFERROR(ROUND(K28*L28,2)," "),0)</f>
        <v> </v>
      </c>
      <c r="N28" s="205"/>
      <c r="O28" s="205"/>
      <c r="P28" s="51"/>
    </row>
    <row r="29" customFormat="false" ht="12.75" hidden="false" customHeight="false" outlineLevel="0" collapsed="false">
      <c r="A29" s="189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99"/>
      <c r="G29" s="200"/>
      <c r="H29" s="201" t="str">
        <f aca="false">IF(D29="","",IF(F29="","",VLOOKUP(F29,$C$5:$F$6,4,0)))</f>
        <v/>
      </c>
      <c r="I29" s="202" t="str">
        <f aca="false">IF((G29-INT(G29))=0,IFERROR(ROUND(G29*H29,2)," "),0)</f>
        <v> </v>
      </c>
      <c r="J29" s="203"/>
      <c r="K29" s="204"/>
      <c r="L29" s="201" t="str">
        <f aca="false">IF(D29="","",IF(J29="","",VLOOKUP(J29,$H$5:$N$8,7,0)))</f>
        <v/>
      </c>
      <c r="M29" s="202" t="str">
        <f aca="false">IF(OR((K29-INT(K29))=0,(K29-INT(K29)=0.5)),IFERROR(ROUND(K29*L29,2)," "),0)</f>
        <v> </v>
      </c>
      <c r="N29" s="205"/>
      <c r="O29" s="205"/>
      <c r="P29" s="51"/>
    </row>
    <row r="30" customFormat="false" ht="12.75" hidden="false" customHeight="false" outlineLevel="0" collapsed="false">
      <c r="A30" s="189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99"/>
      <c r="G30" s="200"/>
      <c r="H30" s="201" t="str">
        <f aca="false">IF(D30="","",IF(F30="","",VLOOKUP(F30,$C$5:$F$6,4,0)))</f>
        <v/>
      </c>
      <c r="I30" s="202" t="str">
        <f aca="false">IF((G30-INT(G30))=0,IFERROR(ROUND(G30*H30,2)," "),0)</f>
        <v> </v>
      </c>
      <c r="J30" s="203"/>
      <c r="K30" s="204"/>
      <c r="L30" s="201" t="str">
        <f aca="false">IF(D30="","",IF(J30="","",VLOOKUP(J30,$H$5:$N$8,7,0)))</f>
        <v/>
      </c>
      <c r="M30" s="202" t="str">
        <f aca="false">IF(OR((K30-INT(K30))=0,(K30-INT(K30)=0.5)),IFERROR(ROUND(K30*L30,2)," "),0)</f>
        <v> </v>
      </c>
      <c r="N30" s="205"/>
      <c r="O30" s="205"/>
      <c r="P30" s="51"/>
    </row>
    <row r="31" customFormat="false" ht="12.75" hidden="false" customHeight="false" outlineLevel="0" collapsed="false">
      <c r="A31" s="189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99"/>
      <c r="G31" s="200"/>
      <c r="H31" s="201" t="str">
        <f aca="false">IF(D31="","",IF(F31="","",VLOOKUP(F31,$C$5:$F$6,4,0)))</f>
        <v/>
      </c>
      <c r="I31" s="202" t="str">
        <f aca="false">IF((G31-INT(G31))=0,IFERROR(ROUND(G31*H31,2)," "),0)</f>
        <v> </v>
      </c>
      <c r="J31" s="203"/>
      <c r="K31" s="204"/>
      <c r="L31" s="201" t="str">
        <f aca="false">IF(D31="","",IF(J31="","",VLOOKUP(J31,$H$5:$N$8,7,0)))</f>
        <v/>
      </c>
      <c r="M31" s="202" t="str">
        <f aca="false">IF(OR((K31-INT(K31))=0,(K31-INT(K31)=0.5)),IFERROR(ROUND(K31*L31,2)," "),0)</f>
        <v> </v>
      </c>
      <c r="N31" s="205"/>
      <c r="O31" s="205"/>
      <c r="P31" s="51"/>
    </row>
    <row r="32" customFormat="false" ht="12.75" hidden="false" customHeight="false" outlineLevel="0" collapsed="false">
      <c r="A32" s="189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99"/>
      <c r="G32" s="200"/>
      <c r="H32" s="201" t="str">
        <f aca="false">IF(D32="","",IF(F32="","",VLOOKUP(F32,$C$5:$F$6,4,0)))</f>
        <v/>
      </c>
      <c r="I32" s="202" t="str">
        <f aca="false">IF((G32-INT(G32))=0,IFERROR(ROUND(G32*H32,2)," "),0)</f>
        <v> </v>
      </c>
      <c r="J32" s="203"/>
      <c r="K32" s="204"/>
      <c r="L32" s="201" t="str">
        <f aca="false">IF(D32="","",IF(J32="","",VLOOKUP(J32,$H$5:$N$8,7,0)))</f>
        <v/>
      </c>
      <c r="M32" s="202" t="str">
        <f aca="false">IF(OR((K32-INT(K32))=0,(K32-INT(K32)=0.5)),IFERROR(ROUND(K32*L32,2)," "),0)</f>
        <v> </v>
      </c>
      <c r="N32" s="205"/>
      <c r="O32" s="205"/>
      <c r="P32" s="51"/>
    </row>
    <row r="33" customFormat="false" ht="12.75" hidden="false" customHeight="false" outlineLevel="0" collapsed="false">
      <c r="A33" s="189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99"/>
      <c r="G33" s="200"/>
      <c r="H33" s="201" t="str">
        <f aca="false">IF(D33="","",IF(F33="","",VLOOKUP(F33,$C$5:$F$6,4,0)))</f>
        <v/>
      </c>
      <c r="I33" s="202" t="str">
        <f aca="false">IF((G33-INT(G33))=0,IFERROR(ROUND(G33*H33,2)," "),0)</f>
        <v> </v>
      </c>
      <c r="J33" s="203"/>
      <c r="K33" s="204"/>
      <c r="L33" s="201" t="str">
        <f aca="false">IF(D33="","",IF(J33="","",VLOOKUP(J33,$H$5:$N$8,7,0)))</f>
        <v/>
      </c>
      <c r="M33" s="202" t="str">
        <f aca="false">IF(OR((K33-INT(K33))=0,(K33-INT(K33)=0.5)),IFERROR(ROUND(K33*L33,2)," "),0)</f>
        <v> </v>
      </c>
      <c r="N33" s="205"/>
      <c r="O33" s="205"/>
      <c r="P33" s="51"/>
    </row>
    <row r="34" customFormat="false" ht="12.75" hidden="false" customHeight="false" outlineLevel="0" collapsed="false">
      <c r="A34" s="189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99"/>
      <c r="G34" s="200"/>
      <c r="H34" s="201" t="str">
        <f aca="false">IF(D34="","",IF(F34="","",VLOOKUP(F34,$C$5:$F$6,4,0)))</f>
        <v/>
      </c>
      <c r="I34" s="202" t="str">
        <f aca="false">IF((G34-INT(G34))=0,IFERROR(ROUND(G34*H34,2)," "),0)</f>
        <v> </v>
      </c>
      <c r="J34" s="203"/>
      <c r="K34" s="204"/>
      <c r="L34" s="201" t="str">
        <f aca="false">IF(D34="","",IF(J34="","",VLOOKUP(J34,$H$5:$N$8,7,0)))</f>
        <v/>
      </c>
      <c r="M34" s="202" t="str">
        <f aca="false">IF(OR((K34-INT(K34))=0,(K34-INT(K34)=0.5)),IFERROR(ROUND(K34*L34,2)," "),0)</f>
        <v> </v>
      </c>
      <c r="N34" s="205"/>
      <c r="O34" s="205"/>
      <c r="P34" s="51"/>
    </row>
    <row r="35" customFormat="false" ht="12.75" hidden="false" customHeight="false" outlineLevel="0" collapsed="false">
      <c r="A35" s="189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99"/>
      <c r="G35" s="200"/>
      <c r="H35" s="201" t="str">
        <f aca="false">IF(D35="","",IF(F35="","",VLOOKUP(F35,$C$5:$F$6,4,0)))</f>
        <v/>
      </c>
      <c r="I35" s="202" t="str">
        <f aca="false">IF((G35-INT(G35))=0,IFERROR(ROUND(G35*H35,2)," "),0)</f>
        <v> </v>
      </c>
      <c r="J35" s="203"/>
      <c r="K35" s="204"/>
      <c r="L35" s="201" t="str">
        <f aca="false">IF(D35="","",IF(J35="","",VLOOKUP(J35,$H$5:$N$8,7,0)))</f>
        <v/>
      </c>
      <c r="M35" s="202" t="str">
        <f aca="false">IF(OR((K35-INT(K35))=0,(K35-INT(K35)=0.5)),IFERROR(ROUND(K35*L35,2)," "),0)</f>
        <v> </v>
      </c>
      <c r="N35" s="205"/>
      <c r="O35" s="205"/>
      <c r="P35" s="51"/>
    </row>
    <row r="36" customFormat="false" ht="12.75" hidden="false" customHeight="false" outlineLevel="0" collapsed="false">
      <c r="A36" s="189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99"/>
      <c r="G36" s="200"/>
      <c r="H36" s="201" t="str">
        <f aca="false">IF(D36="","",IF(F36="","",VLOOKUP(F36,$C$5:$F$6,4,0)))</f>
        <v/>
      </c>
      <c r="I36" s="202" t="str">
        <f aca="false">IF((G36-INT(G36))=0,IFERROR(ROUND(G36*H36,2)," "),0)</f>
        <v> </v>
      </c>
      <c r="J36" s="203"/>
      <c r="K36" s="204"/>
      <c r="L36" s="201" t="str">
        <f aca="false">IF(D36="","",IF(J36="","",VLOOKUP(J36,$H$5:$N$8,7,0)))</f>
        <v/>
      </c>
      <c r="M36" s="202" t="str">
        <f aca="false">IF(OR((K36-INT(K36))=0,(K36-INT(K36)=0.5)),IFERROR(ROUND(K36*L36,2)," "),0)</f>
        <v> </v>
      </c>
      <c r="N36" s="205"/>
      <c r="O36" s="205"/>
      <c r="P36" s="51"/>
    </row>
    <row r="37" customFormat="false" ht="12.75" hidden="false" customHeight="false" outlineLevel="0" collapsed="false">
      <c r="A37" s="189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99"/>
      <c r="G37" s="200"/>
      <c r="H37" s="201" t="str">
        <f aca="false">IF(D37="","",IF(F37="","",VLOOKUP(F37,$C$5:$F$6,4,0)))</f>
        <v/>
      </c>
      <c r="I37" s="202" t="str">
        <f aca="false">IF((G37-INT(G37))=0,IFERROR(ROUND(G37*H37,2)," "),0)</f>
        <v> </v>
      </c>
      <c r="J37" s="203"/>
      <c r="K37" s="204"/>
      <c r="L37" s="201" t="str">
        <f aca="false">IF(D37="","",IF(J37="","",VLOOKUP(J37,$H$5:$N$8,7,0)))</f>
        <v/>
      </c>
      <c r="M37" s="202" t="str">
        <f aca="false">IF(OR((K37-INT(K37))=0,(K37-INT(K37)=0.5)),IFERROR(ROUND(K37*L37,2)," "),0)</f>
        <v> </v>
      </c>
      <c r="N37" s="205"/>
      <c r="O37" s="205"/>
      <c r="P37" s="51"/>
    </row>
    <row r="38" customFormat="false" ht="12.75" hidden="false" customHeight="false" outlineLevel="0" collapsed="false">
      <c r="A38" s="189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99"/>
      <c r="G38" s="200"/>
      <c r="H38" s="201" t="str">
        <f aca="false">IF(D38="","",IF(F38="","",VLOOKUP(F38,$C$5:$F$6,4,0)))</f>
        <v/>
      </c>
      <c r="I38" s="202" t="str">
        <f aca="false">IF((G38-INT(G38))=0,IFERROR(ROUND(G38*H38,2)," "),0)</f>
        <v> </v>
      </c>
      <c r="J38" s="203"/>
      <c r="K38" s="204"/>
      <c r="L38" s="201" t="str">
        <f aca="false">IF(D38="","",IF(J38="","",VLOOKUP(J38,$H$5:$N$8,7,0)))</f>
        <v/>
      </c>
      <c r="M38" s="202" t="str">
        <f aca="false">IF(OR((K38-INT(K38))=0,(K38-INT(K38)=0.5)),IFERROR(ROUND(K38*L38,2)," "),0)</f>
        <v> </v>
      </c>
      <c r="N38" s="205"/>
      <c r="O38" s="205"/>
      <c r="P38" s="51"/>
    </row>
    <row r="39" customFormat="false" ht="12.75" hidden="false" customHeight="false" outlineLevel="0" collapsed="false">
      <c r="A39" s="189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99"/>
      <c r="G39" s="200"/>
      <c r="H39" s="201" t="str">
        <f aca="false">IF(D39="","",IF(F39="","",VLOOKUP(F39,$C$5:$F$6,4,0)))</f>
        <v/>
      </c>
      <c r="I39" s="202" t="str">
        <f aca="false">IF((G39-INT(G39))=0,IFERROR(ROUND(G39*H39,2)," "),0)</f>
        <v> </v>
      </c>
      <c r="J39" s="203"/>
      <c r="K39" s="204"/>
      <c r="L39" s="201" t="str">
        <f aca="false">IF(D39="","",IF(J39="","",VLOOKUP(J39,$H$5:$N$8,7,0)))</f>
        <v/>
      </c>
      <c r="M39" s="202" t="str">
        <f aca="false">IF(OR((K39-INT(K39))=0,(K39-INT(K39)=0.5)),IFERROR(ROUND(K39*L39,2)," "),0)</f>
        <v> </v>
      </c>
      <c r="N39" s="205"/>
      <c r="O39" s="205"/>
      <c r="P39" s="51"/>
    </row>
    <row r="40" customFormat="false" ht="12.75" hidden="false" customHeight="false" outlineLevel="0" collapsed="false">
      <c r="A40" s="189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99"/>
      <c r="G40" s="200"/>
      <c r="H40" s="201" t="str">
        <f aca="false">IF(D40="","",IF(F40="","",VLOOKUP(F40,$C$5:$F$6,4,0)))</f>
        <v/>
      </c>
      <c r="I40" s="202" t="str">
        <f aca="false">IF((G40-INT(G40))=0,IFERROR(ROUND(G40*H40,2)," "),0)</f>
        <v> </v>
      </c>
      <c r="J40" s="203"/>
      <c r="K40" s="204"/>
      <c r="L40" s="201" t="str">
        <f aca="false">IF(D40="","",IF(J40="","",VLOOKUP(J40,$H$5:$N$8,7,0)))</f>
        <v/>
      </c>
      <c r="M40" s="202" t="str">
        <f aca="false">IF(OR((K40-INT(K40))=0,(K40-INT(K40)=0.5)),IFERROR(ROUND(K40*L40,2)," "),0)</f>
        <v> </v>
      </c>
      <c r="N40" s="205"/>
      <c r="O40" s="205"/>
      <c r="P40" s="51"/>
    </row>
    <row r="41" customFormat="false" ht="12.75" hidden="false" customHeight="false" outlineLevel="0" collapsed="false">
      <c r="A41" s="189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99"/>
      <c r="G41" s="200"/>
      <c r="H41" s="201" t="str">
        <f aca="false">IF(D41="","",IF(F41="","",VLOOKUP(F41,$C$5:$F$6,4,0)))</f>
        <v/>
      </c>
      <c r="I41" s="202" t="str">
        <f aca="false">IF((G41-INT(G41))=0,IFERROR(ROUND(G41*H41,2)," "),0)</f>
        <v> </v>
      </c>
      <c r="J41" s="203"/>
      <c r="K41" s="204"/>
      <c r="L41" s="201" t="str">
        <f aca="false">IF(D41="","",IF(J41="","",VLOOKUP(J41,$H$5:$N$8,7,0)))</f>
        <v/>
      </c>
      <c r="M41" s="202" t="str">
        <f aca="false">IF(OR((K41-INT(K41))=0,(K41-INT(K41)=0.5)),IFERROR(ROUND(K41*L41,2)," "),0)</f>
        <v> </v>
      </c>
      <c r="N41" s="205"/>
      <c r="O41" s="205"/>
      <c r="P41" s="51"/>
    </row>
    <row r="42" customFormat="false" ht="12.75" hidden="false" customHeight="false" outlineLevel="0" collapsed="false">
      <c r="A42" s="189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99"/>
      <c r="G42" s="200"/>
      <c r="H42" s="201" t="str">
        <f aca="false">IF(D42="","",IF(F42="","",VLOOKUP(F42,$C$5:$F$6,4,0)))</f>
        <v/>
      </c>
      <c r="I42" s="202" t="str">
        <f aca="false">IF((G42-INT(G42))=0,IFERROR(ROUND(G42*H42,2)," "),0)</f>
        <v> </v>
      </c>
      <c r="J42" s="203"/>
      <c r="K42" s="204"/>
      <c r="L42" s="201" t="str">
        <f aca="false">IF(D42="","",IF(J42="","",VLOOKUP(J42,$H$5:$N$8,7,0)))</f>
        <v/>
      </c>
      <c r="M42" s="202" t="str">
        <f aca="false">IF(OR((K42-INT(K42))=0,(K42-INT(K42)=0.5)),IFERROR(ROUND(K42*L42,2)," "),0)</f>
        <v> </v>
      </c>
      <c r="N42" s="205"/>
      <c r="O42" s="205"/>
      <c r="P42" s="51"/>
    </row>
    <row r="43" customFormat="false" ht="12.75" hidden="false" customHeight="false" outlineLevel="0" collapsed="false">
      <c r="A43" s="189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99"/>
      <c r="G43" s="200"/>
      <c r="H43" s="201" t="str">
        <f aca="false">IF(D43="","",IF(F43="","",VLOOKUP(F43,$C$5:$F$6,4,0)))</f>
        <v/>
      </c>
      <c r="I43" s="202" t="str">
        <f aca="false">IF((G43-INT(G43))=0,IFERROR(ROUND(G43*H43,2)," "),0)</f>
        <v> </v>
      </c>
      <c r="J43" s="203"/>
      <c r="K43" s="204"/>
      <c r="L43" s="201" t="str">
        <f aca="false">IF(D43="","",IF(J43="","",VLOOKUP(J43,$H$5:$N$8,7,0)))</f>
        <v/>
      </c>
      <c r="M43" s="202" t="str">
        <f aca="false">IF(OR((K43-INT(K43))=0,(K43-INT(K43)=0.5)),IFERROR(ROUND(K43*L43,2)," "),0)</f>
        <v> </v>
      </c>
      <c r="N43" s="205"/>
      <c r="O43" s="205"/>
      <c r="P43" s="51"/>
    </row>
    <row r="44" customFormat="false" ht="12.75" hidden="false" customHeight="false" outlineLevel="0" collapsed="false">
      <c r="A44" s="189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99"/>
      <c r="G44" s="200"/>
      <c r="H44" s="201" t="str">
        <f aca="false">IF(D44="","",IF(F44="","",VLOOKUP(F44,$C$5:$F$6,4,0)))</f>
        <v/>
      </c>
      <c r="I44" s="202" t="str">
        <f aca="false">IF((G44-INT(G44))=0,IFERROR(ROUND(G44*H44,2)," "),0)</f>
        <v> </v>
      </c>
      <c r="J44" s="203"/>
      <c r="K44" s="204"/>
      <c r="L44" s="201" t="str">
        <f aca="false">IF(D44="","",IF(J44="","",VLOOKUP(J44,$H$5:$N$8,7,0)))</f>
        <v/>
      </c>
      <c r="M44" s="202" t="str">
        <f aca="false">IF(OR((K44-INT(K44))=0,(K44-INT(K44)=0.5)),IFERROR(ROUND(K44*L44,2)," "),0)</f>
        <v> </v>
      </c>
      <c r="N44" s="205"/>
      <c r="O44" s="205"/>
      <c r="P44" s="51"/>
    </row>
    <row r="45" customFormat="false" ht="12.75" hidden="false" customHeight="false" outlineLevel="0" collapsed="false">
      <c r="A45" s="189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99"/>
      <c r="G45" s="200"/>
      <c r="H45" s="201" t="str">
        <f aca="false">IF(D45="","",IF(F45="","",VLOOKUP(F45,$C$5:$F$6,4,0)))</f>
        <v/>
      </c>
      <c r="I45" s="202" t="str">
        <f aca="false">IF((G45-INT(G45))=0,IFERROR(ROUND(G45*H45,2)," "),0)</f>
        <v> </v>
      </c>
      <c r="J45" s="203"/>
      <c r="K45" s="204"/>
      <c r="L45" s="201" t="str">
        <f aca="false">IF(D45="","",IF(J45="","",VLOOKUP(J45,$H$5:$N$8,7,0)))</f>
        <v/>
      </c>
      <c r="M45" s="202" t="str">
        <f aca="false">IF(OR((K45-INT(K45))=0,(K45-INT(K45)=0.5)),IFERROR(ROUND(K45*L45,2)," "),0)</f>
        <v> </v>
      </c>
      <c r="N45" s="205"/>
      <c r="O45" s="205"/>
      <c r="P45" s="51"/>
    </row>
    <row r="46" customFormat="false" ht="12.75" hidden="false" customHeight="false" outlineLevel="0" collapsed="false">
      <c r="A46" s="189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99"/>
      <c r="G46" s="200"/>
      <c r="H46" s="201" t="str">
        <f aca="false">IF(D46="","",IF(F46="","",VLOOKUP(F46,$C$5:$F$6,4,0)))</f>
        <v/>
      </c>
      <c r="I46" s="202" t="str">
        <f aca="false">IF((G46-INT(G46))=0,IFERROR(ROUND(G46*H46,2)," "),0)</f>
        <v> </v>
      </c>
      <c r="J46" s="203"/>
      <c r="K46" s="204"/>
      <c r="L46" s="201" t="str">
        <f aca="false">IF(D46="","",IF(J46="","",VLOOKUP(J46,$H$5:$N$8,7,0)))</f>
        <v/>
      </c>
      <c r="M46" s="202" t="str">
        <f aca="false">IF(OR((K46-INT(K46))=0,(K46-INT(K46)=0.5)),IFERROR(ROUND(K46*L46,2)," "),0)</f>
        <v> </v>
      </c>
      <c r="N46" s="205"/>
      <c r="O46" s="205"/>
      <c r="P46" s="51"/>
    </row>
    <row r="47" customFormat="false" ht="12.75" hidden="false" customHeight="false" outlineLevel="0" collapsed="false">
      <c r="A47" s="189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99"/>
      <c r="G47" s="200"/>
      <c r="H47" s="201" t="str">
        <f aca="false">IF(D47="","",IF(F47="","",VLOOKUP(F47,$C$5:$F$6,4,0)))</f>
        <v/>
      </c>
      <c r="I47" s="202" t="str">
        <f aca="false">IF((G47-INT(G47))=0,IFERROR(ROUND(G47*H47,2)," "),0)</f>
        <v> </v>
      </c>
      <c r="J47" s="203"/>
      <c r="K47" s="204"/>
      <c r="L47" s="201" t="str">
        <f aca="false">IF(D47="","",IF(J47="","",VLOOKUP(J47,$H$5:$N$8,7,0)))</f>
        <v/>
      </c>
      <c r="M47" s="202" t="str">
        <f aca="false">IF(OR((K47-INT(K47))=0,(K47-INT(K47)=0.5)),IFERROR(ROUND(K47*L47,2)," "),0)</f>
        <v> </v>
      </c>
      <c r="N47" s="205"/>
      <c r="O47" s="205"/>
      <c r="P47" s="51"/>
    </row>
    <row r="48" customFormat="false" ht="12.75" hidden="false" customHeight="false" outlineLevel="0" collapsed="false">
      <c r="A48" s="189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99"/>
      <c r="G48" s="200"/>
      <c r="H48" s="201" t="str">
        <f aca="false">IF(D48="","",IF(F48="","",VLOOKUP(F48,$C$5:$F$6,4,0)))</f>
        <v/>
      </c>
      <c r="I48" s="202" t="str">
        <f aca="false">IF((G48-INT(G48))=0,IFERROR(ROUND(G48*H48,2)," "),0)</f>
        <v> </v>
      </c>
      <c r="J48" s="203"/>
      <c r="K48" s="204"/>
      <c r="L48" s="201" t="str">
        <f aca="false">IF(D48="","",IF(J48="","",VLOOKUP(J48,$H$5:$N$8,7,0)))</f>
        <v/>
      </c>
      <c r="M48" s="202" t="str">
        <f aca="false">IF(OR((K48-INT(K48))=0,(K48-INT(K48)=0.5)),IFERROR(ROUND(K48*L48,2)," "),0)</f>
        <v> </v>
      </c>
      <c r="N48" s="205"/>
      <c r="O48" s="205"/>
      <c r="P48" s="51"/>
    </row>
    <row r="49" customFormat="false" ht="12.75" hidden="false" customHeight="false" outlineLevel="0" collapsed="false">
      <c r="A49" s="189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99"/>
      <c r="G49" s="200"/>
      <c r="H49" s="201" t="str">
        <f aca="false">IF(D49="","",IF(F49="","",VLOOKUP(F49,$C$5:$F$6,4,0)))</f>
        <v/>
      </c>
      <c r="I49" s="202" t="str">
        <f aca="false">IF((G49-INT(G49))=0,IFERROR(ROUND(G49*H49,2)," "),0)</f>
        <v> </v>
      </c>
      <c r="J49" s="203"/>
      <c r="K49" s="204"/>
      <c r="L49" s="201" t="str">
        <f aca="false">IF(D49="","",IF(J49="","",VLOOKUP(J49,$H$5:$N$8,7,0)))</f>
        <v/>
      </c>
      <c r="M49" s="202" t="str">
        <f aca="false">IF(OR((K49-INT(K49))=0,(K49-INT(K49)=0.5)),IFERROR(ROUND(K49*L49,2)," "),0)</f>
        <v> </v>
      </c>
      <c r="N49" s="205"/>
      <c r="O49" s="205"/>
      <c r="P49" s="51"/>
    </row>
    <row r="50" customFormat="false" ht="12.75" hidden="false" customHeight="false" outlineLevel="0" collapsed="false">
      <c r="A50" s="189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99"/>
      <c r="G50" s="200"/>
      <c r="H50" s="201" t="str">
        <f aca="false">IF(D50="","",IF(F50="","",VLOOKUP(F50,$C$5:$F$6,4,0)))</f>
        <v/>
      </c>
      <c r="I50" s="202" t="str">
        <f aca="false">IF((G50-INT(G50))=0,IFERROR(ROUND(G50*H50,2)," "),0)</f>
        <v> </v>
      </c>
      <c r="J50" s="203"/>
      <c r="K50" s="204"/>
      <c r="L50" s="201" t="str">
        <f aca="false">IF(D50="","",IF(J50="","",VLOOKUP(J50,$H$5:$N$8,7,0)))</f>
        <v/>
      </c>
      <c r="M50" s="202" t="str">
        <f aca="false">IF(OR((K50-INT(K50))=0,(K50-INT(K50)=0.5)),IFERROR(ROUND(K50*L50,2)," "),0)</f>
        <v> </v>
      </c>
      <c r="N50" s="205"/>
      <c r="O50" s="205"/>
      <c r="P50" s="51"/>
    </row>
    <row r="51" customFormat="false" ht="12.75" hidden="false" customHeight="false" outlineLevel="0" collapsed="false">
      <c r="A51" s="189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99"/>
      <c r="G51" s="200"/>
      <c r="H51" s="201" t="str">
        <f aca="false">IF(D51="","",IF(F51="","",VLOOKUP(F51,$C$5:$F$6,4,0)))</f>
        <v/>
      </c>
      <c r="I51" s="202" t="str">
        <f aca="false">IF((G51-INT(G51))=0,IFERROR(ROUND(G51*H51,2)," "),0)</f>
        <v> </v>
      </c>
      <c r="J51" s="203"/>
      <c r="K51" s="204"/>
      <c r="L51" s="201" t="str">
        <f aca="false">IF(D51="","",IF(J51="","",VLOOKUP(J51,$H$5:$N$8,7,0)))</f>
        <v/>
      </c>
      <c r="M51" s="202" t="str">
        <f aca="false">IF(OR((K51-INT(K51))=0,(K51-INT(K51)=0.5)),IFERROR(ROUND(K51*L51,2)," "),0)</f>
        <v> </v>
      </c>
      <c r="N51" s="205"/>
      <c r="O51" s="205"/>
      <c r="P51" s="51"/>
    </row>
    <row r="52" customFormat="false" ht="12.75" hidden="false" customHeight="false" outlineLevel="0" collapsed="false">
      <c r="A52" s="189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99"/>
      <c r="G52" s="200"/>
      <c r="H52" s="201" t="str">
        <f aca="false">IF(D52="","",IF(F52="","",VLOOKUP(F52,$C$5:$F$6,4,0)))</f>
        <v/>
      </c>
      <c r="I52" s="202" t="str">
        <f aca="false">IF((G52-INT(G52))=0,IFERROR(ROUND(G52*H52,2)," "),0)</f>
        <v> </v>
      </c>
      <c r="J52" s="203"/>
      <c r="K52" s="204"/>
      <c r="L52" s="201" t="str">
        <f aca="false">IF(D52="","",IF(J52="","",VLOOKUP(J52,$H$5:$N$8,7,0)))</f>
        <v/>
      </c>
      <c r="M52" s="202" t="str">
        <f aca="false">IF(OR((K52-INT(K52))=0,(K52-INT(K52)=0.5)),IFERROR(ROUND(K52*L52,2)," "),0)</f>
        <v> </v>
      </c>
      <c r="N52" s="205"/>
      <c r="O52" s="205"/>
      <c r="P52" s="51"/>
    </row>
    <row r="53" customFormat="false" ht="12.75" hidden="false" customHeight="false" outlineLevel="0" collapsed="false">
      <c r="A53" s="189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99"/>
      <c r="G53" s="200"/>
      <c r="H53" s="201" t="str">
        <f aca="false">IF(D53="","",IF(F53="","",VLOOKUP(F53,$C$5:$F$6,4,0)))</f>
        <v/>
      </c>
      <c r="I53" s="202" t="str">
        <f aca="false">IF((G53-INT(G53))=0,IFERROR(ROUND(G53*H53,2)," "),0)</f>
        <v> </v>
      </c>
      <c r="J53" s="203"/>
      <c r="K53" s="204"/>
      <c r="L53" s="201" t="str">
        <f aca="false">IF(D53="","",IF(J53="","",VLOOKUP(J53,$H$5:$N$8,7,0)))</f>
        <v/>
      </c>
      <c r="M53" s="202" t="str">
        <f aca="false">IF(OR((K53-INT(K53))=0,(K53-INT(K53)=0.5)),IFERROR(ROUND(K53*L53,2)," "),0)</f>
        <v> </v>
      </c>
      <c r="N53" s="205"/>
      <c r="O53" s="205"/>
      <c r="P53" s="51"/>
    </row>
    <row r="54" customFormat="false" ht="12.75" hidden="false" customHeight="false" outlineLevel="0" collapsed="false">
      <c r="A54" s="189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99"/>
      <c r="G54" s="200"/>
      <c r="H54" s="201" t="str">
        <f aca="false">IF(D54="","",IF(F54="","",VLOOKUP(F54,$C$5:$F$6,4,0)))</f>
        <v/>
      </c>
      <c r="I54" s="202" t="str">
        <f aca="false">IF((G54-INT(G54))=0,IFERROR(ROUND(G54*H54,2)," "),0)</f>
        <v> </v>
      </c>
      <c r="J54" s="203"/>
      <c r="K54" s="204"/>
      <c r="L54" s="201" t="str">
        <f aca="false">IF(D54="","",IF(J54="","",VLOOKUP(J54,$H$5:$N$8,7,0)))</f>
        <v/>
      </c>
      <c r="M54" s="202" t="str">
        <f aca="false">IF(OR((K54-INT(K54))=0,(K54-INT(K54)=0.5)),IFERROR(ROUND(K54*L54,2)," "),0)</f>
        <v> </v>
      </c>
      <c r="N54" s="205"/>
      <c r="O54" s="205"/>
      <c r="P54" s="51"/>
    </row>
    <row r="55" customFormat="false" ht="12.75" hidden="false" customHeight="false" outlineLevel="0" collapsed="false">
      <c r="A55" s="189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99"/>
      <c r="G55" s="200"/>
      <c r="H55" s="201" t="str">
        <f aca="false">IF(D55="","",IF(F55="","",VLOOKUP(F55,$C$5:$F$6,4,0)))</f>
        <v/>
      </c>
      <c r="I55" s="202" t="str">
        <f aca="false">IF((G55-INT(G55))=0,IFERROR(ROUND(G55*H55,2)," "),0)</f>
        <v> </v>
      </c>
      <c r="J55" s="203"/>
      <c r="K55" s="204"/>
      <c r="L55" s="201" t="str">
        <f aca="false">IF(D55="","",IF(J55="","",VLOOKUP(J55,$H$5:$N$8,7,0)))</f>
        <v/>
      </c>
      <c r="M55" s="202" t="str">
        <f aca="false">IF(OR((K55-INT(K55))=0,(K55-INT(K55)=0.5)),IFERROR(ROUND(K55*L55,2)," "),0)</f>
        <v> </v>
      </c>
      <c r="N55" s="205"/>
      <c r="O55" s="205"/>
      <c r="P55" s="51"/>
    </row>
    <row r="56" customFormat="false" ht="12.75" hidden="false" customHeight="false" outlineLevel="0" collapsed="false">
      <c r="A56" s="189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99"/>
      <c r="G56" s="200"/>
      <c r="H56" s="201" t="str">
        <f aca="false">IF(D56="","",IF(F56="","",VLOOKUP(F56,$C$5:$F$6,4,0)))</f>
        <v/>
      </c>
      <c r="I56" s="202" t="str">
        <f aca="false">IF((G56-INT(G56))=0,IFERROR(ROUND(G56*H56,2)," "),0)</f>
        <v> </v>
      </c>
      <c r="J56" s="203"/>
      <c r="K56" s="204"/>
      <c r="L56" s="201" t="str">
        <f aca="false">IF(D56="","",IF(J56="","",VLOOKUP(J56,$H$5:$N$8,7,0)))</f>
        <v/>
      </c>
      <c r="M56" s="202" t="str">
        <f aca="false">IF(OR((K56-INT(K56))=0,(K56-INT(K56)=0.5)),IFERROR(ROUND(K56*L56,2)," "),0)</f>
        <v> </v>
      </c>
      <c r="N56" s="205"/>
      <c r="O56" s="205"/>
      <c r="P56" s="51"/>
    </row>
    <row r="57" customFormat="false" ht="12.75" hidden="false" customHeight="false" outlineLevel="0" collapsed="false">
      <c r="A57" s="189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99"/>
      <c r="G57" s="200"/>
      <c r="H57" s="201" t="str">
        <f aca="false">IF(D57="","",IF(F57="","",VLOOKUP(F57,$C$5:$F$6,4,0)))</f>
        <v/>
      </c>
      <c r="I57" s="202" t="str">
        <f aca="false">IF((G57-INT(G57))=0,IFERROR(ROUND(G57*H57,2)," "),0)</f>
        <v> </v>
      </c>
      <c r="J57" s="203"/>
      <c r="K57" s="204"/>
      <c r="L57" s="201" t="str">
        <f aca="false">IF(D57="","",IF(J57="","",VLOOKUP(J57,$H$5:$N$8,7,0)))</f>
        <v/>
      </c>
      <c r="M57" s="202" t="str">
        <f aca="false">IF(OR((K57-INT(K57))=0,(K57-INT(K57)=0.5)),IFERROR(ROUND(K57*L57,2)," "),0)</f>
        <v> </v>
      </c>
      <c r="N57" s="205"/>
      <c r="O57" s="205"/>
      <c r="P57" s="51"/>
    </row>
    <row r="58" customFormat="false" ht="12.75" hidden="false" customHeight="false" outlineLevel="0" collapsed="false">
      <c r="A58" s="189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99"/>
      <c r="G58" s="200"/>
      <c r="H58" s="201" t="str">
        <f aca="false">IF(D58="","",IF(F58="","",VLOOKUP(F58,$C$5:$F$6,4,0)))</f>
        <v/>
      </c>
      <c r="I58" s="202" t="str">
        <f aca="false">IF((G58-INT(G58))=0,IFERROR(ROUND(G58*H58,2)," "),0)</f>
        <v> </v>
      </c>
      <c r="J58" s="203"/>
      <c r="K58" s="204"/>
      <c r="L58" s="201" t="str">
        <f aca="false">IF(D58="","",IF(J58="","",VLOOKUP(J58,$H$5:$N$8,7,0)))</f>
        <v/>
      </c>
      <c r="M58" s="202" t="str">
        <f aca="false">IF(OR((K58-INT(K58))=0,(K58-INT(K58)=0.5)),IFERROR(ROUND(K58*L58,2)," "),0)</f>
        <v> </v>
      </c>
      <c r="N58" s="205"/>
      <c r="O58" s="205"/>
      <c r="P58" s="51"/>
    </row>
    <row r="59" customFormat="false" ht="12.75" hidden="false" customHeight="false" outlineLevel="0" collapsed="false">
      <c r="A59" s="189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99"/>
      <c r="G59" s="200"/>
      <c r="H59" s="201" t="str">
        <f aca="false">IF(D59="","",IF(F59="","",VLOOKUP(F59,$C$5:$F$6,4,0)))</f>
        <v/>
      </c>
      <c r="I59" s="202" t="str">
        <f aca="false">IF((G59-INT(G59))=0,IFERROR(ROUND(G59*H59,2)," "),0)</f>
        <v> </v>
      </c>
      <c r="J59" s="203"/>
      <c r="K59" s="204"/>
      <c r="L59" s="201" t="str">
        <f aca="false">IF(D59="","",IF(J59="","",VLOOKUP(J59,$H$5:$N$8,7,0)))</f>
        <v/>
      </c>
      <c r="M59" s="202" t="str">
        <f aca="false">IF(OR((K59-INT(K59))=0,(K59-INT(K59)=0.5)),IFERROR(ROUND(K59*L59,2)," "),0)</f>
        <v> </v>
      </c>
      <c r="N59" s="205"/>
      <c r="O59" s="205"/>
      <c r="P59" s="51"/>
    </row>
    <row r="60" customFormat="false" ht="12.75" hidden="false" customHeight="false" outlineLevel="0" collapsed="false">
      <c r="A60" s="189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99"/>
      <c r="G60" s="200"/>
      <c r="H60" s="201" t="str">
        <f aca="false">IF(D60="","",IF(F60="","",VLOOKUP(F60,$C$5:$F$6,4,0)))</f>
        <v/>
      </c>
      <c r="I60" s="202" t="str">
        <f aca="false">IF((G60-INT(G60))=0,IFERROR(ROUND(G60*H60,2)," "),0)</f>
        <v> </v>
      </c>
      <c r="J60" s="203"/>
      <c r="K60" s="204"/>
      <c r="L60" s="201" t="str">
        <f aca="false">IF(D60="","",IF(J60="","",VLOOKUP(J60,$H$5:$N$8,7,0)))</f>
        <v/>
      </c>
      <c r="M60" s="202" t="str">
        <f aca="false">IF(OR((K60-INT(K60))=0,(K60-INT(K60)=0.5)),IFERROR(ROUND(K60*L60,2)," "),0)</f>
        <v> </v>
      </c>
      <c r="N60" s="205"/>
      <c r="O60" s="205"/>
      <c r="P60" s="51"/>
    </row>
    <row r="61" customFormat="false" ht="12.75" hidden="false" customHeight="false" outlineLevel="0" collapsed="false">
      <c r="A61" s="189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99"/>
      <c r="G61" s="200"/>
      <c r="H61" s="201" t="str">
        <f aca="false">IF(D61="","",IF(F61="","",VLOOKUP(F61,$C$5:$F$6,4,0)))</f>
        <v/>
      </c>
      <c r="I61" s="202" t="str">
        <f aca="false">IF((G61-INT(G61))=0,IFERROR(ROUND(G61*H61,2)," "),0)</f>
        <v> </v>
      </c>
      <c r="J61" s="203"/>
      <c r="K61" s="204"/>
      <c r="L61" s="201" t="str">
        <f aca="false">IF(D61="","",IF(J61="","",VLOOKUP(J61,$H$5:$N$8,7,0)))</f>
        <v/>
      </c>
      <c r="M61" s="202" t="str">
        <f aca="false">IF(OR((K61-INT(K61))=0,(K61-INT(K61)=0.5)),IFERROR(ROUND(K61*L61,2)," "),0)</f>
        <v> </v>
      </c>
      <c r="N61" s="205"/>
      <c r="O61" s="205"/>
      <c r="P61" s="51"/>
    </row>
    <row r="62" customFormat="false" ht="12.75" hidden="false" customHeight="false" outlineLevel="0" collapsed="false">
      <c r="A62" s="189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99"/>
      <c r="G62" s="200"/>
      <c r="H62" s="201" t="str">
        <f aca="false">IF(D62="","",IF(F62="","",VLOOKUP(F62,$C$5:$F$6,4,0)))</f>
        <v/>
      </c>
      <c r="I62" s="202" t="str">
        <f aca="false">IF((G62-INT(G62))=0,IFERROR(ROUND(G62*H62,2)," "),0)</f>
        <v> </v>
      </c>
      <c r="J62" s="203"/>
      <c r="K62" s="204"/>
      <c r="L62" s="201" t="str">
        <f aca="false">IF(D62="","",IF(J62="","",VLOOKUP(J62,$H$5:$N$8,7,0)))</f>
        <v/>
      </c>
      <c r="M62" s="202" t="str">
        <f aca="false">IF(OR((K62-INT(K62))=0,(K62-INT(K62)=0.5)),IFERROR(ROUND(K62*L62,2)," "),0)</f>
        <v> </v>
      </c>
      <c r="N62" s="205"/>
      <c r="O62" s="205"/>
      <c r="P62" s="51"/>
    </row>
    <row r="63" customFormat="false" ht="12.75" hidden="false" customHeight="false" outlineLevel="0" collapsed="false">
      <c r="A63" s="189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99"/>
      <c r="G63" s="200"/>
      <c r="H63" s="201" t="str">
        <f aca="false">IF(D63="","",IF(F63="","",VLOOKUP(F63,$C$5:$F$6,4,0)))</f>
        <v/>
      </c>
      <c r="I63" s="202" t="str">
        <f aca="false">IF((G63-INT(G63))=0,IFERROR(ROUND(G63*H63,2)," "),0)</f>
        <v> </v>
      </c>
      <c r="J63" s="203"/>
      <c r="K63" s="204"/>
      <c r="L63" s="201" t="str">
        <f aca="false">IF(D63="","",IF(J63="","",VLOOKUP(J63,$H$5:$N$8,7,0)))</f>
        <v/>
      </c>
      <c r="M63" s="202" t="str">
        <f aca="false">IF(OR((K63-INT(K63))=0,(K63-INT(K63)=0.5)),IFERROR(ROUND(K63*L63,2)," "),0)</f>
        <v> </v>
      </c>
      <c r="N63" s="205"/>
      <c r="O63" s="205"/>
      <c r="P63" s="51"/>
    </row>
    <row r="64" customFormat="false" ht="12.75" hidden="false" customHeight="false" outlineLevel="0" collapsed="false">
      <c r="A64" s="189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99"/>
      <c r="G64" s="200"/>
      <c r="H64" s="201" t="str">
        <f aca="false">IF(D64="","",IF(F64="","",VLOOKUP(F64,$C$5:$F$6,4,0)))</f>
        <v/>
      </c>
      <c r="I64" s="202" t="str">
        <f aca="false">IF((G64-INT(G64))=0,IFERROR(ROUND(G64*H64,2)," "),0)</f>
        <v> </v>
      </c>
      <c r="J64" s="203"/>
      <c r="K64" s="204"/>
      <c r="L64" s="201" t="str">
        <f aca="false">IF(D64="","",IF(J64="","",VLOOKUP(J64,$H$5:$N$8,7,0)))</f>
        <v/>
      </c>
      <c r="M64" s="202" t="str">
        <f aca="false">IF(OR((K64-INT(K64))=0,(K64-INT(K64)=0.5)),IFERROR(ROUND(K64*L64,2)," "),0)</f>
        <v> </v>
      </c>
      <c r="N64" s="205"/>
      <c r="O64" s="205"/>
      <c r="P64" s="51"/>
    </row>
    <row r="65" customFormat="false" ht="12.75" hidden="false" customHeight="false" outlineLevel="0" collapsed="false">
      <c r="A65" s="189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99"/>
      <c r="G65" s="200"/>
      <c r="H65" s="201" t="str">
        <f aca="false">IF(D65="","",IF(F65="","",VLOOKUP(F65,$C$5:$F$6,4,0)))</f>
        <v/>
      </c>
      <c r="I65" s="202" t="str">
        <f aca="false">IF((G65-INT(G65))=0,IFERROR(ROUND(G65*H65,2)," "),0)</f>
        <v> </v>
      </c>
      <c r="J65" s="203"/>
      <c r="K65" s="204"/>
      <c r="L65" s="201" t="str">
        <f aca="false">IF(D65="","",IF(J65="","",VLOOKUP(J65,$H$5:$N$8,7,0)))</f>
        <v/>
      </c>
      <c r="M65" s="202" t="str">
        <f aca="false">IF(OR((K65-INT(K65))=0,(K65-INT(K65)=0.5)),IFERROR(ROUND(K65*L65,2)," "),0)</f>
        <v> </v>
      </c>
      <c r="N65" s="205"/>
      <c r="O65" s="205"/>
      <c r="P65" s="51"/>
    </row>
    <row r="66" customFormat="false" ht="12.75" hidden="false" customHeight="false" outlineLevel="0" collapsed="false">
      <c r="A66" s="189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99"/>
      <c r="G66" s="200"/>
      <c r="H66" s="201" t="str">
        <f aca="false">IF(D66="","",IF(F66="","",VLOOKUP(F66,$C$5:$F$6,4,0)))</f>
        <v/>
      </c>
      <c r="I66" s="202" t="str">
        <f aca="false">IF((G66-INT(G66))=0,IFERROR(ROUND(G66*H66,2)," "),0)</f>
        <v> </v>
      </c>
      <c r="J66" s="203"/>
      <c r="K66" s="204"/>
      <c r="L66" s="201" t="str">
        <f aca="false">IF(D66="","",IF(J66="","",VLOOKUP(J66,$H$5:$N$8,7,0)))</f>
        <v/>
      </c>
      <c r="M66" s="202" t="str">
        <f aca="false">IF(OR((K66-INT(K66))=0,(K66-INT(K66)=0.5)),IFERROR(ROUND(K66*L66,2)," "),0)</f>
        <v> </v>
      </c>
      <c r="N66" s="205"/>
      <c r="O66" s="205"/>
      <c r="P66" s="51"/>
    </row>
    <row r="67" customFormat="false" ht="12.75" hidden="false" customHeight="false" outlineLevel="0" collapsed="false">
      <c r="A67" s="189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99"/>
      <c r="G67" s="200"/>
      <c r="H67" s="201" t="str">
        <f aca="false">IF(D67="","",IF(F67="","",VLOOKUP(F67,$C$5:$F$6,4,0)))</f>
        <v/>
      </c>
      <c r="I67" s="202" t="str">
        <f aca="false">IF((G67-INT(G67))=0,IFERROR(ROUND(G67*H67,2)," "),0)</f>
        <v> </v>
      </c>
      <c r="J67" s="203"/>
      <c r="K67" s="204"/>
      <c r="L67" s="201" t="str">
        <f aca="false">IF(D67="","",IF(J67="","",VLOOKUP(J67,$H$5:$N$8,7,0)))</f>
        <v/>
      </c>
      <c r="M67" s="202" t="str">
        <f aca="false">IF(OR((K67-INT(K67))=0,(K67-INT(K67)=0.5)),IFERROR(ROUND(K67*L67,2)," "),0)</f>
        <v> </v>
      </c>
      <c r="N67" s="205"/>
      <c r="O67" s="205"/>
      <c r="P67" s="51"/>
    </row>
    <row r="68" customFormat="false" ht="12.75" hidden="false" customHeight="false" outlineLevel="0" collapsed="false">
      <c r="A68" s="189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99"/>
      <c r="G68" s="200"/>
      <c r="H68" s="201" t="str">
        <f aca="false">IF(D68="","",IF(F68="","",VLOOKUP(F68,$C$5:$F$6,4,0)))</f>
        <v/>
      </c>
      <c r="I68" s="202" t="str">
        <f aca="false">IF((G68-INT(G68))=0,IFERROR(ROUND(G68*H68,2)," "),0)</f>
        <v> </v>
      </c>
      <c r="J68" s="203"/>
      <c r="K68" s="204"/>
      <c r="L68" s="201" t="str">
        <f aca="false">IF(D68="","",IF(J68="","",VLOOKUP(J68,$H$5:$N$8,7,0)))</f>
        <v/>
      </c>
      <c r="M68" s="202" t="str">
        <f aca="false">IF(OR((K68-INT(K68))=0,(K68-INT(K68)=0.5)),IFERROR(ROUND(K68*L68,2)," "),0)</f>
        <v> </v>
      </c>
      <c r="N68" s="205"/>
      <c r="O68" s="205"/>
      <c r="P68" s="51"/>
    </row>
    <row r="69" customFormat="false" ht="12.75" hidden="false" customHeight="false" outlineLevel="0" collapsed="false">
      <c r="A69" s="189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99"/>
      <c r="G69" s="200"/>
      <c r="H69" s="201" t="str">
        <f aca="false">IF(D69="","",IF(F69="","",VLOOKUP(F69,$C$5:$F$6,4,0)))</f>
        <v/>
      </c>
      <c r="I69" s="202" t="str">
        <f aca="false">IF((G69-INT(G69))=0,IFERROR(ROUND(G69*H69,2)," "),0)</f>
        <v> </v>
      </c>
      <c r="J69" s="203"/>
      <c r="K69" s="204"/>
      <c r="L69" s="201" t="str">
        <f aca="false">IF(D69="","",IF(J69="","",VLOOKUP(J69,$H$5:$N$8,7,0)))</f>
        <v/>
      </c>
      <c r="M69" s="202" t="str">
        <f aca="false">IF(OR((K69-INT(K69))=0,(K69-INT(K69)=0.5)),IFERROR(ROUND(K69*L69,2)," "),0)</f>
        <v> </v>
      </c>
      <c r="N69" s="205"/>
      <c r="O69" s="205"/>
      <c r="P69" s="51"/>
    </row>
    <row r="70" customFormat="false" ht="12.75" hidden="false" customHeight="false" outlineLevel="0" collapsed="false">
      <c r="A70" s="189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99"/>
      <c r="G70" s="200"/>
      <c r="H70" s="201" t="str">
        <f aca="false">IF(D70="","",IF(F70="","",VLOOKUP(F70,$C$5:$F$6,4,0)))</f>
        <v/>
      </c>
      <c r="I70" s="202" t="str">
        <f aca="false">IF((G70-INT(G70))=0,IFERROR(ROUND(G70*H70,2)," "),0)</f>
        <v> </v>
      </c>
      <c r="J70" s="203"/>
      <c r="K70" s="204"/>
      <c r="L70" s="201" t="str">
        <f aca="false">IF(D70="","",IF(J70="","",VLOOKUP(J70,$H$5:$N$8,7,0)))</f>
        <v/>
      </c>
      <c r="M70" s="202" t="str">
        <f aca="false">IF(OR((K70-INT(K70))=0,(K70-INT(K70)=0.5)),IFERROR(ROUND(K70*L70,2)," "),0)</f>
        <v> </v>
      </c>
      <c r="N70" s="205"/>
      <c r="O70" s="205"/>
      <c r="P70" s="51"/>
    </row>
    <row r="71" customFormat="false" ht="12.75" hidden="false" customHeight="false" outlineLevel="0" collapsed="false">
      <c r="A71" s="189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99"/>
      <c r="G71" s="200"/>
      <c r="H71" s="201" t="str">
        <f aca="false">IF(D71="","",IF(F71="","",VLOOKUP(F71,$C$5:$F$6,4,0)))</f>
        <v/>
      </c>
      <c r="I71" s="202" t="str">
        <f aca="false">IF((G71-INT(G71))=0,IFERROR(ROUND(G71*H71,2)," "),0)</f>
        <v> </v>
      </c>
      <c r="J71" s="203"/>
      <c r="K71" s="204"/>
      <c r="L71" s="201" t="str">
        <f aca="false">IF(D71="","",IF(J71="","",VLOOKUP(J71,$H$5:$N$8,7,0)))</f>
        <v/>
      </c>
      <c r="M71" s="202" t="str">
        <f aca="false">IF(OR((K71-INT(K71))=0,(K71-INT(K71)=0.5)),IFERROR(ROUND(K71*L71,2)," "),0)</f>
        <v> </v>
      </c>
      <c r="N71" s="205"/>
      <c r="O71" s="205"/>
      <c r="P71" s="51"/>
    </row>
    <row r="72" customFormat="false" ht="12.75" hidden="false" customHeight="false" outlineLevel="0" collapsed="false">
      <c r="A72" s="189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99"/>
      <c r="G72" s="200"/>
      <c r="H72" s="201" t="str">
        <f aca="false">IF(D72="","",IF(F72="","",VLOOKUP(F72,$C$5:$F$6,4,0)))</f>
        <v/>
      </c>
      <c r="I72" s="202" t="str">
        <f aca="false">IF((G72-INT(G72))=0,IFERROR(ROUND(G72*H72,2)," "),0)</f>
        <v> </v>
      </c>
      <c r="J72" s="203"/>
      <c r="K72" s="204"/>
      <c r="L72" s="201" t="str">
        <f aca="false">IF(D72="","",IF(J72="","",VLOOKUP(J72,$H$5:$N$8,7,0)))</f>
        <v/>
      </c>
      <c r="M72" s="202" t="str">
        <f aca="false">IF(OR((K72-INT(K72))=0,(K72-INT(K72)=0.5)),IFERROR(ROUND(K72*L72,2)," "),0)</f>
        <v> </v>
      </c>
      <c r="N72" s="205"/>
      <c r="O72" s="205"/>
      <c r="P72" s="51"/>
    </row>
    <row r="73" customFormat="false" ht="12.75" hidden="false" customHeight="false" outlineLevel="0" collapsed="false">
      <c r="A73" s="189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99"/>
      <c r="G73" s="200"/>
      <c r="H73" s="201" t="str">
        <f aca="false">IF(D73="","",IF(F73="","",VLOOKUP(F73,$C$5:$F$6,4,0)))</f>
        <v/>
      </c>
      <c r="I73" s="202" t="str">
        <f aca="false">IF((G73-INT(G73))=0,IFERROR(ROUND(G73*H73,2)," "),0)</f>
        <v> </v>
      </c>
      <c r="J73" s="203"/>
      <c r="K73" s="204"/>
      <c r="L73" s="201" t="str">
        <f aca="false">IF(D73="","",IF(J73="","",VLOOKUP(J73,$H$5:$N$8,7,0)))</f>
        <v/>
      </c>
      <c r="M73" s="202" t="str">
        <f aca="false">IF(OR((K73-INT(K73))=0,(K73-INT(K73)=0.5)),IFERROR(ROUND(K73*L73,2)," "),0)</f>
        <v> </v>
      </c>
      <c r="N73" s="205"/>
      <c r="O73" s="205"/>
      <c r="P73" s="51"/>
    </row>
    <row r="74" customFormat="false" ht="12.75" hidden="false" customHeight="false" outlineLevel="0" collapsed="false">
      <c r="A74" s="189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99"/>
      <c r="G74" s="200"/>
      <c r="H74" s="201" t="str">
        <f aca="false">IF(D74="","",IF(F74="","",VLOOKUP(F74,$C$5:$F$6,4,0)))</f>
        <v/>
      </c>
      <c r="I74" s="202" t="str">
        <f aca="false">IF((G74-INT(G74))=0,IFERROR(ROUND(G74*H74,2)," "),0)</f>
        <v> </v>
      </c>
      <c r="J74" s="203"/>
      <c r="K74" s="204"/>
      <c r="L74" s="201" t="str">
        <f aca="false">IF(D74="","",IF(J74="","",VLOOKUP(J74,$H$5:$N$8,7,0)))</f>
        <v/>
      </c>
      <c r="M74" s="202" t="str">
        <f aca="false">IF(OR((K74-INT(K74))=0,(K74-INT(K74)=0.5)),IFERROR(ROUND(K74*L74,2)," "),0)</f>
        <v> </v>
      </c>
      <c r="N74" s="205"/>
      <c r="O74" s="205"/>
      <c r="P74" s="51"/>
    </row>
    <row r="75" customFormat="false" ht="12.75" hidden="false" customHeight="false" outlineLevel="0" collapsed="false">
      <c r="A75" s="189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99"/>
      <c r="G75" s="200"/>
      <c r="H75" s="201" t="str">
        <f aca="false">IF(D75="","",IF(F75="","",VLOOKUP(F75,$C$5:$F$6,4,0)))</f>
        <v/>
      </c>
      <c r="I75" s="202" t="str">
        <f aca="false">IF((G75-INT(G75))=0,IFERROR(ROUND(G75*H75,2)," "),0)</f>
        <v> </v>
      </c>
      <c r="J75" s="203"/>
      <c r="K75" s="204"/>
      <c r="L75" s="201" t="str">
        <f aca="false">IF(D75="","",IF(J75="","",VLOOKUP(J75,$H$5:$N$8,7,0)))</f>
        <v/>
      </c>
      <c r="M75" s="202" t="str">
        <f aca="false">IF(OR((K75-INT(K75))=0,(K75-INT(K75)=0.5)),IFERROR(ROUND(K75*L75,2)," "),0)</f>
        <v> </v>
      </c>
      <c r="N75" s="205"/>
      <c r="O75" s="205"/>
      <c r="P75" s="51"/>
    </row>
    <row r="76" customFormat="false" ht="12.75" hidden="false" customHeight="false" outlineLevel="0" collapsed="false">
      <c r="A76" s="189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99"/>
      <c r="G76" s="200"/>
      <c r="H76" s="201" t="str">
        <f aca="false">IF(D76="","",IF(F76="","",VLOOKUP(F76,$C$5:$F$6,4,0)))</f>
        <v/>
      </c>
      <c r="I76" s="202" t="str">
        <f aca="false">IF((G76-INT(G76))=0,IFERROR(ROUND(G76*H76,2)," "),0)</f>
        <v> </v>
      </c>
      <c r="J76" s="203"/>
      <c r="K76" s="204"/>
      <c r="L76" s="201" t="str">
        <f aca="false">IF(D76="","",IF(J76="","",VLOOKUP(J76,$H$5:$N$8,7,0)))</f>
        <v/>
      </c>
      <c r="M76" s="202" t="str">
        <f aca="false">IF(OR((K76-INT(K76))=0,(K76-INT(K76)=0.5)),IFERROR(ROUND(K76*L76,2)," "),0)</f>
        <v> </v>
      </c>
      <c r="N76" s="205"/>
      <c r="O76" s="205"/>
      <c r="P76" s="51"/>
    </row>
    <row r="77" customFormat="false" ht="12.75" hidden="false" customHeight="false" outlineLevel="0" collapsed="false">
      <c r="A77" s="189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99"/>
      <c r="G77" s="200"/>
      <c r="H77" s="201" t="str">
        <f aca="false">IF(D77="","",IF(F77="","",VLOOKUP(F77,$C$5:$F$6,4,0)))</f>
        <v/>
      </c>
      <c r="I77" s="202" t="str">
        <f aca="false">IF((G77-INT(G77))=0,IFERROR(ROUND(G77*H77,2)," "),0)</f>
        <v> </v>
      </c>
      <c r="J77" s="203"/>
      <c r="K77" s="204"/>
      <c r="L77" s="201" t="str">
        <f aca="false">IF(D77="","",IF(J77="","",VLOOKUP(J77,$H$5:$N$8,7,0)))</f>
        <v/>
      </c>
      <c r="M77" s="202" t="str">
        <f aca="false">IF(OR((K77-INT(K77))=0,(K77-INT(K77)=0.5)),IFERROR(ROUND(K77*L77,2)," "),0)</f>
        <v> </v>
      </c>
      <c r="N77" s="205"/>
      <c r="O77" s="205"/>
      <c r="P77" s="51"/>
    </row>
    <row r="78" customFormat="false" ht="12.75" hidden="false" customHeight="false" outlineLevel="0" collapsed="false">
      <c r="A78" s="189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99"/>
      <c r="G78" s="200"/>
      <c r="H78" s="201" t="str">
        <f aca="false">IF(D78="","",IF(F78="","",VLOOKUP(F78,$C$5:$F$6,4,0)))</f>
        <v/>
      </c>
      <c r="I78" s="202" t="str">
        <f aca="false">IF((G78-INT(G78))=0,IFERROR(ROUND(G78*H78,2)," "),0)</f>
        <v> </v>
      </c>
      <c r="J78" s="203"/>
      <c r="K78" s="204"/>
      <c r="L78" s="201" t="str">
        <f aca="false">IF(D78="","",IF(J78="","",VLOOKUP(J78,$H$5:$N$8,7,0)))</f>
        <v/>
      </c>
      <c r="M78" s="202" t="str">
        <f aca="false">IF(OR((K78-INT(K78))=0,(K78-INT(K78)=0.5)),IFERROR(ROUND(K78*L78,2)," "),0)</f>
        <v> </v>
      </c>
      <c r="N78" s="205"/>
      <c r="O78" s="205"/>
      <c r="P78" s="51"/>
    </row>
    <row r="79" customFormat="false" ht="12.75" hidden="false" customHeight="false" outlineLevel="0" collapsed="false">
      <c r="A79" s="189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99"/>
      <c r="G79" s="200"/>
      <c r="H79" s="201" t="str">
        <f aca="false">IF(D79="","",IF(F79="","",VLOOKUP(F79,$C$5:$F$6,4,0)))</f>
        <v/>
      </c>
      <c r="I79" s="202" t="str">
        <f aca="false">IF((G79-INT(G79))=0,IFERROR(ROUND(G79*H79,2)," "),0)</f>
        <v> </v>
      </c>
      <c r="J79" s="203"/>
      <c r="K79" s="204"/>
      <c r="L79" s="201" t="str">
        <f aca="false">IF(D79="","",IF(J79="","",VLOOKUP(J79,$H$5:$N$8,7,0)))</f>
        <v/>
      </c>
      <c r="M79" s="202" t="str">
        <f aca="false">IF(OR((K79-INT(K79))=0,(K79-INT(K79)=0.5)),IFERROR(ROUND(K79*L79,2)," "),0)</f>
        <v> </v>
      </c>
      <c r="N79" s="205"/>
      <c r="O79" s="205"/>
      <c r="P79" s="51"/>
    </row>
    <row r="80" customFormat="false" ht="12.75" hidden="false" customHeight="false" outlineLevel="0" collapsed="false">
      <c r="A80" s="189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99"/>
      <c r="G80" s="200"/>
      <c r="H80" s="201" t="str">
        <f aca="false">IF(D80="","",IF(F80="","",VLOOKUP(F80,$C$5:$F$6,4,0)))</f>
        <v/>
      </c>
      <c r="I80" s="202" t="str">
        <f aca="false">IF((G80-INT(G80))=0,IFERROR(ROUND(G80*H80,2)," "),0)</f>
        <v> </v>
      </c>
      <c r="J80" s="203"/>
      <c r="K80" s="204"/>
      <c r="L80" s="201" t="str">
        <f aca="false">IF(D80="","",IF(J80="","",VLOOKUP(J80,$H$5:$N$8,7,0)))</f>
        <v/>
      </c>
      <c r="M80" s="202" t="str">
        <f aca="false">IF(OR((K80-INT(K80))=0,(K80-INT(K80)=0.5)),IFERROR(ROUND(K80*L80,2)," "),0)</f>
        <v> </v>
      </c>
      <c r="N80" s="205"/>
      <c r="O80" s="205"/>
      <c r="P80" s="51"/>
    </row>
    <row r="81" customFormat="false" ht="12.75" hidden="false" customHeight="false" outlineLevel="0" collapsed="false">
      <c r="A81" s="189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99"/>
      <c r="G81" s="200"/>
      <c r="H81" s="201" t="str">
        <f aca="false">IF(D81="","",IF(F81="","",VLOOKUP(F81,$C$5:$F$6,4,0)))</f>
        <v/>
      </c>
      <c r="I81" s="202" t="str">
        <f aca="false">IF((G81-INT(G81))=0,IFERROR(ROUND(G81*H81,2)," "),0)</f>
        <v> </v>
      </c>
      <c r="J81" s="203"/>
      <c r="K81" s="204"/>
      <c r="L81" s="201" t="str">
        <f aca="false">IF(D81="","",IF(J81="","",VLOOKUP(J81,$H$5:$N$8,7,0)))</f>
        <v/>
      </c>
      <c r="M81" s="202" t="str">
        <f aca="false">IF(OR((K81-INT(K81))=0,(K81-INT(K81)=0.5)),IFERROR(ROUND(K81*L81,2)," "),0)</f>
        <v> </v>
      </c>
      <c r="N81" s="205"/>
      <c r="O81" s="205"/>
      <c r="P81" s="51"/>
    </row>
    <row r="82" customFormat="false" ht="12.75" hidden="false" customHeight="false" outlineLevel="0" collapsed="false">
      <c r="A82" s="189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99"/>
      <c r="G82" s="200"/>
      <c r="H82" s="201" t="str">
        <f aca="false">IF(D82="","",IF(F82="","",VLOOKUP(F82,$C$5:$F$6,4,0)))</f>
        <v/>
      </c>
      <c r="I82" s="202" t="str">
        <f aca="false">IF((G82-INT(G82))=0,IFERROR(ROUND(G82*H82,2)," "),0)</f>
        <v> </v>
      </c>
      <c r="J82" s="203"/>
      <c r="K82" s="204"/>
      <c r="L82" s="201" t="str">
        <f aca="false">IF(D82="","",IF(J82="","",VLOOKUP(J82,$H$5:$N$8,7,0)))</f>
        <v/>
      </c>
      <c r="M82" s="202" t="str">
        <f aca="false">IF(OR((K82-INT(K82))=0,(K82-INT(K82)=0.5)),IFERROR(ROUND(K82*L82,2)," "),0)</f>
        <v> </v>
      </c>
      <c r="N82" s="205"/>
      <c r="O82" s="205"/>
      <c r="P82" s="51"/>
    </row>
    <row r="83" customFormat="false" ht="12.75" hidden="false" customHeight="false" outlineLevel="0" collapsed="false">
      <c r="A83" s="189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99"/>
      <c r="G83" s="200"/>
      <c r="H83" s="201" t="str">
        <f aca="false">IF(D83="","",IF(F83="","",VLOOKUP(F83,$C$5:$F$6,4,0)))</f>
        <v/>
      </c>
      <c r="I83" s="202" t="str">
        <f aca="false">IF((G83-INT(G83))=0,IFERROR(ROUND(G83*H83,2)," "),0)</f>
        <v> </v>
      </c>
      <c r="J83" s="203"/>
      <c r="K83" s="204"/>
      <c r="L83" s="201" t="str">
        <f aca="false">IF(D83="","",IF(J83="","",VLOOKUP(J83,$H$5:$N$8,7,0)))</f>
        <v/>
      </c>
      <c r="M83" s="202" t="str">
        <f aca="false">IF(OR((K83-INT(K83))=0,(K83-INT(K83)=0.5)),IFERROR(ROUND(K83*L83,2)," "),0)</f>
        <v> </v>
      </c>
      <c r="N83" s="205"/>
      <c r="O83" s="205"/>
      <c r="P83" s="51"/>
    </row>
    <row r="84" customFormat="false" ht="12.75" hidden="false" customHeight="false" outlineLevel="0" collapsed="false">
      <c r="A84" s="189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99"/>
      <c r="G84" s="200"/>
      <c r="H84" s="201" t="str">
        <f aca="false">IF(D84="","",IF(F84="","",VLOOKUP(F84,$C$5:$F$6,4,0)))</f>
        <v/>
      </c>
      <c r="I84" s="202" t="str">
        <f aca="false">IF((G84-INT(G84))=0,IFERROR(ROUND(G84*H84,2)," "),0)</f>
        <v> </v>
      </c>
      <c r="J84" s="203"/>
      <c r="K84" s="204"/>
      <c r="L84" s="201" t="str">
        <f aca="false">IF(D84="","",IF(J84="","",VLOOKUP(J84,$H$5:$N$8,7,0)))</f>
        <v/>
      </c>
      <c r="M84" s="202" t="str">
        <f aca="false">IF(OR((K84-INT(K84))=0,(K84-INT(K84)=0.5)),IFERROR(ROUND(K84*L84,2)," "),0)</f>
        <v> </v>
      </c>
      <c r="N84" s="205"/>
      <c r="O84" s="205"/>
      <c r="P84" s="51"/>
    </row>
    <row r="85" customFormat="false" ht="12.75" hidden="false" customHeight="false" outlineLevel="0" collapsed="false">
      <c r="A85" s="189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99"/>
      <c r="G85" s="200"/>
      <c r="H85" s="201" t="str">
        <f aca="false">IF(D85="","",IF(F85="","",VLOOKUP(F85,$C$5:$F$6,4,0)))</f>
        <v/>
      </c>
      <c r="I85" s="202" t="str">
        <f aca="false">IF((G85-INT(G85))=0,IFERROR(ROUND(G85*H85,2)," "),0)</f>
        <v> </v>
      </c>
      <c r="J85" s="203"/>
      <c r="K85" s="204"/>
      <c r="L85" s="201" t="str">
        <f aca="false">IF(D85="","",IF(J85="","",VLOOKUP(J85,$H$5:$N$8,7,0)))</f>
        <v/>
      </c>
      <c r="M85" s="202" t="str">
        <f aca="false">IF(OR((K85-INT(K85))=0,(K85-INT(K85)=0.5)),IFERROR(ROUND(K85*L85,2)," "),0)</f>
        <v> </v>
      </c>
      <c r="N85" s="205"/>
      <c r="O85" s="205"/>
      <c r="P85" s="51"/>
    </row>
    <row r="86" customFormat="false" ht="12.75" hidden="false" customHeight="false" outlineLevel="0" collapsed="false">
      <c r="A86" s="189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99"/>
      <c r="G86" s="200"/>
      <c r="H86" s="201" t="str">
        <f aca="false">IF(D86="","",IF(F86="","",VLOOKUP(F86,$C$5:$F$6,4,0)))</f>
        <v/>
      </c>
      <c r="I86" s="202" t="str">
        <f aca="false">IF((G86-INT(G86))=0,IFERROR(ROUND(G86*H86,2)," "),0)</f>
        <v> </v>
      </c>
      <c r="J86" s="203"/>
      <c r="K86" s="204"/>
      <c r="L86" s="201" t="str">
        <f aca="false">IF(D86="","",IF(J86="","",VLOOKUP(J86,$H$5:$N$8,7,0)))</f>
        <v/>
      </c>
      <c r="M86" s="202" t="str">
        <f aca="false">IF(OR((K86-INT(K86))=0,(K86-INT(K86)=0.5)),IFERROR(ROUND(K86*L86,2)," "),0)</f>
        <v> </v>
      </c>
      <c r="N86" s="205"/>
      <c r="O86" s="205"/>
      <c r="P86" s="51"/>
    </row>
    <row r="87" customFormat="false" ht="12.75" hidden="false" customHeight="false" outlineLevel="0" collapsed="false">
      <c r="A87" s="189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99"/>
      <c r="G87" s="200"/>
      <c r="H87" s="201" t="str">
        <f aca="false">IF(D87="","",IF(F87="","",VLOOKUP(F87,$C$5:$F$6,4,0)))</f>
        <v/>
      </c>
      <c r="I87" s="202" t="str">
        <f aca="false">IF((G87-INT(G87))=0,IFERROR(ROUND(G87*H87,2)," "),0)</f>
        <v> </v>
      </c>
      <c r="J87" s="203"/>
      <c r="K87" s="204"/>
      <c r="L87" s="201" t="str">
        <f aca="false">IF(D87="","",IF(J87="","",VLOOKUP(J87,$H$5:$N$8,7,0)))</f>
        <v/>
      </c>
      <c r="M87" s="202" t="str">
        <f aca="false">IF(OR((K87-INT(K87))=0,(K87-INT(K87)=0.5)),IFERROR(ROUND(K87*L87,2)," "),0)</f>
        <v> </v>
      </c>
      <c r="N87" s="205"/>
      <c r="O87" s="205"/>
      <c r="P87" s="51"/>
    </row>
    <row r="88" customFormat="false" ht="12.75" hidden="false" customHeight="false" outlineLevel="0" collapsed="false">
      <c r="A88" s="189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99"/>
      <c r="G88" s="200"/>
      <c r="H88" s="201" t="str">
        <f aca="false">IF(D88="","",IF(F88="","",VLOOKUP(F88,$C$5:$F$6,4,0)))</f>
        <v/>
      </c>
      <c r="I88" s="202" t="str">
        <f aca="false">IF((G88-INT(G88))=0,IFERROR(ROUND(G88*H88,2)," "),0)</f>
        <v> </v>
      </c>
      <c r="J88" s="203"/>
      <c r="K88" s="204"/>
      <c r="L88" s="201" t="str">
        <f aca="false">IF(D88="","",IF(J88="","",VLOOKUP(J88,$H$5:$N$8,7,0)))</f>
        <v/>
      </c>
      <c r="M88" s="202" t="str">
        <f aca="false">IF(OR((K88-INT(K88))=0,(K88-INT(K88)=0.5)),IFERROR(ROUND(K88*L88,2)," "),0)</f>
        <v> </v>
      </c>
      <c r="N88" s="205"/>
      <c r="O88" s="205"/>
      <c r="P88" s="51"/>
    </row>
    <row r="89" customFormat="false" ht="12.75" hidden="false" customHeight="false" outlineLevel="0" collapsed="false">
      <c r="A89" s="189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99"/>
      <c r="G89" s="200"/>
      <c r="H89" s="201" t="str">
        <f aca="false">IF(D89="","",IF(F89="","",VLOOKUP(F89,$C$5:$F$6,4,0)))</f>
        <v/>
      </c>
      <c r="I89" s="202" t="str">
        <f aca="false">IF((G89-INT(G89))=0,IFERROR(ROUND(G89*H89,2)," "),0)</f>
        <v> </v>
      </c>
      <c r="J89" s="203"/>
      <c r="K89" s="204"/>
      <c r="L89" s="201" t="str">
        <f aca="false">IF(D89="","",IF(J89="","",VLOOKUP(J89,$H$5:$N$8,7,0)))</f>
        <v/>
      </c>
      <c r="M89" s="202" t="str">
        <f aca="false">IF(OR((K89-INT(K89))=0,(K89-INT(K89)=0.5)),IFERROR(ROUND(K89*L89,2)," "),0)</f>
        <v> </v>
      </c>
      <c r="N89" s="205"/>
      <c r="O89" s="205"/>
      <c r="P89" s="51"/>
    </row>
    <row r="90" customFormat="false" ht="12.75" hidden="false" customHeight="false" outlineLevel="0" collapsed="false">
      <c r="A90" s="189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99"/>
      <c r="G90" s="200"/>
      <c r="H90" s="201" t="str">
        <f aca="false">IF(D90="","",IF(F90="","",VLOOKUP(F90,$C$5:$F$6,4,0)))</f>
        <v/>
      </c>
      <c r="I90" s="202" t="str">
        <f aca="false">IF((G90-INT(G90))=0,IFERROR(ROUND(G90*H90,2)," "),0)</f>
        <v> </v>
      </c>
      <c r="J90" s="203"/>
      <c r="K90" s="204"/>
      <c r="L90" s="201" t="str">
        <f aca="false">IF(D90="","",IF(J90="","",VLOOKUP(J90,$H$5:$N$8,7,0)))</f>
        <v/>
      </c>
      <c r="M90" s="202" t="str">
        <f aca="false">IF(OR((K90-INT(K90))=0,(K90-INT(K90)=0.5)),IFERROR(ROUND(K90*L90,2)," "),0)</f>
        <v> </v>
      </c>
      <c r="N90" s="205"/>
      <c r="O90" s="205"/>
      <c r="P90" s="51"/>
    </row>
    <row r="91" customFormat="false" ht="12.75" hidden="false" customHeight="false" outlineLevel="0" collapsed="false">
      <c r="A91" s="189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99"/>
      <c r="G91" s="200"/>
      <c r="H91" s="201" t="str">
        <f aca="false">IF(D91="","",IF(F91="","",VLOOKUP(F91,$C$5:$F$6,4,0)))</f>
        <v/>
      </c>
      <c r="I91" s="202" t="str">
        <f aca="false">IF((G91-INT(G91))=0,IFERROR(ROUND(G91*H91,2)," "),0)</f>
        <v> </v>
      </c>
      <c r="J91" s="203"/>
      <c r="K91" s="204"/>
      <c r="L91" s="201" t="str">
        <f aca="false">IF(D91="","",IF(J91="","",VLOOKUP(J91,$H$5:$N$8,7,0)))</f>
        <v/>
      </c>
      <c r="M91" s="202" t="str">
        <f aca="false">IF(OR((K91-INT(K91))=0,(K91-INT(K91)=0.5)),IFERROR(ROUND(K91*L91,2)," "),0)</f>
        <v> </v>
      </c>
      <c r="N91" s="205"/>
      <c r="O91" s="205"/>
      <c r="P91" s="51"/>
    </row>
    <row r="92" customFormat="false" ht="12.75" hidden="false" customHeight="false" outlineLevel="0" collapsed="false">
      <c r="A92" s="189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99"/>
      <c r="G92" s="200"/>
      <c r="H92" s="201" t="str">
        <f aca="false">IF(D92="","",IF(F92="","",VLOOKUP(F92,$C$5:$F$6,4,0)))</f>
        <v/>
      </c>
      <c r="I92" s="202" t="str">
        <f aca="false">IF((G92-INT(G92))=0,IFERROR(ROUND(G92*H92,2)," "),0)</f>
        <v> </v>
      </c>
      <c r="J92" s="203"/>
      <c r="K92" s="204"/>
      <c r="L92" s="201" t="str">
        <f aca="false">IF(D92="","",IF(J92="","",VLOOKUP(J92,$H$5:$N$8,7,0)))</f>
        <v/>
      </c>
      <c r="M92" s="202" t="str">
        <f aca="false">IF(OR((K92-INT(K92))=0,(K92-INT(K92)=0.5)),IFERROR(ROUND(K92*L92,2)," "),0)</f>
        <v> </v>
      </c>
      <c r="N92" s="205"/>
      <c r="O92" s="205"/>
      <c r="P92" s="51"/>
    </row>
    <row r="93" customFormat="false" ht="12.75" hidden="false" customHeight="false" outlineLevel="0" collapsed="false">
      <c r="A93" s="189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99"/>
      <c r="G93" s="200"/>
      <c r="H93" s="201" t="str">
        <f aca="false">IF(D93="","",IF(F93="","",VLOOKUP(F93,$C$5:$F$6,4,0)))</f>
        <v/>
      </c>
      <c r="I93" s="202" t="str">
        <f aca="false">IF((G93-INT(G93))=0,IFERROR(ROUND(G93*H93,2)," "),0)</f>
        <v> </v>
      </c>
      <c r="J93" s="203"/>
      <c r="K93" s="204"/>
      <c r="L93" s="201" t="str">
        <f aca="false">IF(D93="","",IF(J93="","",VLOOKUP(J93,$H$5:$N$8,7,0)))</f>
        <v/>
      </c>
      <c r="M93" s="202" t="str">
        <f aca="false">IF(OR((K93-INT(K93))=0,(K93-INT(K93)=0.5)),IFERROR(ROUND(K93*L93,2)," "),0)</f>
        <v> </v>
      </c>
      <c r="N93" s="205"/>
      <c r="O93" s="205"/>
      <c r="P93" s="51"/>
    </row>
    <row r="94" customFormat="false" ht="12.75" hidden="false" customHeight="false" outlineLevel="0" collapsed="false">
      <c r="A94" s="189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99"/>
      <c r="G94" s="200"/>
      <c r="H94" s="201" t="str">
        <f aca="false">IF(D94="","",IF(F94="","",VLOOKUP(F94,$C$5:$F$6,4,0)))</f>
        <v/>
      </c>
      <c r="I94" s="202" t="str">
        <f aca="false">IF((G94-INT(G94))=0,IFERROR(ROUND(G94*H94,2)," "),0)</f>
        <v> </v>
      </c>
      <c r="J94" s="203"/>
      <c r="K94" s="204"/>
      <c r="L94" s="201" t="str">
        <f aca="false">IF(D94="","",IF(J94="","",VLOOKUP(J94,$H$5:$N$8,7,0)))</f>
        <v/>
      </c>
      <c r="M94" s="202" t="str">
        <f aca="false">IF(OR((K94-INT(K94))=0,(K94-INT(K94)=0.5)),IFERROR(ROUND(K94*L94,2)," "),0)</f>
        <v> </v>
      </c>
      <c r="N94" s="205"/>
      <c r="O94" s="205"/>
      <c r="P94" s="51"/>
    </row>
    <row r="95" customFormat="false" ht="12.75" hidden="false" customHeight="false" outlineLevel="0" collapsed="false">
      <c r="A95" s="189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99"/>
      <c r="G95" s="200"/>
      <c r="H95" s="201" t="str">
        <f aca="false">IF(D95="","",IF(F95="","",VLOOKUP(F95,$C$5:$F$6,4,0)))</f>
        <v/>
      </c>
      <c r="I95" s="202" t="str">
        <f aca="false">IF((G95-INT(G95))=0,IFERROR(ROUND(G95*H95,2)," "),0)</f>
        <v> </v>
      </c>
      <c r="J95" s="203"/>
      <c r="K95" s="204"/>
      <c r="L95" s="201" t="str">
        <f aca="false">IF(D95="","",IF(J95="","",VLOOKUP(J95,$H$5:$N$8,7,0)))</f>
        <v/>
      </c>
      <c r="M95" s="202" t="str">
        <f aca="false">IF(OR((K95-INT(K95))=0,(K95-INT(K95)=0.5)),IFERROR(ROUND(K95*L95,2)," "),0)</f>
        <v> </v>
      </c>
      <c r="N95" s="205"/>
      <c r="O95" s="205"/>
      <c r="P95" s="51"/>
    </row>
    <row r="96" customFormat="false" ht="12.75" hidden="false" customHeight="false" outlineLevel="0" collapsed="false">
      <c r="A96" s="189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99"/>
      <c r="G96" s="200"/>
      <c r="H96" s="201" t="str">
        <f aca="false">IF(D96="","",IF(F96="","",VLOOKUP(F96,$C$5:$F$6,4,0)))</f>
        <v/>
      </c>
      <c r="I96" s="202" t="str">
        <f aca="false">IF((G96-INT(G96))=0,IFERROR(ROUND(G96*H96,2)," "),0)</f>
        <v> </v>
      </c>
      <c r="J96" s="203"/>
      <c r="K96" s="204"/>
      <c r="L96" s="201" t="str">
        <f aca="false">IF(D96="","",IF(J96="","",VLOOKUP(J96,$H$5:$N$8,7,0)))</f>
        <v/>
      </c>
      <c r="M96" s="202" t="str">
        <f aca="false">IF(OR((K96-INT(K96))=0,(K96-INT(K96)=0.5)),IFERROR(ROUND(K96*L96,2)," "),0)</f>
        <v> </v>
      </c>
      <c r="N96" s="205"/>
      <c r="O96" s="205"/>
      <c r="P96" s="51"/>
    </row>
    <row r="97" customFormat="false" ht="12.75" hidden="false" customHeight="false" outlineLevel="0" collapsed="false">
      <c r="A97" s="189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99"/>
      <c r="G97" s="200"/>
      <c r="H97" s="201" t="str">
        <f aca="false">IF(D97="","",IF(F97="","",VLOOKUP(F97,$C$5:$F$6,4,0)))</f>
        <v/>
      </c>
      <c r="I97" s="202" t="str">
        <f aca="false">IF((G97-INT(G97))=0,IFERROR(ROUND(G97*H97,2)," "),0)</f>
        <v> </v>
      </c>
      <c r="J97" s="203"/>
      <c r="K97" s="204"/>
      <c r="L97" s="201" t="str">
        <f aca="false">IF(D97="","",IF(J97="","",VLOOKUP(J97,$H$5:$N$8,7,0)))</f>
        <v/>
      </c>
      <c r="M97" s="202" t="str">
        <f aca="false">IF(OR((K97-INT(K97))=0,(K97-INT(K97)=0.5)),IFERROR(ROUND(K97*L97,2)," "),0)</f>
        <v> </v>
      </c>
      <c r="N97" s="205"/>
      <c r="O97" s="205"/>
      <c r="P97" s="51"/>
    </row>
    <row r="98" customFormat="false" ht="12.75" hidden="false" customHeight="false" outlineLevel="0" collapsed="false">
      <c r="A98" s="189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99"/>
      <c r="G98" s="200"/>
      <c r="H98" s="201" t="str">
        <f aca="false">IF(D98="","",IF(F98="","",VLOOKUP(F98,$C$5:$F$6,4,0)))</f>
        <v/>
      </c>
      <c r="I98" s="202" t="str">
        <f aca="false">IF((G98-INT(G98))=0,IFERROR(ROUND(G98*H98,2)," "),0)</f>
        <v> </v>
      </c>
      <c r="J98" s="203"/>
      <c r="K98" s="204"/>
      <c r="L98" s="201" t="str">
        <f aca="false">IF(D98="","",IF(J98="","",VLOOKUP(J98,$H$5:$N$8,7,0)))</f>
        <v/>
      </c>
      <c r="M98" s="202" t="str">
        <f aca="false">IF(OR((K98-INT(K98))=0,(K98-INT(K98)=0.5)),IFERROR(ROUND(K98*L98,2)," "),0)</f>
        <v> </v>
      </c>
      <c r="N98" s="205"/>
      <c r="O98" s="205"/>
      <c r="P98" s="51"/>
    </row>
    <row r="99" customFormat="false" ht="12.75" hidden="false" customHeight="false" outlineLevel="0" collapsed="false">
      <c r="A99" s="189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99"/>
      <c r="G99" s="200"/>
      <c r="H99" s="201" t="str">
        <f aca="false">IF(D99="","",IF(F99="","",VLOOKUP(F99,$C$5:$F$6,4,0)))</f>
        <v/>
      </c>
      <c r="I99" s="202" t="str">
        <f aca="false">IF((G99-INT(G99))=0,IFERROR(ROUND(G99*H99,2)," "),0)</f>
        <v> </v>
      </c>
      <c r="J99" s="203"/>
      <c r="K99" s="204"/>
      <c r="L99" s="201" t="str">
        <f aca="false">IF(D99="","",IF(J99="","",VLOOKUP(J99,$H$5:$N$8,7,0)))</f>
        <v/>
      </c>
      <c r="M99" s="202" t="str">
        <f aca="false">IF(OR((K99-INT(K99))=0,(K99-INT(K99)=0.5)),IFERROR(ROUND(K99*L99,2)," "),0)</f>
        <v> </v>
      </c>
      <c r="N99" s="205"/>
      <c r="O99" s="205"/>
      <c r="P99" s="51"/>
    </row>
    <row r="100" customFormat="false" ht="12.75" hidden="false" customHeight="false" outlineLevel="0" collapsed="false">
      <c r="A100" s="189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99"/>
      <c r="G100" s="200"/>
      <c r="H100" s="201" t="str">
        <f aca="false">IF(D100="","",IF(F100="","",VLOOKUP(F100,$C$5:$F$6,4,0)))</f>
        <v/>
      </c>
      <c r="I100" s="202" t="str">
        <f aca="false">IF((G100-INT(G100))=0,IFERROR(ROUND(G100*H100,2)," "),0)</f>
        <v> </v>
      </c>
      <c r="J100" s="203"/>
      <c r="K100" s="204"/>
      <c r="L100" s="201" t="str">
        <f aca="false">IF(D100="","",IF(J100="","",VLOOKUP(J100,$H$5:$N$8,7,0)))</f>
        <v/>
      </c>
      <c r="M100" s="202" t="str">
        <f aca="false">IF(OR((K100-INT(K100))=0,(K100-INT(K100)=0.5)),IFERROR(ROUND(K100*L100,2)," "),0)</f>
        <v> </v>
      </c>
      <c r="N100" s="205"/>
      <c r="O100" s="205"/>
      <c r="P100" s="51"/>
    </row>
    <row r="101" customFormat="false" ht="12.75" hidden="false" customHeight="false" outlineLevel="0" collapsed="false">
      <c r="A101" s="189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99"/>
      <c r="G101" s="200"/>
      <c r="H101" s="201" t="str">
        <f aca="false">IF(D101="","",IF(F101="","",VLOOKUP(F101,$C$5:$F$6,4,0)))</f>
        <v/>
      </c>
      <c r="I101" s="202" t="str">
        <f aca="false">IF((G101-INT(G101))=0,IFERROR(ROUND(G101*H101,2)," "),0)</f>
        <v> </v>
      </c>
      <c r="J101" s="203"/>
      <c r="K101" s="204"/>
      <c r="L101" s="201" t="str">
        <f aca="false">IF(D101="","",IF(J101="","",VLOOKUP(J101,$H$5:$N$8,7,0)))</f>
        <v/>
      </c>
      <c r="M101" s="202" t="str">
        <f aca="false">IF(OR((K101-INT(K101))=0,(K101-INT(K101)=0.5)),IFERROR(ROUND(K101*L101,2)," "),0)</f>
        <v> </v>
      </c>
      <c r="N101" s="205"/>
      <c r="O101" s="205"/>
      <c r="P101" s="51"/>
    </row>
    <row r="102" customFormat="false" ht="12.75" hidden="false" customHeight="false" outlineLevel="0" collapsed="false">
      <c r="A102" s="189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99"/>
      <c r="G102" s="200"/>
      <c r="H102" s="201" t="str">
        <f aca="false">IF(D102="","",IF(F102="","",VLOOKUP(F102,$C$5:$F$6,4,0)))</f>
        <v/>
      </c>
      <c r="I102" s="202" t="str">
        <f aca="false">IF((G102-INT(G102))=0,IFERROR(ROUND(G102*H102,2)," "),0)</f>
        <v> </v>
      </c>
      <c r="J102" s="203"/>
      <c r="K102" s="204"/>
      <c r="L102" s="201" t="str">
        <f aca="false">IF(D102="","",IF(J102="","",VLOOKUP(J102,$H$5:$N$8,7,0)))</f>
        <v/>
      </c>
      <c r="M102" s="202" t="str">
        <f aca="false">IF(OR((K102-INT(K102))=0,(K102-INT(K102)=0.5)),IFERROR(ROUND(K102*L102,2)," "),0)</f>
        <v> </v>
      </c>
      <c r="N102" s="205"/>
      <c r="O102" s="205"/>
      <c r="P102" s="51"/>
    </row>
    <row r="103" customFormat="false" ht="12.75" hidden="false" customHeight="false" outlineLevel="0" collapsed="false">
      <c r="A103" s="189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99"/>
      <c r="G103" s="200"/>
      <c r="H103" s="201" t="str">
        <f aca="false">IF(D103="","",IF(F103="","",VLOOKUP(F103,$C$5:$F$6,4,0)))</f>
        <v/>
      </c>
      <c r="I103" s="202" t="str">
        <f aca="false">IF((G103-INT(G103))=0,IFERROR(ROUND(G103*H103,2)," "),0)</f>
        <v> </v>
      </c>
      <c r="J103" s="203"/>
      <c r="K103" s="204"/>
      <c r="L103" s="201" t="str">
        <f aca="false">IF(D103="","",IF(J103="","",VLOOKUP(J103,$H$5:$N$8,7,0)))</f>
        <v/>
      </c>
      <c r="M103" s="202" t="str">
        <f aca="false">IF(OR((K103-INT(K103))=0,(K103-INT(K103)=0.5)),IFERROR(ROUND(K103*L103,2)," "),0)</f>
        <v> </v>
      </c>
      <c r="N103" s="205"/>
      <c r="O103" s="205"/>
      <c r="P103" s="51"/>
    </row>
    <row r="104" customFormat="false" ht="12.75" hidden="false" customHeight="false" outlineLevel="0" collapsed="false">
      <c r="A104" s="189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99"/>
      <c r="G104" s="200"/>
      <c r="H104" s="201" t="str">
        <f aca="false">IF(D104="","",IF(F104="","",VLOOKUP(F104,$C$5:$F$6,4,0)))</f>
        <v/>
      </c>
      <c r="I104" s="202" t="str">
        <f aca="false">IF((G104-INT(G104))=0,IFERROR(ROUND(G104*H104,2)," "),0)</f>
        <v> </v>
      </c>
      <c r="J104" s="203"/>
      <c r="K104" s="204"/>
      <c r="L104" s="201" t="str">
        <f aca="false">IF(D104="","",IF(J104="","",VLOOKUP(J104,$H$5:$N$8,7,0)))</f>
        <v/>
      </c>
      <c r="M104" s="202" t="str">
        <f aca="false">IF(OR((K104-INT(K104))=0,(K104-INT(K104)=0.5)),IFERROR(ROUND(K104*L104,2)," "),0)</f>
        <v> </v>
      </c>
      <c r="N104" s="205"/>
      <c r="O104" s="205"/>
      <c r="P104" s="51"/>
    </row>
    <row r="105" customFormat="false" ht="12.75" hidden="false" customHeight="false" outlineLevel="0" collapsed="false">
      <c r="A105" s="189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99"/>
      <c r="G105" s="200"/>
      <c r="H105" s="201" t="str">
        <f aca="false">IF(D105="","",IF(F105="","",VLOOKUP(F105,$C$5:$F$6,4,0)))</f>
        <v/>
      </c>
      <c r="I105" s="202" t="str">
        <f aca="false">IF((G105-INT(G105))=0,IFERROR(ROUND(G105*H105,2)," "),0)</f>
        <v> </v>
      </c>
      <c r="J105" s="203"/>
      <c r="K105" s="204"/>
      <c r="L105" s="201" t="str">
        <f aca="false">IF(D105="","",IF(J105="","",VLOOKUP(J105,$H$5:$N$8,7,0)))</f>
        <v/>
      </c>
      <c r="M105" s="202" t="str">
        <f aca="false">IF(OR((K105-INT(K105))=0,(K105-INT(K105)=0.5)),IFERROR(ROUND(K105*L105,2)," "),0)</f>
        <v> </v>
      </c>
      <c r="N105" s="205"/>
      <c r="O105" s="205"/>
      <c r="P105" s="51"/>
    </row>
    <row r="106" customFormat="false" ht="12.75" hidden="false" customHeight="false" outlineLevel="0" collapsed="false">
      <c r="A106" s="189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99"/>
      <c r="G106" s="200"/>
      <c r="H106" s="201" t="str">
        <f aca="false">IF(D106="","",IF(F106="","",VLOOKUP(F106,$C$5:$F$6,4,0)))</f>
        <v/>
      </c>
      <c r="I106" s="202" t="str">
        <f aca="false">IF((G106-INT(G106))=0,IFERROR(ROUND(G106*H106,2)," "),0)</f>
        <v> </v>
      </c>
      <c r="J106" s="203"/>
      <c r="K106" s="204"/>
      <c r="L106" s="201" t="str">
        <f aca="false">IF(D106="","",IF(J106="","",VLOOKUP(J106,$H$5:$N$8,7,0)))</f>
        <v/>
      </c>
      <c r="M106" s="202" t="str">
        <f aca="false">IF(OR((K106-INT(K106))=0,(K106-INT(K106)=0.5)),IFERROR(ROUND(K106*L106,2)," "),0)</f>
        <v> </v>
      </c>
      <c r="N106" s="205"/>
      <c r="O106" s="205"/>
      <c r="P106" s="51"/>
    </row>
    <row r="107" customFormat="false" ht="12.75" hidden="false" customHeight="false" outlineLevel="0" collapsed="false">
      <c r="A107" s="189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99"/>
      <c r="G107" s="200"/>
      <c r="H107" s="201" t="str">
        <f aca="false">IF(D107="","",IF(F107="","",VLOOKUP(F107,$C$5:$F$6,4,0)))</f>
        <v/>
      </c>
      <c r="I107" s="202" t="str">
        <f aca="false">IF((G107-INT(G107))=0,IFERROR(ROUND(G107*H107,2)," "),0)</f>
        <v> </v>
      </c>
      <c r="J107" s="203"/>
      <c r="K107" s="204"/>
      <c r="L107" s="201" t="str">
        <f aca="false">IF(D107="","",IF(J107="","",VLOOKUP(J107,$H$5:$N$8,7,0)))</f>
        <v/>
      </c>
      <c r="M107" s="202" t="str">
        <f aca="false">IF(OR((K107-INT(K107))=0,(K107-INT(K107)=0.5)),IFERROR(ROUND(K107*L107,2)," "),0)</f>
        <v> </v>
      </c>
      <c r="N107" s="205"/>
      <c r="O107" s="205"/>
      <c r="P107" s="51"/>
    </row>
    <row r="108" customFormat="false" ht="12.75" hidden="false" customHeight="false" outlineLevel="0" collapsed="false">
      <c r="A108" s="189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99"/>
      <c r="G108" s="200"/>
      <c r="H108" s="201" t="str">
        <f aca="false">IF(D108="","",IF(F108="","",VLOOKUP(F108,$C$5:$F$6,4,0)))</f>
        <v/>
      </c>
      <c r="I108" s="202" t="str">
        <f aca="false">IF((G108-INT(G108))=0,IFERROR(ROUND(G108*H108,2)," "),0)</f>
        <v> </v>
      </c>
      <c r="J108" s="203"/>
      <c r="K108" s="204"/>
      <c r="L108" s="201" t="str">
        <f aca="false">IF(D108="","",IF(J108="","",VLOOKUP(J108,$H$5:$N$8,7,0)))</f>
        <v/>
      </c>
      <c r="M108" s="202" t="str">
        <f aca="false">IF(OR((K108-INT(K108))=0,(K108-INT(K108)=0.5)),IFERROR(ROUND(K108*L108,2)," "),0)</f>
        <v> </v>
      </c>
      <c r="N108" s="205"/>
      <c r="O108" s="205"/>
      <c r="P108" s="51"/>
    </row>
    <row r="109" customFormat="false" ht="12.75" hidden="false" customHeight="false" outlineLevel="0" collapsed="false">
      <c r="A109" s="189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99"/>
      <c r="G109" s="200"/>
      <c r="H109" s="201" t="str">
        <f aca="false">IF(D109="","",IF(F109="","",VLOOKUP(F109,$C$5:$F$6,4,0)))</f>
        <v/>
      </c>
      <c r="I109" s="202" t="str">
        <f aca="false">IF((G109-INT(G109))=0,IFERROR(ROUND(G109*H109,2)," "),0)</f>
        <v> </v>
      </c>
      <c r="J109" s="203"/>
      <c r="K109" s="204"/>
      <c r="L109" s="201" t="str">
        <f aca="false">IF(D109="","",IF(J109="","",VLOOKUP(J109,$H$5:$N$8,7,0)))</f>
        <v/>
      </c>
      <c r="M109" s="202" t="str">
        <f aca="false">IF(OR((K109-INT(K109))=0,(K109-INT(K109)=0.5)),IFERROR(ROUND(K109*L109,2)," "),0)</f>
        <v> </v>
      </c>
      <c r="N109" s="205"/>
      <c r="O109" s="205"/>
      <c r="P109" s="51"/>
    </row>
    <row r="110" customFormat="false" ht="12.75" hidden="false" customHeight="false" outlineLevel="0" collapsed="false">
      <c r="A110" s="189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99"/>
      <c r="G110" s="200"/>
      <c r="H110" s="201" t="str">
        <f aca="false">IF(D110="","",IF(F110="","",VLOOKUP(F110,$C$5:$F$6,4,0)))</f>
        <v/>
      </c>
      <c r="I110" s="202" t="str">
        <f aca="false">IF((G110-INT(G110))=0,IFERROR(ROUND(G110*H110,2)," "),0)</f>
        <v> </v>
      </c>
      <c r="J110" s="203"/>
      <c r="K110" s="204"/>
      <c r="L110" s="201" t="str">
        <f aca="false">IF(D110="","",IF(J110="","",VLOOKUP(J110,$H$5:$N$8,7,0)))</f>
        <v/>
      </c>
      <c r="M110" s="202" t="str">
        <f aca="false">IF(OR((K110-INT(K110))=0,(K110-INT(K110)=0.5)),IFERROR(ROUND(K110*L110,2)," "),0)</f>
        <v> </v>
      </c>
      <c r="N110" s="205"/>
      <c r="O110" s="205"/>
      <c r="P110" s="51"/>
    </row>
    <row r="111" customFormat="false" ht="12.75" hidden="false" customHeight="false" outlineLevel="0" collapsed="false">
      <c r="A111" s="189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99"/>
      <c r="G111" s="200"/>
      <c r="H111" s="201" t="str">
        <f aca="false">IF(D111="","",IF(F111="","",VLOOKUP(F111,$C$5:$F$6,4,0)))</f>
        <v/>
      </c>
      <c r="I111" s="202" t="str">
        <f aca="false">IF((G111-INT(G111))=0,IFERROR(ROUND(G111*H111,2)," "),0)</f>
        <v> </v>
      </c>
      <c r="J111" s="203"/>
      <c r="K111" s="204"/>
      <c r="L111" s="201" t="str">
        <f aca="false">IF(D111="","",IF(J111="","",VLOOKUP(J111,$H$5:$N$8,7,0)))</f>
        <v/>
      </c>
      <c r="M111" s="202" t="str">
        <f aca="false">IF(OR((K111-INT(K111))=0,(K111-INT(K111)=0.5)),IFERROR(ROUND(K111*L111,2)," "),0)</f>
        <v> </v>
      </c>
      <c r="N111" s="205"/>
      <c r="O111" s="205"/>
      <c r="P111" s="51"/>
    </row>
    <row r="112" customFormat="false" ht="12.75" hidden="false" customHeight="false" outlineLevel="0" collapsed="false">
      <c r="A112" s="189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99"/>
      <c r="G112" s="200"/>
      <c r="H112" s="201" t="str">
        <f aca="false">IF(D112="","",IF(F112="","",VLOOKUP(F112,$C$5:$F$6,4,0)))</f>
        <v/>
      </c>
      <c r="I112" s="202" t="str">
        <f aca="false">IF((G112-INT(G112))=0,IFERROR(ROUND(G112*H112,2)," "),0)</f>
        <v> </v>
      </c>
      <c r="J112" s="203"/>
      <c r="K112" s="204"/>
      <c r="L112" s="201" t="str">
        <f aca="false">IF(D112="","",IF(J112="","",VLOOKUP(J112,$H$5:$N$8,7,0)))</f>
        <v/>
      </c>
      <c r="M112" s="202" t="str">
        <f aca="false">IF(OR((K112-INT(K112))=0,(K112-INT(K112)=0.5)),IFERROR(ROUND(K112*L112,2)," "),0)</f>
        <v> </v>
      </c>
      <c r="N112" s="205"/>
      <c r="O112" s="205"/>
      <c r="P112" s="51"/>
    </row>
    <row r="113" customFormat="false" ht="12.75" hidden="false" customHeight="false" outlineLevel="0" collapsed="false">
      <c r="A113" s="189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99"/>
      <c r="G113" s="200"/>
      <c r="H113" s="201" t="str">
        <f aca="false">IF(D113="","",IF(F113="","",VLOOKUP(F113,$C$5:$F$6,4,0)))</f>
        <v/>
      </c>
      <c r="I113" s="202" t="str">
        <f aca="false">IF((G113-INT(G113))=0,IFERROR(ROUND(G113*H113,2)," "),0)</f>
        <v> </v>
      </c>
      <c r="J113" s="203"/>
      <c r="K113" s="204"/>
      <c r="L113" s="201" t="str">
        <f aca="false">IF(D113="","",IF(J113="","",VLOOKUP(J113,$H$5:$N$8,7,0)))</f>
        <v/>
      </c>
      <c r="M113" s="202" t="str">
        <f aca="false">IF(OR((K113-INT(K113))=0,(K113-INT(K113)=0.5)),IFERROR(ROUND(K113*L113,2)," "),0)</f>
        <v> </v>
      </c>
      <c r="N113" s="205"/>
      <c r="O113" s="205"/>
      <c r="P113" s="51"/>
    </row>
    <row r="114" customFormat="false" ht="12.75" hidden="false" customHeight="false" outlineLevel="0" collapsed="false">
      <c r="A114" s="189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99"/>
      <c r="G114" s="200"/>
      <c r="H114" s="201" t="str">
        <f aca="false">IF(D114="","",IF(F114="","",VLOOKUP(F114,$C$5:$F$6,4,0)))</f>
        <v/>
      </c>
      <c r="I114" s="202" t="str">
        <f aca="false">IF((G114-INT(G114))=0,IFERROR(ROUND(G114*H114,2)," "),0)</f>
        <v> </v>
      </c>
      <c r="J114" s="203"/>
      <c r="K114" s="204"/>
      <c r="L114" s="201" t="str">
        <f aca="false">IF(D114="","",IF(J114="","",VLOOKUP(J114,$H$5:$N$8,7,0)))</f>
        <v/>
      </c>
      <c r="M114" s="202" t="str">
        <f aca="false">IF(OR((K114-INT(K114))=0,(K114-INT(K114)=0.5)),IFERROR(ROUND(K114*L114,2)," "),0)</f>
        <v> </v>
      </c>
      <c r="N114" s="205"/>
      <c r="O114" s="205"/>
      <c r="P114" s="51"/>
    </row>
    <row r="115" customFormat="false" ht="12.75" hidden="false" customHeight="false" outlineLevel="0" collapsed="false">
      <c r="A115" s="189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99"/>
      <c r="G115" s="200"/>
      <c r="H115" s="201" t="str">
        <f aca="false">IF(D115="","",IF(F115="","",VLOOKUP(F115,$C$5:$F$6,4,0)))</f>
        <v/>
      </c>
      <c r="I115" s="202" t="str">
        <f aca="false">IF((G115-INT(G115))=0,IFERROR(ROUND(G115*H115,2)," "),0)</f>
        <v> </v>
      </c>
      <c r="J115" s="203"/>
      <c r="K115" s="204"/>
      <c r="L115" s="201" t="str">
        <f aca="false">IF(D115="","",IF(J115="","",VLOOKUP(J115,$H$5:$N$8,7,0)))</f>
        <v/>
      </c>
      <c r="M115" s="202" t="str">
        <f aca="false">IF(OR((K115-INT(K115))=0,(K115-INT(K115)=0.5)),IFERROR(ROUND(K115*L115,2)," "),0)</f>
        <v> </v>
      </c>
      <c r="N115" s="205"/>
      <c r="O115" s="205"/>
      <c r="P115" s="51"/>
    </row>
    <row r="116" customFormat="false" ht="12.75" hidden="false" customHeight="false" outlineLevel="0" collapsed="false">
      <c r="A116" s="189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99"/>
      <c r="G116" s="200"/>
      <c r="H116" s="201" t="str">
        <f aca="false">IF(D116="","",IF(F116="","",VLOOKUP(F116,$C$5:$F$6,4,0)))</f>
        <v/>
      </c>
      <c r="I116" s="202" t="str">
        <f aca="false">IF((G116-INT(G116))=0,IFERROR(ROUND(G116*H116,2)," "),0)</f>
        <v> </v>
      </c>
      <c r="J116" s="203"/>
      <c r="K116" s="204"/>
      <c r="L116" s="201" t="str">
        <f aca="false">IF(D116="","",IF(J116="","",VLOOKUP(J116,$H$5:$N$8,7,0)))</f>
        <v/>
      </c>
      <c r="M116" s="202" t="str">
        <f aca="false">IF(OR((K116-INT(K116))=0,(K116-INT(K116)=0.5)),IFERROR(ROUND(K116*L116,2)," "),0)</f>
        <v> </v>
      </c>
      <c r="N116" s="205"/>
      <c r="O116" s="205"/>
      <c r="P116" s="51"/>
    </row>
    <row r="117" customFormat="false" ht="12.75" hidden="false" customHeight="false" outlineLevel="0" collapsed="false">
      <c r="A117" s="189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99"/>
      <c r="G117" s="200"/>
      <c r="H117" s="201" t="str">
        <f aca="false">IF(D117="","",IF(F117="","",VLOOKUP(F117,$C$5:$F$6,4,0)))</f>
        <v/>
      </c>
      <c r="I117" s="202" t="str">
        <f aca="false">IF((G117-INT(G117))=0,IFERROR(ROUND(G117*H117,2)," "),0)</f>
        <v> </v>
      </c>
      <c r="J117" s="203"/>
      <c r="K117" s="204"/>
      <c r="L117" s="201" t="str">
        <f aca="false">IF(D117="","",IF(J117="","",VLOOKUP(J117,$H$5:$N$8,7,0)))</f>
        <v/>
      </c>
      <c r="M117" s="202" t="str">
        <f aca="false">IF(OR((K117-INT(K117))=0,(K117-INT(K117)=0.5)),IFERROR(ROUND(K117*L117,2)," "),0)</f>
        <v> </v>
      </c>
      <c r="N117" s="205"/>
      <c r="O117" s="205"/>
      <c r="P117" s="51"/>
    </row>
    <row r="118" customFormat="false" ht="12.75" hidden="false" customHeight="false" outlineLevel="0" collapsed="false">
      <c r="A118" s="189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99"/>
      <c r="G118" s="200"/>
      <c r="H118" s="201" t="str">
        <f aca="false">IF(D118="","",IF(F118="","",VLOOKUP(F118,$C$5:$F$6,4,0)))</f>
        <v/>
      </c>
      <c r="I118" s="202" t="str">
        <f aca="false">IF((G118-INT(G118))=0,IFERROR(ROUND(G118*H118,2)," "),0)</f>
        <v> </v>
      </c>
      <c r="J118" s="203"/>
      <c r="K118" s="204"/>
      <c r="L118" s="201" t="str">
        <f aca="false">IF(D118="","",IF(J118="","",VLOOKUP(J118,$H$5:$N$8,7,0)))</f>
        <v/>
      </c>
      <c r="M118" s="202" t="str">
        <f aca="false">IF(OR((K118-INT(K118))=0,(K118-INT(K118)=0.5)),IFERROR(ROUND(K118*L118,2)," "),0)</f>
        <v> </v>
      </c>
      <c r="N118" s="205"/>
      <c r="O118" s="205"/>
      <c r="P118" s="51"/>
    </row>
    <row r="119" customFormat="false" ht="12.75" hidden="false" customHeight="false" outlineLevel="0" collapsed="false">
      <c r="A119" s="189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99"/>
      <c r="G119" s="200"/>
      <c r="H119" s="201" t="str">
        <f aca="false">IF(D119="","",IF(F119="","",VLOOKUP(F119,$C$5:$F$6,4,0)))</f>
        <v/>
      </c>
      <c r="I119" s="202" t="str">
        <f aca="false">IF((G119-INT(G119))=0,IFERROR(ROUND(G119*H119,2)," "),0)</f>
        <v> </v>
      </c>
      <c r="J119" s="203"/>
      <c r="K119" s="204"/>
      <c r="L119" s="201" t="str">
        <f aca="false">IF(D119="","",IF(J119="","",VLOOKUP(J119,$H$5:$N$8,7,0)))</f>
        <v/>
      </c>
      <c r="M119" s="202" t="str">
        <f aca="false">IF(OR((K119-INT(K119))=0,(K119-INT(K119)=0.5)),IFERROR(ROUND(K119*L119,2)," "),0)</f>
        <v> </v>
      </c>
      <c r="N119" s="205"/>
      <c r="O119" s="205"/>
      <c r="P119" s="51"/>
    </row>
    <row r="120" customFormat="false" ht="12.75" hidden="false" customHeight="false" outlineLevel="0" collapsed="false">
      <c r="A120" s="189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99"/>
      <c r="G120" s="200"/>
      <c r="H120" s="201" t="str">
        <f aca="false">IF(D120="","",IF(F120="","",VLOOKUP(F120,$C$5:$F$6,4,0)))</f>
        <v/>
      </c>
      <c r="I120" s="202" t="str">
        <f aca="false">IF((G120-INT(G120))=0,IFERROR(ROUND(G120*H120,2)," "),0)</f>
        <v> </v>
      </c>
      <c r="J120" s="203"/>
      <c r="K120" s="204"/>
      <c r="L120" s="201" t="str">
        <f aca="false">IF(D120="","",IF(J120="","",VLOOKUP(J120,$H$5:$N$8,7,0)))</f>
        <v/>
      </c>
      <c r="M120" s="202" t="str">
        <f aca="false">IF(OR((K120-INT(K120))=0,(K120-INT(K120)=0.5)),IFERROR(ROUND(K120*L120,2)," "),0)</f>
        <v> </v>
      </c>
      <c r="N120" s="205"/>
      <c r="O120" s="205"/>
      <c r="P120" s="51"/>
    </row>
    <row r="121" customFormat="false" ht="12.75" hidden="false" customHeight="false" outlineLevel="0" collapsed="false">
      <c r="A121" s="189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99"/>
      <c r="G121" s="200"/>
      <c r="H121" s="201" t="str">
        <f aca="false">IF(D121="","",IF(F121="","",VLOOKUP(F121,$C$5:$F$6,4,0)))</f>
        <v/>
      </c>
      <c r="I121" s="202" t="str">
        <f aca="false">IF((G121-INT(G121))=0,IFERROR(ROUND(G121*H121,2)," "),0)</f>
        <v> </v>
      </c>
      <c r="J121" s="203"/>
      <c r="K121" s="204"/>
      <c r="L121" s="201" t="str">
        <f aca="false">IF(D121="","",IF(J121="","",VLOOKUP(J121,$H$5:$N$8,7,0)))</f>
        <v/>
      </c>
      <c r="M121" s="202" t="str">
        <f aca="false">IF(OR((K121-INT(K121))=0,(K121-INT(K121)=0.5)),IFERROR(ROUND(K121*L121,2)," "),0)</f>
        <v> </v>
      </c>
      <c r="N121" s="205"/>
      <c r="O121" s="205"/>
      <c r="P121" s="51"/>
    </row>
    <row r="122" customFormat="false" ht="12.75" hidden="false" customHeight="false" outlineLevel="0" collapsed="false">
      <c r="A122" s="189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99"/>
      <c r="G122" s="200"/>
      <c r="H122" s="201" t="str">
        <f aca="false">IF(D122="","",IF(F122="","",VLOOKUP(F122,$C$5:$F$6,4,0)))</f>
        <v/>
      </c>
      <c r="I122" s="202" t="str">
        <f aca="false">IF((G122-INT(G122))=0,IFERROR(ROUND(G122*H122,2)," "),0)</f>
        <v> </v>
      </c>
      <c r="J122" s="203"/>
      <c r="K122" s="204"/>
      <c r="L122" s="201" t="str">
        <f aca="false">IF(D122="","",IF(J122="","",VLOOKUP(J122,$H$5:$N$8,7,0)))</f>
        <v/>
      </c>
      <c r="M122" s="202" t="str">
        <f aca="false">IF(OR((K122-INT(K122))=0,(K122-INT(K122)=0.5)),IFERROR(ROUND(K122*L122,2)," "),0)</f>
        <v> </v>
      </c>
      <c r="N122" s="205"/>
      <c r="O122" s="205"/>
      <c r="P122" s="51"/>
    </row>
    <row r="123" customFormat="false" ht="12.75" hidden="false" customHeight="false" outlineLevel="0" collapsed="false">
      <c r="A123" s="189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99"/>
      <c r="G123" s="200"/>
      <c r="H123" s="201" t="str">
        <f aca="false">IF(D123="","",IF(F123="","",VLOOKUP(F123,$C$5:$F$6,4,0)))</f>
        <v/>
      </c>
      <c r="I123" s="202" t="str">
        <f aca="false">IF((G123-INT(G123))=0,IFERROR(ROUND(G123*H123,2)," "),0)</f>
        <v> </v>
      </c>
      <c r="J123" s="203"/>
      <c r="K123" s="204"/>
      <c r="L123" s="201" t="str">
        <f aca="false">IF(D123="","",IF(J123="","",VLOOKUP(J123,$H$5:$N$8,7,0)))</f>
        <v/>
      </c>
      <c r="M123" s="202" t="str">
        <f aca="false">IF(OR((K123-INT(K123))=0,(K123-INT(K123)=0.5)),IFERROR(ROUND(K123*L123,2)," "),0)</f>
        <v> </v>
      </c>
      <c r="N123" s="205"/>
      <c r="O123" s="205"/>
      <c r="P123" s="51"/>
    </row>
    <row r="124" customFormat="false" ht="12.75" hidden="false" customHeight="false" outlineLevel="0" collapsed="false">
      <c r="A124" s="189"/>
      <c r="B124" s="109" t="str">
        <f aca="false">IFERROR(IF(LEFT(A124,1)="P",TRIM(LEFT(A124,3)),TRIM(RIGHT(A124,3))),"")</f>
        <v/>
      </c>
      <c r="C124" s="110" t="str">
        <f aca="false">IFERROR(IF(A124="","",IF(VLOOKUP(A124,'I and II. Overview'!$F$36:$L$75,4,0)="","",VLOOKUP(A124,'I and II. Overview'!$F$36:$L$75,4,0))),"")</f>
        <v/>
      </c>
      <c r="D124" s="110" t="str">
        <f aca="false">IFERROR(IF(A124="","",IF(VLOOKUP(A124,'I and II. Overview'!$F$36:$L$75,6,0)="","",VLOOKUP(A124,'I and II. Overview'!$F$36:$L$75,6,0))),"")</f>
        <v/>
      </c>
      <c r="E124" s="111" t="str">
        <f aca="false">IFERROR(VLOOKUP(D124,'Ceiling - Project impl.'!$A$2:$B$203,2,0),"")</f>
        <v/>
      </c>
      <c r="F124" s="199"/>
      <c r="G124" s="200"/>
      <c r="H124" s="201" t="str">
        <f aca="false">IF(D124="","",IF(F124="","",VLOOKUP(F124,$C$5:$F$6,4,0)))</f>
        <v/>
      </c>
      <c r="I124" s="202" t="str">
        <f aca="false">IF((G124-INT(G124))=0,IFERROR(ROUND(G124*H124,2)," "),0)</f>
        <v> </v>
      </c>
      <c r="J124" s="203"/>
      <c r="K124" s="204"/>
      <c r="L124" s="201" t="str">
        <f aca="false">IF(D124="","",IF(J124="","",VLOOKUP(J124,$H$5:$N$8,7,0)))</f>
        <v/>
      </c>
      <c r="M124" s="202" t="str">
        <f aca="false">IF(OR((K124-INT(K124))=0,(K124-INT(K124)=0.5)),IFERROR(ROUND(K124*L124,2)," "),0)</f>
        <v> </v>
      </c>
      <c r="N124" s="205"/>
      <c r="O124" s="205"/>
      <c r="P124" s="51"/>
    </row>
    <row r="125" customFormat="false" ht="12.75" hidden="false" customHeight="false" outlineLevel="0" collapsed="false">
      <c r="A125" s="189"/>
      <c r="B125" s="109" t="str">
        <f aca="false">IFERROR(IF(LEFT(A125,1)="P",TRIM(LEFT(A125,3)),TRIM(RIGHT(A125,3))),"")</f>
        <v/>
      </c>
      <c r="C125" s="110" t="str">
        <f aca="false">IFERROR(IF(A125="","",IF(VLOOKUP(A125,'I and II. Overview'!$F$36:$L$75,4,0)="","",VLOOKUP(A125,'I and II. Overview'!$F$36:$L$75,4,0))),"")</f>
        <v/>
      </c>
      <c r="D125" s="110" t="str">
        <f aca="false">IFERROR(IF(A125="","",IF(VLOOKUP(A125,'I and II. Overview'!$F$36:$L$75,6,0)="","",VLOOKUP(A125,'I and II. Overview'!$F$36:$L$75,6,0))),"")</f>
        <v/>
      </c>
      <c r="E125" s="111" t="str">
        <f aca="false">IFERROR(VLOOKUP(D125,'Ceiling - Project impl.'!$A$2:$B$203,2,0),"")</f>
        <v/>
      </c>
      <c r="F125" s="199"/>
      <c r="G125" s="200"/>
      <c r="H125" s="201" t="str">
        <f aca="false">IF(D125="","",IF(F125="","",VLOOKUP(F125,$C$5:$F$6,4,0)))</f>
        <v/>
      </c>
      <c r="I125" s="202" t="str">
        <f aca="false">IF((G125-INT(G125))=0,IFERROR(ROUND(G125*H125,2)," "),0)</f>
        <v> </v>
      </c>
      <c r="J125" s="203"/>
      <c r="K125" s="204"/>
      <c r="L125" s="201" t="str">
        <f aca="false">IF(D125="","",IF(J125="","",VLOOKUP(J125,$H$5:$N$8,7,0)))</f>
        <v/>
      </c>
      <c r="M125" s="202" t="str">
        <f aca="false">IF(OR((K125-INT(K125))=0,(K125-INT(K125)=0.5)),IFERROR(ROUND(K125*L125,2)," "),0)</f>
        <v> </v>
      </c>
      <c r="N125" s="205"/>
      <c r="O125" s="205"/>
      <c r="P125" s="51"/>
    </row>
    <row r="126" customFormat="false" ht="12.75" hidden="false" customHeight="false" outlineLevel="0" collapsed="false">
      <c r="A126" s="189"/>
      <c r="B126" s="109" t="str">
        <f aca="false">IFERROR(IF(LEFT(A126,1)="P",TRIM(LEFT(A126,3)),TRIM(RIGHT(A126,3))),"")</f>
        <v/>
      </c>
      <c r="C126" s="110" t="str">
        <f aca="false">IFERROR(IF(A126="","",IF(VLOOKUP(A126,'I and II. Overview'!$F$36:$L$75,4,0)="","",VLOOKUP(A126,'I and II. Overview'!$F$36:$L$75,4,0))),"")</f>
        <v/>
      </c>
      <c r="D126" s="110" t="str">
        <f aca="false">IFERROR(IF(A126="","",IF(VLOOKUP(A126,'I and II. Overview'!$F$36:$L$75,6,0)="","",VLOOKUP(A126,'I and II. Overview'!$F$36:$L$75,6,0))),"")</f>
        <v/>
      </c>
      <c r="E126" s="111" t="str">
        <f aca="false">IFERROR(VLOOKUP(D126,'Ceiling - Project impl.'!$A$2:$B$203,2,0),"")</f>
        <v/>
      </c>
      <c r="F126" s="199"/>
      <c r="G126" s="200"/>
      <c r="H126" s="201" t="str">
        <f aca="false">IF(D126="","",IF(F126="","",VLOOKUP(F126,$C$5:$F$6,4,0)))</f>
        <v/>
      </c>
      <c r="I126" s="202" t="str">
        <f aca="false">IF((G126-INT(G126))=0,IFERROR(ROUND(G126*H126,2)," "),0)</f>
        <v> </v>
      </c>
      <c r="J126" s="203"/>
      <c r="K126" s="204"/>
      <c r="L126" s="201" t="str">
        <f aca="false">IF(D126="","",IF(J126="","",VLOOKUP(J126,$H$5:$N$8,7,0)))</f>
        <v/>
      </c>
      <c r="M126" s="202" t="str">
        <f aca="false">IF(OR((K126-INT(K126))=0,(K126-INT(K126)=0.5)),IFERROR(ROUND(K126*L126,2)," "),0)</f>
        <v> </v>
      </c>
      <c r="N126" s="205"/>
      <c r="O126" s="205"/>
      <c r="P126" s="51"/>
    </row>
    <row r="127" customFormat="false" ht="12.75" hidden="false" customHeight="false" outlineLevel="0" collapsed="false">
      <c r="A127" s="189"/>
      <c r="B127" s="109" t="str">
        <f aca="false">IFERROR(IF(LEFT(A127,1)="P",TRIM(LEFT(A127,3)),TRIM(RIGHT(A127,3))),"")</f>
        <v/>
      </c>
      <c r="C127" s="110" t="str">
        <f aca="false">IFERROR(IF(A127="","",IF(VLOOKUP(A127,'I and II. Overview'!$F$36:$L$75,4,0)="","",VLOOKUP(A127,'I and II. Overview'!$F$36:$L$75,4,0))),"")</f>
        <v/>
      </c>
      <c r="D127" s="110" t="str">
        <f aca="false">IFERROR(IF(A127="","",IF(VLOOKUP(A127,'I and II. Overview'!$F$36:$L$75,6,0)="","",VLOOKUP(A127,'I and II. Overview'!$F$36:$L$75,6,0))),"")</f>
        <v/>
      </c>
      <c r="E127" s="111" t="str">
        <f aca="false">IFERROR(VLOOKUP(D127,'Ceiling - Project impl.'!$A$2:$B$203,2,0),"")</f>
        <v/>
      </c>
      <c r="F127" s="199"/>
      <c r="G127" s="200"/>
      <c r="H127" s="201" t="str">
        <f aca="false">IF(D127="","",IF(F127="","",VLOOKUP(F127,$C$5:$F$6,4,0)))</f>
        <v/>
      </c>
      <c r="I127" s="202" t="str">
        <f aca="false">IF((G127-INT(G127))=0,IFERROR(ROUND(G127*H127,2)," "),0)</f>
        <v> </v>
      </c>
      <c r="J127" s="203"/>
      <c r="K127" s="204"/>
      <c r="L127" s="201" t="str">
        <f aca="false">IF(D127="","",IF(J127="","",VLOOKUP(J127,$H$5:$N$8,7,0)))</f>
        <v/>
      </c>
      <c r="M127" s="202" t="str">
        <f aca="false">IF(OR((K127-INT(K127))=0,(K127-INT(K127)=0.5)),IFERROR(ROUND(K127*L127,2)," "),0)</f>
        <v> </v>
      </c>
      <c r="N127" s="205"/>
      <c r="O127" s="205"/>
      <c r="P127" s="51"/>
    </row>
    <row r="128" customFormat="false" ht="12.75" hidden="false" customHeight="false" outlineLevel="0" collapsed="false">
      <c r="A128" s="189"/>
      <c r="B128" s="109" t="str">
        <f aca="false">IFERROR(IF(LEFT(A128,1)="P",TRIM(LEFT(A128,3)),TRIM(RIGHT(A128,3))),"")</f>
        <v/>
      </c>
      <c r="C128" s="110" t="str">
        <f aca="false">IFERROR(IF(A128="","",IF(VLOOKUP(A128,'I and II. Overview'!$F$36:$L$75,4,0)="","",VLOOKUP(A128,'I and II. Overview'!$F$36:$L$75,4,0))),"")</f>
        <v/>
      </c>
      <c r="D128" s="110" t="str">
        <f aca="false">IFERROR(IF(A128="","",IF(VLOOKUP(A128,'I and II. Overview'!$F$36:$L$75,6,0)="","",VLOOKUP(A128,'I and II. Overview'!$F$36:$L$75,6,0))),"")</f>
        <v/>
      </c>
      <c r="E128" s="111" t="str">
        <f aca="false">IFERROR(VLOOKUP(D128,'Ceiling - Project impl.'!$A$2:$B$203,2,0),"")</f>
        <v/>
      </c>
      <c r="F128" s="199"/>
      <c r="G128" s="200"/>
      <c r="H128" s="201" t="str">
        <f aca="false">IF(D128="","",IF(F128="","",VLOOKUP(F128,$C$5:$F$6,4,0)))</f>
        <v/>
      </c>
      <c r="I128" s="202" t="str">
        <f aca="false">IF((G128-INT(G128))=0,IFERROR(ROUND(G128*H128,2)," "),0)</f>
        <v> </v>
      </c>
      <c r="J128" s="203"/>
      <c r="K128" s="204"/>
      <c r="L128" s="201" t="str">
        <f aca="false">IF(D128="","",IF(J128="","",VLOOKUP(J128,$H$5:$N$8,7,0)))</f>
        <v/>
      </c>
      <c r="M128" s="202" t="str">
        <f aca="false">IF(OR((K128-INT(K128))=0,(K128-INT(K128)=0.5)),IFERROR(ROUND(K128*L128,2)," "),0)</f>
        <v> </v>
      </c>
      <c r="N128" s="205"/>
      <c r="O128" s="205"/>
      <c r="P128" s="51"/>
    </row>
    <row r="129" customFormat="false" ht="12.75" hidden="false" customHeight="false" outlineLevel="0" collapsed="false">
      <c r="A129" s="189"/>
      <c r="B129" s="109" t="str">
        <f aca="false">IFERROR(IF(LEFT(A129,1)="P",TRIM(LEFT(A129,3)),TRIM(RIGHT(A129,3))),"")</f>
        <v/>
      </c>
      <c r="C129" s="110" t="str">
        <f aca="false">IFERROR(IF(A129="","",IF(VLOOKUP(A129,'I and II. Overview'!$F$36:$L$75,4,0)="","",VLOOKUP(A129,'I and II. Overview'!$F$36:$L$75,4,0))),"")</f>
        <v/>
      </c>
      <c r="D129" s="110" t="str">
        <f aca="false">IFERROR(IF(A129="","",IF(VLOOKUP(A129,'I and II. Overview'!$F$36:$L$75,6,0)="","",VLOOKUP(A129,'I and II. Overview'!$F$36:$L$75,6,0))),"")</f>
        <v/>
      </c>
      <c r="E129" s="111" t="str">
        <f aca="false">IFERROR(VLOOKUP(D129,'Ceiling - Project impl.'!$A$2:$B$203,2,0),"")</f>
        <v/>
      </c>
      <c r="F129" s="199"/>
      <c r="G129" s="200"/>
      <c r="H129" s="201" t="str">
        <f aca="false">IF(D129="","",IF(F129="","",VLOOKUP(F129,$C$5:$F$6,4,0)))</f>
        <v/>
      </c>
      <c r="I129" s="202" t="str">
        <f aca="false">IF((G129-INT(G129))=0,IFERROR(ROUND(G129*H129,2)," "),0)</f>
        <v> </v>
      </c>
      <c r="J129" s="203"/>
      <c r="K129" s="204"/>
      <c r="L129" s="201" t="str">
        <f aca="false">IF(D129="","",IF(J129="","",VLOOKUP(J129,$H$5:$N$8,7,0)))</f>
        <v/>
      </c>
      <c r="M129" s="202" t="str">
        <f aca="false">IF(OR((K129-INT(K129))=0,(K129-INT(K129)=0.5)),IFERROR(ROUND(K129*L129,2)," "),0)</f>
        <v> </v>
      </c>
      <c r="N129" s="205"/>
      <c r="O129" s="205"/>
      <c r="P129" s="51"/>
    </row>
    <row r="130" customFormat="false" ht="12.75" hidden="false" customHeight="false" outlineLevel="0" collapsed="false">
      <c r="A130" s="189"/>
      <c r="B130" s="109" t="str">
        <f aca="false">IFERROR(IF(LEFT(A130,1)="P",TRIM(LEFT(A130,3)),TRIM(RIGHT(A130,3))),"")</f>
        <v/>
      </c>
      <c r="C130" s="110" t="str">
        <f aca="false">IFERROR(IF(A130="","",IF(VLOOKUP(A130,'I and II. Overview'!$F$36:$L$75,4,0)="","",VLOOKUP(A130,'I and II. Overview'!$F$36:$L$75,4,0))),"")</f>
        <v/>
      </c>
      <c r="D130" s="110" t="str">
        <f aca="false">IFERROR(IF(A130="","",IF(VLOOKUP(A130,'I and II. Overview'!$F$36:$L$75,6,0)="","",VLOOKUP(A130,'I and II. Overview'!$F$36:$L$75,6,0))),"")</f>
        <v/>
      </c>
      <c r="E130" s="111" t="str">
        <f aca="false">IFERROR(VLOOKUP(D130,'Ceiling - Project impl.'!$A$2:$B$203,2,0),"")</f>
        <v/>
      </c>
      <c r="F130" s="199"/>
      <c r="G130" s="200"/>
      <c r="H130" s="201" t="str">
        <f aca="false">IF(D130="","",IF(F130="","",VLOOKUP(F130,$C$5:$F$6,4,0)))</f>
        <v/>
      </c>
      <c r="I130" s="202" t="str">
        <f aca="false">IF((G130-INT(G130))=0,IFERROR(ROUND(G130*H130,2)," "),0)</f>
        <v> </v>
      </c>
      <c r="J130" s="203"/>
      <c r="K130" s="204"/>
      <c r="L130" s="201" t="str">
        <f aca="false">IF(D130="","",IF(J130="","",VLOOKUP(J130,$H$5:$N$8,7,0)))</f>
        <v/>
      </c>
      <c r="M130" s="202" t="str">
        <f aca="false">IF(OR((K130-INT(K130))=0,(K130-INT(K130)=0.5)),IFERROR(ROUND(K130*L130,2)," "),0)</f>
        <v> </v>
      </c>
      <c r="N130" s="205"/>
      <c r="O130" s="205"/>
      <c r="P130" s="51"/>
    </row>
    <row r="131" customFormat="false" ht="12.75" hidden="false" customHeight="false" outlineLevel="0" collapsed="false">
      <c r="A131" s="189"/>
      <c r="B131" s="109" t="str">
        <f aca="false">IFERROR(IF(LEFT(A131,1)="P",TRIM(LEFT(A131,3)),TRIM(RIGHT(A131,3))),"")</f>
        <v/>
      </c>
      <c r="C131" s="110" t="str">
        <f aca="false">IFERROR(IF(A131="","",IF(VLOOKUP(A131,'I and II. Overview'!$F$36:$L$75,4,0)="","",VLOOKUP(A131,'I and II. Overview'!$F$36:$L$75,4,0))),"")</f>
        <v/>
      </c>
      <c r="D131" s="110" t="str">
        <f aca="false">IFERROR(IF(A131="","",IF(VLOOKUP(A131,'I and II. Overview'!$F$36:$L$75,6,0)="","",VLOOKUP(A131,'I and II. Overview'!$F$36:$L$75,6,0))),"")</f>
        <v/>
      </c>
      <c r="E131" s="111" t="str">
        <f aca="false">IFERROR(VLOOKUP(D131,'Ceiling - Project impl.'!$A$2:$B$203,2,0),"")</f>
        <v/>
      </c>
      <c r="F131" s="199"/>
      <c r="G131" s="200"/>
      <c r="H131" s="201" t="str">
        <f aca="false">IF(D131="","",IF(F131="","",VLOOKUP(F131,$C$5:$F$6,4,0)))</f>
        <v/>
      </c>
      <c r="I131" s="202" t="str">
        <f aca="false">IF((G131-INT(G131))=0,IFERROR(ROUND(G131*H131,2)," "),0)</f>
        <v> </v>
      </c>
      <c r="J131" s="203"/>
      <c r="K131" s="204"/>
      <c r="L131" s="201" t="str">
        <f aca="false">IF(D131="","",IF(J131="","",VLOOKUP(J131,$H$5:$N$8,7,0)))</f>
        <v/>
      </c>
      <c r="M131" s="202" t="str">
        <f aca="false">IF(OR((K131-INT(K131))=0,(K131-INT(K131)=0.5)),IFERROR(ROUND(K131*L131,2)," "),0)</f>
        <v> </v>
      </c>
      <c r="N131" s="205"/>
      <c r="O131" s="205"/>
      <c r="P131" s="51"/>
    </row>
    <row r="132" customFormat="false" ht="12.75" hidden="false" customHeight="false" outlineLevel="0" collapsed="false">
      <c r="A132" s="189"/>
      <c r="B132" s="109" t="str">
        <f aca="false">IFERROR(IF(LEFT(A132,1)="P",TRIM(LEFT(A132,3)),TRIM(RIGHT(A132,3))),"")</f>
        <v/>
      </c>
      <c r="C132" s="110" t="str">
        <f aca="false">IFERROR(IF(A132="","",IF(VLOOKUP(A132,'I and II. Overview'!$F$36:$L$75,4,0)="","",VLOOKUP(A132,'I and II. Overview'!$F$36:$L$75,4,0))),"")</f>
        <v/>
      </c>
      <c r="D132" s="110" t="str">
        <f aca="false">IFERROR(IF(A132="","",IF(VLOOKUP(A132,'I and II. Overview'!$F$36:$L$75,6,0)="","",VLOOKUP(A132,'I and II. Overview'!$F$36:$L$75,6,0))),"")</f>
        <v/>
      </c>
      <c r="E132" s="111" t="str">
        <f aca="false">IFERROR(VLOOKUP(D132,'Ceiling - Project impl.'!$A$2:$B$203,2,0),"")</f>
        <v/>
      </c>
      <c r="F132" s="199"/>
      <c r="G132" s="200"/>
      <c r="H132" s="201" t="str">
        <f aca="false">IF(D132="","",IF(F132="","",VLOOKUP(F132,$C$5:$F$6,4,0)))</f>
        <v/>
      </c>
      <c r="I132" s="202" t="str">
        <f aca="false">IF((G132-INT(G132))=0,IFERROR(ROUND(G132*H132,2)," "),0)</f>
        <v> </v>
      </c>
      <c r="J132" s="203"/>
      <c r="K132" s="204"/>
      <c r="L132" s="201" t="str">
        <f aca="false">IF(D132="","",IF(J132="","",VLOOKUP(J132,$H$5:$N$8,7,0)))</f>
        <v/>
      </c>
      <c r="M132" s="202" t="str">
        <f aca="false">IF(OR((K132-INT(K132))=0,(K132-INT(K132)=0.5)),IFERROR(ROUND(K132*L132,2)," "),0)</f>
        <v> </v>
      </c>
      <c r="N132" s="205"/>
      <c r="O132" s="205"/>
      <c r="P132" s="51"/>
    </row>
    <row r="133" customFormat="false" ht="12.75" hidden="false" customHeight="false" outlineLevel="0" collapsed="false">
      <c r="A133" s="189"/>
      <c r="B133" s="109" t="str">
        <f aca="false">IFERROR(IF(LEFT(A133,1)="P",TRIM(LEFT(A133,3)),TRIM(RIGHT(A133,3))),"")</f>
        <v/>
      </c>
      <c r="C133" s="110" t="str">
        <f aca="false">IFERROR(IF(A133="","",IF(VLOOKUP(A133,'I and II. Overview'!$F$36:$L$75,4,0)="","",VLOOKUP(A133,'I and II. Overview'!$F$36:$L$75,4,0))),"")</f>
        <v/>
      </c>
      <c r="D133" s="110" t="str">
        <f aca="false">IFERROR(IF(A133="","",IF(VLOOKUP(A133,'I and II. Overview'!$F$36:$L$75,6,0)="","",VLOOKUP(A133,'I and II. Overview'!$F$36:$L$75,6,0))),"")</f>
        <v/>
      </c>
      <c r="E133" s="111" t="str">
        <f aca="false">IFERROR(VLOOKUP(D133,'Ceiling - Project impl.'!$A$2:$B$203,2,0),"")</f>
        <v/>
      </c>
      <c r="F133" s="199"/>
      <c r="G133" s="200"/>
      <c r="H133" s="201" t="str">
        <f aca="false">IF(D133="","",IF(F133="","",VLOOKUP(F133,$C$5:$F$6,4,0)))</f>
        <v/>
      </c>
      <c r="I133" s="202" t="str">
        <f aca="false">IF((G133-INT(G133))=0,IFERROR(ROUND(G133*H133,2)," "),0)</f>
        <v> </v>
      </c>
      <c r="J133" s="203"/>
      <c r="K133" s="204"/>
      <c r="L133" s="201" t="str">
        <f aca="false">IF(D133="","",IF(J133="","",VLOOKUP(J133,$H$5:$N$8,7,0)))</f>
        <v/>
      </c>
      <c r="M133" s="202" t="str">
        <f aca="false">IF(OR((K133-INT(K133))=0,(K133-INT(K133)=0.5)),IFERROR(ROUND(K133*L133,2)," "),0)</f>
        <v> </v>
      </c>
      <c r="N133" s="205"/>
      <c r="O133" s="205"/>
      <c r="P133" s="51"/>
    </row>
    <row r="134" customFormat="false" ht="12.75" hidden="false" customHeight="false" outlineLevel="0" collapsed="false">
      <c r="A134" s="189"/>
      <c r="B134" s="109" t="str">
        <f aca="false">IFERROR(IF(LEFT(A134,1)="P",TRIM(LEFT(A134,3)),TRIM(RIGHT(A134,3))),"")</f>
        <v/>
      </c>
      <c r="C134" s="110" t="str">
        <f aca="false">IFERROR(IF(A134="","",IF(VLOOKUP(A134,'I and II. Overview'!$F$36:$L$75,4,0)="","",VLOOKUP(A134,'I and II. Overview'!$F$36:$L$75,4,0))),"")</f>
        <v/>
      </c>
      <c r="D134" s="110" t="str">
        <f aca="false">IFERROR(IF(A134="","",IF(VLOOKUP(A134,'I and II. Overview'!$F$36:$L$75,6,0)="","",VLOOKUP(A134,'I and II. Overview'!$F$36:$L$75,6,0))),"")</f>
        <v/>
      </c>
      <c r="E134" s="111" t="str">
        <f aca="false">IFERROR(VLOOKUP(D134,'Ceiling - Project impl.'!$A$2:$B$203,2,0),"")</f>
        <v/>
      </c>
      <c r="F134" s="199"/>
      <c r="G134" s="200"/>
      <c r="H134" s="201" t="str">
        <f aca="false">IF(D134="","",IF(F134="","",VLOOKUP(F134,$C$5:$F$6,4,0)))</f>
        <v/>
      </c>
      <c r="I134" s="202" t="str">
        <f aca="false">IF((G134-INT(G134))=0,IFERROR(ROUND(G134*H134,2)," "),0)</f>
        <v> </v>
      </c>
      <c r="J134" s="203"/>
      <c r="K134" s="204"/>
      <c r="L134" s="201" t="str">
        <f aca="false">IF(D134="","",IF(J134="","",VLOOKUP(J134,$H$5:$N$8,7,0)))</f>
        <v/>
      </c>
      <c r="M134" s="202" t="str">
        <f aca="false">IF(OR((K134-INT(K134))=0,(K134-INT(K134)=0.5)),IFERROR(ROUND(K134*L134,2)," "),0)</f>
        <v> </v>
      </c>
      <c r="N134" s="205"/>
      <c r="O134" s="205"/>
      <c r="P134" s="51"/>
    </row>
    <row r="135" customFormat="false" ht="12.75" hidden="false" customHeight="false" outlineLevel="0" collapsed="false">
      <c r="A135" s="189"/>
      <c r="B135" s="109" t="str">
        <f aca="false">IFERROR(IF(LEFT(A135,1)="P",TRIM(LEFT(A135,3)),TRIM(RIGHT(A135,3))),"")</f>
        <v/>
      </c>
      <c r="C135" s="110" t="str">
        <f aca="false">IFERROR(IF(A135="","",IF(VLOOKUP(A135,'I and II. Overview'!$F$36:$L$75,4,0)="","",VLOOKUP(A135,'I and II. Overview'!$F$36:$L$75,4,0))),"")</f>
        <v/>
      </c>
      <c r="D135" s="110" t="str">
        <f aca="false">IFERROR(IF(A135="","",IF(VLOOKUP(A135,'I and II. Overview'!$F$36:$L$75,6,0)="","",VLOOKUP(A135,'I and II. Overview'!$F$36:$L$75,6,0))),"")</f>
        <v/>
      </c>
      <c r="E135" s="111" t="str">
        <f aca="false">IFERROR(VLOOKUP(D135,'Ceiling - Project impl.'!$A$2:$B$203,2,0),"")</f>
        <v/>
      </c>
      <c r="F135" s="199"/>
      <c r="G135" s="200"/>
      <c r="H135" s="201" t="str">
        <f aca="false">IF(D135="","",IF(F135="","",VLOOKUP(F135,$C$5:$F$6,4,0)))</f>
        <v/>
      </c>
      <c r="I135" s="202" t="str">
        <f aca="false">IF((G135-INT(G135))=0,IFERROR(ROUND(G135*H135,2)," "),0)</f>
        <v> </v>
      </c>
      <c r="J135" s="203"/>
      <c r="K135" s="204"/>
      <c r="L135" s="201" t="str">
        <f aca="false">IF(D135="","",IF(J135="","",VLOOKUP(J135,$H$5:$N$8,7,0)))</f>
        <v/>
      </c>
      <c r="M135" s="202" t="str">
        <f aca="false">IF(OR((K135-INT(K135))=0,(K135-INT(K135)=0.5)),IFERROR(ROUND(K135*L135,2)," "),0)</f>
        <v> </v>
      </c>
      <c r="N135" s="205"/>
      <c r="O135" s="205"/>
      <c r="P135" s="51"/>
    </row>
    <row r="136" customFormat="false" ht="12.75" hidden="false" customHeight="false" outlineLevel="0" collapsed="false">
      <c r="A136" s="189"/>
      <c r="B136" s="109" t="str">
        <f aca="false">IFERROR(IF(LEFT(A136,1)="P",TRIM(LEFT(A136,3)),TRIM(RIGHT(A136,3))),"")</f>
        <v/>
      </c>
      <c r="C136" s="110" t="str">
        <f aca="false">IFERROR(IF(A136="","",IF(VLOOKUP(A136,'I and II. Overview'!$F$36:$L$75,4,0)="","",VLOOKUP(A136,'I and II. Overview'!$F$36:$L$75,4,0))),"")</f>
        <v/>
      </c>
      <c r="D136" s="110" t="str">
        <f aca="false">IFERROR(IF(A136="","",IF(VLOOKUP(A136,'I and II. Overview'!$F$36:$L$75,6,0)="","",VLOOKUP(A136,'I and II. Overview'!$F$36:$L$75,6,0))),"")</f>
        <v/>
      </c>
      <c r="E136" s="111" t="str">
        <f aca="false">IFERROR(VLOOKUP(D136,'Ceiling - Project impl.'!$A$2:$B$203,2,0),"")</f>
        <v/>
      </c>
      <c r="F136" s="199"/>
      <c r="G136" s="200"/>
      <c r="H136" s="201" t="str">
        <f aca="false">IF(D136="","",IF(F136="","",VLOOKUP(F136,$C$5:$F$6,4,0)))</f>
        <v/>
      </c>
      <c r="I136" s="202" t="str">
        <f aca="false">IF((G136-INT(G136))=0,IFERROR(ROUND(G136*H136,2)," "),0)</f>
        <v> </v>
      </c>
      <c r="J136" s="203"/>
      <c r="K136" s="204"/>
      <c r="L136" s="201" t="str">
        <f aca="false">IF(D136="","",IF(J136="","",VLOOKUP(J136,$H$5:$N$8,7,0)))</f>
        <v/>
      </c>
      <c r="M136" s="202" t="str">
        <f aca="false">IF(OR((K136-INT(K136))=0,(K136-INT(K136)=0.5)),IFERROR(ROUND(K136*L136,2)," "),0)</f>
        <v> </v>
      </c>
      <c r="N136" s="205"/>
      <c r="O136" s="205"/>
      <c r="P136" s="51"/>
    </row>
    <row r="137" customFormat="false" ht="12.75" hidden="false" customHeight="false" outlineLevel="0" collapsed="false">
      <c r="A137" s="189"/>
      <c r="B137" s="109" t="str">
        <f aca="false">IFERROR(IF(LEFT(A137,1)="P",TRIM(LEFT(A137,3)),TRIM(RIGHT(A137,3))),"")</f>
        <v/>
      </c>
      <c r="C137" s="110" t="str">
        <f aca="false">IFERROR(IF(A137="","",IF(VLOOKUP(A137,'I and II. Overview'!$F$36:$L$75,4,0)="","",VLOOKUP(A137,'I and II. Overview'!$F$36:$L$75,4,0))),"")</f>
        <v/>
      </c>
      <c r="D137" s="110" t="str">
        <f aca="false">IFERROR(IF(A137="","",IF(VLOOKUP(A137,'I and II. Overview'!$F$36:$L$75,6,0)="","",VLOOKUP(A137,'I and II. Overview'!$F$36:$L$75,6,0))),"")</f>
        <v/>
      </c>
      <c r="E137" s="111" t="str">
        <f aca="false">IFERROR(VLOOKUP(D137,'Ceiling - Project impl.'!$A$2:$B$203,2,0),"")</f>
        <v/>
      </c>
      <c r="F137" s="199"/>
      <c r="G137" s="200"/>
      <c r="H137" s="201" t="str">
        <f aca="false">IF(D137="","",IF(F137="","",VLOOKUP(F137,$C$5:$F$6,4,0)))</f>
        <v/>
      </c>
      <c r="I137" s="202" t="str">
        <f aca="false">IF((G137-INT(G137))=0,IFERROR(ROUND(G137*H137,2)," "),0)</f>
        <v> </v>
      </c>
      <c r="J137" s="203"/>
      <c r="K137" s="204"/>
      <c r="L137" s="201" t="str">
        <f aca="false">IF(D137="","",IF(J137="","",VLOOKUP(J137,$H$5:$N$8,7,0)))</f>
        <v/>
      </c>
      <c r="M137" s="202" t="str">
        <f aca="false">IF(OR((K137-INT(K137))=0,(K137-INT(K137)=0.5)),IFERROR(ROUND(K137*L137,2)," "),0)</f>
        <v> </v>
      </c>
      <c r="N137" s="205"/>
      <c r="O137" s="205"/>
      <c r="P137" s="51"/>
    </row>
    <row r="138" customFormat="false" ht="12.75" hidden="false" customHeight="false" outlineLevel="0" collapsed="false">
      <c r="A138" s="189"/>
      <c r="B138" s="109" t="str">
        <f aca="false">IFERROR(IF(LEFT(A138,1)="P",TRIM(LEFT(A138,3)),TRIM(RIGHT(A138,3))),"")</f>
        <v/>
      </c>
      <c r="C138" s="110" t="str">
        <f aca="false">IFERROR(IF(A138="","",IF(VLOOKUP(A138,'I and II. Overview'!$F$36:$L$75,4,0)="","",VLOOKUP(A138,'I and II. Overview'!$F$36:$L$75,4,0))),"")</f>
        <v/>
      </c>
      <c r="D138" s="110" t="str">
        <f aca="false">IFERROR(IF(A138="","",IF(VLOOKUP(A138,'I and II. Overview'!$F$36:$L$75,6,0)="","",VLOOKUP(A138,'I and II. Overview'!$F$36:$L$75,6,0))),"")</f>
        <v/>
      </c>
      <c r="E138" s="111" t="str">
        <f aca="false">IFERROR(VLOOKUP(D138,'Ceiling - Project impl.'!$A$2:$B$203,2,0),"")</f>
        <v/>
      </c>
      <c r="F138" s="199"/>
      <c r="G138" s="200"/>
      <c r="H138" s="201" t="str">
        <f aca="false">IF(D138="","",IF(F138="","",VLOOKUP(F138,$C$5:$F$6,4,0)))</f>
        <v/>
      </c>
      <c r="I138" s="202" t="str">
        <f aca="false">IF((G138-INT(G138))=0,IFERROR(ROUND(G138*H138,2)," "),0)</f>
        <v> </v>
      </c>
      <c r="J138" s="203"/>
      <c r="K138" s="204"/>
      <c r="L138" s="201" t="str">
        <f aca="false">IF(D138="","",IF(J138="","",VLOOKUP(J138,$H$5:$N$8,7,0)))</f>
        <v/>
      </c>
      <c r="M138" s="202" t="str">
        <f aca="false">IF(OR((K138-INT(K138))=0,(K138-INT(K138)=0.5)),IFERROR(ROUND(K138*L138,2)," "),0)</f>
        <v> </v>
      </c>
      <c r="N138" s="205"/>
      <c r="O138" s="205"/>
      <c r="P138" s="51"/>
    </row>
    <row r="139" customFormat="false" ht="12.75" hidden="false" customHeight="false" outlineLevel="0" collapsed="false">
      <c r="A139" s="189"/>
      <c r="B139" s="109" t="str">
        <f aca="false">IFERROR(IF(LEFT(A139,1)="P",TRIM(LEFT(A139,3)),TRIM(RIGHT(A139,3))),"")</f>
        <v/>
      </c>
      <c r="C139" s="110" t="str">
        <f aca="false">IFERROR(IF(A139="","",IF(VLOOKUP(A139,'I and II. Overview'!$F$36:$L$75,4,0)="","",VLOOKUP(A139,'I and II. Overview'!$F$36:$L$75,4,0))),"")</f>
        <v/>
      </c>
      <c r="D139" s="110" t="str">
        <f aca="false">IFERROR(IF(A139="","",IF(VLOOKUP(A139,'I and II. Overview'!$F$36:$L$75,6,0)="","",VLOOKUP(A139,'I and II. Overview'!$F$36:$L$75,6,0))),"")</f>
        <v/>
      </c>
      <c r="E139" s="111" t="str">
        <f aca="false">IFERROR(VLOOKUP(D139,'Ceiling - Project impl.'!$A$2:$B$203,2,0),"")</f>
        <v/>
      </c>
      <c r="F139" s="199"/>
      <c r="G139" s="200"/>
      <c r="H139" s="201" t="str">
        <f aca="false">IF(D139="","",IF(F139="","",VLOOKUP(F139,$C$5:$F$6,4,0)))</f>
        <v/>
      </c>
      <c r="I139" s="202" t="str">
        <f aca="false">IF((G139-INT(G139))=0,IFERROR(ROUND(G139*H139,2)," "),0)</f>
        <v> </v>
      </c>
      <c r="J139" s="203"/>
      <c r="K139" s="204"/>
      <c r="L139" s="201" t="str">
        <f aca="false">IF(D139="","",IF(J139="","",VLOOKUP(J139,$H$5:$N$8,7,0)))</f>
        <v/>
      </c>
      <c r="M139" s="202" t="str">
        <f aca="false">IF(OR((K139-INT(K139))=0,(K139-INT(K139)=0.5)),IFERROR(ROUND(K139*L139,2)," "),0)</f>
        <v> </v>
      </c>
      <c r="N139" s="205"/>
      <c r="O139" s="205"/>
      <c r="P139" s="51"/>
    </row>
    <row r="140" customFormat="false" ht="12.75" hidden="false" customHeight="false" outlineLevel="0" collapsed="false">
      <c r="A140" s="189"/>
      <c r="B140" s="109" t="str">
        <f aca="false">IFERROR(IF(LEFT(A140,1)="P",TRIM(LEFT(A140,3)),TRIM(RIGHT(A140,3))),"")</f>
        <v/>
      </c>
      <c r="C140" s="110" t="str">
        <f aca="false">IFERROR(IF(A140="","",IF(VLOOKUP(A140,'I and II. Overview'!$F$36:$L$75,4,0)="","",VLOOKUP(A140,'I and II. Overview'!$F$36:$L$75,4,0))),"")</f>
        <v/>
      </c>
      <c r="D140" s="110" t="str">
        <f aca="false">IFERROR(IF(A140="","",IF(VLOOKUP(A140,'I and II. Overview'!$F$36:$L$75,6,0)="","",VLOOKUP(A140,'I and II. Overview'!$F$36:$L$75,6,0))),"")</f>
        <v/>
      </c>
      <c r="E140" s="111" t="str">
        <f aca="false">IFERROR(VLOOKUP(D140,'Ceiling - Project impl.'!$A$2:$B$203,2,0),"")</f>
        <v/>
      </c>
      <c r="F140" s="199"/>
      <c r="G140" s="200"/>
      <c r="H140" s="201" t="str">
        <f aca="false">IF(D140="","",IF(F140="","",VLOOKUP(F140,$C$5:$F$6,4,0)))</f>
        <v/>
      </c>
      <c r="I140" s="202" t="str">
        <f aca="false">IF((G140-INT(G140))=0,IFERROR(ROUND(G140*H140,2)," "),0)</f>
        <v> </v>
      </c>
      <c r="J140" s="203"/>
      <c r="K140" s="204"/>
      <c r="L140" s="201" t="str">
        <f aca="false">IF(D140="","",IF(J140="","",VLOOKUP(J140,$H$5:$N$8,7,0)))</f>
        <v/>
      </c>
      <c r="M140" s="202" t="str">
        <f aca="false">IF(OR((K140-INT(K140))=0,(K140-INT(K140)=0.5)),IFERROR(ROUND(K140*L140,2)," "),0)</f>
        <v> </v>
      </c>
      <c r="N140" s="205"/>
      <c r="O140" s="205"/>
      <c r="P140" s="51"/>
    </row>
    <row r="141" customFormat="false" ht="12.75" hidden="false" customHeight="false" outlineLevel="0" collapsed="false">
      <c r="A141" s="189"/>
      <c r="B141" s="109" t="str">
        <f aca="false">IFERROR(IF(LEFT(A141,1)="P",TRIM(LEFT(A141,3)),TRIM(RIGHT(A141,3))),"")</f>
        <v/>
      </c>
      <c r="C141" s="110" t="str">
        <f aca="false">IFERROR(IF(A141="","",IF(VLOOKUP(A141,'I and II. Overview'!$F$36:$L$75,4,0)="","",VLOOKUP(A141,'I and II. Overview'!$F$36:$L$75,4,0))),"")</f>
        <v/>
      </c>
      <c r="D141" s="110" t="str">
        <f aca="false">IFERROR(IF(A141="","",IF(VLOOKUP(A141,'I and II. Overview'!$F$36:$L$75,6,0)="","",VLOOKUP(A141,'I and II. Overview'!$F$36:$L$75,6,0))),"")</f>
        <v/>
      </c>
      <c r="E141" s="111" t="str">
        <f aca="false">IFERROR(VLOOKUP(D141,'Ceiling - Project impl.'!$A$2:$B$203,2,0),"")</f>
        <v/>
      </c>
      <c r="F141" s="199"/>
      <c r="G141" s="200"/>
      <c r="H141" s="201" t="str">
        <f aca="false">IF(D141="","",IF(F141="","",VLOOKUP(F141,$C$5:$F$6,4,0)))</f>
        <v/>
      </c>
      <c r="I141" s="202" t="str">
        <f aca="false">IF((G141-INT(G141))=0,IFERROR(ROUND(G141*H141,2)," "),0)</f>
        <v> </v>
      </c>
      <c r="J141" s="203"/>
      <c r="K141" s="204"/>
      <c r="L141" s="201" t="str">
        <f aca="false">IF(D141="","",IF(J141="","",VLOOKUP(J141,$H$5:$N$8,7,0)))</f>
        <v/>
      </c>
      <c r="M141" s="202" t="str">
        <f aca="false">IF(OR((K141-INT(K141))=0,(K141-INT(K141)=0.5)),IFERROR(ROUND(K141*L141,2)," "),0)</f>
        <v> </v>
      </c>
      <c r="N141" s="205"/>
      <c r="O141" s="205"/>
      <c r="P141" s="51"/>
    </row>
    <row r="142" customFormat="false" ht="12.75" hidden="false" customHeight="false" outlineLevel="0" collapsed="false">
      <c r="A142" s="189"/>
      <c r="B142" s="109" t="str">
        <f aca="false">IFERROR(IF(LEFT(A142,1)="P",TRIM(LEFT(A142,3)),TRIM(RIGHT(A142,3))),"")</f>
        <v/>
      </c>
      <c r="C142" s="110" t="str">
        <f aca="false">IFERROR(IF(A142="","",IF(VLOOKUP(A142,'I and II. Overview'!$F$36:$L$75,4,0)="","",VLOOKUP(A142,'I and II. Overview'!$F$36:$L$75,4,0))),"")</f>
        <v/>
      </c>
      <c r="D142" s="110" t="str">
        <f aca="false">IFERROR(IF(A142="","",IF(VLOOKUP(A142,'I and II. Overview'!$F$36:$L$75,6,0)="","",VLOOKUP(A142,'I and II. Overview'!$F$36:$L$75,6,0))),"")</f>
        <v/>
      </c>
      <c r="E142" s="111" t="str">
        <f aca="false">IFERROR(VLOOKUP(D142,'Ceiling - Project impl.'!$A$2:$B$203,2,0),"")</f>
        <v/>
      </c>
      <c r="F142" s="199"/>
      <c r="G142" s="200"/>
      <c r="H142" s="201" t="str">
        <f aca="false">IF(D142="","",IF(F142="","",VLOOKUP(F142,$C$5:$F$6,4,0)))</f>
        <v/>
      </c>
      <c r="I142" s="202" t="str">
        <f aca="false">IF((G142-INT(G142))=0,IFERROR(ROUND(G142*H142,2)," "),0)</f>
        <v> </v>
      </c>
      <c r="J142" s="203"/>
      <c r="K142" s="204"/>
      <c r="L142" s="201" t="str">
        <f aca="false">IF(D142="","",IF(J142="","",VLOOKUP(J142,$H$5:$N$8,7,0)))</f>
        <v/>
      </c>
      <c r="M142" s="202" t="str">
        <f aca="false">IF(OR((K142-INT(K142))=0,(K142-INT(K142)=0.5)),IFERROR(ROUND(K142*L142,2)," "),0)</f>
        <v> </v>
      </c>
      <c r="N142" s="205"/>
      <c r="O142" s="205"/>
      <c r="P142" s="51"/>
    </row>
    <row r="143" customFormat="false" ht="12.75" hidden="false" customHeight="false" outlineLevel="0" collapsed="false">
      <c r="A143" s="189"/>
      <c r="B143" s="109" t="str">
        <f aca="false">IFERROR(IF(LEFT(A143,1)="P",TRIM(LEFT(A143,3)),TRIM(RIGHT(A143,3))),"")</f>
        <v/>
      </c>
      <c r="C143" s="110" t="str">
        <f aca="false">IFERROR(IF(A143="","",IF(VLOOKUP(A143,'I and II. Overview'!$F$36:$L$75,4,0)="","",VLOOKUP(A143,'I and II. Overview'!$F$36:$L$75,4,0))),"")</f>
        <v/>
      </c>
      <c r="D143" s="110" t="str">
        <f aca="false">IFERROR(IF(A143="","",IF(VLOOKUP(A143,'I and II. Overview'!$F$36:$L$75,6,0)="","",VLOOKUP(A143,'I and II. Overview'!$F$36:$L$75,6,0))),"")</f>
        <v/>
      </c>
      <c r="E143" s="111" t="str">
        <f aca="false">IFERROR(VLOOKUP(D143,'Ceiling - Project impl.'!$A$2:$B$203,2,0),"")</f>
        <v/>
      </c>
      <c r="F143" s="199"/>
      <c r="G143" s="200"/>
      <c r="H143" s="201" t="str">
        <f aca="false">IF(D143="","",IF(F143="","",VLOOKUP(F143,$C$5:$F$6,4,0)))</f>
        <v/>
      </c>
      <c r="I143" s="202" t="str">
        <f aca="false">IF((G143-INT(G143))=0,IFERROR(ROUND(G143*H143,2)," "),0)</f>
        <v> </v>
      </c>
      <c r="J143" s="203"/>
      <c r="K143" s="204"/>
      <c r="L143" s="201" t="str">
        <f aca="false">IF(D143="","",IF(J143="","",VLOOKUP(J143,$H$5:$N$8,7,0)))</f>
        <v/>
      </c>
      <c r="M143" s="202" t="str">
        <f aca="false">IF(OR((K143-INT(K143))=0,(K143-INT(K143)=0.5)),IFERROR(ROUND(K143*L143,2)," "),0)</f>
        <v> </v>
      </c>
      <c r="N143" s="205"/>
      <c r="O143" s="205"/>
      <c r="P143" s="51"/>
    </row>
    <row r="144" customFormat="false" ht="12.75" hidden="false" customHeight="false" outlineLevel="0" collapsed="false">
      <c r="A144" s="189"/>
      <c r="B144" s="109" t="str">
        <f aca="false">IFERROR(IF(LEFT(A144,1)="P",TRIM(LEFT(A144,3)),TRIM(RIGHT(A144,3))),"")</f>
        <v/>
      </c>
      <c r="C144" s="110" t="str">
        <f aca="false">IFERROR(IF(A144="","",IF(VLOOKUP(A144,'I and II. Overview'!$F$36:$L$75,4,0)="","",VLOOKUP(A144,'I and II. Overview'!$F$36:$L$75,4,0))),"")</f>
        <v/>
      </c>
      <c r="D144" s="110" t="str">
        <f aca="false">IFERROR(IF(A144="","",IF(VLOOKUP(A144,'I and II. Overview'!$F$36:$L$75,6,0)="","",VLOOKUP(A144,'I and II. Overview'!$F$36:$L$75,6,0))),"")</f>
        <v/>
      </c>
      <c r="E144" s="111" t="str">
        <f aca="false">IFERROR(VLOOKUP(D144,'Ceiling - Project impl.'!$A$2:$B$203,2,0),"")</f>
        <v/>
      </c>
      <c r="F144" s="199"/>
      <c r="G144" s="200"/>
      <c r="H144" s="201" t="str">
        <f aca="false">IF(D144="","",IF(F144="","",VLOOKUP(F144,$C$5:$F$6,4,0)))</f>
        <v/>
      </c>
      <c r="I144" s="202" t="str">
        <f aca="false">IF((G144-INT(G144))=0,IFERROR(ROUND(G144*H144,2)," "),0)</f>
        <v> </v>
      </c>
      <c r="J144" s="203"/>
      <c r="K144" s="204"/>
      <c r="L144" s="201" t="str">
        <f aca="false">IF(D144="","",IF(J144="","",VLOOKUP(J144,$H$5:$N$8,7,0)))</f>
        <v/>
      </c>
      <c r="M144" s="202" t="str">
        <f aca="false">IF(OR((K144-INT(K144))=0,(K144-INT(K144)=0.5)),IFERROR(ROUND(K144*L144,2)," "),0)</f>
        <v> </v>
      </c>
      <c r="N144" s="205"/>
      <c r="O144" s="205"/>
      <c r="P144" s="51"/>
    </row>
    <row r="145" customFormat="false" ht="12.75" hidden="false" customHeight="false" outlineLevel="0" collapsed="false">
      <c r="A145" s="189"/>
      <c r="B145" s="109" t="str">
        <f aca="false">IFERROR(IF(LEFT(A145,1)="P",TRIM(LEFT(A145,3)),TRIM(RIGHT(A145,3))),"")</f>
        <v/>
      </c>
      <c r="C145" s="110" t="str">
        <f aca="false">IFERROR(IF(A145="","",IF(VLOOKUP(A145,'I and II. Overview'!$F$36:$L$75,4,0)="","",VLOOKUP(A145,'I and II. Overview'!$F$36:$L$75,4,0))),"")</f>
        <v/>
      </c>
      <c r="D145" s="110" t="str">
        <f aca="false">IFERROR(IF(A145="","",IF(VLOOKUP(A145,'I and II. Overview'!$F$36:$L$75,6,0)="","",VLOOKUP(A145,'I and II. Overview'!$F$36:$L$75,6,0))),"")</f>
        <v/>
      </c>
      <c r="E145" s="111" t="str">
        <f aca="false">IFERROR(VLOOKUP(D145,'Ceiling - Project impl.'!$A$2:$B$203,2,0),"")</f>
        <v/>
      </c>
      <c r="F145" s="199"/>
      <c r="G145" s="200"/>
      <c r="H145" s="201" t="str">
        <f aca="false">IF(D145="","",IF(F145="","",VLOOKUP(F145,$C$5:$F$6,4,0)))</f>
        <v/>
      </c>
      <c r="I145" s="202" t="str">
        <f aca="false">IF((G145-INT(G145))=0,IFERROR(ROUND(G145*H145,2)," "),0)</f>
        <v> </v>
      </c>
      <c r="J145" s="203"/>
      <c r="K145" s="204"/>
      <c r="L145" s="201" t="str">
        <f aca="false">IF(D145="","",IF(J145="","",VLOOKUP(J145,$H$5:$N$8,7,0)))</f>
        <v/>
      </c>
      <c r="M145" s="202" t="str">
        <f aca="false">IF(OR((K145-INT(K145))=0,(K145-INT(K145)=0.5)),IFERROR(ROUND(K145*L145,2)," "),0)</f>
        <v> </v>
      </c>
      <c r="N145" s="205"/>
      <c r="O145" s="205"/>
      <c r="P145" s="51"/>
    </row>
    <row r="146" customFormat="false" ht="12.75" hidden="false" customHeight="false" outlineLevel="0" collapsed="false">
      <c r="A146" s="189"/>
      <c r="B146" s="109" t="str">
        <f aca="false">IFERROR(IF(LEFT(A146,1)="P",TRIM(LEFT(A146,3)),TRIM(RIGHT(A146,3))),"")</f>
        <v/>
      </c>
      <c r="C146" s="110" t="str">
        <f aca="false">IFERROR(IF(A146="","",IF(VLOOKUP(A146,'I and II. Overview'!$F$36:$L$75,4,0)="","",VLOOKUP(A146,'I and II. Overview'!$F$36:$L$75,4,0))),"")</f>
        <v/>
      </c>
      <c r="D146" s="110" t="str">
        <f aca="false">IFERROR(IF(A146="","",IF(VLOOKUP(A146,'I and II. Overview'!$F$36:$L$75,6,0)="","",VLOOKUP(A146,'I and II. Overview'!$F$36:$L$75,6,0))),"")</f>
        <v/>
      </c>
      <c r="E146" s="111" t="str">
        <f aca="false">IFERROR(VLOOKUP(D146,'Ceiling - Project impl.'!$A$2:$B$203,2,0),"")</f>
        <v/>
      </c>
      <c r="F146" s="199"/>
      <c r="G146" s="200"/>
      <c r="H146" s="201" t="str">
        <f aca="false">IF(D146="","",IF(F146="","",VLOOKUP(F146,$C$5:$F$6,4,0)))</f>
        <v/>
      </c>
      <c r="I146" s="202" t="str">
        <f aca="false">IF((G146-INT(G146))=0,IFERROR(ROUND(G146*H146,2)," "),0)</f>
        <v> </v>
      </c>
      <c r="J146" s="203"/>
      <c r="K146" s="204"/>
      <c r="L146" s="201" t="str">
        <f aca="false">IF(D146="","",IF(J146="","",VLOOKUP(J146,$H$5:$N$8,7,0)))</f>
        <v/>
      </c>
      <c r="M146" s="202" t="str">
        <f aca="false">IF(OR((K146-INT(K146))=0,(K146-INT(K146)=0.5)),IFERROR(ROUND(K146*L146,2)," "),0)</f>
        <v> </v>
      </c>
      <c r="N146" s="205"/>
      <c r="O146" s="205"/>
      <c r="P146" s="51"/>
    </row>
    <row r="147" customFormat="false" ht="12.75" hidden="false" customHeight="false" outlineLevel="0" collapsed="false">
      <c r="A147" s="189"/>
      <c r="B147" s="109" t="str">
        <f aca="false">IFERROR(IF(LEFT(A147,1)="P",TRIM(LEFT(A147,3)),TRIM(RIGHT(A147,3))),"")</f>
        <v/>
      </c>
      <c r="C147" s="110" t="str">
        <f aca="false">IFERROR(IF(A147="","",IF(VLOOKUP(A147,'I and II. Overview'!$F$36:$L$75,4,0)="","",VLOOKUP(A147,'I and II. Overview'!$F$36:$L$75,4,0))),"")</f>
        <v/>
      </c>
      <c r="D147" s="110" t="str">
        <f aca="false">IFERROR(IF(A147="","",IF(VLOOKUP(A147,'I and II. Overview'!$F$36:$L$75,6,0)="","",VLOOKUP(A147,'I and II. Overview'!$F$36:$L$75,6,0))),"")</f>
        <v/>
      </c>
      <c r="E147" s="111" t="str">
        <f aca="false">IFERROR(VLOOKUP(D147,'Ceiling - Project impl.'!$A$2:$B$203,2,0),"")</f>
        <v/>
      </c>
      <c r="F147" s="199"/>
      <c r="G147" s="200"/>
      <c r="H147" s="201" t="str">
        <f aca="false">IF(D147="","",IF(F147="","",VLOOKUP(F147,$C$5:$F$6,4,0)))</f>
        <v/>
      </c>
      <c r="I147" s="202" t="str">
        <f aca="false">IF((G147-INT(G147))=0,IFERROR(ROUND(G147*H147,2)," "),0)</f>
        <v> </v>
      </c>
      <c r="J147" s="203"/>
      <c r="K147" s="204"/>
      <c r="L147" s="201" t="str">
        <f aca="false">IF(D147="","",IF(J147="","",VLOOKUP(J147,$H$5:$N$8,7,0)))</f>
        <v/>
      </c>
      <c r="M147" s="202" t="str">
        <f aca="false">IF(OR((K147-INT(K147))=0,(K147-INT(K147)=0.5)),IFERROR(ROUND(K147*L147,2)," "),0)</f>
        <v> </v>
      </c>
      <c r="N147" s="205"/>
      <c r="O147" s="205"/>
      <c r="P147" s="51"/>
    </row>
    <row r="148" customFormat="false" ht="12.75" hidden="false" customHeight="false" outlineLevel="0" collapsed="false">
      <c r="A148" s="189"/>
      <c r="B148" s="109" t="str">
        <f aca="false">IFERROR(IF(LEFT(A148,1)="P",TRIM(LEFT(A148,3)),TRIM(RIGHT(A148,3))),"")</f>
        <v/>
      </c>
      <c r="C148" s="110" t="str">
        <f aca="false">IFERROR(IF(A148="","",IF(VLOOKUP(A148,'I and II. Overview'!$F$36:$L$75,4,0)="","",VLOOKUP(A148,'I and II. Overview'!$F$36:$L$75,4,0))),"")</f>
        <v/>
      </c>
      <c r="D148" s="110" t="str">
        <f aca="false">IFERROR(IF(A148="","",IF(VLOOKUP(A148,'I and II. Overview'!$F$36:$L$75,6,0)="","",VLOOKUP(A148,'I and II. Overview'!$F$36:$L$75,6,0))),"")</f>
        <v/>
      </c>
      <c r="E148" s="111" t="str">
        <f aca="false">IFERROR(VLOOKUP(D148,'Ceiling - Project impl.'!$A$2:$B$203,2,0),"")</f>
        <v/>
      </c>
      <c r="F148" s="199"/>
      <c r="G148" s="200"/>
      <c r="H148" s="201" t="str">
        <f aca="false">IF(D148="","",IF(F148="","",VLOOKUP(F148,$C$5:$F$6,4,0)))</f>
        <v/>
      </c>
      <c r="I148" s="202" t="str">
        <f aca="false">IF((G148-INT(G148))=0,IFERROR(ROUND(G148*H148,2)," "),0)</f>
        <v> </v>
      </c>
      <c r="J148" s="203"/>
      <c r="K148" s="204"/>
      <c r="L148" s="201" t="str">
        <f aca="false">IF(D148="","",IF(J148="","",VLOOKUP(J148,$H$5:$N$8,7,0)))</f>
        <v/>
      </c>
      <c r="M148" s="202" t="str">
        <f aca="false">IF(OR((K148-INT(K148))=0,(K148-INT(K148)=0.5)),IFERROR(ROUND(K148*L148,2)," "),0)</f>
        <v> </v>
      </c>
      <c r="N148" s="205"/>
      <c r="O148" s="205"/>
      <c r="P148" s="51"/>
    </row>
    <row r="149" customFormat="false" ht="12.75" hidden="false" customHeight="false" outlineLevel="0" collapsed="false">
      <c r="A149" s="189"/>
      <c r="B149" s="109" t="str">
        <f aca="false">IFERROR(IF(LEFT(A149,1)="P",TRIM(LEFT(A149,3)),TRIM(RIGHT(A149,3))),"")</f>
        <v/>
      </c>
      <c r="C149" s="110" t="str">
        <f aca="false">IFERROR(IF(A149="","",IF(VLOOKUP(A149,'I and II. Overview'!$F$36:$L$75,4,0)="","",VLOOKUP(A149,'I and II. Overview'!$F$36:$L$75,4,0))),"")</f>
        <v/>
      </c>
      <c r="D149" s="110" t="str">
        <f aca="false">IFERROR(IF(A149="","",IF(VLOOKUP(A149,'I and II. Overview'!$F$36:$L$75,6,0)="","",VLOOKUP(A149,'I and II. Overview'!$F$36:$L$75,6,0))),"")</f>
        <v/>
      </c>
      <c r="E149" s="111" t="str">
        <f aca="false">IFERROR(VLOOKUP(D149,'Ceiling - Project impl.'!$A$2:$B$203,2,0),"")</f>
        <v/>
      </c>
      <c r="F149" s="199"/>
      <c r="G149" s="200"/>
      <c r="H149" s="201" t="str">
        <f aca="false">IF(D149="","",IF(F149="","",VLOOKUP(F149,$C$5:$F$6,4,0)))</f>
        <v/>
      </c>
      <c r="I149" s="202" t="str">
        <f aca="false">IF((G149-INT(G149))=0,IFERROR(ROUND(G149*H149,2)," "),0)</f>
        <v> </v>
      </c>
      <c r="J149" s="203"/>
      <c r="K149" s="204"/>
      <c r="L149" s="201" t="str">
        <f aca="false">IF(D149="","",IF(J149="","",VLOOKUP(J149,$H$5:$N$8,7,0)))</f>
        <v/>
      </c>
      <c r="M149" s="202" t="str">
        <f aca="false">IF(OR((K149-INT(K149))=0,(K149-INT(K149)=0.5)),IFERROR(ROUND(K149*L149,2)," "),0)</f>
        <v> </v>
      </c>
      <c r="N149" s="205"/>
      <c r="O149" s="205"/>
      <c r="P149" s="51"/>
    </row>
    <row r="150" customFormat="false" ht="12.75" hidden="false" customHeight="false" outlineLevel="0" collapsed="false">
      <c r="A150" s="189"/>
      <c r="B150" s="109" t="str">
        <f aca="false">IFERROR(IF(LEFT(A150,1)="P",TRIM(LEFT(A150,3)),TRIM(RIGHT(A150,3))),"")</f>
        <v/>
      </c>
      <c r="C150" s="110" t="str">
        <f aca="false">IFERROR(IF(A150="","",IF(VLOOKUP(A150,'I and II. Overview'!$F$36:$L$75,4,0)="","",VLOOKUP(A150,'I and II. Overview'!$F$36:$L$75,4,0))),"")</f>
        <v/>
      </c>
      <c r="D150" s="110" t="str">
        <f aca="false">IFERROR(IF(A150="","",IF(VLOOKUP(A150,'I and II. Overview'!$F$36:$L$75,6,0)="","",VLOOKUP(A150,'I and II. Overview'!$F$36:$L$75,6,0))),"")</f>
        <v/>
      </c>
      <c r="E150" s="111" t="str">
        <f aca="false">IFERROR(VLOOKUP(D150,'Ceiling - Project impl.'!$A$2:$B$203,2,0),"")</f>
        <v/>
      </c>
      <c r="F150" s="199"/>
      <c r="G150" s="200"/>
      <c r="H150" s="201" t="str">
        <f aca="false">IF(D150="","",IF(F150="","",VLOOKUP(F150,$C$5:$F$6,4,0)))</f>
        <v/>
      </c>
      <c r="I150" s="202" t="str">
        <f aca="false">IF((G150-INT(G150))=0,IFERROR(ROUND(G150*H150,2)," "),0)</f>
        <v> </v>
      </c>
      <c r="J150" s="203"/>
      <c r="K150" s="204"/>
      <c r="L150" s="201" t="str">
        <f aca="false">IF(D150="","",IF(J150="","",VLOOKUP(J150,$H$5:$N$8,7,0)))</f>
        <v/>
      </c>
      <c r="M150" s="202" t="str">
        <f aca="false">IF(OR((K150-INT(K150))=0,(K150-INT(K150)=0.5)),IFERROR(ROUND(K150*L150,2)," "),0)</f>
        <v> </v>
      </c>
      <c r="N150" s="205"/>
      <c r="O150" s="205"/>
      <c r="P150" s="51"/>
    </row>
    <row r="151" customFormat="false" ht="12.75" hidden="false" customHeight="false" outlineLevel="0" collapsed="false">
      <c r="A151" s="189"/>
      <c r="B151" s="109" t="str">
        <f aca="false">IFERROR(IF(LEFT(A151,1)="P",TRIM(LEFT(A151,3)),TRIM(RIGHT(A151,3))),"")</f>
        <v/>
      </c>
      <c r="C151" s="110" t="str">
        <f aca="false">IFERROR(IF(A151="","",IF(VLOOKUP(A151,'I and II. Overview'!$F$36:$L$75,4,0)="","",VLOOKUP(A151,'I and II. Overview'!$F$36:$L$75,4,0))),"")</f>
        <v/>
      </c>
      <c r="D151" s="110" t="str">
        <f aca="false">IFERROR(IF(A151="","",IF(VLOOKUP(A151,'I and II. Overview'!$F$36:$L$75,6,0)="","",VLOOKUP(A151,'I and II. Overview'!$F$36:$L$75,6,0))),"")</f>
        <v/>
      </c>
      <c r="E151" s="111" t="str">
        <f aca="false">IFERROR(VLOOKUP(D151,'Ceiling - Project impl.'!$A$2:$B$203,2,0),"")</f>
        <v/>
      </c>
      <c r="F151" s="199"/>
      <c r="G151" s="200"/>
      <c r="H151" s="201" t="str">
        <f aca="false">IF(D151="","",IF(F151="","",VLOOKUP(F151,$C$5:$F$6,4,0)))</f>
        <v/>
      </c>
      <c r="I151" s="202" t="str">
        <f aca="false">IF((G151-INT(G151))=0,IFERROR(ROUND(G151*H151,2)," "),0)</f>
        <v> </v>
      </c>
      <c r="J151" s="203"/>
      <c r="K151" s="204"/>
      <c r="L151" s="201" t="str">
        <f aca="false">IF(D151="","",IF(J151="","",VLOOKUP(J151,$H$5:$N$8,7,0)))</f>
        <v/>
      </c>
      <c r="M151" s="202" t="str">
        <f aca="false">IF(OR((K151-INT(K151))=0,(K151-INT(K151)=0.5)),IFERROR(ROUND(K151*L151,2)," "),0)</f>
        <v> </v>
      </c>
      <c r="N151" s="205"/>
      <c r="O151" s="205"/>
      <c r="P151" s="51"/>
    </row>
    <row r="152" customFormat="false" ht="12.75" hidden="false" customHeight="false" outlineLevel="0" collapsed="false">
      <c r="A152" s="189"/>
      <c r="B152" s="109" t="str">
        <f aca="false">IFERROR(IF(LEFT(A152,1)="P",TRIM(LEFT(A152,3)),TRIM(RIGHT(A152,3))),"")</f>
        <v/>
      </c>
      <c r="C152" s="110" t="str">
        <f aca="false">IFERROR(IF(A152="","",IF(VLOOKUP(A152,'I and II. Overview'!$F$36:$L$75,4,0)="","",VLOOKUP(A152,'I and II. Overview'!$F$36:$L$75,4,0))),"")</f>
        <v/>
      </c>
      <c r="D152" s="110" t="str">
        <f aca="false">IFERROR(IF(A152="","",IF(VLOOKUP(A152,'I and II. Overview'!$F$36:$L$75,6,0)="","",VLOOKUP(A152,'I and II. Overview'!$F$36:$L$75,6,0))),"")</f>
        <v/>
      </c>
      <c r="E152" s="111" t="str">
        <f aca="false">IFERROR(VLOOKUP(D152,'Ceiling - Project impl.'!$A$2:$B$203,2,0),"")</f>
        <v/>
      </c>
      <c r="F152" s="199"/>
      <c r="G152" s="200"/>
      <c r="H152" s="201" t="str">
        <f aca="false">IF(D152="","",IF(F152="","",VLOOKUP(F152,$C$5:$F$6,4,0)))</f>
        <v/>
      </c>
      <c r="I152" s="202" t="str">
        <f aca="false">IF((G152-INT(G152))=0,IFERROR(ROUND(G152*H152,2)," "),0)</f>
        <v> </v>
      </c>
      <c r="J152" s="203"/>
      <c r="K152" s="204"/>
      <c r="L152" s="201" t="str">
        <f aca="false">IF(D152="","",IF(J152="","",VLOOKUP(J152,$H$5:$N$8,7,0)))</f>
        <v/>
      </c>
      <c r="M152" s="202" t="str">
        <f aca="false">IF(OR((K152-INT(K152))=0,(K152-INT(K152)=0.5)),IFERROR(ROUND(K152*L152,2)," "),0)</f>
        <v> </v>
      </c>
      <c r="N152" s="205"/>
      <c r="O152" s="205"/>
      <c r="P152" s="51"/>
    </row>
    <row r="153" customFormat="false" ht="12.75" hidden="false" customHeight="false" outlineLevel="0" collapsed="false">
      <c r="A153" s="189"/>
      <c r="B153" s="109" t="str">
        <f aca="false">IFERROR(IF(LEFT(A153,1)="P",TRIM(LEFT(A153,3)),TRIM(RIGHT(A153,3))),"")</f>
        <v/>
      </c>
      <c r="C153" s="110" t="str">
        <f aca="false">IFERROR(IF(A153="","",IF(VLOOKUP(A153,'I and II. Overview'!$F$36:$L$75,4,0)="","",VLOOKUP(A153,'I and II. Overview'!$F$36:$L$75,4,0))),"")</f>
        <v/>
      </c>
      <c r="D153" s="110" t="str">
        <f aca="false">IFERROR(IF(A153="","",IF(VLOOKUP(A153,'I and II. Overview'!$F$36:$L$75,6,0)="","",VLOOKUP(A153,'I and II. Overview'!$F$36:$L$75,6,0))),"")</f>
        <v/>
      </c>
      <c r="E153" s="111" t="str">
        <f aca="false">IFERROR(VLOOKUP(D153,'Ceiling - Project impl.'!$A$2:$B$203,2,0),"")</f>
        <v/>
      </c>
      <c r="F153" s="199"/>
      <c r="G153" s="200"/>
      <c r="H153" s="201" t="str">
        <f aca="false">IF(D153="","",IF(F153="","",VLOOKUP(F153,$C$5:$F$6,4,0)))</f>
        <v/>
      </c>
      <c r="I153" s="202" t="str">
        <f aca="false">IF((G153-INT(G153))=0,IFERROR(ROUND(G153*H153,2)," "),0)</f>
        <v> </v>
      </c>
      <c r="J153" s="203"/>
      <c r="K153" s="204"/>
      <c r="L153" s="201" t="str">
        <f aca="false">IF(D153="","",IF(J153="","",VLOOKUP(J153,$H$5:$N$8,7,0)))</f>
        <v/>
      </c>
      <c r="M153" s="202" t="str">
        <f aca="false">IF(OR((K153-INT(K153))=0,(K153-INT(K153)=0.5)),IFERROR(ROUND(K153*L153,2)," "),0)</f>
        <v> </v>
      </c>
      <c r="N153" s="205"/>
      <c r="O153" s="205"/>
      <c r="P153" s="51"/>
    </row>
    <row r="154" customFormat="false" ht="12.75" hidden="false" customHeight="false" outlineLevel="0" collapsed="false">
      <c r="A154" s="189"/>
      <c r="B154" s="109" t="str">
        <f aca="false">IFERROR(IF(LEFT(A154,1)="P",TRIM(LEFT(A154,3)),TRIM(RIGHT(A154,3))),"")</f>
        <v/>
      </c>
      <c r="C154" s="110" t="str">
        <f aca="false">IFERROR(IF(A154="","",IF(VLOOKUP(A154,'I and II. Overview'!$F$36:$L$75,4,0)="","",VLOOKUP(A154,'I and II. Overview'!$F$36:$L$75,4,0))),"")</f>
        <v/>
      </c>
      <c r="D154" s="110" t="str">
        <f aca="false">IFERROR(IF(A154="","",IF(VLOOKUP(A154,'I and II. Overview'!$F$36:$L$75,6,0)="","",VLOOKUP(A154,'I and II. Overview'!$F$36:$L$75,6,0))),"")</f>
        <v/>
      </c>
      <c r="E154" s="111" t="str">
        <f aca="false">IFERROR(VLOOKUP(D154,'Ceiling - Project impl.'!$A$2:$B$203,2,0),"")</f>
        <v/>
      </c>
      <c r="F154" s="199"/>
      <c r="G154" s="200"/>
      <c r="H154" s="201" t="str">
        <f aca="false">IF(D154="","",IF(F154="","",VLOOKUP(F154,$C$5:$F$6,4,0)))</f>
        <v/>
      </c>
      <c r="I154" s="202" t="str">
        <f aca="false">IF((G154-INT(G154))=0,IFERROR(ROUND(G154*H154,2)," "),0)</f>
        <v> </v>
      </c>
      <c r="J154" s="203"/>
      <c r="K154" s="204"/>
      <c r="L154" s="201" t="str">
        <f aca="false">IF(D154="","",IF(J154="","",VLOOKUP(J154,$H$5:$N$8,7,0)))</f>
        <v/>
      </c>
      <c r="M154" s="202" t="str">
        <f aca="false">IF(OR((K154-INT(K154))=0,(K154-INT(K154)=0.5)),IFERROR(ROUND(K154*L154,2)," "),0)</f>
        <v> </v>
      </c>
      <c r="N154" s="205"/>
      <c r="O154" s="205"/>
      <c r="P154" s="51"/>
    </row>
    <row r="155" customFormat="false" ht="12.75" hidden="false" customHeight="false" outlineLevel="0" collapsed="false">
      <c r="A155" s="189"/>
      <c r="B155" s="109" t="str">
        <f aca="false">IFERROR(IF(LEFT(A155,1)="P",TRIM(LEFT(A155,3)),TRIM(RIGHT(A155,3))),"")</f>
        <v/>
      </c>
      <c r="C155" s="110" t="str">
        <f aca="false">IFERROR(IF(A155="","",IF(VLOOKUP(A155,'I and II. Overview'!$F$36:$L$75,4,0)="","",VLOOKUP(A155,'I and II. Overview'!$F$36:$L$75,4,0))),"")</f>
        <v/>
      </c>
      <c r="D155" s="110" t="str">
        <f aca="false">IFERROR(IF(A155="","",IF(VLOOKUP(A155,'I and II. Overview'!$F$36:$L$75,6,0)="","",VLOOKUP(A155,'I and II. Overview'!$F$36:$L$75,6,0))),"")</f>
        <v/>
      </c>
      <c r="E155" s="111" t="str">
        <f aca="false">IFERROR(VLOOKUP(D155,'Ceiling - Project impl.'!$A$2:$B$203,2,0),"")</f>
        <v/>
      </c>
      <c r="F155" s="199"/>
      <c r="G155" s="200"/>
      <c r="H155" s="201" t="str">
        <f aca="false">IF(D155="","",IF(F155="","",VLOOKUP(F155,$C$5:$F$6,4,0)))</f>
        <v/>
      </c>
      <c r="I155" s="202" t="str">
        <f aca="false">IF((G155-INT(G155))=0,IFERROR(ROUND(G155*H155,2)," "),0)</f>
        <v> </v>
      </c>
      <c r="J155" s="203"/>
      <c r="K155" s="204"/>
      <c r="L155" s="201" t="str">
        <f aca="false">IF(D155="","",IF(J155="","",VLOOKUP(J155,$H$5:$N$8,7,0)))</f>
        <v/>
      </c>
      <c r="M155" s="202" t="str">
        <f aca="false">IF(OR((K155-INT(K155))=0,(K155-INT(K155)=0.5)),IFERROR(ROUND(K155*L155,2)," "),0)</f>
        <v> </v>
      </c>
      <c r="N155" s="205"/>
      <c r="O155" s="205"/>
      <c r="P155" s="51"/>
    </row>
    <row r="156" customFormat="false" ht="12.75" hidden="false" customHeight="false" outlineLevel="0" collapsed="false">
      <c r="A156" s="189"/>
      <c r="B156" s="109" t="str">
        <f aca="false">IFERROR(IF(LEFT(A156,1)="P",TRIM(LEFT(A156,3)),TRIM(RIGHT(A156,3))),"")</f>
        <v/>
      </c>
      <c r="C156" s="110" t="str">
        <f aca="false">IFERROR(IF(A156="","",IF(VLOOKUP(A156,'I and II. Overview'!$F$36:$L$75,4,0)="","",VLOOKUP(A156,'I and II. Overview'!$F$36:$L$75,4,0))),"")</f>
        <v/>
      </c>
      <c r="D156" s="110" t="str">
        <f aca="false">IFERROR(IF(A156="","",IF(VLOOKUP(A156,'I and II. Overview'!$F$36:$L$75,6,0)="","",VLOOKUP(A156,'I and II. Overview'!$F$36:$L$75,6,0))),"")</f>
        <v/>
      </c>
      <c r="E156" s="111" t="str">
        <f aca="false">IFERROR(VLOOKUP(D156,'Ceiling - Project impl.'!$A$2:$B$203,2,0),"")</f>
        <v/>
      </c>
      <c r="F156" s="199"/>
      <c r="G156" s="200"/>
      <c r="H156" s="201" t="str">
        <f aca="false">IF(D156="","",IF(F156="","",VLOOKUP(F156,$C$5:$F$6,4,0)))</f>
        <v/>
      </c>
      <c r="I156" s="202" t="str">
        <f aca="false">IF((G156-INT(G156))=0,IFERROR(ROUND(G156*H156,2)," "),0)</f>
        <v> </v>
      </c>
      <c r="J156" s="203"/>
      <c r="K156" s="204"/>
      <c r="L156" s="201" t="str">
        <f aca="false">IF(D156="","",IF(J156="","",VLOOKUP(J156,$H$5:$N$8,7,0)))</f>
        <v/>
      </c>
      <c r="M156" s="202" t="str">
        <f aca="false">IF(OR((K156-INT(K156))=0,(K156-INT(K156)=0.5)),IFERROR(ROUND(K156*L156,2)," "),0)</f>
        <v> </v>
      </c>
      <c r="N156" s="205"/>
      <c r="O156" s="205"/>
      <c r="P156" s="51"/>
    </row>
    <row r="157" customFormat="false" ht="12.75" hidden="false" customHeight="false" outlineLevel="0" collapsed="false">
      <c r="A157" s="189"/>
      <c r="B157" s="109" t="str">
        <f aca="false">IFERROR(IF(LEFT(A157,1)="P",TRIM(LEFT(A157,3)),TRIM(RIGHT(A157,3))),"")</f>
        <v/>
      </c>
      <c r="C157" s="110" t="str">
        <f aca="false">IFERROR(IF(A157="","",IF(VLOOKUP(A157,'I and II. Overview'!$F$36:$L$75,4,0)="","",VLOOKUP(A157,'I and II. Overview'!$F$36:$L$75,4,0))),"")</f>
        <v/>
      </c>
      <c r="D157" s="110" t="str">
        <f aca="false">IFERROR(IF(A157="","",IF(VLOOKUP(A157,'I and II. Overview'!$F$36:$L$75,6,0)="","",VLOOKUP(A157,'I and II. Overview'!$F$36:$L$75,6,0))),"")</f>
        <v/>
      </c>
      <c r="E157" s="111" t="str">
        <f aca="false">IFERROR(VLOOKUP(D157,'Ceiling - Project impl.'!$A$2:$B$203,2,0),"")</f>
        <v/>
      </c>
      <c r="F157" s="199"/>
      <c r="G157" s="200"/>
      <c r="H157" s="201" t="str">
        <f aca="false">IF(D157="","",IF(F157="","",VLOOKUP(F157,$C$5:$F$6,4,0)))</f>
        <v/>
      </c>
      <c r="I157" s="202" t="str">
        <f aca="false">IF((G157-INT(G157))=0,IFERROR(ROUND(G157*H157,2)," "),0)</f>
        <v> </v>
      </c>
      <c r="J157" s="203"/>
      <c r="K157" s="204"/>
      <c r="L157" s="201" t="str">
        <f aca="false">IF(D157="","",IF(J157="","",VLOOKUP(J157,$H$5:$N$8,7,0)))</f>
        <v/>
      </c>
      <c r="M157" s="202" t="str">
        <f aca="false">IF(OR((K157-INT(K157))=0,(K157-INT(K157)=0.5)),IFERROR(ROUND(K157*L157,2)," "),0)</f>
        <v> </v>
      </c>
      <c r="N157" s="205"/>
      <c r="O157" s="205"/>
      <c r="P157" s="51"/>
    </row>
    <row r="158" customFormat="false" ht="12.75" hidden="false" customHeight="false" outlineLevel="0" collapsed="false">
      <c r="A158" s="189"/>
      <c r="B158" s="109" t="str">
        <f aca="false">IFERROR(IF(LEFT(A158,1)="P",TRIM(LEFT(A158,3)),TRIM(RIGHT(A158,3))),"")</f>
        <v/>
      </c>
      <c r="C158" s="110" t="str">
        <f aca="false">IFERROR(IF(A158="","",IF(VLOOKUP(A158,'I and II. Overview'!$F$36:$L$75,4,0)="","",VLOOKUP(A158,'I and II. Overview'!$F$36:$L$75,4,0))),"")</f>
        <v/>
      </c>
      <c r="D158" s="110" t="str">
        <f aca="false">IFERROR(IF(A158="","",IF(VLOOKUP(A158,'I and II. Overview'!$F$36:$L$75,6,0)="","",VLOOKUP(A158,'I and II. Overview'!$F$36:$L$75,6,0))),"")</f>
        <v/>
      </c>
      <c r="E158" s="111" t="str">
        <f aca="false">IFERROR(VLOOKUP(D158,'Ceiling - Project impl.'!$A$2:$B$203,2,0),"")</f>
        <v/>
      </c>
      <c r="F158" s="199"/>
      <c r="G158" s="200"/>
      <c r="H158" s="201" t="str">
        <f aca="false">IF(D158="","",IF(F158="","",VLOOKUP(F158,$C$5:$F$6,4,0)))</f>
        <v/>
      </c>
      <c r="I158" s="202" t="str">
        <f aca="false">IF((G158-INT(G158))=0,IFERROR(ROUND(G158*H158,2)," "),0)</f>
        <v> </v>
      </c>
      <c r="J158" s="203"/>
      <c r="K158" s="204"/>
      <c r="L158" s="201" t="str">
        <f aca="false">IF(D158="","",IF(J158="","",VLOOKUP(J158,$H$5:$N$8,7,0)))</f>
        <v/>
      </c>
      <c r="M158" s="202" t="str">
        <f aca="false">IF(OR((K158-INT(K158))=0,(K158-INT(K158)=0.5)),IFERROR(ROUND(K158*L158,2)," "),0)</f>
        <v> </v>
      </c>
      <c r="N158" s="205"/>
      <c r="O158" s="205"/>
      <c r="P158" s="51"/>
    </row>
    <row r="159" customFormat="false" ht="12.75" hidden="false" customHeight="false" outlineLevel="0" collapsed="false">
      <c r="A159" s="189"/>
      <c r="B159" s="109" t="str">
        <f aca="false">IFERROR(IF(LEFT(A159,1)="P",TRIM(LEFT(A159,3)),TRIM(RIGHT(A159,3))),"")</f>
        <v/>
      </c>
      <c r="C159" s="110" t="str">
        <f aca="false">IFERROR(IF(A159="","",IF(VLOOKUP(A159,'I and II. Overview'!$F$36:$L$75,4,0)="","",VLOOKUP(A159,'I and II. Overview'!$F$36:$L$75,4,0))),"")</f>
        <v/>
      </c>
      <c r="D159" s="110" t="str">
        <f aca="false">IFERROR(IF(A159="","",IF(VLOOKUP(A159,'I and II. Overview'!$F$36:$L$75,6,0)="","",VLOOKUP(A159,'I and II. Overview'!$F$36:$L$75,6,0))),"")</f>
        <v/>
      </c>
      <c r="E159" s="111" t="str">
        <f aca="false">IFERROR(VLOOKUP(D159,'Ceiling - Project impl.'!$A$2:$B$203,2,0),"")</f>
        <v/>
      </c>
      <c r="F159" s="199"/>
      <c r="G159" s="200"/>
      <c r="H159" s="201" t="str">
        <f aca="false">IF(D159="","",IF(F159="","",VLOOKUP(F159,$C$5:$F$6,4,0)))</f>
        <v/>
      </c>
      <c r="I159" s="202" t="str">
        <f aca="false">IF((G159-INT(G159))=0,IFERROR(ROUND(G159*H159,2)," "),0)</f>
        <v> </v>
      </c>
      <c r="J159" s="203"/>
      <c r="K159" s="204"/>
      <c r="L159" s="201" t="str">
        <f aca="false">IF(D159="","",IF(J159="","",VLOOKUP(J159,$H$5:$N$8,7,0)))</f>
        <v/>
      </c>
      <c r="M159" s="202" t="str">
        <f aca="false">IF(OR((K159-INT(K159))=0,(K159-INT(K159)=0.5)),IFERROR(ROUND(K159*L159,2)," "),0)</f>
        <v> </v>
      </c>
      <c r="N159" s="205"/>
      <c r="O159" s="205"/>
      <c r="P159" s="51"/>
    </row>
    <row r="160" customFormat="false" ht="12.75" hidden="false" customHeight="false" outlineLevel="0" collapsed="false">
      <c r="A160" s="189"/>
      <c r="B160" s="109" t="str">
        <f aca="false">IFERROR(IF(LEFT(A160,1)="P",TRIM(LEFT(A160,3)),TRIM(RIGHT(A160,3))),"")</f>
        <v/>
      </c>
      <c r="C160" s="110" t="str">
        <f aca="false">IFERROR(IF(A160="","",IF(VLOOKUP(A160,'I and II. Overview'!$F$36:$L$75,4,0)="","",VLOOKUP(A160,'I and II. Overview'!$F$36:$L$75,4,0))),"")</f>
        <v/>
      </c>
      <c r="D160" s="110" t="str">
        <f aca="false">IFERROR(IF(A160="","",IF(VLOOKUP(A160,'I and II. Overview'!$F$36:$L$75,6,0)="","",VLOOKUP(A160,'I and II. Overview'!$F$36:$L$75,6,0))),"")</f>
        <v/>
      </c>
      <c r="E160" s="111" t="str">
        <f aca="false">IFERROR(VLOOKUP(D160,'Ceiling - Project impl.'!$A$2:$B$203,2,0),"")</f>
        <v/>
      </c>
      <c r="F160" s="199"/>
      <c r="G160" s="200"/>
      <c r="H160" s="201" t="str">
        <f aca="false">IF(D160="","",IF(F160="","",VLOOKUP(F160,$C$5:$F$6,4,0)))</f>
        <v/>
      </c>
      <c r="I160" s="202" t="str">
        <f aca="false">IF((G160-INT(G160))=0,IFERROR(ROUND(G160*H160,2)," "),0)</f>
        <v> </v>
      </c>
      <c r="J160" s="203"/>
      <c r="K160" s="204"/>
      <c r="L160" s="201" t="str">
        <f aca="false">IF(D160="","",IF(J160="","",VLOOKUP(J160,$H$5:$N$8,7,0)))</f>
        <v/>
      </c>
      <c r="M160" s="202" t="str">
        <f aca="false">IF(OR((K160-INT(K160))=0,(K160-INT(K160)=0.5)),IFERROR(ROUND(K160*L160,2)," "),0)</f>
        <v> </v>
      </c>
      <c r="N160" s="205"/>
      <c r="O160" s="205"/>
      <c r="P160" s="51"/>
    </row>
    <row r="161" customFormat="false" ht="13.5" hidden="false" customHeight="false" outlineLevel="0" collapsed="false">
      <c r="A161" s="189"/>
      <c r="B161" s="109" t="str">
        <f aca="false">IFERROR(IF(LEFT(A161,1)="P",TRIM(LEFT(A161,3)),TRIM(RIGHT(A161,3))),"")</f>
        <v/>
      </c>
      <c r="C161" s="110" t="str">
        <f aca="false">IFERROR(IF(A161="","",IF(VLOOKUP(A161,'I and II. Overview'!$F$36:$L$75,4,0)="","",VLOOKUP(A161,'I and II. Overview'!$F$36:$L$75,4,0))),"")</f>
        <v/>
      </c>
      <c r="D161" s="110" t="str">
        <f aca="false">IFERROR(IF(A161="","",IF(VLOOKUP(A161,'I and II. Overview'!$F$36:$L$75,6,0)="","",VLOOKUP(A161,'I and II. Overview'!$F$36:$L$75,6,0))),"")</f>
        <v/>
      </c>
      <c r="E161" s="111" t="str">
        <f aca="false">IFERROR(VLOOKUP(D161,'Ceiling - Project impl.'!$A$2:$B$203,2,0),"")</f>
        <v/>
      </c>
      <c r="F161" s="199"/>
      <c r="G161" s="200"/>
      <c r="H161" s="201" t="str">
        <f aca="false">IF(D161="","",IF(F161="","",VLOOKUP(F161,$C$5:$F$6,4,0)))</f>
        <v/>
      </c>
      <c r="I161" s="202" t="str">
        <f aca="false">IF((G161-INT(G161))=0,IFERROR(ROUND(G161*H161,2)," "),0)</f>
        <v> </v>
      </c>
      <c r="J161" s="203"/>
      <c r="K161" s="204"/>
      <c r="L161" s="201" t="str">
        <f aca="false">IF(D161="","",IF(J161="","",VLOOKUP(J161,$H$5:$N$8,7,0)))</f>
        <v/>
      </c>
      <c r="M161" s="202" t="str">
        <f aca="false">IF(OR((K161-INT(K161))=0,(K161-INT(K161)=0.5)),IFERROR(ROUND(K161*L161,2)," "),0)</f>
        <v> </v>
      </c>
      <c r="N161" s="205"/>
      <c r="O161" s="205"/>
      <c r="P161" s="51"/>
    </row>
    <row r="162" customFormat="false" ht="15.75" hidden="false" customHeight="true" outlineLevel="0" collapsed="false">
      <c r="A162" s="206"/>
      <c r="B162" s="207"/>
      <c r="C162" s="208" t="str">
        <f aca="false">+Translation!A88</f>
        <v>Total Part IV</v>
      </c>
      <c r="D162" s="208"/>
      <c r="E162" s="208"/>
      <c r="F162" s="209"/>
      <c r="G162" s="209"/>
      <c r="H162" s="209"/>
      <c r="I162" s="210" t="n">
        <f aca="false">SUM(I12:I161)</f>
        <v>0</v>
      </c>
      <c r="J162" s="211"/>
      <c r="K162" s="211"/>
      <c r="L162" s="211"/>
      <c r="M162" s="210" t="n">
        <f aca="false">SUM(M12:M161)</f>
        <v>0</v>
      </c>
      <c r="N162" s="212"/>
      <c r="O162" s="212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false" showOutlineSymbols="true" defaultGridColor="true" view="normal" topLeftCell="A13" colorId="64" zoomScale="115" zoomScaleNormal="115" zoomScalePageLayoutView="100" workbookViewId="0">
      <selection pane="topLeft" activeCell="AE18" activeCellId="0" sqref="AE18"/>
    </sheetView>
  </sheetViews>
  <sheetFormatPr defaultRowHeight="11.25" zeroHeight="true" outlineLevelRow="0" outlineLevelCol="0"/>
  <cols>
    <col collapsed="false" customWidth="true" hidden="false" outlineLevel="0" max="1" min="1" style="213" width="11.71"/>
    <col collapsed="false" customWidth="true" hidden="false" outlineLevel="0" max="2" min="2" style="213" width="10.99"/>
    <col collapsed="false" customWidth="true" hidden="false" outlineLevel="0" max="3" min="3" style="213" width="7.57"/>
    <col collapsed="false" customWidth="true" hidden="false" outlineLevel="0" max="4" min="4" style="213" width="8.71"/>
    <col collapsed="false" customWidth="true" hidden="false" outlineLevel="0" max="40" min="5" style="214" width="2.71"/>
    <col collapsed="false" customWidth="true" hidden="true" outlineLevel="0" max="41" min="41" style="214" width="45.98"/>
    <col collapsed="false" customWidth="true" hidden="false" outlineLevel="0" max="42" min="42" style="214" width="1.29"/>
    <col collapsed="false" customWidth="true" hidden="true" outlineLevel="0" max="256" min="43" style="214" width="9.42"/>
    <col collapsed="false" customWidth="true" hidden="true" outlineLevel="0" max="258" min="257" style="214" width="8.29"/>
    <col collapsed="false" customWidth="true" hidden="true" outlineLevel="0" max="259" min="259" style="214" width="6.15"/>
    <col collapsed="false" customWidth="true" hidden="true" outlineLevel="0" max="260" min="260" style="214" width="8.71"/>
    <col collapsed="false" customWidth="true" hidden="true" outlineLevel="0" max="294" min="261" style="214" width="2.71"/>
    <col collapsed="false" customWidth="true" hidden="true" outlineLevel="0" max="295" min="295" style="214" width="3.86"/>
    <col collapsed="false" customWidth="true" hidden="true" outlineLevel="0" max="296" min="296" style="214" width="2.71"/>
    <col collapsed="false" customWidth="true" hidden="true" outlineLevel="0" max="512" min="297" style="214" width="9.42"/>
    <col collapsed="false" customWidth="true" hidden="true" outlineLevel="0" max="514" min="513" style="214" width="8.29"/>
    <col collapsed="false" customWidth="true" hidden="true" outlineLevel="0" max="515" min="515" style="214" width="6.15"/>
    <col collapsed="false" customWidth="true" hidden="true" outlineLevel="0" max="516" min="516" style="214" width="8.71"/>
    <col collapsed="false" customWidth="true" hidden="true" outlineLevel="0" max="550" min="517" style="214" width="2.71"/>
    <col collapsed="false" customWidth="true" hidden="true" outlineLevel="0" max="551" min="551" style="214" width="3.86"/>
    <col collapsed="false" customWidth="true" hidden="true" outlineLevel="0" max="552" min="552" style="214" width="2.71"/>
    <col collapsed="false" customWidth="true" hidden="true" outlineLevel="0" max="768" min="553" style="214" width="9.42"/>
    <col collapsed="false" customWidth="true" hidden="true" outlineLevel="0" max="770" min="769" style="214" width="8.29"/>
    <col collapsed="false" customWidth="true" hidden="true" outlineLevel="0" max="771" min="771" style="214" width="6.15"/>
    <col collapsed="false" customWidth="true" hidden="true" outlineLevel="0" max="772" min="772" style="214" width="8.71"/>
    <col collapsed="false" customWidth="true" hidden="true" outlineLevel="0" max="806" min="773" style="214" width="2.71"/>
    <col collapsed="false" customWidth="true" hidden="true" outlineLevel="0" max="807" min="807" style="214" width="3.86"/>
    <col collapsed="false" customWidth="true" hidden="true" outlineLevel="0" max="808" min="808" style="214" width="2.71"/>
    <col collapsed="false" customWidth="true" hidden="true" outlineLevel="0" max="1025" min="809" style="214" width="9.42"/>
  </cols>
  <sheetData>
    <row r="1" s="219" customFormat="true" ht="15" hidden="false" customHeight="false" outlineLevel="0" collapsed="false">
      <c r="A1" s="215" t="str">
        <f aca="false">+Translation!A90</f>
        <v>Part V. Work packages overview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4"/>
      <c r="AB1" s="214"/>
      <c r="AC1" s="214"/>
      <c r="AD1" s="217" t="str">
        <f aca="false">+Translation!A93</f>
        <v>Preparation</v>
      </c>
      <c r="AE1" s="217"/>
      <c r="AF1" s="217"/>
      <c r="AG1" s="217"/>
      <c r="AH1" s="217"/>
      <c r="AI1" s="217"/>
      <c r="AJ1" s="217"/>
      <c r="AK1" s="217" t="s">
        <v>28</v>
      </c>
      <c r="AL1" s="217"/>
      <c r="AM1" s="217"/>
      <c r="AN1" s="217"/>
      <c r="AO1" s="218" t="s">
        <v>29</v>
      </c>
      <c r="AP1" s="214"/>
    </row>
    <row r="2" s="219" customFormat="true" ht="15" hidden="false" customHeight="false" outlineLevel="0" collapsed="false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4"/>
      <c r="AB2" s="214"/>
      <c r="AC2" s="214"/>
      <c r="AD2" s="217" t="str">
        <f aca="false">+Translation!A94</f>
        <v>Management</v>
      </c>
      <c r="AE2" s="217"/>
      <c r="AF2" s="217"/>
      <c r="AG2" s="217"/>
      <c r="AH2" s="217"/>
      <c r="AI2" s="217"/>
      <c r="AJ2" s="217"/>
      <c r="AK2" s="217" t="s">
        <v>30</v>
      </c>
      <c r="AL2" s="217"/>
      <c r="AM2" s="217"/>
      <c r="AN2" s="217"/>
      <c r="AO2" s="218"/>
      <c r="AP2" s="214"/>
    </row>
    <row r="3" s="219" customFormat="true" ht="12.75" hidden="false" customHeight="false" outlineLevel="0" collapsed="false">
      <c r="A3" s="220" t="str">
        <f aca="false">+Translation!A91</f>
        <v>The information in this worksheet should be consistent with the information provided in the "Detailed project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17" t="str">
        <f aca="false">+Translation!A95</f>
        <v>Implementation</v>
      </c>
      <c r="AE3" s="217"/>
      <c r="AF3" s="217"/>
      <c r="AG3" s="217"/>
      <c r="AH3" s="217"/>
      <c r="AI3" s="217"/>
      <c r="AJ3" s="217"/>
      <c r="AK3" s="217" t="s">
        <v>31</v>
      </c>
      <c r="AL3" s="217"/>
      <c r="AM3" s="217"/>
      <c r="AN3" s="217"/>
      <c r="AO3" s="218" t="s">
        <v>32</v>
      </c>
      <c r="AP3" s="214"/>
    </row>
    <row r="4" s="219" customFormat="true" ht="12.75" hidden="false" customHeight="false" outlineLevel="0" collapsed="false">
      <c r="A4" s="220" t="str">
        <f aca="false">+Translation!A92</f>
        <v>description" annexed to your eForm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17" t="str">
        <f aca="false">+Translation!A96</f>
        <v>Quality Assurance</v>
      </c>
      <c r="AE4" s="217"/>
      <c r="AF4" s="217"/>
      <c r="AG4" s="217"/>
      <c r="AH4" s="217"/>
      <c r="AI4" s="217"/>
      <c r="AJ4" s="217"/>
      <c r="AK4" s="217" t="s">
        <v>33</v>
      </c>
      <c r="AL4" s="217"/>
      <c r="AM4" s="217"/>
      <c r="AN4" s="217"/>
      <c r="AO4" s="218" t="s">
        <v>34</v>
      </c>
      <c r="AP4" s="214"/>
    </row>
    <row r="5" s="219" customFormat="true" ht="13.5" hidden="false" customHeight="false" outlineLevel="0" collapsed="false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17" t="str">
        <f aca="false">+Translation!A97</f>
        <v>Evaluation</v>
      </c>
      <c r="AE5" s="217"/>
      <c r="AF5" s="217"/>
      <c r="AG5" s="217"/>
      <c r="AH5" s="217"/>
      <c r="AI5" s="217"/>
      <c r="AJ5" s="217"/>
      <c r="AK5" s="217" t="s">
        <v>35</v>
      </c>
      <c r="AL5" s="217"/>
      <c r="AM5" s="217"/>
      <c r="AN5" s="217"/>
      <c r="AO5" s="218"/>
      <c r="AP5" s="214"/>
    </row>
    <row r="6" s="219" customFormat="true" ht="15.75" hidden="false" customHeight="false" outlineLevel="0" collapsed="false">
      <c r="A6" s="222"/>
      <c r="B6" s="223" t="str">
        <f aca="false">+Translation!A99</f>
        <v>Select an Action</v>
      </c>
      <c r="C6" s="223"/>
      <c r="D6" s="223"/>
      <c r="E6" s="223"/>
      <c r="F6" s="223"/>
      <c r="G6" s="223"/>
      <c r="H6" s="223"/>
      <c r="I6" s="223"/>
      <c r="J6" s="223"/>
      <c r="K6" s="223"/>
      <c r="L6" s="216"/>
      <c r="M6" s="216"/>
      <c r="N6" s="216"/>
      <c r="O6" s="223" t="str">
        <f aca="false">+Translation!A101</f>
        <v>Maximum project duration</v>
      </c>
      <c r="P6" s="223"/>
      <c r="Q6" s="223"/>
      <c r="R6" s="223"/>
      <c r="S6" s="223"/>
      <c r="T6" s="223"/>
      <c r="U6" s="223"/>
      <c r="V6" s="223"/>
      <c r="W6" s="223"/>
      <c r="X6" s="216"/>
      <c r="Y6" s="216"/>
      <c r="Z6" s="216"/>
      <c r="AA6" s="214"/>
      <c r="AB6" s="214"/>
      <c r="AC6" s="214"/>
      <c r="AD6" s="224" t="str">
        <f aca="false">+Translation!A98</f>
        <v>Dissemination &amp; Exploitation</v>
      </c>
      <c r="AE6" s="224"/>
      <c r="AF6" s="224"/>
      <c r="AG6" s="224"/>
      <c r="AH6" s="224"/>
      <c r="AI6" s="224"/>
      <c r="AJ6" s="224"/>
      <c r="AK6" s="217" t="s">
        <v>36</v>
      </c>
      <c r="AL6" s="217"/>
      <c r="AM6" s="217"/>
      <c r="AN6" s="217"/>
      <c r="AO6" s="218" t="s">
        <v>37</v>
      </c>
      <c r="AP6" s="214"/>
    </row>
    <row r="7" s="219" customFormat="true" ht="15.75" hidden="false" customHeight="false" outlineLevel="0" collapsed="false">
      <c r="A7" s="222"/>
      <c r="B7" s="225" t="str">
        <f aca="false">+Translation!A100</f>
        <v>Action</v>
      </c>
      <c r="C7" s="225"/>
      <c r="D7" s="225" t="str">
        <f aca="false">+'I and II. Overview'!M11</f>
        <v>Knowledge alliances</v>
      </c>
      <c r="E7" s="225"/>
      <c r="F7" s="225"/>
      <c r="G7" s="225"/>
      <c r="H7" s="225"/>
      <c r="I7" s="225"/>
      <c r="J7" s="225"/>
      <c r="K7" s="225"/>
      <c r="L7" s="216"/>
      <c r="M7" s="216"/>
      <c r="N7" s="216"/>
      <c r="O7" s="226" t="n">
        <f aca="false">+'I and II. Overview'!K12</f>
        <v>36</v>
      </c>
      <c r="P7" s="226"/>
      <c r="Q7" s="226"/>
      <c r="R7" s="227"/>
      <c r="S7" s="228" t="str">
        <f aca="false">+Translation!A107</f>
        <v>MONTHS</v>
      </c>
      <c r="T7" s="228"/>
      <c r="U7" s="228"/>
      <c r="V7" s="228"/>
      <c r="W7" s="228"/>
      <c r="X7" s="216"/>
      <c r="Y7" s="216"/>
      <c r="Z7" s="216"/>
      <c r="AA7" s="214"/>
      <c r="AB7" s="214"/>
      <c r="AC7" s="214"/>
      <c r="AD7" s="224"/>
      <c r="AE7" s="224"/>
      <c r="AF7" s="224"/>
      <c r="AG7" s="224"/>
      <c r="AH7" s="224"/>
      <c r="AI7" s="224"/>
      <c r="AJ7" s="224"/>
      <c r="AK7" s="217"/>
      <c r="AL7" s="217"/>
      <c r="AM7" s="217"/>
      <c r="AN7" s="217"/>
      <c r="AO7" s="214"/>
      <c r="AP7" s="214"/>
    </row>
    <row r="8" s="219" customFormat="true" ht="11.25" hidden="false" customHeight="false" outlineLevel="0" collapsed="false">
      <c r="A8" s="213"/>
      <c r="B8" s="213"/>
      <c r="C8" s="213"/>
      <c r="D8" s="213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</row>
    <row r="9" s="219" customFormat="true" ht="14.1" hidden="false" customHeight="true" outlineLevel="0" collapsed="false">
      <c r="A9" s="229" t="str">
        <f aca="false">+Translation!A103</f>
        <v>Work Package Number</v>
      </c>
      <c r="B9" s="229" t="str">
        <f aca="false">+Translation!A104</f>
        <v>TYPE</v>
      </c>
      <c r="C9" s="229" t="str">
        <f aca="false">+Translation!A105</f>
        <v>START</v>
      </c>
      <c r="D9" s="229" t="str">
        <f aca="false">+Translation!A106</f>
        <v>DURATION</v>
      </c>
      <c r="E9" s="230" t="str">
        <f aca="false">+Translation!A107</f>
        <v>MONTHS</v>
      </c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P9" s="214"/>
    </row>
    <row r="10" s="219" customFormat="true" ht="25.5" hidden="false" customHeight="true" outlineLevel="0" collapsed="false">
      <c r="A10" s="229"/>
      <c r="B10" s="229"/>
      <c r="C10" s="229"/>
      <c r="D10" s="229"/>
      <c r="E10" s="231" t="n">
        <v>1</v>
      </c>
      <c r="F10" s="232" t="n">
        <f aca="false">E10+1</f>
        <v>2</v>
      </c>
      <c r="G10" s="232" t="n">
        <f aca="false">F10+1</f>
        <v>3</v>
      </c>
      <c r="H10" s="232" t="n">
        <f aca="false">G10+1</f>
        <v>4</v>
      </c>
      <c r="I10" s="232" t="n">
        <f aca="false">H10+1</f>
        <v>5</v>
      </c>
      <c r="J10" s="232" t="n">
        <f aca="false">I10+1</f>
        <v>6</v>
      </c>
      <c r="K10" s="232" t="n">
        <f aca="false">J10+1</f>
        <v>7</v>
      </c>
      <c r="L10" s="232" t="n">
        <f aca="false">K10+1</f>
        <v>8</v>
      </c>
      <c r="M10" s="232" t="n">
        <f aca="false">L10+1</f>
        <v>9</v>
      </c>
      <c r="N10" s="232" t="n">
        <f aca="false">M10+1</f>
        <v>10</v>
      </c>
      <c r="O10" s="232" t="n">
        <f aca="false">N10+1</f>
        <v>11</v>
      </c>
      <c r="P10" s="233" t="n">
        <f aca="false">O10+1</f>
        <v>12</v>
      </c>
      <c r="Q10" s="231" t="n">
        <f aca="false">P10+1</f>
        <v>13</v>
      </c>
      <c r="R10" s="232" t="n">
        <f aca="false">Q10+1</f>
        <v>14</v>
      </c>
      <c r="S10" s="232" t="n">
        <f aca="false">R10+1</f>
        <v>15</v>
      </c>
      <c r="T10" s="232" t="n">
        <f aca="false">S10+1</f>
        <v>16</v>
      </c>
      <c r="U10" s="232" t="n">
        <f aca="false">T10+1</f>
        <v>17</v>
      </c>
      <c r="V10" s="232" t="n">
        <f aca="false">U10+1</f>
        <v>18</v>
      </c>
      <c r="W10" s="232" t="n">
        <f aca="false">V10+1</f>
        <v>19</v>
      </c>
      <c r="X10" s="232" t="n">
        <f aca="false">W10+1</f>
        <v>20</v>
      </c>
      <c r="Y10" s="232" t="n">
        <f aca="false">X10+1</f>
        <v>21</v>
      </c>
      <c r="Z10" s="232" t="n">
        <f aca="false">Y10+1</f>
        <v>22</v>
      </c>
      <c r="AA10" s="232" t="n">
        <f aca="false">Z10+1</f>
        <v>23</v>
      </c>
      <c r="AB10" s="233" t="n">
        <f aca="false">AA10+1</f>
        <v>24</v>
      </c>
      <c r="AC10" s="232" t="n">
        <f aca="false">AB10+1</f>
        <v>25</v>
      </c>
      <c r="AD10" s="232" t="n">
        <f aca="false">AC10+1</f>
        <v>26</v>
      </c>
      <c r="AE10" s="232" t="n">
        <f aca="false">AD10+1</f>
        <v>27</v>
      </c>
      <c r="AF10" s="232" t="n">
        <f aca="false">AE10+1</f>
        <v>28</v>
      </c>
      <c r="AG10" s="232" t="n">
        <f aca="false">AF10+1</f>
        <v>29</v>
      </c>
      <c r="AH10" s="232" t="n">
        <f aca="false">AG10+1</f>
        <v>30</v>
      </c>
      <c r="AI10" s="232" t="n">
        <f aca="false">AH10+1</f>
        <v>31</v>
      </c>
      <c r="AJ10" s="232" t="n">
        <f aca="false">AI10+1</f>
        <v>32</v>
      </c>
      <c r="AK10" s="232" t="n">
        <f aca="false">AJ10+1</f>
        <v>33</v>
      </c>
      <c r="AL10" s="232" t="n">
        <f aca="false">AK10+1</f>
        <v>34</v>
      </c>
      <c r="AM10" s="232" t="n">
        <f aca="false">AL10+1</f>
        <v>35</v>
      </c>
      <c r="AN10" s="233" t="n">
        <f aca="false">AM10+1</f>
        <v>36</v>
      </c>
      <c r="AP10" s="214"/>
    </row>
    <row r="11" s="219" customFormat="true" ht="14.1" hidden="false" customHeight="true" outlineLevel="0" collapsed="false">
      <c r="A11" s="234" t="n">
        <v>1</v>
      </c>
      <c r="B11" s="235" t="s">
        <v>28</v>
      </c>
      <c r="C11" s="236" t="s">
        <v>38</v>
      </c>
      <c r="D11" s="235" t="n">
        <v>8</v>
      </c>
      <c r="E11" s="237" t="s">
        <v>39</v>
      </c>
      <c r="F11" s="237" t="s">
        <v>39</v>
      </c>
      <c r="G11" s="237" t="s">
        <v>39</v>
      </c>
      <c r="H11" s="237" t="s">
        <v>39</v>
      </c>
      <c r="I11" s="237" t="s">
        <v>39</v>
      </c>
      <c r="J11" s="237" t="s">
        <v>39</v>
      </c>
      <c r="K11" s="237" t="s">
        <v>39</v>
      </c>
      <c r="L11" s="237" t="s">
        <v>39</v>
      </c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8" t="e">
        <f aca="false">IF(D11+C11&gt;$O$7+1,"ERROR: you have exceeded the maximum project duration",IF(AND(B11="",C11="",D11=""),"",IF(OR(B11="",C11="",D11=""),"ERROR : Type, Start and Duration are mandatory","")))</f>
        <v>#VALUE!</v>
      </c>
      <c r="AP11" s="214"/>
    </row>
    <row r="12" s="219" customFormat="true" ht="14.1" hidden="false" customHeight="true" outlineLevel="0" collapsed="false">
      <c r="A12" s="234" t="n">
        <v>2</v>
      </c>
      <c r="B12" s="235" t="s">
        <v>31</v>
      </c>
      <c r="C12" s="235" t="s">
        <v>40</v>
      </c>
      <c r="D12" s="235" t="n">
        <v>18</v>
      </c>
      <c r="E12" s="237"/>
      <c r="F12" s="237"/>
      <c r="G12" s="237" t="s">
        <v>39</v>
      </c>
      <c r="H12" s="237" t="s">
        <v>39</v>
      </c>
      <c r="I12" s="237" t="s">
        <v>39</v>
      </c>
      <c r="J12" s="237" t="s">
        <v>39</v>
      </c>
      <c r="K12" s="237" t="s">
        <v>39</v>
      </c>
      <c r="L12" s="237" t="s">
        <v>39</v>
      </c>
      <c r="M12" s="237" t="s">
        <v>39</v>
      </c>
      <c r="N12" s="237" t="s">
        <v>39</v>
      </c>
      <c r="O12" s="237" t="s">
        <v>39</v>
      </c>
      <c r="P12" s="237" t="s">
        <v>39</v>
      </c>
      <c r="Q12" s="237" t="s">
        <v>39</v>
      </c>
      <c r="R12" s="237" t="s">
        <v>39</v>
      </c>
      <c r="S12" s="237" t="s">
        <v>39</v>
      </c>
      <c r="T12" s="237" t="s">
        <v>39</v>
      </c>
      <c r="U12" s="237" t="s">
        <v>39</v>
      </c>
      <c r="V12" s="237" t="s">
        <v>39</v>
      </c>
      <c r="W12" s="237" t="s">
        <v>39</v>
      </c>
      <c r="X12" s="237" t="s">
        <v>39</v>
      </c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8" t="e">
        <f aca="false">IF(D12+C12&gt;$O$7+1,"ERROR: you have exceeded the maximum project duration",IF(AND(B12="",C12="",D12=""),"",IF(OR(B12="",C12="",D12=""),"ERROR : Type, Start and Duration are mandatory","")))</f>
        <v>#VALUE!</v>
      </c>
      <c r="AP12" s="214"/>
    </row>
    <row r="13" s="219" customFormat="true" ht="14.1" hidden="false" customHeight="true" outlineLevel="0" collapsed="false">
      <c r="A13" s="234" t="n">
        <v>3</v>
      </c>
      <c r="B13" s="235" t="s">
        <v>31</v>
      </c>
      <c r="C13" s="235" t="s">
        <v>38</v>
      </c>
      <c r="D13" s="235" t="n">
        <v>36</v>
      </c>
      <c r="E13" s="237" t="s">
        <v>39</v>
      </c>
      <c r="F13" s="237" t="s">
        <v>39</v>
      </c>
      <c r="G13" s="237" t="s">
        <v>39</v>
      </c>
      <c r="H13" s="237" t="s">
        <v>39</v>
      </c>
      <c r="I13" s="237" t="s">
        <v>39</v>
      </c>
      <c r="J13" s="237" t="s">
        <v>39</v>
      </c>
      <c r="K13" s="237" t="s">
        <v>39</v>
      </c>
      <c r="L13" s="237" t="s">
        <v>39</v>
      </c>
      <c r="M13" s="237" t="s">
        <v>39</v>
      </c>
      <c r="N13" s="237" t="s">
        <v>39</v>
      </c>
      <c r="O13" s="237" t="s">
        <v>39</v>
      </c>
      <c r="P13" s="237" t="s">
        <v>39</v>
      </c>
      <c r="Q13" s="237" t="s">
        <v>39</v>
      </c>
      <c r="R13" s="237" t="s">
        <v>39</v>
      </c>
      <c r="S13" s="237" t="s">
        <v>39</v>
      </c>
      <c r="T13" s="237" t="s">
        <v>39</v>
      </c>
      <c r="U13" s="237" t="s">
        <v>39</v>
      </c>
      <c r="V13" s="237" t="s">
        <v>39</v>
      </c>
      <c r="W13" s="237" t="s">
        <v>39</v>
      </c>
      <c r="X13" s="237" t="s">
        <v>39</v>
      </c>
      <c r="Y13" s="237" t="s">
        <v>39</v>
      </c>
      <c r="Z13" s="237" t="s">
        <v>39</v>
      </c>
      <c r="AA13" s="237" t="s">
        <v>39</v>
      </c>
      <c r="AB13" s="237" t="s">
        <v>39</v>
      </c>
      <c r="AC13" s="237" t="s">
        <v>39</v>
      </c>
      <c r="AD13" s="237" t="s">
        <v>39</v>
      </c>
      <c r="AE13" s="237" t="s">
        <v>39</v>
      </c>
      <c r="AF13" s="237" t="s">
        <v>39</v>
      </c>
      <c r="AG13" s="237" t="s">
        <v>39</v>
      </c>
      <c r="AH13" s="237" t="s">
        <v>39</v>
      </c>
      <c r="AI13" s="237" t="s">
        <v>39</v>
      </c>
      <c r="AJ13" s="237" t="s">
        <v>39</v>
      </c>
      <c r="AK13" s="237" t="s">
        <v>39</v>
      </c>
      <c r="AL13" s="237" t="s">
        <v>39</v>
      </c>
      <c r="AM13" s="237" t="s">
        <v>39</v>
      </c>
      <c r="AN13" s="237" t="s">
        <v>39</v>
      </c>
      <c r="AO13" s="238" t="e">
        <f aca="false">IF(D13+C13&gt;$O$7+1,"ERROR: you have exceeded the maximum project duration",IF(AND(B13="",C13="",D13=""),"",IF(OR(B13="",C13="",D13=""),"ERROR : Type, Start and Duration are mandatory","")))</f>
        <v>#VALUE!</v>
      </c>
      <c r="AP13" s="214"/>
    </row>
    <row r="14" s="219" customFormat="true" ht="14.1" hidden="false" customHeight="true" outlineLevel="0" collapsed="false">
      <c r="A14" s="234" t="n">
        <v>4</v>
      </c>
      <c r="B14" s="235" t="s">
        <v>31</v>
      </c>
      <c r="C14" s="235" t="s">
        <v>38</v>
      </c>
      <c r="D14" s="235" t="n">
        <v>36</v>
      </c>
      <c r="E14" s="237" t="s">
        <v>39</v>
      </c>
      <c r="F14" s="237" t="s">
        <v>39</v>
      </c>
      <c r="G14" s="237" t="s">
        <v>39</v>
      </c>
      <c r="H14" s="237" t="s">
        <v>39</v>
      </c>
      <c r="I14" s="237" t="s">
        <v>39</v>
      </c>
      <c r="J14" s="237" t="s">
        <v>39</v>
      </c>
      <c r="K14" s="237" t="s">
        <v>39</v>
      </c>
      <c r="L14" s="237" t="s">
        <v>39</v>
      </c>
      <c r="M14" s="237" t="s">
        <v>39</v>
      </c>
      <c r="N14" s="237" t="s">
        <v>39</v>
      </c>
      <c r="O14" s="237" t="s">
        <v>39</v>
      </c>
      <c r="P14" s="237" t="s">
        <v>39</v>
      </c>
      <c r="Q14" s="237" t="s">
        <v>39</v>
      </c>
      <c r="R14" s="237" t="s">
        <v>39</v>
      </c>
      <c r="S14" s="237" t="s">
        <v>39</v>
      </c>
      <c r="T14" s="237" t="s">
        <v>39</v>
      </c>
      <c r="U14" s="237" t="s">
        <v>39</v>
      </c>
      <c r="V14" s="237" t="s">
        <v>39</v>
      </c>
      <c r="W14" s="237" t="s">
        <v>39</v>
      </c>
      <c r="X14" s="237" t="s">
        <v>39</v>
      </c>
      <c r="Y14" s="237" t="s">
        <v>39</v>
      </c>
      <c r="Z14" s="237" t="s">
        <v>39</v>
      </c>
      <c r="AA14" s="237" t="s">
        <v>39</v>
      </c>
      <c r="AB14" s="237" t="s">
        <v>39</v>
      </c>
      <c r="AC14" s="237" t="s">
        <v>39</v>
      </c>
      <c r="AD14" s="237" t="s">
        <v>39</v>
      </c>
      <c r="AE14" s="237" t="s">
        <v>39</v>
      </c>
      <c r="AF14" s="237" t="s">
        <v>39</v>
      </c>
      <c r="AG14" s="237" t="s">
        <v>39</v>
      </c>
      <c r="AH14" s="237" t="s">
        <v>39</v>
      </c>
      <c r="AI14" s="237" t="s">
        <v>39</v>
      </c>
      <c r="AJ14" s="237" t="s">
        <v>39</v>
      </c>
      <c r="AK14" s="237" t="s">
        <v>39</v>
      </c>
      <c r="AL14" s="237" t="s">
        <v>39</v>
      </c>
      <c r="AM14" s="237" t="s">
        <v>39</v>
      </c>
      <c r="AN14" s="237" t="s">
        <v>39</v>
      </c>
      <c r="AO14" s="238" t="e">
        <f aca="false">IF(D14+C14&gt;$O$7+1,"ERROR: you have exceeded the maximum project duration",IF(AND(B14="",C14="",D14=""),"",IF(OR(B14="",C14="",D14=""),"ERROR : Type, Start and Duration are mandatory","")))</f>
        <v>#VALUE!</v>
      </c>
      <c r="AP14" s="214"/>
    </row>
    <row r="15" s="219" customFormat="true" ht="14.1" hidden="false" customHeight="true" outlineLevel="0" collapsed="false">
      <c r="A15" s="234" t="n">
        <v>5</v>
      </c>
      <c r="B15" s="235" t="s">
        <v>31</v>
      </c>
      <c r="C15" s="235" t="s">
        <v>38</v>
      </c>
      <c r="D15" s="235" t="n">
        <v>36</v>
      </c>
      <c r="E15" s="237" t="s">
        <v>39</v>
      </c>
      <c r="F15" s="237" t="s">
        <v>39</v>
      </c>
      <c r="G15" s="237" t="s">
        <v>39</v>
      </c>
      <c r="H15" s="237" t="s">
        <v>39</v>
      </c>
      <c r="I15" s="237" t="s">
        <v>39</v>
      </c>
      <c r="J15" s="237" t="s">
        <v>39</v>
      </c>
      <c r="K15" s="237" t="s">
        <v>39</v>
      </c>
      <c r="L15" s="237" t="s">
        <v>39</v>
      </c>
      <c r="M15" s="237" t="s">
        <v>39</v>
      </c>
      <c r="N15" s="237" t="s">
        <v>39</v>
      </c>
      <c r="O15" s="237" t="s">
        <v>39</v>
      </c>
      <c r="P15" s="237" t="s">
        <v>39</v>
      </c>
      <c r="Q15" s="237" t="s">
        <v>39</v>
      </c>
      <c r="R15" s="237" t="s">
        <v>39</v>
      </c>
      <c r="S15" s="237" t="s">
        <v>39</v>
      </c>
      <c r="T15" s="237" t="s">
        <v>39</v>
      </c>
      <c r="U15" s="237" t="s">
        <v>39</v>
      </c>
      <c r="V15" s="237" t="s">
        <v>39</v>
      </c>
      <c r="W15" s="237" t="s">
        <v>39</v>
      </c>
      <c r="X15" s="237" t="s">
        <v>39</v>
      </c>
      <c r="Y15" s="237" t="s">
        <v>39</v>
      </c>
      <c r="Z15" s="237" t="s">
        <v>39</v>
      </c>
      <c r="AA15" s="237" t="s">
        <v>39</v>
      </c>
      <c r="AB15" s="237" t="s">
        <v>39</v>
      </c>
      <c r="AC15" s="237" t="s">
        <v>39</v>
      </c>
      <c r="AD15" s="237" t="s">
        <v>39</v>
      </c>
      <c r="AE15" s="237" t="s">
        <v>39</v>
      </c>
      <c r="AF15" s="237" t="s">
        <v>39</v>
      </c>
      <c r="AG15" s="237" t="s">
        <v>39</v>
      </c>
      <c r="AH15" s="237" t="s">
        <v>39</v>
      </c>
      <c r="AI15" s="237" t="s">
        <v>39</v>
      </c>
      <c r="AJ15" s="237" t="s">
        <v>39</v>
      </c>
      <c r="AK15" s="237" t="s">
        <v>39</v>
      </c>
      <c r="AL15" s="237" t="s">
        <v>39</v>
      </c>
      <c r="AM15" s="237" t="s">
        <v>39</v>
      </c>
      <c r="AN15" s="237" t="s">
        <v>39</v>
      </c>
      <c r="AO15" s="238" t="e">
        <f aca="false">IF(D15+C15&gt;$O$7+1,"ERROR: you have exceeded the maximum project duration",IF(AND(B15="",C15="",D15=""),"",IF(OR(B15="",C15="",D15=""),"ERROR : Type, Start and Duration are mandatory","")))</f>
        <v>#VALUE!</v>
      </c>
      <c r="AP15" s="214"/>
    </row>
    <row r="16" s="219" customFormat="true" ht="14.1" hidden="false" customHeight="true" outlineLevel="0" collapsed="false">
      <c r="A16" s="234" t="n">
        <v>6</v>
      </c>
      <c r="B16" s="235" t="s">
        <v>30</v>
      </c>
      <c r="C16" s="235" t="s">
        <v>38</v>
      </c>
      <c r="D16" s="235" t="n">
        <v>36</v>
      </c>
      <c r="E16" s="237" t="s">
        <v>39</v>
      </c>
      <c r="F16" s="237" t="s">
        <v>39</v>
      </c>
      <c r="G16" s="237" t="s">
        <v>39</v>
      </c>
      <c r="H16" s="237" t="s">
        <v>39</v>
      </c>
      <c r="I16" s="237" t="s">
        <v>39</v>
      </c>
      <c r="J16" s="237" t="s">
        <v>39</v>
      </c>
      <c r="K16" s="237" t="s">
        <v>39</v>
      </c>
      <c r="L16" s="237" t="s">
        <v>39</v>
      </c>
      <c r="M16" s="237" t="s">
        <v>39</v>
      </c>
      <c r="N16" s="237" t="s">
        <v>39</v>
      </c>
      <c r="O16" s="237" t="s">
        <v>39</v>
      </c>
      <c r="P16" s="237" t="s">
        <v>39</v>
      </c>
      <c r="Q16" s="237" t="s">
        <v>39</v>
      </c>
      <c r="R16" s="237" t="s">
        <v>39</v>
      </c>
      <c r="S16" s="237" t="s">
        <v>39</v>
      </c>
      <c r="T16" s="237" t="s">
        <v>39</v>
      </c>
      <c r="U16" s="237" t="s">
        <v>39</v>
      </c>
      <c r="V16" s="237" t="s">
        <v>39</v>
      </c>
      <c r="W16" s="237" t="s">
        <v>39</v>
      </c>
      <c r="X16" s="237" t="s">
        <v>39</v>
      </c>
      <c r="Y16" s="237" t="s">
        <v>39</v>
      </c>
      <c r="Z16" s="237" t="s">
        <v>39</v>
      </c>
      <c r="AA16" s="237" t="s">
        <v>39</v>
      </c>
      <c r="AB16" s="237" t="s">
        <v>39</v>
      </c>
      <c r="AC16" s="237" t="s">
        <v>39</v>
      </c>
      <c r="AD16" s="237" t="s">
        <v>39</v>
      </c>
      <c r="AE16" s="237" t="s">
        <v>39</v>
      </c>
      <c r="AF16" s="237" t="s">
        <v>39</v>
      </c>
      <c r="AG16" s="237" t="s">
        <v>39</v>
      </c>
      <c r="AH16" s="237" t="s">
        <v>39</v>
      </c>
      <c r="AI16" s="237" t="s">
        <v>39</v>
      </c>
      <c r="AJ16" s="237" t="s">
        <v>39</v>
      </c>
      <c r="AK16" s="237" t="s">
        <v>39</v>
      </c>
      <c r="AL16" s="237" t="s">
        <v>39</v>
      </c>
      <c r="AM16" s="237" t="s">
        <v>39</v>
      </c>
      <c r="AN16" s="237" t="s">
        <v>39</v>
      </c>
      <c r="AO16" s="238" t="e">
        <f aca="false">IF(D16+C16&gt;$O$7+1,"ERROR: you have exceeded the maximum project duration",IF(AND(B16="",C16="",D16=""),"",IF(OR(B16="",C16="",D16=""),"ERROR : Type, Start and Duration are mandatory","")))</f>
        <v>#VALUE!</v>
      </c>
      <c r="AP16" s="214"/>
    </row>
    <row r="17" s="219" customFormat="true" ht="14.1" hidden="false" customHeight="true" outlineLevel="0" collapsed="false">
      <c r="A17" s="234" t="n">
        <v>7</v>
      </c>
      <c r="B17" s="235" t="s">
        <v>36</v>
      </c>
      <c r="C17" s="235" t="s">
        <v>38</v>
      </c>
      <c r="D17" s="235" t="n">
        <v>36</v>
      </c>
      <c r="E17" s="237" t="s">
        <v>39</v>
      </c>
      <c r="F17" s="237" t="s">
        <v>39</v>
      </c>
      <c r="G17" s="237" t="s">
        <v>39</v>
      </c>
      <c r="H17" s="237" t="s">
        <v>39</v>
      </c>
      <c r="I17" s="237" t="s">
        <v>39</v>
      </c>
      <c r="J17" s="237" t="s">
        <v>39</v>
      </c>
      <c r="K17" s="237" t="s">
        <v>39</v>
      </c>
      <c r="L17" s="237" t="s">
        <v>39</v>
      </c>
      <c r="M17" s="237" t="s">
        <v>39</v>
      </c>
      <c r="N17" s="237" t="s">
        <v>39</v>
      </c>
      <c r="O17" s="237" t="s">
        <v>39</v>
      </c>
      <c r="P17" s="237" t="s">
        <v>39</v>
      </c>
      <c r="Q17" s="237" t="s">
        <v>39</v>
      </c>
      <c r="R17" s="237" t="s">
        <v>39</v>
      </c>
      <c r="S17" s="237" t="s">
        <v>39</v>
      </c>
      <c r="T17" s="237" t="s">
        <v>39</v>
      </c>
      <c r="U17" s="237" t="s">
        <v>39</v>
      </c>
      <c r="V17" s="237" t="s">
        <v>39</v>
      </c>
      <c r="W17" s="237" t="s">
        <v>39</v>
      </c>
      <c r="X17" s="237" t="s">
        <v>39</v>
      </c>
      <c r="Y17" s="237" t="s">
        <v>39</v>
      </c>
      <c r="Z17" s="237" t="s">
        <v>39</v>
      </c>
      <c r="AA17" s="237" t="s">
        <v>39</v>
      </c>
      <c r="AB17" s="237" t="s">
        <v>39</v>
      </c>
      <c r="AC17" s="237" t="s">
        <v>39</v>
      </c>
      <c r="AD17" s="237" t="s">
        <v>39</v>
      </c>
      <c r="AE17" s="237" t="s">
        <v>39</v>
      </c>
      <c r="AF17" s="237" t="s">
        <v>39</v>
      </c>
      <c r="AG17" s="237" t="s">
        <v>39</v>
      </c>
      <c r="AH17" s="237" t="s">
        <v>39</v>
      </c>
      <c r="AI17" s="237" t="s">
        <v>39</v>
      </c>
      <c r="AJ17" s="237" t="s">
        <v>39</v>
      </c>
      <c r="AK17" s="237" t="s">
        <v>39</v>
      </c>
      <c r="AL17" s="237" t="s">
        <v>39</v>
      </c>
      <c r="AM17" s="237" t="s">
        <v>39</v>
      </c>
      <c r="AN17" s="237" t="s">
        <v>39</v>
      </c>
      <c r="AO17" s="238" t="e">
        <f aca="false">IF(D17+C17&gt;$O$7+1,"ERROR: you have exceeded the maximum project duration",IF(AND(B17="",C17="",D17=""),"",IF(OR(B17="",C17="",D17=""),"ERROR : Type, Start and Duration are mandatory","")))</f>
        <v>#VALUE!</v>
      </c>
      <c r="AP17" s="214"/>
    </row>
    <row r="18" s="219" customFormat="true" ht="14.1" hidden="false" customHeight="true" outlineLevel="0" collapsed="false">
      <c r="A18" s="234" t="n">
        <v>8</v>
      </c>
      <c r="B18" s="235" t="s">
        <v>33</v>
      </c>
      <c r="C18" s="235" t="s">
        <v>38</v>
      </c>
      <c r="D18" s="235" t="n">
        <v>36</v>
      </c>
      <c r="E18" s="237"/>
      <c r="F18" s="237"/>
      <c r="G18" s="237"/>
      <c r="H18" s="237"/>
      <c r="I18" s="237"/>
      <c r="J18" s="237" t="s">
        <v>39</v>
      </c>
      <c r="K18" s="237" t="s">
        <v>39</v>
      </c>
      <c r="L18" s="237" t="s">
        <v>39</v>
      </c>
      <c r="M18" s="237"/>
      <c r="N18" s="237"/>
      <c r="O18" s="237"/>
      <c r="P18" s="237" t="s">
        <v>39</v>
      </c>
      <c r="Q18" s="237" t="s">
        <v>39</v>
      </c>
      <c r="R18" s="237" t="s">
        <v>39</v>
      </c>
      <c r="S18" s="237"/>
      <c r="T18" s="237"/>
      <c r="U18" s="237"/>
      <c r="V18" s="237" t="s">
        <v>39</v>
      </c>
      <c r="W18" s="237" t="s">
        <v>39</v>
      </c>
      <c r="X18" s="237" t="s">
        <v>39</v>
      </c>
      <c r="Y18" s="237"/>
      <c r="Z18" s="237"/>
      <c r="AA18" s="237"/>
      <c r="AB18" s="237" t="s">
        <v>39</v>
      </c>
      <c r="AC18" s="237" t="s">
        <v>39</v>
      </c>
      <c r="AD18" s="237" t="s">
        <v>39</v>
      </c>
      <c r="AE18" s="237"/>
      <c r="AF18" s="237"/>
      <c r="AG18" s="237"/>
      <c r="AH18" s="237" t="s">
        <v>39</v>
      </c>
      <c r="AI18" s="237" t="s">
        <v>39</v>
      </c>
      <c r="AJ18" s="237" t="s">
        <v>39</v>
      </c>
      <c r="AK18" s="237" t="s">
        <v>39</v>
      </c>
      <c r="AL18" s="237" t="s">
        <v>39</v>
      </c>
      <c r="AM18" s="237" t="s">
        <v>39</v>
      </c>
      <c r="AN18" s="237" t="s">
        <v>39</v>
      </c>
      <c r="AO18" s="238" t="e">
        <f aca="false">IF(D18+C18&gt;$O$7+1,"ERROR: you have exceeded the maximum project duration",IF(AND(B18="",C18="",D18=""),"",IF(OR(B18="",C18="",D18=""),"ERROR : Type, Start and Duration are mandatory","")))</f>
        <v>#VALUE!</v>
      </c>
      <c r="AP18" s="214"/>
    </row>
    <row r="19" s="219" customFormat="true" ht="14.1" hidden="false" customHeight="true" outlineLevel="0" collapsed="false">
      <c r="A19" s="234" t="n">
        <v>9</v>
      </c>
      <c r="B19" s="235" t="s">
        <v>35</v>
      </c>
      <c r="C19" s="235" t="s">
        <v>38</v>
      </c>
      <c r="D19" s="235" t="n">
        <v>36</v>
      </c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 t="s">
        <v>39</v>
      </c>
      <c r="AH19" s="237" t="s">
        <v>39</v>
      </c>
      <c r="AI19" s="237" t="s">
        <v>39</v>
      </c>
      <c r="AJ19" s="237" t="s">
        <v>39</v>
      </c>
      <c r="AK19" s="237" t="s">
        <v>39</v>
      </c>
      <c r="AL19" s="237" t="s">
        <v>39</v>
      </c>
      <c r="AM19" s="237" t="s">
        <v>39</v>
      </c>
      <c r="AN19" s="237" t="s">
        <v>39</v>
      </c>
      <c r="AO19" s="238" t="e">
        <f aca="false">IF(D19+C19&gt;$O$7+1,"ERROR: you have exceeded the maximum project duration",IF(AND(B19="",C19="",D19=""),"",IF(OR(B19="",C19="",D19=""),"ERROR : Type, Start and Duration are mandatory","")))</f>
        <v>#VALUE!</v>
      </c>
      <c r="AP19" s="214"/>
    </row>
    <row r="20" s="219" customFormat="true" ht="14.1" hidden="false" customHeight="true" outlineLevel="0" collapsed="false">
      <c r="A20" s="234" t="n">
        <v>10</v>
      </c>
      <c r="B20" s="235"/>
      <c r="C20" s="235"/>
      <c r="D20" s="235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8" t="str">
        <f aca="false">IF(D20+C20&gt;$O$7+1,"ERROR: you have exceeded the maximum project duration",IF(AND(B20="",C20="",D20=""),"",IF(OR(B20="",C20="",D20=""),"ERROR : Type, Start and Duration are mandatory","")))</f>
        <v/>
      </c>
      <c r="AP20" s="214"/>
    </row>
    <row r="21" s="219" customFormat="true" ht="14.1" hidden="false" customHeight="true" outlineLevel="0" collapsed="false">
      <c r="A21" s="234" t="n">
        <v>11</v>
      </c>
      <c r="B21" s="235"/>
      <c r="C21" s="235"/>
      <c r="D21" s="235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8" t="str">
        <f aca="false">IF(D21+C21&gt;$O$7+1,"ERROR: you have exceeded the maximum project duration",IF(AND(B21="",C21="",D21=""),"",IF(OR(B21="",C21="",D21=""),"ERROR : Type, Start and Duration are mandatory","")))</f>
        <v/>
      </c>
      <c r="AP21" s="214"/>
    </row>
    <row r="22" s="219" customFormat="true" ht="14.1" hidden="false" customHeight="true" outlineLevel="0" collapsed="false">
      <c r="A22" s="234" t="n">
        <v>12</v>
      </c>
      <c r="B22" s="235"/>
      <c r="C22" s="235"/>
      <c r="D22" s="235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8" t="str">
        <f aca="false">IF(D22+C22&gt;$O$7+1,"ERROR: you have exceeded the maximum project duration",IF(AND(B22="",C22="",D22=""),"",IF(OR(B22="",C22="",D22=""),"ERROR : Type, Start and Duration are mandatory","")))</f>
        <v/>
      </c>
      <c r="AP22" s="214"/>
    </row>
    <row r="23" s="219" customFormat="true" ht="14.1" hidden="false" customHeight="true" outlineLevel="0" collapsed="false">
      <c r="A23" s="234" t="n">
        <v>13</v>
      </c>
      <c r="B23" s="235"/>
      <c r="C23" s="235"/>
      <c r="D23" s="235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8" t="str">
        <f aca="false">IF(D23+C23&gt;$O$7+1,"ERROR: you have exceeded the maximum project duration",IF(AND(B23="",C23="",D23=""),"",IF(OR(B23="",C23="",D23=""),"ERROR : Type, Start and Duration are mandatory","")))</f>
        <v/>
      </c>
      <c r="AP23" s="214"/>
    </row>
    <row r="24" s="219" customFormat="true" ht="14.1" hidden="false" customHeight="true" outlineLevel="0" collapsed="false">
      <c r="A24" s="234" t="n">
        <v>14</v>
      </c>
      <c r="B24" s="235"/>
      <c r="C24" s="235"/>
      <c r="D24" s="235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8" t="str">
        <f aca="false">IF(D24+C24&gt;$O$7+1,"ERROR: you have exceeded the maximum project duration",IF(AND(B24="",C24="",D24=""),"",IF(OR(B24="",C24="",D24=""),"ERROR : Type, Start and Duration are mandatory","")))</f>
        <v/>
      </c>
      <c r="AP24" s="214"/>
    </row>
    <row r="25" s="219" customFormat="true" ht="14.1" hidden="false" customHeight="true" outlineLevel="0" collapsed="false">
      <c r="A25" s="234" t="n">
        <v>15</v>
      </c>
      <c r="B25" s="235"/>
      <c r="C25" s="235"/>
      <c r="D25" s="235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8" t="str">
        <f aca="false">IF(D25+C25&gt;$O$7+1,"ERROR: you have exceeded the maximum project duration",IF(AND(B25="",C25="",D25=""),"",IF(OR(B25="",C25="",D25=""),"ERROR : Type, Start and Duration are mandatory","")))</f>
        <v/>
      </c>
      <c r="AP25" s="214"/>
    </row>
    <row r="26" s="219" customFormat="true" ht="14.1" hidden="false" customHeight="true" outlineLevel="0" collapsed="false">
      <c r="A26" s="234" t="n">
        <v>16</v>
      </c>
      <c r="B26" s="235"/>
      <c r="C26" s="235"/>
      <c r="D26" s="235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8" t="str">
        <f aca="false">IF(D26+C26&gt;$O$7+1,"ERROR: you have exceeded the maximum project duration",IF(AND(B26="",C26="",D26=""),"",IF(OR(B26="",C26="",D26=""),"ERROR : Type, Start and Duration are mandatory","")))</f>
        <v/>
      </c>
      <c r="AP26" s="214"/>
    </row>
    <row r="27" s="219" customFormat="true" ht="14.1" hidden="false" customHeight="true" outlineLevel="0" collapsed="false">
      <c r="A27" s="234" t="n">
        <v>17</v>
      </c>
      <c r="B27" s="235"/>
      <c r="C27" s="235"/>
      <c r="D27" s="235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8" t="str">
        <f aca="false">IF(D27+C27&gt;$O$7+1,"ERROR: you have exceeded the maximum project duration",IF(AND(B27="",C27="",D27=""),"",IF(OR(B27="",C27="",D27=""),"ERROR : Type, Start and Duration are mandatory","")))</f>
        <v/>
      </c>
      <c r="AP27" s="214"/>
    </row>
    <row r="28" s="219" customFormat="true" ht="14.1" hidden="false" customHeight="true" outlineLevel="0" collapsed="false">
      <c r="A28" s="234" t="n">
        <v>18</v>
      </c>
      <c r="B28" s="235"/>
      <c r="C28" s="235"/>
      <c r="D28" s="235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8" t="str">
        <f aca="false">IF(D28+C28&gt;$O$7+1,"ERROR: you have exceeded the maximum project duration",IF(AND(B28="",C28="",D28=""),"",IF(OR(B28="",C28="",D28=""),"ERROR : Type, Start and Duration are mandatory","")))</f>
        <v/>
      </c>
      <c r="AP28" s="214"/>
    </row>
    <row r="29" s="219" customFormat="true" ht="14.1" hidden="false" customHeight="true" outlineLevel="0" collapsed="false">
      <c r="A29" s="234" t="n">
        <v>19</v>
      </c>
      <c r="B29" s="235"/>
      <c r="C29" s="235"/>
      <c r="D29" s="235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8" t="str">
        <f aca="false">IF(D29+C29&gt;$O$7+1,"ERROR: you have exceeded the maximum project duration",IF(AND(B29="",C29="",D29=""),"",IF(OR(B29="",C29="",D29=""),"ERROR : Type, Start and Duration are mandatory","")))</f>
        <v/>
      </c>
      <c r="AP29" s="214"/>
    </row>
    <row r="30" s="219" customFormat="true" ht="14.1" hidden="false" customHeight="true" outlineLevel="0" collapsed="false">
      <c r="A30" s="234" t="n">
        <v>20</v>
      </c>
      <c r="B30" s="235"/>
      <c r="C30" s="235"/>
      <c r="D30" s="235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8" t="str">
        <f aca="false">IF(D30+C30&gt;$O$7+1,"ERROR: you have exceeded the maximum project duration",IF(AND(B30="",C30="",D30=""),"",IF(OR(B30="",C30="",D30=""),"ERROR : Type, Start and Duration are mandatory","")))</f>
        <v/>
      </c>
      <c r="AP30" s="214"/>
    </row>
    <row r="31" s="219" customFormat="true" ht="14.1" hidden="false" customHeight="true" outlineLevel="0" collapsed="false">
      <c r="A31" s="234" t="n">
        <v>21</v>
      </c>
      <c r="B31" s="235"/>
      <c r="C31" s="235"/>
      <c r="D31" s="235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8" t="str">
        <f aca="false">IF(D31+C31&gt;$O$7+1,"ERROR: you have exceeded the maximum project duration",IF(AND(B31="",C31="",D31=""),"",IF(OR(B31="",C31="",D31=""),"ERROR : Type, Start and Duration are mandatory","")))</f>
        <v/>
      </c>
      <c r="AP31" s="214"/>
    </row>
    <row r="32" s="219" customFormat="true" ht="14.1" hidden="false" customHeight="true" outlineLevel="0" collapsed="false">
      <c r="A32" s="234" t="n">
        <v>22</v>
      </c>
      <c r="B32" s="235"/>
      <c r="C32" s="235"/>
      <c r="D32" s="235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8" t="str">
        <f aca="false">IF(D32+C32&gt;$O$7+1,"ERROR: you have exceeded the maximum project duration",IF(AND(B32="",C32="",D32=""),"",IF(OR(B32="",C32="",D32=""),"ERROR : Type, Start and Duration are mandatory","")))</f>
        <v/>
      </c>
      <c r="AP32" s="214"/>
    </row>
    <row r="33" customFormat="false" ht="11.25" hidden="false" customHeight="false" outlineLevel="0" collapsed="false">
      <c r="E33" s="239" t="str">
        <f aca="false">IF(E$10&lt;=$D33,IF(E$10&lt;$C33,"",VLOOKUP($B11,$AJ$1:$AN$7,5,0)),"")</f>
        <v/>
      </c>
      <c r="F33" s="239" t="str">
        <f aca="false">IF(F$10&lt;=$D33,IF(F$10&lt;$C33,"",VLOOKUP($B11,$AJ$1:$AN$7,5,0)),"")</f>
        <v/>
      </c>
      <c r="G33" s="239" t="str">
        <f aca="false">IF(G$10&lt;=$D33,IF(G$10&lt;$C33,"",VLOOKUP($B11,$AJ$1:$AN$7,5,0)),"")</f>
        <v/>
      </c>
      <c r="H33" s="239" t="str">
        <f aca="false">IF(H$10&lt;=$D33,IF(H$10&lt;$C33,"",VLOOKUP($B11,$AJ$1:$AN$7,5,0)),"")</f>
        <v/>
      </c>
      <c r="I33" s="239" t="str">
        <f aca="false">IF(I$10&lt;=$D33,IF(I$10&lt;$C33,"",VLOOKUP($B11,$AJ$1:$AN$7,5,0)),"")</f>
        <v/>
      </c>
      <c r="J33" s="239" t="str">
        <f aca="false">IF(J$10&lt;=$D33,IF(J$10&lt;$C33,"",VLOOKUP($B11,$AJ$1:$AN$7,5,0)),"")</f>
        <v/>
      </c>
      <c r="K33" s="239" t="str">
        <f aca="false">IF(K$10&lt;=$D33,IF(K$10&lt;$C33,"",VLOOKUP($B11,$AJ$1:$AN$7,5,0)),"")</f>
        <v/>
      </c>
      <c r="L33" s="239" t="str">
        <f aca="false">IF(L$10&lt;=$D33,IF(L$10&lt;$C33,"",VLOOKUP($B11,$AJ$1:$AN$7,5,0)),"")</f>
        <v/>
      </c>
      <c r="M33" s="239" t="str">
        <f aca="false">IF(M$10&lt;=$D33,IF(M$10&lt;$C33,"",VLOOKUP($B11,$AJ$1:$AN$7,5,0)),"")</f>
        <v/>
      </c>
      <c r="N33" s="239" t="str">
        <f aca="false">IF(N$10&lt;=$D33,IF(N$10&lt;$C33,"",VLOOKUP($B11,$AJ$1:$AN$7,5,0)),"")</f>
        <v/>
      </c>
      <c r="O33" s="239" t="str">
        <f aca="false">IF(O$10&lt;=$D33,IF(O$10&lt;$C33,"",VLOOKUP($B11,$AJ$1:$AN$7,5,0)),"")</f>
        <v/>
      </c>
      <c r="P33" s="239" t="str">
        <f aca="false">IF(P$10&lt;=$D33,IF(P$10&lt;$C33,"",VLOOKUP($B11,$AJ$1:$AN$7,5,0)),"")</f>
        <v/>
      </c>
      <c r="Q33" s="239" t="str">
        <f aca="false">IF(Q$10&lt;=$D33,IF(Q$10&lt;$C33,"",VLOOKUP($B11,$AJ$1:$AN$7,5,0)),"")</f>
        <v/>
      </c>
      <c r="R33" s="239" t="str">
        <f aca="false">IF(R$10&lt;=$D33,IF(R$10&lt;$C33,"",VLOOKUP($B11,$AJ$1:$AN$7,5,0)),"")</f>
        <v/>
      </c>
      <c r="S33" s="239" t="str">
        <f aca="false">IF(S$10&lt;=$D33,IF(S$10&lt;$C33,"",VLOOKUP($B11,$AJ$1:$AN$7,5,0)),"")</f>
        <v/>
      </c>
      <c r="T33" s="239" t="str">
        <f aca="false">IF(T$10&lt;=$D33,IF(T$10&lt;$C33,"",VLOOKUP($B11,$AJ$1:$AN$7,5,0)),"")</f>
        <v/>
      </c>
      <c r="U33" s="239" t="str">
        <f aca="false">IF(U$10&lt;=$D33,IF(U$10&lt;$C33,"",VLOOKUP($B11,$AJ$1:$AN$7,5,0)),"")</f>
        <v/>
      </c>
      <c r="V33" s="239" t="str">
        <f aca="false">IF(V$10&lt;=$D33,IF(V$10&lt;$C33,"",VLOOKUP($B11,$AJ$1:$AN$7,5,0)),"")</f>
        <v/>
      </c>
      <c r="W33" s="239" t="str">
        <f aca="false">IF(W$10&lt;=$D33,IF(W$10&lt;$C33,"",VLOOKUP($B11,$AJ$1:$AN$7,5,0)),"")</f>
        <v/>
      </c>
      <c r="X33" s="239" t="str">
        <f aca="false">IF(X$10&lt;=$D33,IF(X$10&lt;$C33,"",VLOOKUP($B11,$AJ$1:$AN$7,5,0)),"")</f>
        <v/>
      </c>
      <c r="Y33" s="239" t="str">
        <f aca="false">IF(Y$10&lt;=$D33,IF(Y$10&lt;$C33,"",VLOOKUP($B11,$AJ$1:$AN$7,5,0)),"")</f>
        <v/>
      </c>
      <c r="Z33" s="239" t="str">
        <f aca="false">IF(Z$10&lt;=$D33,IF(Z$10&lt;$C33,"",VLOOKUP($B11,$AJ$1:$AN$7,5,0)),"")</f>
        <v/>
      </c>
      <c r="AA33" s="239" t="str">
        <f aca="false">IF(AA$10&lt;=$D33,IF(AA$10&lt;$C33,"",VLOOKUP($B11,$AJ$1:$AN$7,5,0)),"")</f>
        <v/>
      </c>
      <c r="AB33" s="239" t="str">
        <f aca="false">IF(AB$10&lt;=$D33,IF(AB$10&lt;$C33,"",VLOOKUP($B11,$AJ$1:$AN$7,5,0)),"")</f>
        <v/>
      </c>
      <c r="AC33" s="239" t="str">
        <f aca="false">IF(AC$10&lt;=$D33,IF(AC$10&lt;$C33,"",VLOOKUP($B11,$AJ$1:$AN$7,5,0)),"")</f>
        <v/>
      </c>
      <c r="AD33" s="239" t="str">
        <f aca="false">IF(AD$10&lt;=$D33,IF(AD$10&lt;$C33,"",VLOOKUP($B11,$AJ$1:$AN$7,5,0)),"")</f>
        <v/>
      </c>
      <c r="AE33" s="239" t="str">
        <f aca="false">IF(AE$10&lt;=$D33,IF(AE$10&lt;$C33,"",VLOOKUP($B11,$AJ$1:$AN$7,5,0)),"")</f>
        <v/>
      </c>
      <c r="AF33" s="239" t="str">
        <f aca="false">IF(AF$10&lt;=$D33,IF(AF$10&lt;$C33,"",VLOOKUP($B11,$AJ$1:$AN$7,5,0)),"")</f>
        <v/>
      </c>
      <c r="AG33" s="239" t="str">
        <f aca="false">IF(AG$10&lt;=$D33,IF(AG$10&lt;$C33,"",VLOOKUP($B11,$AJ$1:$AN$7,5,0)),"")</f>
        <v/>
      </c>
      <c r="AH33" s="239" t="str">
        <f aca="false">IF(AH$10&lt;=$D33,IF(AH$10&lt;$C33,"",VLOOKUP($B11,$AJ$1:$AN$7,5,0)),"")</f>
        <v/>
      </c>
      <c r="AI33" s="239" t="str">
        <f aca="false">IF(AI$10&lt;=$D33,IF(AI$10&lt;$C33,"",VLOOKUP($B11,$AJ$1:$AN$7,5,0)),"")</f>
        <v/>
      </c>
      <c r="AJ33" s="239" t="str">
        <f aca="false">IF(AJ$10&lt;=$D33,IF(AJ$10&lt;$C33,"",VLOOKUP($B11,$AJ$1:$AN$7,5,0)),"")</f>
        <v/>
      </c>
      <c r="AK33" s="239" t="str">
        <f aca="false">IF(AK$10&lt;=$D33,IF(AK$10&lt;$C33,"",VLOOKUP($B11,$AJ$1:$AN$7,5,0)),"")</f>
        <v/>
      </c>
      <c r="AL33" s="239" t="str">
        <f aca="false">IF(AL$10&lt;=$D33,IF(AL$10&lt;$C33,"",VLOOKUP($B11,$AJ$1:$AN$7,5,0)),"")</f>
        <v/>
      </c>
      <c r="AM33" s="239" t="str">
        <f aca="false">IF(AM$10&lt;=$D33,IF(AM$10&lt;$C33,"",VLOOKUP($B11,$AJ$1:$AN$7,5,0)),"")</f>
        <v/>
      </c>
      <c r="AN33" s="239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0" t="str">
        <f aca="false">+Translation!A108</f>
        <v>Please enter information on all Work  packages, Use their reference number as they appear in the "Detailed Project Description" - Colour the corresponding cells</v>
      </c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</row>
    <row r="35" customFormat="false" ht="11.25" hidden="true" customHeight="false" outlineLevel="0" collapsed="false">
      <c r="E35" s="239" t="str">
        <f aca="false">IF(E$10&lt;=$D35,IF(E$10&lt;$C35,"",VLOOKUP($B11,$AJ$1:$AN$7,5,0)),"")</f>
        <v/>
      </c>
      <c r="F35" s="239" t="str">
        <f aca="false">IF(F$10&lt;=$D35,IF(F$10&lt;$C35,"",VLOOKUP($B11,$AJ$1:$AN$7,5,0)),"")</f>
        <v/>
      </c>
      <c r="G35" s="239" t="str">
        <f aca="false">IF(G$10&lt;=$D35,IF(G$10&lt;$C35,"",VLOOKUP($B11,$AJ$1:$AN$7,5,0)),"")</f>
        <v/>
      </c>
      <c r="H35" s="239" t="str">
        <f aca="false">IF(H$10&lt;=$D35,IF(H$10&lt;$C35,"",VLOOKUP($B11,$AJ$1:$AN$7,5,0)),"")</f>
        <v/>
      </c>
      <c r="I35" s="239" t="str">
        <f aca="false">IF(I$10&lt;=$D35,IF(I$10&lt;$C35,"",VLOOKUP($B11,$AJ$1:$AN$7,5,0)),"")</f>
        <v/>
      </c>
      <c r="J35" s="239" t="str">
        <f aca="false">IF(J$10&lt;=$D35,IF(J$10&lt;$C35,"",VLOOKUP($B11,$AJ$1:$AN$7,5,0)),"")</f>
        <v/>
      </c>
      <c r="K35" s="239" t="str">
        <f aca="false">IF(K$10&lt;=$D35,IF(K$10&lt;$C35,"",VLOOKUP($B11,$AJ$1:$AN$7,5,0)),"")</f>
        <v/>
      </c>
      <c r="L35" s="239" t="str">
        <f aca="false">IF(L$10&lt;=$D35,IF(L$10&lt;$C35,"",VLOOKUP($B11,$AJ$1:$AN$7,5,0)),"")</f>
        <v/>
      </c>
      <c r="M35" s="239" t="str">
        <f aca="false">IF(M$10&lt;=$D35,IF(M$10&lt;$C35,"",VLOOKUP($B11,$AJ$1:$AN$7,5,0)),"")</f>
        <v/>
      </c>
      <c r="N35" s="239" t="str">
        <f aca="false">IF(N$10&lt;=$D35,IF(N$10&lt;$C35,"",VLOOKUP($B11,$AJ$1:$AN$7,5,0)),"")</f>
        <v/>
      </c>
      <c r="O35" s="239" t="str">
        <f aca="false">IF(O$10&lt;=$D35,IF(O$10&lt;$C35,"",VLOOKUP($B11,$AJ$1:$AN$7,5,0)),"")</f>
        <v/>
      </c>
      <c r="P35" s="239" t="str">
        <f aca="false">IF(P$10&lt;=$D35,IF(P$10&lt;$C35,"",VLOOKUP($B11,$AJ$1:$AN$7,5,0)),"")</f>
        <v/>
      </c>
      <c r="Q35" s="239" t="str">
        <f aca="false">IF(Q$10&lt;=$D35,IF(Q$10&lt;$C35,"",VLOOKUP($B11,$AJ$1:$AN$7,5,0)),"")</f>
        <v/>
      </c>
      <c r="R35" s="239" t="str">
        <f aca="false">IF(R$10&lt;=$D35,IF(R$10&lt;$C35,"",VLOOKUP($B11,$AJ$1:$AN$7,5,0)),"")</f>
        <v/>
      </c>
      <c r="S35" s="239" t="str">
        <f aca="false">IF(S$10&lt;=$D35,IF(S$10&lt;$C35,"",VLOOKUP($B11,$AJ$1:$AN$7,5,0)),"")</f>
        <v/>
      </c>
      <c r="T35" s="239" t="str">
        <f aca="false">IF(T$10&lt;=$D35,IF(T$10&lt;$C35,"",VLOOKUP($B11,$AJ$1:$AN$7,5,0)),"")</f>
        <v/>
      </c>
      <c r="U35" s="239" t="str">
        <f aca="false">IF(U$10&lt;=$D35,IF(U$10&lt;$C35,"",VLOOKUP($B11,$AJ$1:$AN$7,5,0)),"")</f>
        <v/>
      </c>
      <c r="V35" s="239" t="str">
        <f aca="false">IF(V$10&lt;=$D35,IF(V$10&lt;$C35,"",VLOOKUP($B11,$AJ$1:$AN$7,5,0)),"")</f>
        <v/>
      </c>
      <c r="W35" s="239" t="str">
        <f aca="false">IF(W$10&lt;=$D35,IF(W$10&lt;$C35,"",VLOOKUP($B11,$AJ$1:$AN$7,5,0)),"")</f>
        <v/>
      </c>
      <c r="X35" s="239" t="str">
        <f aca="false">IF(X$10&lt;=$D35,IF(X$10&lt;$C35,"",VLOOKUP($B11,$AJ$1:$AN$7,5,0)),"")</f>
        <v/>
      </c>
      <c r="Y35" s="239" t="str">
        <f aca="false">IF(Y$10&lt;=$D35,IF(Y$10&lt;$C35,"",VLOOKUP($B11,$AJ$1:$AN$7,5,0)),"")</f>
        <v/>
      </c>
      <c r="Z35" s="239" t="str">
        <f aca="false">IF(Z$10&lt;=$D35,IF(Z$10&lt;$C35,"",VLOOKUP($B11,$AJ$1:$AN$7,5,0)),"")</f>
        <v/>
      </c>
      <c r="AA35" s="239" t="str">
        <f aca="false">IF(AA$10&lt;=$D35,IF(AA$10&lt;$C35,"",VLOOKUP($B11,$AJ$1:$AN$7,5,0)),"")</f>
        <v/>
      </c>
      <c r="AB35" s="239" t="str">
        <f aca="false">IF(AB$10&lt;=$D35,IF(AB$10&lt;$C35,"",VLOOKUP($B11,$AJ$1:$AN$7,5,0)),"")</f>
        <v/>
      </c>
      <c r="AC35" s="239" t="str">
        <f aca="false">IF(AC$10&lt;=$D35,IF(AC$10&lt;$C35,"",VLOOKUP($B11,$AJ$1:$AN$7,5,0)),"")</f>
        <v/>
      </c>
      <c r="AD35" s="239" t="str">
        <f aca="false">IF(AD$10&lt;=$D35,IF(AD$10&lt;$C35,"",VLOOKUP($B11,$AJ$1:$AN$7,5,0)),"")</f>
        <v/>
      </c>
      <c r="AE35" s="239" t="str">
        <f aca="false">IF(AE$10&lt;=$D35,IF(AE$10&lt;$C35,"",VLOOKUP($B11,$AJ$1:$AN$7,5,0)),"")</f>
        <v/>
      </c>
      <c r="AF35" s="239" t="str">
        <f aca="false">IF(AF$10&lt;=$D35,IF(AF$10&lt;$C35,"",VLOOKUP($B11,$AJ$1:$AN$7,5,0)),"")</f>
        <v/>
      </c>
      <c r="AG35" s="239" t="str">
        <f aca="false">IF(AG$10&lt;=$D35,IF(AG$10&lt;$C35,"",VLOOKUP($B11,$AJ$1:$AN$7,5,0)),"")</f>
        <v/>
      </c>
      <c r="AH35" s="239" t="str">
        <f aca="false">IF(AH$10&lt;=$D35,IF(AH$10&lt;$C35,"",VLOOKUP($B11,$AJ$1:$AN$7,5,0)),"")</f>
        <v/>
      </c>
      <c r="AI35" s="239" t="str">
        <f aca="false">IF(AI$10&lt;=$D35,IF(AI$10&lt;$C35,"",VLOOKUP($B11,$AJ$1:$AN$7,5,0)),"")</f>
        <v/>
      </c>
      <c r="AJ35" s="239" t="str">
        <f aca="false">IF(AJ$10&lt;=$D35,IF(AJ$10&lt;$C35,"",VLOOKUP($B11,$AJ$1:$AN$7,5,0)),"")</f>
        <v/>
      </c>
      <c r="AK35" s="239" t="str">
        <f aca="false">IF(AK$10&lt;=$D35,IF(AK$10&lt;$C35,"",VLOOKUP($B11,$AJ$1:$AN$7,5,0)),"")</f>
        <v/>
      </c>
      <c r="AL35" s="239" t="str">
        <f aca="false">IF(AL$10&lt;=$D35,IF(AL$10&lt;$C35,"",VLOOKUP($B11,$AJ$1:$AN$7,5,0)),"")</f>
        <v/>
      </c>
      <c r="AM35" s="239" t="str">
        <f aca="false">IF(AM$10&lt;=$D35,IF(AM$10&lt;$C35,"",VLOOKUP($B11,$AJ$1:$AN$7,5,0)),"")</f>
        <v/>
      </c>
      <c r="AN35" s="239" t="str">
        <f aca="false">IF(AN$10&lt;=$D35,IF(AN$10&lt;$C35,"",VLOOKUP($B11,$AJ$1:$AN$7,5,0)),"")</f>
        <v/>
      </c>
    </row>
    <row r="36" customFormat="false" ht="11.25" hidden="true" customHeight="false" outlineLevel="0" collapsed="false">
      <c r="A36" s="213" t="s">
        <v>38</v>
      </c>
      <c r="E36" s="239" t="str">
        <f aca="false">IF(E$10&lt;=$D36,IF(E$10&lt;$C36,"",VLOOKUP($B11,$AJ$1:$AN$7,5,0)),"")</f>
        <v/>
      </c>
      <c r="F36" s="239" t="str">
        <f aca="false">IF(F$10&lt;=$D36,IF(F$10&lt;$C36,"",VLOOKUP($B11,$AJ$1:$AN$7,5,0)),"")</f>
        <v/>
      </c>
      <c r="G36" s="239" t="str">
        <f aca="false">IF(G$10&lt;=$D36,IF(G$10&lt;$C36,"",VLOOKUP($B11,$AJ$1:$AN$7,5,0)),"")</f>
        <v/>
      </c>
      <c r="H36" s="239" t="str">
        <f aca="false">IF(H$10&lt;=$D36,IF(H$10&lt;$C36,"",VLOOKUP($B11,$AJ$1:$AN$7,5,0)),"")</f>
        <v/>
      </c>
      <c r="I36" s="239" t="str">
        <f aca="false">IF(I$10&lt;=$D36,IF(I$10&lt;$C36,"",VLOOKUP($B11,$AJ$1:$AN$7,5,0)),"")</f>
        <v/>
      </c>
      <c r="J36" s="239" t="str">
        <f aca="false">IF(J$10&lt;=$D36,IF(J$10&lt;$C36,"",VLOOKUP($B11,$AJ$1:$AN$7,5,0)),"")</f>
        <v/>
      </c>
      <c r="K36" s="239" t="str">
        <f aca="false">IF(K$10&lt;=$D36,IF(K$10&lt;$C36,"",VLOOKUP($B11,$AJ$1:$AN$7,5,0)),"")</f>
        <v/>
      </c>
      <c r="L36" s="239" t="str">
        <f aca="false">IF(L$10&lt;=$D36,IF(L$10&lt;$C36,"",VLOOKUP($B11,$AJ$1:$AN$7,5,0)),"")</f>
        <v/>
      </c>
      <c r="M36" s="239" t="str">
        <f aca="false">IF(M$10&lt;=$D36,IF(M$10&lt;$C36,"",VLOOKUP($B11,$AJ$1:$AN$7,5,0)),"")</f>
        <v/>
      </c>
      <c r="N36" s="239" t="str">
        <f aca="false">IF(N$10&lt;=$D36,IF(N$10&lt;$C36,"",VLOOKUP($B11,$AJ$1:$AN$7,5,0)),"")</f>
        <v/>
      </c>
      <c r="O36" s="239" t="str">
        <f aca="false">IF(O$10&lt;=$D36,IF(O$10&lt;$C36,"",VLOOKUP($B11,$AJ$1:$AN$7,5,0)),"")</f>
        <v/>
      </c>
      <c r="P36" s="239" t="str">
        <f aca="false">IF(P$10&lt;=$D36,IF(P$10&lt;$C36,"",VLOOKUP($B11,$AJ$1:$AN$7,5,0)),"")</f>
        <v/>
      </c>
      <c r="Q36" s="239" t="str">
        <f aca="false">IF(Q$10&lt;=$D36,IF(Q$10&lt;$C36,"",VLOOKUP($B11,$AJ$1:$AN$7,5,0)),"")</f>
        <v/>
      </c>
      <c r="R36" s="239" t="str">
        <f aca="false">IF(R$10&lt;=$D36,IF(R$10&lt;$C36,"",VLOOKUP($B11,$AJ$1:$AN$7,5,0)),"")</f>
        <v/>
      </c>
      <c r="S36" s="239" t="str">
        <f aca="false">IF(S$10&lt;=$D36,IF(S$10&lt;$C36,"",VLOOKUP($B11,$AJ$1:$AN$7,5,0)),"")</f>
        <v/>
      </c>
      <c r="T36" s="239" t="str">
        <f aca="false">IF(T$10&lt;=$D36,IF(T$10&lt;$C36,"",VLOOKUP($B11,$AJ$1:$AN$7,5,0)),"")</f>
        <v/>
      </c>
      <c r="U36" s="239" t="str">
        <f aca="false">IF(U$10&lt;=$D36,IF(U$10&lt;$C36,"",VLOOKUP($B11,$AJ$1:$AN$7,5,0)),"")</f>
        <v/>
      </c>
      <c r="V36" s="239" t="str">
        <f aca="false">IF(V$10&lt;=$D36,IF(V$10&lt;$C36,"",VLOOKUP($B11,$AJ$1:$AN$7,5,0)),"")</f>
        <v/>
      </c>
      <c r="W36" s="239" t="str">
        <f aca="false">IF(W$10&lt;=$D36,IF(W$10&lt;$C36,"",VLOOKUP($B11,$AJ$1:$AN$7,5,0)),"")</f>
        <v/>
      </c>
      <c r="X36" s="239" t="str">
        <f aca="false">IF(X$10&lt;=$D36,IF(X$10&lt;$C36,"",VLOOKUP($B11,$AJ$1:$AN$7,5,0)),"")</f>
        <v/>
      </c>
      <c r="Y36" s="239" t="str">
        <f aca="false">IF(Y$10&lt;=$D36,IF(Y$10&lt;$C36,"",VLOOKUP($B11,$AJ$1:$AN$7,5,0)),"")</f>
        <v/>
      </c>
      <c r="Z36" s="239" t="str">
        <f aca="false">IF(Z$10&lt;=$D36,IF(Z$10&lt;$C36,"",VLOOKUP($B11,$AJ$1:$AN$7,5,0)),"")</f>
        <v/>
      </c>
      <c r="AA36" s="239" t="str">
        <f aca="false">IF(AA$10&lt;=$D36,IF(AA$10&lt;$C36,"",VLOOKUP($B11,$AJ$1:$AN$7,5,0)),"")</f>
        <v/>
      </c>
      <c r="AB36" s="239" t="str">
        <f aca="false">IF(AB$10&lt;=$D36,IF(AB$10&lt;$C36,"",VLOOKUP($B11,$AJ$1:$AN$7,5,0)),"")</f>
        <v/>
      </c>
      <c r="AC36" s="239" t="str">
        <f aca="false">IF(AC$10&lt;=$D36,IF(AC$10&lt;$C36,"",VLOOKUP($B11,$AJ$1:$AN$7,5,0)),"")</f>
        <v/>
      </c>
      <c r="AD36" s="239" t="str">
        <f aca="false">IF(AD$10&lt;=$D36,IF(AD$10&lt;$C36,"",VLOOKUP($B11,$AJ$1:$AN$7,5,0)),"")</f>
        <v/>
      </c>
      <c r="AE36" s="239" t="str">
        <f aca="false">IF(AE$10&lt;=$D36,IF(AE$10&lt;$C36,"",VLOOKUP($B11,$AJ$1:$AN$7,5,0)),"")</f>
        <v/>
      </c>
      <c r="AF36" s="239" t="str">
        <f aca="false">IF(AF$10&lt;=$D36,IF(AF$10&lt;$C36,"",VLOOKUP($B11,$AJ$1:$AN$7,5,0)),"")</f>
        <v/>
      </c>
      <c r="AG36" s="239" t="str">
        <f aca="false">IF(AG$10&lt;=$D36,IF(AG$10&lt;$C36,"",VLOOKUP($B11,$AJ$1:$AN$7,5,0)),"")</f>
        <v/>
      </c>
      <c r="AH36" s="239" t="str">
        <f aca="false">IF(AH$10&lt;=$D36,IF(AH$10&lt;$C36,"",VLOOKUP($B11,$AJ$1:$AN$7,5,0)),"")</f>
        <v/>
      </c>
      <c r="AI36" s="239" t="str">
        <f aca="false">IF(AI$10&lt;=$D36,IF(AI$10&lt;$C36,"",VLOOKUP($B11,$AJ$1:$AN$7,5,0)),"")</f>
        <v/>
      </c>
      <c r="AJ36" s="239" t="str">
        <f aca="false">IF(AJ$10&lt;=$D36,IF(AJ$10&lt;$C36,"",VLOOKUP($B11,$AJ$1:$AN$7,5,0)),"")</f>
        <v/>
      </c>
      <c r="AK36" s="239" t="str">
        <f aca="false">IF(AK$10&lt;=$D36,IF(AK$10&lt;$C36,"",VLOOKUP($B11,$AJ$1:$AN$7,5,0)),"")</f>
        <v/>
      </c>
      <c r="AL36" s="239" t="str">
        <f aca="false">IF(AL$10&lt;=$D36,IF(AL$10&lt;$C36,"",VLOOKUP($B11,$AJ$1:$AN$7,5,0)),"")</f>
        <v/>
      </c>
      <c r="AM36" s="239" t="str">
        <f aca="false">IF(AM$10&lt;=$D36,IF(AM$10&lt;$C36,"",VLOOKUP($B11,$AJ$1:$AN$7,5,0)),"")</f>
        <v/>
      </c>
      <c r="AN36" s="239" t="str">
        <f aca="false">IF(AN$10&lt;=$D36,IF(AN$10&lt;$C36,"",VLOOKUP($B11,$AJ$1:$AN$7,5,0)),"")</f>
        <v/>
      </c>
    </row>
    <row r="37" customFormat="false" ht="11.25" hidden="true" customHeight="false" outlineLevel="0" collapsed="false">
      <c r="A37" s="213" t="s">
        <v>41</v>
      </c>
      <c r="E37" s="239" t="str">
        <f aca="false">IF(E$10&lt;=$D37,IF(E$10&lt;$C37,"",VLOOKUP($B11,$AJ$1:$AN$7,5,0)),"")</f>
        <v/>
      </c>
      <c r="F37" s="239" t="str">
        <f aca="false">IF(F$10&lt;=$D37,IF(F$10&lt;$C37,"",VLOOKUP($B11,$AJ$1:$AN$7,5,0)),"")</f>
        <v/>
      </c>
      <c r="G37" s="239" t="str">
        <f aca="false">IF(G$10&lt;=$D37,IF(G$10&lt;$C37,"",VLOOKUP($B11,$AJ$1:$AN$7,5,0)),"")</f>
        <v/>
      </c>
      <c r="H37" s="239" t="str">
        <f aca="false">IF(H$10&lt;=$D37,IF(H$10&lt;$C37,"",VLOOKUP($B11,$AJ$1:$AN$7,5,0)),"")</f>
        <v/>
      </c>
      <c r="I37" s="239" t="str">
        <f aca="false">IF(I$10&lt;=$D37,IF(I$10&lt;$C37,"",VLOOKUP($B11,$AJ$1:$AN$7,5,0)),"")</f>
        <v/>
      </c>
      <c r="J37" s="239" t="str">
        <f aca="false">IF(J$10&lt;=$D37,IF(J$10&lt;$C37,"",VLOOKUP($B11,$AJ$1:$AN$7,5,0)),"")</f>
        <v/>
      </c>
      <c r="K37" s="239" t="str">
        <f aca="false">IF(K$10&lt;=$D37,IF(K$10&lt;$C37,"",VLOOKUP($B11,$AJ$1:$AN$7,5,0)),"")</f>
        <v/>
      </c>
      <c r="L37" s="239" t="str">
        <f aca="false">IF(L$10&lt;=$D37,IF(L$10&lt;$C37,"",VLOOKUP($B11,$AJ$1:$AN$7,5,0)),"")</f>
        <v/>
      </c>
      <c r="M37" s="239" t="str">
        <f aca="false">IF(M$10&lt;=$D37,IF(M$10&lt;$C37,"",VLOOKUP($B11,$AJ$1:$AN$7,5,0)),"")</f>
        <v/>
      </c>
      <c r="N37" s="239" t="str">
        <f aca="false">IF(N$10&lt;=$D37,IF(N$10&lt;$C37,"",VLOOKUP($B11,$AJ$1:$AN$7,5,0)),"")</f>
        <v/>
      </c>
      <c r="O37" s="239" t="str">
        <f aca="false">IF(O$10&lt;=$D37,IF(O$10&lt;$C37,"",VLOOKUP($B11,$AJ$1:$AN$7,5,0)),"")</f>
        <v/>
      </c>
      <c r="P37" s="239" t="str">
        <f aca="false">IF(P$10&lt;=$D37,IF(P$10&lt;$C37,"",VLOOKUP($B11,$AJ$1:$AN$7,5,0)),"")</f>
        <v/>
      </c>
      <c r="Q37" s="239" t="str">
        <f aca="false">IF(Q$10&lt;=$D37,IF(Q$10&lt;$C37,"",VLOOKUP($B11,$AJ$1:$AN$7,5,0)),"")</f>
        <v/>
      </c>
      <c r="R37" s="239" t="str">
        <f aca="false">IF(R$10&lt;=$D37,IF(R$10&lt;$C37,"",VLOOKUP($B11,$AJ$1:$AN$7,5,0)),"")</f>
        <v/>
      </c>
      <c r="S37" s="239" t="str">
        <f aca="false">IF(S$10&lt;=$D37,IF(S$10&lt;$C37,"",VLOOKUP($B11,$AJ$1:$AN$7,5,0)),"")</f>
        <v/>
      </c>
      <c r="T37" s="239" t="str">
        <f aca="false">IF(T$10&lt;=$D37,IF(T$10&lt;$C37,"",VLOOKUP($B11,$AJ$1:$AN$7,5,0)),"")</f>
        <v/>
      </c>
      <c r="U37" s="239" t="str">
        <f aca="false">IF(U$10&lt;=$D37,IF(U$10&lt;$C37,"",VLOOKUP($B11,$AJ$1:$AN$7,5,0)),"")</f>
        <v/>
      </c>
      <c r="V37" s="239" t="str">
        <f aca="false">IF(V$10&lt;=$D37,IF(V$10&lt;$C37,"",VLOOKUP($B11,$AJ$1:$AN$7,5,0)),"")</f>
        <v/>
      </c>
      <c r="W37" s="239" t="str">
        <f aca="false">IF(W$10&lt;=$D37,IF(W$10&lt;$C37,"",VLOOKUP($B11,$AJ$1:$AN$7,5,0)),"")</f>
        <v/>
      </c>
      <c r="X37" s="239" t="str">
        <f aca="false">IF(X$10&lt;=$D37,IF(X$10&lt;$C37,"",VLOOKUP($B11,$AJ$1:$AN$7,5,0)),"")</f>
        <v/>
      </c>
      <c r="Y37" s="239" t="str">
        <f aca="false">IF(Y$10&lt;=$D37,IF(Y$10&lt;$C37,"",VLOOKUP($B11,$AJ$1:$AN$7,5,0)),"")</f>
        <v/>
      </c>
      <c r="Z37" s="239" t="str">
        <f aca="false">IF(Z$10&lt;=$D37,IF(Z$10&lt;$C37,"",VLOOKUP($B11,$AJ$1:$AN$7,5,0)),"")</f>
        <v/>
      </c>
      <c r="AA37" s="239" t="str">
        <f aca="false">IF(AA$10&lt;=$D37,IF(AA$10&lt;$C37,"",VLOOKUP($B11,$AJ$1:$AN$7,5,0)),"")</f>
        <v/>
      </c>
      <c r="AB37" s="239" t="str">
        <f aca="false">IF(AB$10&lt;=$D37,IF(AB$10&lt;$C37,"",VLOOKUP($B11,$AJ$1:$AN$7,5,0)),"")</f>
        <v/>
      </c>
      <c r="AC37" s="239" t="str">
        <f aca="false">IF(AC$10&lt;=$D37,IF(AC$10&lt;$C37,"",VLOOKUP($B11,$AJ$1:$AN$7,5,0)),"")</f>
        <v/>
      </c>
      <c r="AD37" s="239" t="str">
        <f aca="false">IF(AD$10&lt;=$D37,IF(AD$10&lt;$C37,"",VLOOKUP($B11,$AJ$1:$AN$7,5,0)),"")</f>
        <v/>
      </c>
      <c r="AE37" s="239" t="str">
        <f aca="false">IF(AE$10&lt;=$D37,IF(AE$10&lt;$C37,"",VLOOKUP($B11,$AJ$1:$AN$7,5,0)),"")</f>
        <v/>
      </c>
      <c r="AF37" s="239" t="str">
        <f aca="false">IF(AF$10&lt;=$D37,IF(AF$10&lt;$C37,"",VLOOKUP($B11,$AJ$1:$AN$7,5,0)),"")</f>
        <v/>
      </c>
      <c r="AG37" s="239" t="str">
        <f aca="false">IF(AG$10&lt;=$D37,IF(AG$10&lt;$C37,"",VLOOKUP($B11,$AJ$1:$AN$7,5,0)),"")</f>
        <v/>
      </c>
      <c r="AH37" s="239" t="str">
        <f aca="false">IF(AH$10&lt;=$D37,IF(AH$10&lt;$C37,"",VLOOKUP($B11,$AJ$1:$AN$7,5,0)),"")</f>
        <v/>
      </c>
      <c r="AI37" s="239" t="str">
        <f aca="false">IF(AI$10&lt;=$D37,IF(AI$10&lt;$C37,"",VLOOKUP($B11,$AJ$1:$AN$7,5,0)),"")</f>
        <v/>
      </c>
      <c r="AJ37" s="239" t="str">
        <f aca="false">IF(AJ$10&lt;=$D37,IF(AJ$10&lt;$C37,"",VLOOKUP($B11,$AJ$1:$AN$7,5,0)),"")</f>
        <v/>
      </c>
      <c r="AK37" s="239" t="str">
        <f aca="false">IF(AK$10&lt;=$D37,IF(AK$10&lt;$C37,"",VLOOKUP($B11,$AJ$1:$AN$7,5,0)),"")</f>
        <v/>
      </c>
      <c r="AL37" s="239" t="str">
        <f aca="false">IF(AL$10&lt;=$D37,IF(AL$10&lt;$C37,"",VLOOKUP($B11,$AJ$1:$AN$7,5,0)),"")</f>
        <v/>
      </c>
      <c r="AM37" s="239" t="str">
        <f aca="false">IF(AM$10&lt;=$D37,IF(AM$10&lt;$C37,"",VLOOKUP($B11,$AJ$1:$AN$7,5,0)),"")</f>
        <v/>
      </c>
      <c r="AN37" s="239" t="str">
        <f aca="false">IF(AN$10&lt;=$D37,IF(AN$10&lt;$C37,"",VLOOKUP($B11,$AJ$1:$AN$7,5,0)),"")</f>
        <v/>
      </c>
    </row>
    <row r="38" customFormat="false" ht="11.25" hidden="true" customHeight="false" outlineLevel="0" collapsed="false">
      <c r="A38" s="213" t="s">
        <v>40</v>
      </c>
      <c r="E38" s="239" t="str">
        <f aca="false">IF(E$10&lt;=$D38,IF(E$10&lt;$C38,"",VLOOKUP($B11,$AJ$1:$AN$7,5,0)),"")</f>
        <v/>
      </c>
      <c r="F38" s="239" t="str">
        <f aca="false">IF(F$10&lt;=$D38,IF(F$10&lt;$C38,"",VLOOKUP($B11,$AJ$1:$AN$7,5,0)),"")</f>
        <v/>
      </c>
      <c r="G38" s="239" t="str">
        <f aca="false">IF(G$10&lt;=$D38,IF(G$10&lt;$C38,"",VLOOKUP($B11,$AJ$1:$AN$7,5,0)),"")</f>
        <v/>
      </c>
      <c r="H38" s="239" t="str">
        <f aca="false">IF(H$10&lt;=$D38,IF(H$10&lt;$C38,"",VLOOKUP($B11,$AJ$1:$AN$7,5,0)),"")</f>
        <v/>
      </c>
      <c r="I38" s="239" t="str">
        <f aca="false">IF(I$10&lt;=$D38,IF(I$10&lt;$C38,"",VLOOKUP($B11,$AJ$1:$AN$7,5,0)),"")</f>
        <v/>
      </c>
      <c r="J38" s="239" t="str">
        <f aca="false">IF(J$10&lt;=$D38,IF(J$10&lt;$C38,"",VLOOKUP($B11,$AJ$1:$AN$7,5,0)),"")</f>
        <v/>
      </c>
      <c r="K38" s="239" t="str">
        <f aca="false">IF(K$10&lt;=$D38,IF(K$10&lt;$C38,"",VLOOKUP($B11,$AJ$1:$AN$7,5,0)),"")</f>
        <v/>
      </c>
      <c r="L38" s="239" t="str">
        <f aca="false">IF(L$10&lt;=$D38,IF(L$10&lt;$C38,"",VLOOKUP($B11,$AJ$1:$AN$7,5,0)),"")</f>
        <v/>
      </c>
      <c r="M38" s="239" t="str">
        <f aca="false">IF(M$10&lt;=$D38,IF(M$10&lt;$C38,"",VLOOKUP($B11,$AJ$1:$AN$7,5,0)),"")</f>
        <v/>
      </c>
      <c r="N38" s="239" t="str">
        <f aca="false">IF(N$10&lt;=$D38,IF(N$10&lt;$C38,"",VLOOKUP($B11,$AJ$1:$AN$7,5,0)),"")</f>
        <v/>
      </c>
      <c r="O38" s="239" t="str">
        <f aca="false">IF(O$10&lt;=$D38,IF(O$10&lt;$C38,"",VLOOKUP($B11,$AJ$1:$AN$7,5,0)),"")</f>
        <v/>
      </c>
      <c r="P38" s="239" t="str">
        <f aca="false">IF(P$10&lt;=$D38,IF(P$10&lt;$C38,"",VLOOKUP($B11,$AJ$1:$AN$7,5,0)),"")</f>
        <v/>
      </c>
      <c r="Q38" s="239" t="str">
        <f aca="false">IF(Q$10&lt;=$D38,IF(Q$10&lt;$C38,"",VLOOKUP($B11,$AJ$1:$AN$7,5,0)),"")</f>
        <v/>
      </c>
      <c r="R38" s="239" t="str">
        <f aca="false">IF(R$10&lt;=$D38,IF(R$10&lt;$C38,"",VLOOKUP($B11,$AJ$1:$AN$7,5,0)),"")</f>
        <v/>
      </c>
      <c r="S38" s="239" t="str">
        <f aca="false">IF(S$10&lt;=$D38,IF(S$10&lt;$C38,"",VLOOKUP($B11,$AJ$1:$AN$7,5,0)),"")</f>
        <v/>
      </c>
      <c r="T38" s="239" t="str">
        <f aca="false">IF(T$10&lt;=$D38,IF(T$10&lt;$C38,"",VLOOKUP($B11,$AJ$1:$AN$7,5,0)),"")</f>
        <v/>
      </c>
      <c r="U38" s="239" t="str">
        <f aca="false">IF(U$10&lt;=$D38,IF(U$10&lt;$C38,"",VLOOKUP($B11,$AJ$1:$AN$7,5,0)),"")</f>
        <v/>
      </c>
      <c r="V38" s="239" t="str">
        <f aca="false">IF(V$10&lt;=$D38,IF(V$10&lt;$C38,"",VLOOKUP($B11,$AJ$1:$AN$7,5,0)),"")</f>
        <v/>
      </c>
      <c r="W38" s="239" t="str">
        <f aca="false">IF(W$10&lt;=$D38,IF(W$10&lt;$C38,"",VLOOKUP($B11,$AJ$1:$AN$7,5,0)),"")</f>
        <v/>
      </c>
      <c r="X38" s="239" t="str">
        <f aca="false">IF(X$10&lt;=$D38,IF(X$10&lt;$C38,"",VLOOKUP($B11,$AJ$1:$AN$7,5,0)),"")</f>
        <v/>
      </c>
      <c r="Y38" s="239" t="str">
        <f aca="false">IF(Y$10&lt;=$D38,IF(Y$10&lt;$C38,"",VLOOKUP($B11,$AJ$1:$AN$7,5,0)),"")</f>
        <v/>
      </c>
      <c r="Z38" s="239" t="str">
        <f aca="false">IF(Z$10&lt;=$D38,IF(Z$10&lt;$C38,"",VLOOKUP($B11,$AJ$1:$AN$7,5,0)),"")</f>
        <v/>
      </c>
      <c r="AA38" s="239" t="str">
        <f aca="false">IF(AA$10&lt;=$D38,IF(AA$10&lt;$C38,"",VLOOKUP($B11,$AJ$1:$AN$7,5,0)),"")</f>
        <v/>
      </c>
      <c r="AB38" s="239" t="str">
        <f aca="false">IF(AB$10&lt;=$D38,IF(AB$10&lt;$C38,"",VLOOKUP($B11,$AJ$1:$AN$7,5,0)),"")</f>
        <v/>
      </c>
      <c r="AC38" s="239" t="str">
        <f aca="false">IF(AC$10&lt;=$D38,IF(AC$10&lt;$C38,"",VLOOKUP($B11,$AJ$1:$AN$7,5,0)),"")</f>
        <v/>
      </c>
      <c r="AD38" s="239" t="str">
        <f aca="false">IF(AD$10&lt;=$D38,IF(AD$10&lt;$C38,"",VLOOKUP($B11,$AJ$1:$AN$7,5,0)),"")</f>
        <v/>
      </c>
      <c r="AE38" s="239" t="str">
        <f aca="false">IF(AE$10&lt;=$D38,IF(AE$10&lt;$C38,"",VLOOKUP($B11,$AJ$1:$AN$7,5,0)),"")</f>
        <v/>
      </c>
      <c r="AF38" s="239" t="str">
        <f aca="false">IF(AF$10&lt;=$D38,IF(AF$10&lt;$C38,"",VLOOKUP($B11,$AJ$1:$AN$7,5,0)),"")</f>
        <v/>
      </c>
      <c r="AG38" s="239" t="str">
        <f aca="false">IF(AG$10&lt;=$D38,IF(AG$10&lt;$C38,"",VLOOKUP($B11,$AJ$1:$AN$7,5,0)),"")</f>
        <v/>
      </c>
      <c r="AH38" s="239" t="str">
        <f aca="false">IF(AH$10&lt;=$D38,IF(AH$10&lt;$C38,"",VLOOKUP($B11,$AJ$1:$AN$7,5,0)),"")</f>
        <v/>
      </c>
      <c r="AI38" s="239" t="str">
        <f aca="false">IF(AI$10&lt;=$D38,IF(AI$10&lt;$C38,"",VLOOKUP($B11,$AJ$1:$AN$7,5,0)),"")</f>
        <v/>
      </c>
      <c r="AJ38" s="239" t="str">
        <f aca="false">IF(AJ$10&lt;=$D38,IF(AJ$10&lt;$C38,"",VLOOKUP($B11,$AJ$1:$AN$7,5,0)),"")</f>
        <v/>
      </c>
      <c r="AK38" s="239" t="str">
        <f aca="false">IF(AK$10&lt;=$D38,IF(AK$10&lt;$C38,"",VLOOKUP($B11,$AJ$1:$AN$7,5,0)),"")</f>
        <v/>
      </c>
      <c r="AL38" s="239" t="str">
        <f aca="false">IF(AL$10&lt;=$D38,IF(AL$10&lt;$C38,"",VLOOKUP($B11,$AJ$1:$AN$7,5,0)),"")</f>
        <v/>
      </c>
      <c r="AM38" s="239" t="str">
        <f aca="false">IF(AM$10&lt;=$D38,IF(AM$10&lt;$C38,"",VLOOKUP($B11,$AJ$1:$AN$7,5,0)),"")</f>
        <v/>
      </c>
      <c r="AN38" s="239" t="str">
        <f aca="false">IF(AN$10&lt;=$D38,IF(AN$10&lt;$C38,"",VLOOKUP($B11,$AJ$1:$AN$7,5,0)),"")</f>
        <v/>
      </c>
    </row>
    <row r="39" customFormat="false" ht="11.25" hidden="true" customHeight="false" outlineLevel="0" collapsed="false">
      <c r="A39" s="213" t="s">
        <v>42</v>
      </c>
      <c r="E39" s="239" t="str">
        <f aca="false">IF(E$10&lt;=$D39,IF(E$10&lt;$C39,"",VLOOKUP($B11,$AJ$1:$AN$7,5,0)),"")</f>
        <v/>
      </c>
      <c r="F39" s="239" t="str">
        <f aca="false">IF(F$10&lt;=$D39,IF(F$10&lt;$C39,"",VLOOKUP($B11,$AJ$1:$AN$7,5,0)),"")</f>
        <v/>
      </c>
      <c r="G39" s="239" t="str">
        <f aca="false">IF(G$10&lt;=$D39,IF(G$10&lt;$C39,"",VLOOKUP($B11,$AJ$1:$AN$7,5,0)),"")</f>
        <v/>
      </c>
      <c r="H39" s="239" t="str">
        <f aca="false">IF(H$10&lt;=$D39,IF(H$10&lt;$C39,"",VLOOKUP($B11,$AJ$1:$AN$7,5,0)),"")</f>
        <v/>
      </c>
      <c r="I39" s="239" t="str">
        <f aca="false">IF(I$10&lt;=$D39,IF(I$10&lt;$C39,"",VLOOKUP($B11,$AJ$1:$AN$7,5,0)),"")</f>
        <v/>
      </c>
      <c r="J39" s="239" t="str">
        <f aca="false">IF(J$10&lt;=$D39,IF(J$10&lt;$C39,"",VLOOKUP($B11,$AJ$1:$AN$7,5,0)),"")</f>
        <v/>
      </c>
      <c r="K39" s="239" t="str">
        <f aca="false">IF(K$10&lt;=$D39,IF(K$10&lt;$C39,"",VLOOKUP($B11,$AJ$1:$AN$7,5,0)),"")</f>
        <v/>
      </c>
      <c r="L39" s="239" t="str">
        <f aca="false">IF(L$10&lt;=$D39,IF(L$10&lt;$C39,"",VLOOKUP($B11,$AJ$1:$AN$7,5,0)),"")</f>
        <v/>
      </c>
      <c r="M39" s="239" t="str">
        <f aca="false">IF(M$10&lt;=$D39,IF(M$10&lt;$C39,"",VLOOKUP($B11,$AJ$1:$AN$7,5,0)),"")</f>
        <v/>
      </c>
      <c r="N39" s="239" t="str">
        <f aca="false">IF(N$10&lt;=$D39,IF(N$10&lt;$C39,"",VLOOKUP($B11,$AJ$1:$AN$7,5,0)),"")</f>
        <v/>
      </c>
      <c r="O39" s="239" t="str">
        <f aca="false">IF(O$10&lt;=$D39,IF(O$10&lt;$C39,"",VLOOKUP($B11,$AJ$1:$AN$7,5,0)),"")</f>
        <v/>
      </c>
      <c r="P39" s="239" t="str">
        <f aca="false">IF(P$10&lt;=$D39,IF(P$10&lt;$C39,"",VLOOKUP($B11,$AJ$1:$AN$7,5,0)),"")</f>
        <v/>
      </c>
      <c r="Q39" s="239" t="str">
        <f aca="false">IF(Q$10&lt;=$D39,IF(Q$10&lt;$C39,"",VLOOKUP($B11,$AJ$1:$AN$7,5,0)),"")</f>
        <v/>
      </c>
      <c r="R39" s="239" t="str">
        <f aca="false">IF(R$10&lt;=$D39,IF(R$10&lt;$C39,"",VLOOKUP($B11,$AJ$1:$AN$7,5,0)),"")</f>
        <v/>
      </c>
      <c r="S39" s="239" t="str">
        <f aca="false">IF(S$10&lt;=$D39,IF(S$10&lt;$C39,"",VLOOKUP($B11,$AJ$1:$AN$7,5,0)),"")</f>
        <v/>
      </c>
      <c r="T39" s="239" t="str">
        <f aca="false">IF(T$10&lt;=$D39,IF(T$10&lt;$C39,"",VLOOKUP($B11,$AJ$1:$AN$7,5,0)),"")</f>
        <v/>
      </c>
      <c r="U39" s="239" t="str">
        <f aca="false">IF(U$10&lt;=$D39,IF(U$10&lt;$C39,"",VLOOKUP($B11,$AJ$1:$AN$7,5,0)),"")</f>
        <v/>
      </c>
      <c r="V39" s="239" t="str">
        <f aca="false">IF(V$10&lt;=$D39,IF(V$10&lt;$C39,"",VLOOKUP($B11,$AJ$1:$AN$7,5,0)),"")</f>
        <v/>
      </c>
      <c r="W39" s="239" t="str">
        <f aca="false">IF(W$10&lt;=$D39,IF(W$10&lt;$C39,"",VLOOKUP($B11,$AJ$1:$AN$7,5,0)),"")</f>
        <v/>
      </c>
      <c r="X39" s="239" t="str">
        <f aca="false">IF(X$10&lt;=$D39,IF(X$10&lt;$C39,"",VLOOKUP($B11,$AJ$1:$AN$7,5,0)),"")</f>
        <v/>
      </c>
      <c r="Y39" s="239" t="str">
        <f aca="false">IF(Y$10&lt;=$D39,IF(Y$10&lt;$C39,"",VLOOKUP($B11,$AJ$1:$AN$7,5,0)),"")</f>
        <v/>
      </c>
      <c r="Z39" s="239" t="str">
        <f aca="false">IF(Z$10&lt;=$D39,IF(Z$10&lt;$C39,"",VLOOKUP($B11,$AJ$1:$AN$7,5,0)),"")</f>
        <v/>
      </c>
      <c r="AA39" s="239" t="str">
        <f aca="false">IF(AA$10&lt;=$D39,IF(AA$10&lt;$C39,"",VLOOKUP($B11,$AJ$1:$AN$7,5,0)),"")</f>
        <v/>
      </c>
      <c r="AB39" s="239" t="str">
        <f aca="false">IF(AB$10&lt;=$D39,IF(AB$10&lt;$C39,"",VLOOKUP($B11,$AJ$1:$AN$7,5,0)),"")</f>
        <v/>
      </c>
      <c r="AC39" s="239" t="str">
        <f aca="false">IF(AC$10&lt;=$D39,IF(AC$10&lt;$C39,"",VLOOKUP($B11,$AJ$1:$AN$7,5,0)),"")</f>
        <v/>
      </c>
      <c r="AD39" s="239" t="str">
        <f aca="false">IF(AD$10&lt;=$D39,IF(AD$10&lt;$C39,"",VLOOKUP($B11,$AJ$1:$AN$7,5,0)),"")</f>
        <v/>
      </c>
      <c r="AE39" s="239" t="str">
        <f aca="false">IF(AE$10&lt;=$D39,IF(AE$10&lt;$C39,"",VLOOKUP($B11,$AJ$1:$AN$7,5,0)),"")</f>
        <v/>
      </c>
      <c r="AF39" s="239" t="str">
        <f aca="false">IF(AF$10&lt;=$D39,IF(AF$10&lt;$C39,"",VLOOKUP($B11,$AJ$1:$AN$7,5,0)),"")</f>
        <v/>
      </c>
      <c r="AG39" s="239" t="str">
        <f aca="false">IF(AG$10&lt;=$D39,IF(AG$10&lt;$C39,"",VLOOKUP($B11,$AJ$1:$AN$7,5,0)),"")</f>
        <v/>
      </c>
      <c r="AH39" s="239" t="str">
        <f aca="false">IF(AH$10&lt;=$D39,IF(AH$10&lt;$C39,"",VLOOKUP($B11,$AJ$1:$AN$7,5,0)),"")</f>
        <v/>
      </c>
      <c r="AI39" s="239" t="str">
        <f aca="false">IF(AI$10&lt;=$D39,IF(AI$10&lt;$C39,"",VLOOKUP($B11,$AJ$1:$AN$7,5,0)),"")</f>
        <v/>
      </c>
      <c r="AJ39" s="239" t="str">
        <f aca="false">IF(AJ$10&lt;=$D39,IF(AJ$10&lt;$C39,"",VLOOKUP($B11,$AJ$1:$AN$7,5,0)),"")</f>
        <v/>
      </c>
      <c r="AK39" s="239" t="str">
        <f aca="false">IF(AK$10&lt;=$D39,IF(AK$10&lt;$C39,"",VLOOKUP($B11,$AJ$1:$AN$7,5,0)),"")</f>
        <v/>
      </c>
      <c r="AL39" s="239" t="str">
        <f aca="false">IF(AL$10&lt;=$D39,IF(AL$10&lt;$C39,"",VLOOKUP($B11,$AJ$1:$AN$7,5,0)),"")</f>
        <v/>
      </c>
      <c r="AM39" s="239" t="str">
        <f aca="false">IF(AM$10&lt;=$D39,IF(AM$10&lt;$C39,"",VLOOKUP($B11,$AJ$1:$AN$7,5,0)),"")</f>
        <v/>
      </c>
      <c r="AN39" s="239" t="str">
        <f aca="false">IF(AN$10&lt;=$D39,IF(AN$10&lt;$C39,"",VLOOKUP($B11,$AJ$1:$AN$7,5,0)),"")</f>
        <v/>
      </c>
    </row>
    <row r="40" customFormat="false" ht="11.25" hidden="true" customHeight="false" outlineLevel="0" collapsed="false">
      <c r="A40" s="213" t="s">
        <v>43</v>
      </c>
      <c r="E40" s="239" t="str">
        <f aca="false">IF(E$10&lt;=$D40,IF(E$10&lt;$C40,"",VLOOKUP($B11,$AJ$1:$AN$7,5,0)),"")</f>
        <v/>
      </c>
      <c r="F40" s="239" t="str">
        <f aca="false">IF(F$10&lt;=$D40,IF(F$10&lt;$C40,"",VLOOKUP($B11,$AJ$1:$AN$7,5,0)),"")</f>
        <v/>
      </c>
      <c r="G40" s="239" t="str">
        <f aca="false">IF(G$10&lt;=$D40,IF(G$10&lt;$C40,"",VLOOKUP($B11,$AJ$1:$AN$7,5,0)),"")</f>
        <v/>
      </c>
      <c r="H40" s="239" t="str">
        <f aca="false">IF(H$10&lt;=$D40,IF(H$10&lt;$C40,"",VLOOKUP($B11,$AJ$1:$AN$7,5,0)),"")</f>
        <v/>
      </c>
      <c r="I40" s="239" t="str">
        <f aca="false">IF(I$10&lt;=$D40,IF(I$10&lt;$C40,"",VLOOKUP($B11,$AJ$1:$AN$7,5,0)),"")</f>
        <v/>
      </c>
      <c r="J40" s="239" t="str">
        <f aca="false">IF(J$10&lt;=$D40,IF(J$10&lt;$C40,"",VLOOKUP($B11,$AJ$1:$AN$7,5,0)),"")</f>
        <v/>
      </c>
      <c r="K40" s="239" t="str">
        <f aca="false">IF(K$10&lt;=$D40,IF(K$10&lt;$C40,"",VLOOKUP($B11,$AJ$1:$AN$7,5,0)),"")</f>
        <v/>
      </c>
      <c r="L40" s="239" t="str">
        <f aca="false">IF(L$10&lt;=$D40,IF(L$10&lt;$C40,"",VLOOKUP($B11,$AJ$1:$AN$7,5,0)),"")</f>
        <v/>
      </c>
      <c r="M40" s="239" t="str">
        <f aca="false">IF(M$10&lt;=$D40,IF(M$10&lt;$C40,"",VLOOKUP($B11,$AJ$1:$AN$7,5,0)),"")</f>
        <v/>
      </c>
      <c r="N40" s="239" t="str">
        <f aca="false">IF(N$10&lt;=$D40,IF(N$10&lt;$C40,"",VLOOKUP($B11,$AJ$1:$AN$7,5,0)),"")</f>
        <v/>
      </c>
      <c r="O40" s="239" t="str">
        <f aca="false">IF(O$10&lt;=$D40,IF(O$10&lt;$C40,"",VLOOKUP($B11,$AJ$1:$AN$7,5,0)),"")</f>
        <v/>
      </c>
      <c r="P40" s="239" t="str">
        <f aca="false">IF(P$10&lt;=$D40,IF(P$10&lt;$C40,"",VLOOKUP($B11,$AJ$1:$AN$7,5,0)),"")</f>
        <v/>
      </c>
      <c r="Q40" s="239" t="str">
        <f aca="false">IF(Q$10&lt;=$D40,IF(Q$10&lt;$C40,"",VLOOKUP($B11,$AJ$1:$AN$7,5,0)),"")</f>
        <v/>
      </c>
      <c r="R40" s="239" t="str">
        <f aca="false">IF(R$10&lt;=$D40,IF(R$10&lt;$C40,"",VLOOKUP($B11,$AJ$1:$AN$7,5,0)),"")</f>
        <v/>
      </c>
      <c r="S40" s="239" t="str">
        <f aca="false">IF(S$10&lt;=$D40,IF(S$10&lt;$C40,"",VLOOKUP($B11,$AJ$1:$AN$7,5,0)),"")</f>
        <v/>
      </c>
      <c r="T40" s="239" t="str">
        <f aca="false">IF(T$10&lt;=$D40,IF(T$10&lt;$C40,"",VLOOKUP($B11,$AJ$1:$AN$7,5,0)),"")</f>
        <v/>
      </c>
      <c r="U40" s="239" t="str">
        <f aca="false">IF(U$10&lt;=$D40,IF(U$10&lt;$C40,"",VLOOKUP($B11,$AJ$1:$AN$7,5,0)),"")</f>
        <v/>
      </c>
      <c r="V40" s="239" t="str">
        <f aca="false">IF(V$10&lt;=$D40,IF(V$10&lt;$C40,"",VLOOKUP($B11,$AJ$1:$AN$7,5,0)),"")</f>
        <v/>
      </c>
      <c r="W40" s="239" t="str">
        <f aca="false">IF(W$10&lt;=$D40,IF(W$10&lt;$C40,"",VLOOKUP($B11,$AJ$1:$AN$7,5,0)),"")</f>
        <v/>
      </c>
      <c r="X40" s="239" t="str">
        <f aca="false">IF(X$10&lt;=$D40,IF(X$10&lt;$C40,"",VLOOKUP($B11,$AJ$1:$AN$7,5,0)),"")</f>
        <v/>
      </c>
      <c r="Y40" s="239" t="str">
        <f aca="false">IF(Y$10&lt;=$D40,IF(Y$10&lt;$C40,"",VLOOKUP($B11,$AJ$1:$AN$7,5,0)),"")</f>
        <v/>
      </c>
      <c r="Z40" s="239" t="str">
        <f aca="false">IF(Z$10&lt;=$D40,IF(Z$10&lt;$C40,"",VLOOKUP($B11,$AJ$1:$AN$7,5,0)),"")</f>
        <v/>
      </c>
      <c r="AA40" s="239" t="str">
        <f aca="false">IF(AA$10&lt;=$D40,IF(AA$10&lt;$C40,"",VLOOKUP($B11,$AJ$1:$AN$7,5,0)),"")</f>
        <v/>
      </c>
      <c r="AB40" s="239" t="str">
        <f aca="false">IF(AB$10&lt;=$D40,IF(AB$10&lt;$C40,"",VLOOKUP($B11,$AJ$1:$AN$7,5,0)),"")</f>
        <v/>
      </c>
      <c r="AC40" s="239" t="str">
        <f aca="false">IF(AC$10&lt;=$D40,IF(AC$10&lt;$C40,"",VLOOKUP($B11,$AJ$1:$AN$7,5,0)),"")</f>
        <v/>
      </c>
      <c r="AD40" s="239" t="str">
        <f aca="false">IF(AD$10&lt;=$D40,IF(AD$10&lt;$C40,"",VLOOKUP($B11,$AJ$1:$AN$7,5,0)),"")</f>
        <v/>
      </c>
      <c r="AE40" s="239" t="str">
        <f aca="false">IF(AE$10&lt;=$D40,IF(AE$10&lt;$C40,"",VLOOKUP($B11,$AJ$1:$AN$7,5,0)),"")</f>
        <v/>
      </c>
      <c r="AF40" s="239" t="str">
        <f aca="false">IF(AF$10&lt;=$D40,IF(AF$10&lt;$C40,"",VLOOKUP($B11,$AJ$1:$AN$7,5,0)),"")</f>
        <v/>
      </c>
      <c r="AG40" s="239" t="str">
        <f aca="false">IF(AG$10&lt;=$D40,IF(AG$10&lt;$C40,"",VLOOKUP($B11,$AJ$1:$AN$7,5,0)),"")</f>
        <v/>
      </c>
      <c r="AH40" s="239" t="str">
        <f aca="false">IF(AH$10&lt;=$D40,IF(AH$10&lt;$C40,"",VLOOKUP($B11,$AJ$1:$AN$7,5,0)),"")</f>
        <v/>
      </c>
      <c r="AI40" s="239" t="str">
        <f aca="false">IF(AI$10&lt;=$D40,IF(AI$10&lt;$C40,"",VLOOKUP($B11,$AJ$1:$AN$7,5,0)),"")</f>
        <v/>
      </c>
      <c r="AJ40" s="239" t="str">
        <f aca="false">IF(AJ$10&lt;=$D40,IF(AJ$10&lt;$C40,"",VLOOKUP($B11,$AJ$1:$AN$7,5,0)),"")</f>
        <v/>
      </c>
      <c r="AK40" s="239" t="str">
        <f aca="false">IF(AK$10&lt;=$D40,IF(AK$10&lt;$C40,"",VLOOKUP($B11,$AJ$1:$AN$7,5,0)),"")</f>
        <v/>
      </c>
      <c r="AL40" s="239" t="str">
        <f aca="false">IF(AL$10&lt;=$D40,IF(AL$10&lt;$C40,"",VLOOKUP($B11,$AJ$1:$AN$7,5,0)),"")</f>
        <v/>
      </c>
      <c r="AM40" s="239" t="str">
        <f aca="false">IF(AM$10&lt;=$D40,IF(AM$10&lt;$C40,"",VLOOKUP($B11,$AJ$1:$AN$7,5,0)),"")</f>
        <v/>
      </c>
      <c r="AN40" s="239" t="str">
        <f aca="false">IF(AN$10&lt;=$D40,IF(AN$10&lt;$C40,"",VLOOKUP($B11,$AJ$1:$AN$7,5,0)),"")</f>
        <v/>
      </c>
    </row>
    <row r="41" customFormat="false" ht="11.25" hidden="true" customHeight="false" outlineLevel="0" collapsed="false">
      <c r="A41" s="213" t="s">
        <v>44</v>
      </c>
    </row>
    <row r="42" customFormat="false" ht="11.25" hidden="true" customHeight="false" outlineLevel="0" collapsed="false">
      <c r="A42" s="213" t="s">
        <v>45</v>
      </c>
    </row>
    <row r="43" customFormat="false" ht="11.25" hidden="true" customHeight="false" outlineLevel="0" collapsed="false">
      <c r="A43" s="213" t="s">
        <v>46</v>
      </c>
    </row>
    <row r="44" customFormat="false" ht="11.25" hidden="true" customHeight="false" outlineLevel="0" collapsed="false">
      <c r="A44" s="213" t="s">
        <v>47</v>
      </c>
    </row>
    <row r="45" customFormat="false" ht="11.25" hidden="true" customHeight="false" outlineLevel="0" collapsed="false">
      <c r="A45" s="213" t="s">
        <v>48</v>
      </c>
    </row>
    <row r="46" customFormat="false" ht="11.25" hidden="true" customHeight="false" outlineLevel="0" collapsed="false">
      <c r="A46" s="213" t="s">
        <v>49</v>
      </c>
    </row>
    <row r="47" customFormat="false" ht="11.25" hidden="true" customHeight="false" outlineLevel="0" collapsed="false">
      <c r="A47" s="213" t="s">
        <v>50</v>
      </c>
    </row>
    <row r="48" customFormat="false" ht="11.25" hidden="true" customHeight="false" outlineLevel="0" collapsed="false">
      <c r="A48" s="213" t="s">
        <v>51</v>
      </c>
    </row>
    <row r="49" customFormat="false" ht="11.25" hidden="true" customHeight="false" outlineLevel="0" collapsed="false">
      <c r="A49" s="213" t="s">
        <v>52</v>
      </c>
    </row>
    <row r="50" customFormat="false" ht="11.25" hidden="true" customHeight="false" outlineLevel="0" collapsed="false">
      <c r="A50" s="213" t="s">
        <v>53</v>
      </c>
    </row>
    <row r="51" customFormat="false" ht="11.25" hidden="true" customHeight="false" outlineLevel="0" collapsed="false">
      <c r="A51" s="213" t="s">
        <v>54</v>
      </c>
    </row>
    <row r="52" customFormat="false" ht="11.25" hidden="true" customHeight="false" outlineLevel="0" collapsed="false">
      <c r="A52" s="213" t="s">
        <v>55</v>
      </c>
    </row>
    <row r="53" customFormat="false" ht="11.25" hidden="true" customHeight="false" outlineLevel="0" collapsed="false">
      <c r="A53" s="213" t="s">
        <v>56</v>
      </c>
    </row>
    <row r="54" customFormat="false" ht="11.25" hidden="true" customHeight="false" outlineLevel="0" collapsed="false">
      <c r="A54" s="213" t="s">
        <v>57</v>
      </c>
    </row>
    <row r="55" customFormat="false" ht="11.25" hidden="true" customHeight="false" outlineLevel="0" collapsed="false">
      <c r="A55" s="213" t="s">
        <v>58</v>
      </c>
    </row>
    <row r="56" customFormat="false" ht="11.25" hidden="true" customHeight="false" outlineLevel="0" collapsed="false">
      <c r="A56" s="213" t="s">
        <v>59</v>
      </c>
    </row>
    <row r="57" customFormat="false" ht="11.25" hidden="true" customHeight="false" outlineLevel="0" collapsed="false">
      <c r="A57" s="213" t="s">
        <v>60</v>
      </c>
    </row>
    <row r="58" customFormat="false" ht="11.25" hidden="true" customHeight="false" outlineLevel="0" collapsed="false">
      <c r="A58" s="213" t="s">
        <v>61</v>
      </c>
    </row>
    <row r="59" customFormat="false" ht="11.25" hidden="true" customHeight="false" outlineLevel="0" collapsed="false">
      <c r="A59" s="213" t="s">
        <v>62</v>
      </c>
    </row>
    <row r="60" customFormat="false" ht="11.25" hidden="true" customHeight="false" outlineLevel="0" collapsed="false">
      <c r="A60" s="213" t="s">
        <v>63</v>
      </c>
    </row>
    <row r="61" customFormat="false" ht="11.25" hidden="true" customHeight="false" outlineLevel="0" collapsed="false">
      <c r="A61" s="213" t="s">
        <v>64</v>
      </c>
    </row>
    <row r="62" customFormat="false" ht="11.25" hidden="true" customHeight="false" outlineLevel="0" collapsed="false">
      <c r="A62" s="213" t="s">
        <v>65</v>
      </c>
    </row>
    <row r="63" customFormat="false" ht="11.25" hidden="true" customHeight="false" outlineLevel="0" collapsed="false">
      <c r="A63" s="213" t="s">
        <v>66</v>
      </c>
    </row>
    <row r="64" customFormat="false" ht="11.25" hidden="true" customHeight="false" outlineLevel="0" collapsed="false">
      <c r="A64" s="213" t="s">
        <v>67</v>
      </c>
    </row>
    <row r="65" customFormat="false" ht="11.25" hidden="true" customHeight="false" outlineLevel="0" collapsed="false">
      <c r="A65" s="213" t="s">
        <v>68</v>
      </c>
    </row>
    <row r="66" customFormat="false" ht="11.25" hidden="true" customHeight="false" outlineLevel="0" collapsed="false">
      <c r="A66" s="213" t="s">
        <v>69</v>
      </c>
    </row>
    <row r="67" customFormat="false" ht="11.25" hidden="true" customHeight="false" outlineLevel="0" collapsed="false">
      <c r="A67" s="213" t="s">
        <v>70</v>
      </c>
    </row>
    <row r="68" customFormat="false" ht="11.25" hidden="true" customHeight="false" outlineLevel="0" collapsed="false">
      <c r="A68" s="213" t="s">
        <v>71</v>
      </c>
    </row>
    <row r="69" customFormat="false" ht="11.25" hidden="true" customHeight="false" outlineLevel="0" collapsed="false">
      <c r="A69" s="213" t="s">
        <v>72</v>
      </c>
    </row>
    <row r="70" customFormat="false" ht="11.25" hidden="true" customHeight="false" outlineLevel="0" collapsed="false">
      <c r="A70" s="213" t="s">
        <v>73</v>
      </c>
    </row>
    <row r="71" customFormat="false" ht="11.25" hidden="true" customHeight="false" outlineLevel="0" collapsed="false">
      <c r="A71" s="213" t="s">
        <v>74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E11:AN32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2 E13:AN19">
    <cfRule type="cellIs" priority="5" operator="notEqual" aboveAverage="0" equalAverage="0" bottom="0" percent="0" rank="0" text="" dxfId="3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0" sqref="E211"/>
    </sheetView>
  </sheetViews>
  <sheetFormatPr defaultRowHeight="12" zeroHeight="true" outlineLevelRow="0" outlineLevelCol="0"/>
  <cols>
    <col collapsed="false" customWidth="true" hidden="false" outlineLevel="0" max="1" min="1" style="241" width="44"/>
    <col collapsed="false" customWidth="true" hidden="false" outlineLevel="0" max="2" min="2" style="241" width="23.01"/>
    <col collapsed="false" customWidth="true" hidden="false" outlineLevel="0" max="3" min="3" style="241" width="18.12"/>
    <col collapsed="false" customWidth="true" hidden="false" outlineLevel="0" max="4" min="4" style="241" width="24.71"/>
    <col collapsed="false" customWidth="true" hidden="false" outlineLevel="0" max="5" min="5" style="241" width="19.31"/>
    <col collapsed="false" customWidth="true" hidden="false" outlineLevel="0" max="6" min="6" style="241" width="23.15"/>
    <col collapsed="false" customWidth="true" hidden="false" outlineLevel="0" max="7" min="7" style="241" width="1.71"/>
    <col collapsed="false" customWidth="true" hidden="true" outlineLevel="0" max="1025" min="8" style="241" width="8.86"/>
  </cols>
  <sheetData>
    <row r="1" customFormat="false" ht="12" hidden="false" customHeight="false" outlineLevel="0" collapsed="false">
      <c r="A1" s="242" t="str">
        <f aca="false">+Translation!A89</f>
        <v>Select your country</v>
      </c>
      <c r="B1" s="242"/>
      <c r="C1" s="242" t="str">
        <f aca="false">+Translation!A53</f>
        <v>Manager</v>
      </c>
      <c r="D1" s="242" t="str">
        <f aca="false">+Translation!A54</f>
        <v>Teacher/Trainer/Researcher</v>
      </c>
      <c r="E1" s="242" t="str">
        <f aca="false">+Translation!A55</f>
        <v>Technician</v>
      </c>
      <c r="F1" s="242" t="str">
        <f aca="false">+Translation!A56</f>
        <v>Administrative</v>
      </c>
      <c r="G1" s="243"/>
    </row>
    <row r="2" customFormat="false" ht="14.25" hidden="false" customHeight="true" outlineLevel="0" collapsed="false">
      <c r="A2" s="244" t="s">
        <v>75</v>
      </c>
      <c r="B2" s="245" t="s">
        <v>76</v>
      </c>
      <c r="C2" s="245" t="n">
        <v>353</v>
      </c>
      <c r="D2" s="245" t="n">
        <v>289</v>
      </c>
      <c r="E2" s="245" t="n">
        <v>228</v>
      </c>
      <c r="F2" s="245" t="n">
        <v>189</v>
      </c>
      <c r="G2" s="243"/>
    </row>
    <row r="3" customFormat="false" ht="14.25" hidden="false" customHeight="true" outlineLevel="0" collapsed="false">
      <c r="A3" s="244" t="s">
        <v>77</v>
      </c>
      <c r="B3" s="245" t="s">
        <v>76</v>
      </c>
      <c r="C3" s="245" t="n">
        <v>353</v>
      </c>
      <c r="D3" s="245" t="n">
        <v>289</v>
      </c>
      <c r="E3" s="245" t="n">
        <v>228</v>
      </c>
      <c r="F3" s="245" t="n">
        <v>189</v>
      </c>
      <c r="G3" s="243"/>
    </row>
    <row r="4" customFormat="false" ht="14.25" hidden="false" customHeight="true" outlineLevel="0" collapsed="false">
      <c r="A4" s="244" t="s">
        <v>78</v>
      </c>
      <c r="B4" s="245" t="s">
        <v>76</v>
      </c>
      <c r="C4" s="245" t="n">
        <v>353</v>
      </c>
      <c r="D4" s="245" t="n">
        <v>289</v>
      </c>
      <c r="E4" s="245" t="n">
        <v>228</v>
      </c>
      <c r="F4" s="245" t="n">
        <v>189</v>
      </c>
      <c r="G4" s="243"/>
    </row>
    <row r="5" customFormat="false" ht="14.25" hidden="false" customHeight="true" outlineLevel="0" collapsed="false">
      <c r="A5" s="244" t="s">
        <v>79</v>
      </c>
      <c r="B5" s="245" t="s">
        <v>76</v>
      </c>
      <c r="C5" s="245" t="n">
        <v>353</v>
      </c>
      <c r="D5" s="245" t="n">
        <v>289</v>
      </c>
      <c r="E5" s="245" t="n">
        <v>228</v>
      </c>
      <c r="F5" s="245" t="n">
        <v>189</v>
      </c>
      <c r="G5" s="243"/>
    </row>
    <row r="6" customFormat="false" ht="14.25" hidden="false" customHeight="true" outlineLevel="0" collapsed="false">
      <c r="A6" s="244" t="s">
        <v>14</v>
      </c>
      <c r="B6" s="245" t="s">
        <v>76</v>
      </c>
      <c r="C6" s="245" t="n">
        <v>353</v>
      </c>
      <c r="D6" s="245" t="n">
        <v>289</v>
      </c>
      <c r="E6" s="245" t="n">
        <v>228</v>
      </c>
      <c r="F6" s="245" t="n">
        <v>189</v>
      </c>
      <c r="G6" s="243"/>
    </row>
    <row r="7" customFormat="false" ht="14.25" hidden="false" customHeight="true" outlineLevel="0" collapsed="false">
      <c r="A7" s="244" t="s">
        <v>80</v>
      </c>
      <c r="B7" s="245" t="s">
        <v>76</v>
      </c>
      <c r="C7" s="245" t="n">
        <v>353</v>
      </c>
      <c r="D7" s="245" t="n">
        <v>289</v>
      </c>
      <c r="E7" s="245" t="n">
        <v>228</v>
      </c>
      <c r="F7" s="245" t="n">
        <v>189</v>
      </c>
      <c r="G7" s="243"/>
    </row>
    <row r="8" customFormat="false" ht="14.25" hidden="false" customHeight="true" outlineLevel="0" collapsed="false">
      <c r="A8" s="244" t="s">
        <v>81</v>
      </c>
      <c r="B8" s="245" t="s">
        <v>76</v>
      </c>
      <c r="C8" s="245" t="n">
        <v>353</v>
      </c>
      <c r="D8" s="245" t="n">
        <v>289</v>
      </c>
      <c r="E8" s="245" t="n">
        <v>228</v>
      </c>
      <c r="F8" s="245" t="n">
        <v>189</v>
      </c>
      <c r="G8" s="243"/>
    </row>
    <row r="9" customFormat="false" ht="14.25" hidden="false" customHeight="true" outlineLevel="0" collapsed="false">
      <c r="A9" s="244" t="s">
        <v>82</v>
      </c>
      <c r="B9" s="245" t="s">
        <v>76</v>
      </c>
      <c r="C9" s="245" t="n">
        <v>353</v>
      </c>
      <c r="D9" s="245" t="n">
        <v>289</v>
      </c>
      <c r="E9" s="245" t="n">
        <v>228</v>
      </c>
      <c r="F9" s="245" t="n">
        <v>189</v>
      </c>
      <c r="G9" s="243"/>
    </row>
    <row r="10" customFormat="false" ht="14.25" hidden="false" customHeight="true" outlineLevel="0" collapsed="false">
      <c r="A10" s="246" t="s">
        <v>83</v>
      </c>
      <c r="B10" s="247" t="s">
        <v>76</v>
      </c>
      <c r="C10" s="247" t="n">
        <v>336</v>
      </c>
      <c r="D10" s="247" t="n">
        <v>257</v>
      </c>
      <c r="E10" s="247" t="n">
        <v>194</v>
      </c>
      <c r="F10" s="247" t="n">
        <v>157</v>
      </c>
      <c r="G10" s="243"/>
    </row>
    <row r="11" customFormat="false" ht="14.25" hidden="false" customHeight="true" outlineLevel="0" collapsed="false">
      <c r="A11" s="248" t="s">
        <v>7</v>
      </c>
      <c r="B11" s="247" t="s">
        <v>76</v>
      </c>
      <c r="C11" s="247" t="n">
        <v>336</v>
      </c>
      <c r="D11" s="247" t="n">
        <v>257</v>
      </c>
      <c r="E11" s="247" t="n">
        <v>194</v>
      </c>
      <c r="F11" s="247" t="n">
        <v>157</v>
      </c>
      <c r="G11" s="243"/>
    </row>
    <row r="12" customFormat="false" ht="14.25" hidden="false" customHeight="true" outlineLevel="0" collapsed="false">
      <c r="A12" s="248" t="s">
        <v>84</v>
      </c>
      <c r="B12" s="247" t="s">
        <v>76</v>
      </c>
      <c r="C12" s="247" t="n">
        <v>336</v>
      </c>
      <c r="D12" s="247" t="n">
        <v>257</v>
      </c>
      <c r="E12" s="247" t="n">
        <v>194</v>
      </c>
      <c r="F12" s="247" t="n">
        <v>157</v>
      </c>
      <c r="G12" s="243"/>
    </row>
    <row r="13" customFormat="false" ht="14.25" hidden="false" customHeight="true" outlineLevel="0" collapsed="false">
      <c r="A13" s="248" t="s">
        <v>85</v>
      </c>
      <c r="B13" s="247" t="s">
        <v>76</v>
      </c>
      <c r="C13" s="247" t="n">
        <v>336</v>
      </c>
      <c r="D13" s="247" t="n">
        <v>257</v>
      </c>
      <c r="E13" s="247" t="n">
        <v>194</v>
      </c>
      <c r="F13" s="247" t="n">
        <v>157</v>
      </c>
      <c r="G13" s="243"/>
    </row>
    <row r="14" customFormat="false" ht="14.25" hidden="false" customHeight="true" outlineLevel="0" collapsed="false">
      <c r="A14" s="248" t="s">
        <v>12</v>
      </c>
      <c r="B14" s="247" t="s">
        <v>76</v>
      </c>
      <c r="C14" s="247" t="n">
        <v>336</v>
      </c>
      <c r="D14" s="247" t="n">
        <v>257</v>
      </c>
      <c r="E14" s="247" t="n">
        <v>194</v>
      </c>
      <c r="F14" s="247" t="n">
        <v>157</v>
      </c>
      <c r="G14" s="243"/>
    </row>
    <row r="15" customFormat="false" ht="14.25" hidden="false" customHeight="true" outlineLevel="0" collapsed="false">
      <c r="A15" s="248" t="s">
        <v>86</v>
      </c>
      <c r="B15" s="247" t="s">
        <v>76</v>
      </c>
      <c r="C15" s="247" t="n">
        <v>336</v>
      </c>
      <c r="D15" s="247" t="n">
        <v>257</v>
      </c>
      <c r="E15" s="247" t="n">
        <v>194</v>
      </c>
      <c r="F15" s="247" t="n">
        <v>157</v>
      </c>
      <c r="G15" s="243"/>
    </row>
    <row r="16" customFormat="false" ht="14.25" hidden="false" customHeight="true" outlineLevel="0" collapsed="false">
      <c r="A16" s="248" t="s">
        <v>87</v>
      </c>
      <c r="B16" s="247" t="s">
        <v>76</v>
      </c>
      <c r="C16" s="247" t="n">
        <v>336</v>
      </c>
      <c r="D16" s="247" t="n">
        <v>257</v>
      </c>
      <c r="E16" s="247" t="n">
        <v>194</v>
      </c>
      <c r="F16" s="247" t="n">
        <v>157</v>
      </c>
      <c r="G16" s="243"/>
    </row>
    <row r="17" customFormat="false" ht="14.25" hidden="false" customHeight="true" outlineLevel="0" collapsed="false">
      <c r="A17" s="249" t="s">
        <v>88</v>
      </c>
      <c r="B17" s="250" t="s">
        <v>76</v>
      </c>
      <c r="C17" s="250" t="n">
        <v>197</v>
      </c>
      <c r="D17" s="250" t="n">
        <v>164</v>
      </c>
      <c r="E17" s="250" t="n">
        <v>122</v>
      </c>
      <c r="F17" s="250" t="n">
        <v>93</v>
      </c>
      <c r="G17" s="243"/>
    </row>
    <row r="18" customFormat="false" ht="14.25" hidden="false" customHeight="true" outlineLevel="0" collapsed="false">
      <c r="A18" s="249" t="s">
        <v>89</v>
      </c>
      <c r="B18" s="250" t="s">
        <v>76</v>
      </c>
      <c r="C18" s="250" t="n">
        <v>197</v>
      </c>
      <c r="D18" s="250" t="n">
        <v>164</v>
      </c>
      <c r="E18" s="250" t="n">
        <v>122</v>
      </c>
      <c r="F18" s="250" t="n">
        <v>93</v>
      </c>
      <c r="G18" s="243"/>
    </row>
    <row r="19" customFormat="false" ht="14.25" hidden="false" customHeight="true" outlineLevel="0" collapsed="false">
      <c r="A19" s="249" t="s">
        <v>90</v>
      </c>
      <c r="B19" s="250" t="s">
        <v>76</v>
      </c>
      <c r="C19" s="250" t="n">
        <v>197</v>
      </c>
      <c r="D19" s="250" t="n">
        <v>164</v>
      </c>
      <c r="E19" s="250" t="n">
        <v>122</v>
      </c>
      <c r="F19" s="250" t="n">
        <v>93</v>
      </c>
      <c r="G19" s="243"/>
    </row>
    <row r="20" customFormat="false" ht="14.25" hidden="false" customHeight="true" outlineLevel="0" collapsed="false">
      <c r="A20" s="251" t="s">
        <v>91</v>
      </c>
      <c r="B20" s="250" t="s">
        <v>76</v>
      </c>
      <c r="C20" s="250" t="n">
        <v>197</v>
      </c>
      <c r="D20" s="250" t="n">
        <v>164</v>
      </c>
      <c r="E20" s="250" t="n">
        <v>122</v>
      </c>
      <c r="F20" s="250" t="n">
        <v>93</v>
      </c>
      <c r="G20" s="243"/>
    </row>
    <row r="21" customFormat="false" ht="14.25" hidden="false" customHeight="true" outlineLevel="0" collapsed="false">
      <c r="A21" s="249" t="s">
        <v>92</v>
      </c>
      <c r="B21" s="250" t="s">
        <v>76</v>
      </c>
      <c r="C21" s="250" t="n">
        <v>197</v>
      </c>
      <c r="D21" s="250" t="n">
        <v>164</v>
      </c>
      <c r="E21" s="250" t="n">
        <v>122</v>
      </c>
      <c r="F21" s="250" t="n">
        <v>93</v>
      </c>
      <c r="G21" s="243"/>
    </row>
    <row r="22" customFormat="false" ht="14.25" hidden="false" customHeight="true" outlineLevel="0" collapsed="false">
      <c r="A22" s="249" t="s">
        <v>93</v>
      </c>
      <c r="B22" s="250" t="s">
        <v>76</v>
      </c>
      <c r="C22" s="250" t="n">
        <v>197</v>
      </c>
      <c r="D22" s="250" t="n">
        <v>164</v>
      </c>
      <c r="E22" s="250" t="n">
        <v>122</v>
      </c>
      <c r="F22" s="250" t="n">
        <v>93</v>
      </c>
      <c r="G22" s="243"/>
    </row>
    <row r="23" customFormat="false" ht="14.25" hidden="false" customHeight="true" outlineLevel="0" collapsed="false">
      <c r="A23" s="249" t="s">
        <v>94</v>
      </c>
      <c r="B23" s="250" t="s">
        <v>76</v>
      </c>
      <c r="C23" s="250" t="n">
        <v>197</v>
      </c>
      <c r="D23" s="250" t="n">
        <v>164</v>
      </c>
      <c r="E23" s="250" t="n">
        <v>122</v>
      </c>
      <c r="F23" s="250" t="n">
        <v>93</v>
      </c>
      <c r="G23" s="243"/>
    </row>
    <row r="24" customFormat="false" ht="14.25" hidden="false" customHeight="true" outlineLevel="0" collapsed="false">
      <c r="A24" s="252" t="s">
        <v>95</v>
      </c>
      <c r="B24" s="253" t="s">
        <v>76</v>
      </c>
      <c r="C24" s="253" t="n">
        <v>106</v>
      </c>
      <c r="D24" s="253" t="n">
        <v>88</v>
      </c>
      <c r="E24" s="253" t="n">
        <v>66</v>
      </c>
      <c r="F24" s="253" t="n">
        <v>47</v>
      </c>
      <c r="G24" s="243"/>
    </row>
    <row r="25" customFormat="false" ht="14.25" hidden="false" customHeight="true" outlineLevel="0" collapsed="false">
      <c r="A25" s="254" t="s">
        <v>96</v>
      </c>
      <c r="B25" s="253" t="s">
        <v>76</v>
      </c>
      <c r="C25" s="253" t="n">
        <v>106</v>
      </c>
      <c r="D25" s="253" t="n">
        <v>88</v>
      </c>
      <c r="E25" s="253" t="n">
        <v>66</v>
      </c>
      <c r="F25" s="253" t="n">
        <v>47</v>
      </c>
      <c r="G25" s="243"/>
    </row>
    <row r="26" customFormat="false" ht="14.25" hidden="false" customHeight="true" outlineLevel="0" collapsed="false">
      <c r="A26" s="254" t="s">
        <v>97</v>
      </c>
      <c r="B26" s="253" t="s">
        <v>76</v>
      </c>
      <c r="C26" s="253" t="n">
        <v>106</v>
      </c>
      <c r="D26" s="253" t="n">
        <v>88</v>
      </c>
      <c r="E26" s="253" t="n">
        <v>66</v>
      </c>
      <c r="F26" s="253" t="n">
        <v>47</v>
      </c>
      <c r="G26" s="243"/>
    </row>
    <row r="27" customFormat="false" ht="14.25" hidden="false" customHeight="true" outlineLevel="0" collapsed="false">
      <c r="A27" s="254" t="s">
        <v>98</v>
      </c>
      <c r="B27" s="253" t="s">
        <v>76</v>
      </c>
      <c r="C27" s="253" t="n">
        <v>106</v>
      </c>
      <c r="D27" s="253" t="n">
        <v>88</v>
      </c>
      <c r="E27" s="253" t="n">
        <v>66</v>
      </c>
      <c r="F27" s="253" t="n">
        <v>47</v>
      </c>
      <c r="G27" s="243"/>
    </row>
    <row r="28" customFormat="false" ht="14.25" hidden="false" customHeight="true" outlineLevel="0" collapsed="false">
      <c r="A28" s="254" t="s">
        <v>99</v>
      </c>
      <c r="B28" s="253" t="s">
        <v>76</v>
      </c>
      <c r="C28" s="253" t="n">
        <v>106</v>
      </c>
      <c r="D28" s="253" t="n">
        <v>88</v>
      </c>
      <c r="E28" s="253" t="n">
        <v>66</v>
      </c>
      <c r="F28" s="253" t="n">
        <v>47</v>
      </c>
      <c r="G28" s="243"/>
    </row>
    <row r="29" customFormat="false" ht="14.25" hidden="false" customHeight="true" outlineLevel="0" collapsed="false">
      <c r="A29" s="254" t="s">
        <v>100</v>
      </c>
      <c r="B29" s="253" t="s">
        <v>76</v>
      </c>
      <c r="C29" s="253" t="n">
        <v>106</v>
      </c>
      <c r="D29" s="253" t="n">
        <v>88</v>
      </c>
      <c r="E29" s="253" t="n">
        <v>66</v>
      </c>
      <c r="F29" s="253" t="n">
        <v>47</v>
      </c>
      <c r="G29" s="243"/>
    </row>
    <row r="30" customFormat="false" ht="14.25" hidden="false" customHeight="true" outlineLevel="0" collapsed="false">
      <c r="A30" s="254" t="s">
        <v>101</v>
      </c>
      <c r="B30" s="253" t="s">
        <v>76</v>
      </c>
      <c r="C30" s="253" t="n">
        <v>106</v>
      </c>
      <c r="D30" s="253" t="n">
        <v>88</v>
      </c>
      <c r="E30" s="253" t="n">
        <v>66</v>
      </c>
      <c r="F30" s="253" t="n">
        <v>47</v>
      </c>
      <c r="G30" s="243"/>
    </row>
    <row r="31" customFormat="false" ht="14.25" hidden="false" customHeight="true" outlineLevel="0" collapsed="false">
      <c r="A31" s="254" t="s">
        <v>10</v>
      </c>
      <c r="B31" s="253" t="s">
        <v>76</v>
      </c>
      <c r="C31" s="253" t="n">
        <v>106</v>
      </c>
      <c r="D31" s="253" t="n">
        <v>88</v>
      </c>
      <c r="E31" s="253" t="n">
        <v>66</v>
      </c>
      <c r="F31" s="253" t="n">
        <v>47</v>
      </c>
      <c r="G31" s="243"/>
    </row>
    <row r="32" customFormat="false" ht="14.25" hidden="false" customHeight="true" outlineLevel="0" collapsed="false">
      <c r="A32" s="254" t="s">
        <v>102</v>
      </c>
      <c r="B32" s="253" t="s">
        <v>76</v>
      </c>
      <c r="C32" s="253" t="n">
        <v>106</v>
      </c>
      <c r="D32" s="253" t="n">
        <v>88</v>
      </c>
      <c r="E32" s="253" t="n">
        <v>66</v>
      </c>
      <c r="F32" s="253" t="n">
        <v>47</v>
      </c>
      <c r="G32" s="243"/>
    </row>
    <row r="33" customFormat="false" ht="14.25" hidden="false" customHeight="true" outlineLevel="0" collapsed="false">
      <c r="A33" s="254" t="s">
        <v>103</v>
      </c>
      <c r="B33" s="253" t="s">
        <v>76</v>
      </c>
      <c r="C33" s="253" t="n">
        <v>106</v>
      </c>
      <c r="D33" s="253" t="n">
        <v>88</v>
      </c>
      <c r="E33" s="253" t="n">
        <v>66</v>
      </c>
      <c r="F33" s="253" t="n">
        <v>47</v>
      </c>
      <c r="G33" s="243"/>
    </row>
    <row r="34" customFormat="false" ht="14.25" hidden="false" customHeight="true" outlineLevel="0" collapsed="false">
      <c r="A34" s="254" t="s">
        <v>104</v>
      </c>
      <c r="B34" s="253" t="s">
        <v>76</v>
      </c>
      <c r="C34" s="253" t="n">
        <v>106</v>
      </c>
      <c r="D34" s="253" t="n">
        <v>88</v>
      </c>
      <c r="E34" s="253" t="n">
        <v>66</v>
      </c>
      <c r="F34" s="253" t="n">
        <v>47</v>
      </c>
      <c r="G34" s="243"/>
    </row>
    <row r="35" customFormat="false" ht="14.25" hidden="false" customHeight="true" outlineLevel="0" collapsed="false">
      <c r="A35" s="254" t="s">
        <v>105</v>
      </c>
      <c r="B35" s="253" t="s">
        <v>76</v>
      </c>
      <c r="C35" s="253" t="n">
        <v>106</v>
      </c>
      <c r="D35" s="253" t="n">
        <v>88</v>
      </c>
      <c r="E35" s="253" t="n">
        <v>66</v>
      </c>
      <c r="F35" s="253" t="n">
        <v>47</v>
      </c>
      <c r="G35" s="243"/>
    </row>
    <row r="36" customFormat="false" ht="14.25" hidden="false" customHeight="true" outlineLevel="0" collapsed="false">
      <c r="A36" s="255" t="s">
        <v>106</v>
      </c>
      <c r="B36" s="256" t="s">
        <v>107</v>
      </c>
      <c r="C36" s="256" t="n">
        <v>353</v>
      </c>
      <c r="D36" s="256" t="n">
        <v>289</v>
      </c>
      <c r="E36" s="256" t="n">
        <v>228</v>
      </c>
      <c r="F36" s="256" t="n">
        <v>189</v>
      </c>
      <c r="G36" s="243"/>
    </row>
    <row r="37" customFormat="false" ht="14.25" hidden="false" customHeight="true" outlineLevel="0" collapsed="false">
      <c r="A37" s="257" t="s">
        <v>108</v>
      </c>
      <c r="B37" s="256" t="s">
        <v>107</v>
      </c>
      <c r="C37" s="256" t="n">
        <v>353</v>
      </c>
      <c r="D37" s="256" t="n">
        <v>289</v>
      </c>
      <c r="E37" s="256" t="n">
        <v>228</v>
      </c>
      <c r="F37" s="256" t="n">
        <v>189</v>
      </c>
      <c r="G37" s="243"/>
    </row>
    <row r="38" customFormat="false" ht="14.25" hidden="false" customHeight="true" outlineLevel="0" collapsed="false">
      <c r="A38" s="257" t="s">
        <v>109</v>
      </c>
      <c r="B38" s="256" t="s">
        <v>107</v>
      </c>
      <c r="C38" s="256" t="n">
        <v>353</v>
      </c>
      <c r="D38" s="256" t="n">
        <v>289</v>
      </c>
      <c r="E38" s="256" t="n">
        <v>228</v>
      </c>
      <c r="F38" s="256" t="n">
        <v>189</v>
      </c>
      <c r="G38" s="243"/>
    </row>
    <row r="39" customFormat="false" ht="14.25" hidden="false" customHeight="true" outlineLevel="0" collapsed="false">
      <c r="A39" s="257" t="s">
        <v>110</v>
      </c>
      <c r="B39" s="256" t="s">
        <v>107</v>
      </c>
      <c r="C39" s="256" t="n">
        <v>353</v>
      </c>
      <c r="D39" s="256" t="n">
        <v>289</v>
      </c>
      <c r="E39" s="256" t="n">
        <v>228</v>
      </c>
      <c r="F39" s="256" t="n">
        <v>189</v>
      </c>
      <c r="G39" s="243"/>
    </row>
    <row r="40" customFormat="false" ht="14.25" hidden="false" customHeight="true" outlineLevel="0" collapsed="false">
      <c r="A40" s="257" t="s">
        <v>111</v>
      </c>
      <c r="B40" s="256" t="s">
        <v>107</v>
      </c>
      <c r="C40" s="256" t="n">
        <v>353</v>
      </c>
      <c r="D40" s="256" t="n">
        <v>289</v>
      </c>
      <c r="E40" s="256" t="n">
        <v>228</v>
      </c>
      <c r="F40" s="256" t="n">
        <v>189</v>
      </c>
      <c r="G40" s="243"/>
    </row>
    <row r="41" customFormat="false" ht="14.25" hidden="false" customHeight="true" outlineLevel="0" collapsed="false">
      <c r="A41" s="257" t="s">
        <v>112</v>
      </c>
      <c r="B41" s="256" t="s">
        <v>107</v>
      </c>
      <c r="C41" s="256" t="n">
        <v>353</v>
      </c>
      <c r="D41" s="256" t="n">
        <v>289</v>
      </c>
      <c r="E41" s="256" t="n">
        <v>228</v>
      </c>
      <c r="F41" s="256" t="n">
        <v>189</v>
      </c>
      <c r="G41" s="243"/>
    </row>
    <row r="42" customFormat="false" ht="14.25" hidden="false" customHeight="true" outlineLevel="0" collapsed="false">
      <c r="A42" s="257" t="s">
        <v>113</v>
      </c>
      <c r="B42" s="256" t="s">
        <v>107</v>
      </c>
      <c r="C42" s="256" t="n">
        <v>353</v>
      </c>
      <c r="D42" s="256" t="n">
        <v>289</v>
      </c>
      <c r="E42" s="256" t="n">
        <v>228</v>
      </c>
      <c r="F42" s="256" t="n">
        <v>189</v>
      </c>
      <c r="G42" s="243"/>
    </row>
    <row r="43" customFormat="false" ht="14.25" hidden="false" customHeight="true" outlineLevel="0" collapsed="false">
      <c r="A43" s="257" t="s">
        <v>114</v>
      </c>
      <c r="B43" s="256" t="s">
        <v>107</v>
      </c>
      <c r="C43" s="256" t="n">
        <v>353</v>
      </c>
      <c r="D43" s="256" t="n">
        <v>289</v>
      </c>
      <c r="E43" s="256" t="n">
        <v>228</v>
      </c>
      <c r="F43" s="256" t="n">
        <v>189</v>
      </c>
      <c r="G43" s="243"/>
    </row>
    <row r="44" customFormat="false" ht="14.25" hidden="false" customHeight="true" outlineLevel="0" collapsed="false">
      <c r="A44" s="257" t="s">
        <v>115</v>
      </c>
      <c r="B44" s="256" t="s">
        <v>107</v>
      </c>
      <c r="C44" s="256" t="n">
        <v>353</v>
      </c>
      <c r="D44" s="256" t="n">
        <v>289</v>
      </c>
      <c r="E44" s="256" t="n">
        <v>228</v>
      </c>
      <c r="F44" s="256" t="n">
        <v>189</v>
      </c>
      <c r="G44" s="243"/>
    </row>
    <row r="45" customFormat="false" ht="14.25" hidden="false" customHeight="true" outlineLevel="0" collapsed="false">
      <c r="A45" s="258" t="s">
        <v>116</v>
      </c>
      <c r="B45" s="259" t="s">
        <v>107</v>
      </c>
      <c r="C45" s="259" t="n">
        <v>336</v>
      </c>
      <c r="D45" s="259" t="n">
        <v>257</v>
      </c>
      <c r="E45" s="259" t="n">
        <v>194</v>
      </c>
      <c r="F45" s="259" t="n">
        <v>157</v>
      </c>
      <c r="G45" s="243"/>
    </row>
    <row r="46" customFormat="false" ht="14.25" hidden="false" customHeight="true" outlineLevel="0" collapsed="false">
      <c r="A46" s="260" t="s">
        <v>117</v>
      </c>
      <c r="B46" s="259" t="s">
        <v>107</v>
      </c>
      <c r="C46" s="259" t="n">
        <v>336</v>
      </c>
      <c r="D46" s="259" t="n">
        <v>257</v>
      </c>
      <c r="E46" s="259" t="n">
        <v>194</v>
      </c>
      <c r="F46" s="259" t="n">
        <v>157</v>
      </c>
      <c r="G46" s="243"/>
    </row>
    <row r="47" customFormat="false" ht="14.25" hidden="false" customHeight="true" outlineLevel="0" collapsed="false">
      <c r="A47" s="260" t="s">
        <v>118</v>
      </c>
      <c r="B47" s="259" t="s">
        <v>107</v>
      </c>
      <c r="C47" s="259" t="n">
        <v>336</v>
      </c>
      <c r="D47" s="259" t="n">
        <v>257</v>
      </c>
      <c r="E47" s="259" t="n">
        <v>194</v>
      </c>
      <c r="F47" s="259" t="n">
        <v>157</v>
      </c>
      <c r="G47" s="243"/>
    </row>
    <row r="48" customFormat="false" ht="14.25" hidden="false" customHeight="true" outlineLevel="0" collapsed="false">
      <c r="A48" s="260" t="s">
        <v>119</v>
      </c>
      <c r="B48" s="259" t="s">
        <v>107</v>
      </c>
      <c r="C48" s="259" t="n">
        <v>336</v>
      </c>
      <c r="D48" s="259" t="n">
        <v>257</v>
      </c>
      <c r="E48" s="259" t="n">
        <v>194</v>
      </c>
      <c r="F48" s="259" t="n">
        <v>157</v>
      </c>
      <c r="G48" s="243"/>
    </row>
    <row r="49" customFormat="false" ht="14.25" hidden="false" customHeight="true" outlineLevel="0" collapsed="false">
      <c r="A49" s="260" t="s">
        <v>120</v>
      </c>
      <c r="B49" s="259" t="s">
        <v>107</v>
      </c>
      <c r="C49" s="259" t="n">
        <v>336</v>
      </c>
      <c r="D49" s="259" t="n">
        <v>257</v>
      </c>
      <c r="E49" s="259" t="n">
        <v>194</v>
      </c>
      <c r="F49" s="259" t="n">
        <v>157</v>
      </c>
      <c r="G49" s="243"/>
    </row>
    <row r="50" customFormat="false" ht="14.25" hidden="false" customHeight="true" outlineLevel="0" collapsed="false">
      <c r="A50" s="260" t="s">
        <v>121</v>
      </c>
      <c r="B50" s="259" t="s">
        <v>107</v>
      </c>
      <c r="C50" s="259" t="n">
        <v>336</v>
      </c>
      <c r="D50" s="259" t="n">
        <v>257</v>
      </c>
      <c r="E50" s="259" t="n">
        <v>194</v>
      </c>
      <c r="F50" s="259" t="n">
        <v>157</v>
      </c>
      <c r="G50" s="243"/>
    </row>
    <row r="51" customFormat="false" ht="14.25" hidden="false" customHeight="true" outlineLevel="0" collapsed="false">
      <c r="A51" s="260" t="s">
        <v>122</v>
      </c>
      <c r="B51" s="259" t="s">
        <v>107</v>
      </c>
      <c r="C51" s="259" t="n">
        <v>336</v>
      </c>
      <c r="D51" s="259" t="n">
        <v>257</v>
      </c>
      <c r="E51" s="259" t="n">
        <v>194</v>
      </c>
      <c r="F51" s="259" t="n">
        <v>157</v>
      </c>
      <c r="G51" s="243"/>
    </row>
    <row r="52" customFormat="false" ht="14.25" hidden="false" customHeight="true" outlineLevel="0" collapsed="false">
      <c r="A52" s="261" t="s">
        <v>123</v>
      </c>
      <c r="B52" s="262" t="s">
        <v>107</v>
      </c>
      <c r="C52" s="262" t="n">
        <v>197</v>
      </c>
      <c r="D52" s="262" t="n">
        <v>164</v>
      </c>
      <c r="E52" s="262" t="n">
        <v>122</v>
      </c>
      <c r="F52" s="262" t="n">
        <v>93</v>
      </c>
      <c r="G52" s="243"/>
    </row>
    <row r="53" customFormat="false" ht="14.25" hidden="false" customHeight="true" outlineLevel="0" collapsed="false">
      <c r="A53" s="263" t="s">
        <v>124</v>
      </c>
      <c r="B53" s="262" t="s">
        <v>107</v>
      </c>
      <c r="C53" s="262" t="n">
        <v>197</v>
      </c>
      <c r="D53" s="262" t="n">
        <v>164</v>
      </c>
      <c r="E53" s="262" t="n">
        <v>122</v>
      </c>
      <c r="F53" s="262" t="n">
        <v>93</v>
      </c>
      <c r="G53" s="243"/>
    </row>
    <row r="54" customFormat="false" ht="14.25" hidden="false" customHeight="true" outlineLevel="0" collapsed="false">
      <c r="A54" s="263" t="s">
        <v>125</v>
      </c>
      <c r="B54" s="262" t="s">
        <v>107</v>
      </c>
      <c r="C54" s="262" t="n">
        <v>197</v>
      </c>
      <c r="D54" s="262" t="n">
        <v>164</v>
      </c>
      <c r="E54" s="262" t="n">
        <v>122</v>
      </c>
      <c r="F54" s="262" t="n">
        <v>93</v>
      </c>
      <c r="G54" s="243"/>
    </row>
    <row r="55" customFormat="false" ht="14.25" hidden="false" customHeight="true" outlineLevel="0" collapsed="false">
      <c r="A55" s="263" t="s">
        <v>126</v>
      </c>
      <c r="B55" s="262" t="s">
        <v>107</v>
      </c>
      <c r="C55" s="262" t="n">
        <v>197</v>
      </c>
      <c r="D55" s="262" t="n">
        <v>164</v>
      </c>
      <c r="E55" s="262" t="n">
        <v>122</v>
      </c>
      <c r="F55" s="262" t="n">
        <v>93</v>
      </c>
      <c r="G55" s="243"/>
    </row>
    <row r="56" customFormat="false" ht="14.25" hidden="false" customHeight="true" outlineLevel="0" collapsed="false">
      <c r="A56" s="263" t="s">
        <v>127</v>
      </c>
      <c r="B56" s="262" t="s">
        <v>107</v>
      </c>
      <c r="C56" s="262" t="n">
        <v>197</v>
      </c>
      <c r="D56" s="262" t="n">
        <v>164</v>
      </c>
      <c r="E56" s="262" t="n">
        <v>122</v>
      </c>
      <c r="F56" s="262" t="n">
        <v>93</v>
      </c>
      <c r="G56" s="243"/>
    </row>
    <row r="57" customFormat="false" ht="14.25" hidden="false" customHeight="true" outlineLevel="0" collapsed="false">
      <c r="A57" s="263" t="s">
        <v>128</v>
      </c>
      <c r="B57" s="262" t="s">
        <v>107</v>
      </c>
      <c r="C57" s="262" t="n">
        <v>197</v>
      </c>
      <c r="D57" s="262" t="n">
        <v>164</v>
      </c>
      <c r="E57" s="262" t="n">
        <v>122</v>
      </c>
      <c r="F57" s="262" t="n">
        <v>93</v>
      </c>
      <c r="G57" s="243"/>
    </row>
    <row r="58" customFormat="false" ht="14.25" hidden="false" customHeight="true" outlineLevel="0" collapsed="false">
      <c r="A58" s="263" t="s">
        <v>129</v>
      </c>
      <c r="B58" s="262" t="s">
        <v>107</v>
      </c>
      <c r="C58" s="262" t="n">
        <v>197</v>
      </c>
      <c r="D58" s="262" t="n">
        <v>164</v>
      </c>
      <c r="E58" s="262" t="n">
        <v>122</v>
      </c>
      <c r="F58" s="262" t="n">
        <v>93</v>
      </c>
      <c r="G58" s="243"/>
    </row>
    <row r="59" customFormat="false" ht="14.25" hidden="false" customHeight="true" outlineLevel="0" collapsed="false">
      <c r="A59" s="263" t="s">
        <v>130</v>
      </c>
      <c r="B59" s="262" t="s">
        <v>107</v>
      </c>
      <c r="C59" s="262" t="n">
        <v>197</v>
      </c>
      <c r="D59" s="262" t="n">
        <v>164</v>
      </c>
      <c r="E59" s="262" t="n">
        <v>122</v>
      </c>
      <c r="F59" s="262" t="n">
        <v>93</v>
      </c>
      <c r="G59" s="243"/>
    </row>
    <row r="60" customFormat="false" ht="14.25" hidden="false" customHeight="true" outlineLevel="0" collapsed="false">
      <c r="A60" s="263" t="s">
        <v>131</v>
      </c>
      <c r="B60" s="262" t="s">
        <v>107</v>
      </c>
      <c r="C60" s="262" t="n">
        <v>197</v>
      </c>
      <c r="D60" s="262" t="n">
        <v>164</v>
      </c>
      <c r="E60" s="262" t="n">
        <v>122</v>
      </c>
      <c r="F60" s="262" t="n">
        <v>93</v>
      </c>
      <c r="G60" s="243"/>
    </row>
    <row r="61" customFormat="false" ht="14.25" hidden="false" customHeight="true" outlineLevel="0" collapsed="false">
      <c r="A61" s="264" t="s">
        <v>132</v>
      </c>
      <c r="B61" s="265" t="s">
        <v>107</v>
      </c>
      <c r="C61" s="265" t="n">
        <v>106</v>
      </c>
      <c r="D61" s="265" t="n">
        <v>88</v>
      </c>
      <c r="E61" s="265" t="n">
        <v>66</v>
      </c>
      <c r="F61" s="265" t="n">
        <v>47</v>
      </c>
      <c r="G61" s="243"/>
    </row>
    <row r="62" customFormat="false" ht="14.25" hidden="false" customHeight="true" outlineLevel="0" collapsed="false">
      <c r="A62" s="266" t="s">
        <v>133</v>
      </c>
      <c r="B62" s="265" t="s">
        <v>107</v>
      </c>
      <c r="C62" s="265" t="n">
        <v>106</v>
      </c>
      <c r="D62" s="265" t="n">
        <v>88</v>
      </c>
      <c r="E62" s="265" t="n">
        <v>66</v>
      </c>
      <c r="F62" s="265" t="n">
        <v>47</v>
      </c>
      <c r="G62" s="243"/>
    </row>
    <row r="63" customFormat="false" ht="14.25" hidden="false" customHeight="true" outlineLevel="0" collapsed="false">
      <c r="A63" s="266" t="s">
        <v>134</v>
      </c>
      <c r="B63" s="265" t="s">
        <v>107</v>
      </c>
      <c r="C63" s="265" t="n">
        <v>106</v>
      </c>
      <c r="D63" s="265" t="n">
        <v>88</v>
      </c>
      <c r="E63" s="265" t="n">
        <v>66</v>
      </c>
      <c r="F63" s="265" t="n">
        <v>47</v>
      </c>
      <c r="G63" s="243"/>
    </row>
    <row r="64" customFormat="false" ht="14.25" hidden="false" customHeight="true" outlineLevel="0" collapsed="false">
      <c r="A64" s="266" t="s">
        <v>135</v>
      </c>
      <c r="B64" s="265" t="s">
        <v>107</v>
      </c>
      <c r="C64" s="265" t="n">
        <v>106</v>
      </c>
      <c r="D64" s="265" t="n">
        <v>88</v>
      </c>
      <c r="E64" s="265" t="n">
        <v>66</v>
      </c>
      <c r="F64" s="265" t="n">
        <v>47</v>
      </c>
      <c r="G64" s="243"/>
    </row>
    <row r="65" customFormat="false" ht="14.25" hidden="false" customHeight="true" outlineLevel="0" collapsed="false">
      <c r="A65" s="266" t="s">
        <v>136</v>
      </c>
      <c r="B65" s="265" t="s">
        <v>107</v>
      </c>
      <c r="C65" s="265" t="n">
        <v>106</v>
      </c>
      <c r="D65" s="265" t="n">
        <v>88</v>
      </c>
      <c r="E65" s="265" t="n">
        <v>66</v>
      </c>
      <c r="F65" s="265" t="n">
        <v>47</v>
      </c>
      <c r="G65" s="243"/>
    </row>
    <row r="66" customFormat="false" ht="14.25" hidden="false" customHeight="true" outlineLevel="0" collapsed="false">
      <c r="A66" s="266" t="s">
        <v>137</v>
      </c>
      <c r="B66" s="265" t="s">
        <v>107</v>
      </c>
      <c r="C66" s="265" t="n">
        <v>106</v>
      </c>
      <c r="D66" s="265" t="n">
        <v>88</v>
      </c>
      <c r="E66" s="265" t="n">
        <v>66</v>
      </c>
      <c r="F66" s="265" t="n">
        <v>47</v>
      </c>
      <c r="G66" s="243"/>
    </row>
    <row r="67" customFormat="false" ht="14.25" hidden="false" customHeight="true" outlineLevel="0" collapsed="false">
      <c r="A67" s="266" t="s">
        <v>138</v>
      </c>
      <c r="B67" s="265" t="s">
        <v>107</v>
      </c>
      <c r="C67" s="265" t="n">
        <v>106</v>
      </c>
      <c r="D67" s="265" t="n">
        <v>88</v>
      </c>
      <c r="E67" s="265" t="n">
        <v>66</v>
      </c>
      <c r="F67" s="265" t="n">
        <v>47</v>
      </c>
      <c r="G67" s="243"/>
    </row>
    <row r="68" customFormat="false" ht="14.25" hidden="false" customHeight="true" outlineLevel="0" collapsed="false">
      <c r="A68" s="266" t="s">
        <v>139</v>
      </c>
      <c r="B68" s="265" t="s">
        <v>107</v>
      </c>
      <c r="C68" s="265" t="n">
        <v>106</v>
      </c>
      <c r="D68" s="265" t="n">
        <v>88</v>
      </c>
      <c r="E68" s="265" t="n">
        <v>66</v>
      </c>
      <c r="F68" s="265" t="n">
        <v>47</v>
      </c>
      <c r="G68" s="243"/>
    </row>
    <row r="69" customFormat="false" ht="14.25" hidden="false" customHeight="true" outlineLevel="0" collapsed="false">
      <c r="A69" s="266" t="s">
        <v>140</v>
      </c>
      <c r="B69" s="265" t="s">
        <v>107</v>
      </c>
      <c r="C69" s="265" t="n">
        <v>106</v>
      </c>
      <c r="D69" s="265" t="n">
        <v>88</v>
      </c>
      <c r="E69" s="265" t="n">
        <v>66</v>
      </c>
      <c r="F69" s="265" t="n">
        <v>47</v>
      </c>
      <c r="G69" s="243"/>
    </row>
    <row r="70" customFormat="false" ht="14.25" hidden="false" customHeight="true" outlineLevel="0" collapsed="false">
      <c r="A70" s="266" t="s">
        <v>141</v>
      </c>
      <c r="B70" s="265" t="s">
        <v>107</v>
      </c>
      <c r="C70" s="265" t="n">
        <v>106</v>
      </c>
      <c r="D70" s="265" t="n">
        <v>88</v>
      </c>
      <c r="E70" s="265" t="n">
        <v>66</v>
      </c>
      <c r="F70" s="265" t="n">
        <v>47</v>
      </c>
      <c r="G70" s="243"/>
    </row>
    <row r="71" customFormat="false" ht="14.25" hidden="false" customHeight="true" outlineLevel="0" collapsed="false">
      <c r="A71" s="266" t="s">
        <v>20</v>
      </c>
      <c r="B71" s="265" t="s">
        <v>107</v>
      </c>
      <c r="C71" s="265" t="n">
        <v>106</v>
      </c>
      <c r="D71" s="265" t="n">
        <v>88</v>
      </c>
      <c r="E71" s="265" t="n">
        <v>66</v>
      </c>
      <c r="F71" s="265" t="n">
        <v>47</v>
      </c>
      <c r="G71" s="243"/>
    </row>
    <row r="72" customFormat="false" ht="14.25" hidden="false" customHeight="true" outlineLevel="0" collapsed="false">
      <c r="A72" s="266" t="s">
        <v>142</v>
      </c>
      <c r="B72" s="265" t="s">
        <v>107</v>
      </c>
      <c r="C72" s="265" t="n">
        <v>106</v>
      </c>
      <c r="D72" s="265" t="n">
        <v>88</v>
      </c>
      <c r="E72" s="265" t="n">
        <v>66</v>
      </c>
      <c r="F72" s="265" t="n">
        <v>47</v>
      </c>
      <c r="G72" s="243"/>
    </row>
    <row r="73" customFormat="false" ht="14.25" hidden="false" customHeight="true" outlineLevel="0" collapsed="false">
      <c r="A73" s="266" t="s">
        <v>143</v>
      </c>
      <c r="B73" s="265" t="s">
        <v>107</v>
      </c>
      <c r="C73" s="265" t="n">
        <v>106</v>
      </c>
      <c r="D73" s="265" t="n">
        <v>88</v>
      </c>
      <c r="E73" s="265" t="n">
        <v>66</v>
      </c>
      <c r="F73" s="265" t="n">
        <v>47</v>
      </c>
      <c r="G73" s="243"/>
    </row>
    <row r="74" customFormat="false" ht="14.25" hidden="false" customHeight="true" outlineLevel="0" collapsed="false">
      <c r="A74" s="266" t="s">
        <v>144</v>
      </c>
      <c r="B74" s="265" t="s">
        <v>107</v>
      </c>
      <c r="C74" s="265" t="n">
        <v>106</v>
      </c>
      <c r="D74" s="265" t="n">
        <v>88</v>
      </c>
      <c r="E74" s="265" t="n">
        <v>66</v>
      </c>
      <c r="F74" s="265" t="n">
        <v>47</v>
      </c>
      <c r="G74" s="243"/>
    </row>
    <row r="75" customFormat="false" ht="14.25" hidden="false" customHeight="true" outlineLevel="0" collapsed="false">
      <c r="A75" s="266" t="s">
        <v>145</v>
      </c>
      <c r="B75" s="265" t="s">
        <v>107</v>
      </c>
      <c r="C75" s="265" t="n">
        <v>106</v>
      </c>
      <c r="D75" s="265" t="n">
        <v>88</v>
      </c>
      <c r="E75" s="265" t="n">
        <v>66</v>
      </c>
      <c r="F75" s="265" t="n">
        <v>47</v>
      </c>
      <c r="G75" s="243"/>
    </row>
    <row r="76" customFormat="false" ht="14.25" hidden="false" customHeight="true" outlineLevel="0" collapsed="false">
      <c r="A76" s="266" t="s">
        <v>146</v>
      </c>
      <c r="B76" s="265" t="s">
        <v>107</v>
      </c>
      <c r="C76" s="265" t="n">
        <v>106</v>
      </c>
      <c r="D76" s="265" t="n">
        <v>88</v>
      </c>
      <c r="E76" s="265" t="n">
        <v>66</v>
      </c>
      <c r="F76" s="265" t="n">
        <v>47</v>
      </c>
      <c r="G76" s="243"/>
    </row>
    <row r="77" customFormat="false" ht="14.25" hidden="false" customHeight="true" outlineLevel="0" collapsed="false">
      <c r="A77" s="266" t="s">
        <v>147</v>
      </c>
      <c r="B77" s="265" t="s">
        <v>107</v>
      </c>
      <c r="C77" s="265" t="n">
        <v>106</v>
      </c>
      <c r="D77" s="265" t="n">
        <v>88</v>
      </c>
      <c r="E77" s="265" t="n">
        <v>66</v>
      </c>
      <c r="F77" s="265" t="n">
        <v>47</v>
      </c>
      <c r="G77" s="243"/>
    </row>
    <row r="78" customFormat="false" ht="14.25" hidden="false" customHeight="true" outlineLevel="0" collapsed="false">
      <c r="A78" s="266" t="s">
        <v>148</v>
      </c>
      <c r="B78" s="265" t="s">
        <v>107</v>
      </c>
      <c r="C78" s="265" t="n">
        <v>106</v>
      </c>
      <c r="D78" s="265" t="n">
        <v>88</v>
      </c>
      <c r="E78" s="265" t="n">
        <v>66</v>
      </c>
      <c r="F78" s="265" t="n">
        <v>47</v>
      </c>
      <c r="G78" s="243"/>
    </row>
    <row r="79" customFormat="false" ht="14.25" hidden="false" customHeight="true" outlineLevel="0" collapsed="false">
      <c r="A79" s="266" t="s">
        <v>149</v>
      </c>
      <c r="B79" s="265" t="s">
        <v>107</v>
      </c>
      <c r="C79" s="265" t="n">
        <v>106</v>
      </c>
      <c r="D79" s="265" t="n">
        <v>88</v>
      </c>
      <c r="E79" s="265" t="n">
        <v>66</v>
      </c>
      <c r="F79" s="265" t="n">
        <v>47</v>
      </c>
      <c r="G79" s="243"/>
    </row>
    <row r="80" customFormat="false" ht="14.25" hidden="false" customHeight="true" outlineLevel="0" collapsed="false">
      <c r="A80" s="266" t="s">
        <v>150</v>
      </c>
      <c r="B80" s="265" t="s">
        <v>107</v>
      </c>
      <c r="C80" s="265" t="n">
        <v>106</v>
      </c>
      <c r="D80" s="265" t="n">
        <v>88</v>
      </c>
      <c r="E80" s="265" t="n">
        <v>66</v>
      </c>
      <c r="F80" s="265" t="n">
        <v>47</v>
      </c>
      <c r="G80" s="243"/>
    </row>
    <row r="81" customFormat="false" ht="14.25" hidden="false" customHeight="true" outlineLevel="0" collapsed="false">
      <c r="A81" s="266" t="s">
        <v>151</v>
      </c>
      <c r="B81" s="265" t="s">
        <v>107</v>
      </c>
      <c r="C81" s="265" t="n">
        <v>106</v>
      </c>
      <c r="D81" s="265" t="n">
        <v>88</v>
      </c>
      <c r="E81" s="265" t="n">
        <v>66</v>
      </c>
      <c r="F81" s="265" t="n">
        <v>47</v>
      </c>
      <c r="G81" s="243"/>
    </row>
    <row r="82" customFormat="false" ht="14.25" hidden="false" customHeight="true" outlineLevel="0" collapsed="false">
      <c r="A82" s="266" t="s">
        <v>152</v>
      </c>
      <c r="B82" s="265" t="s">
        <v>107</v>
      </c>
      <c r="C82" s="265" t="n">
        <v>106</v>
      </c>
      <c r="D82" s="265" t="n">
        <v>88</v>
      </c>
      <c r="E82" s="265" t="n">
        <v>66</v>
      </c>
      <c r="F82" s="265" t="n">
        <v>47</v>
      </c>
      <c r="G82" s="243"/>
    </row>
    <row r="83" customFormat="false" ht="14.25" hidden="false" customHeight="true" outlineLevel="0" collapsed="false">
      <c r="A83" s="266" t="s">
        <v>153</v>
      </c>
      <c r="B83" s="265" t="s">
        <v>107</v>
      </c>
      <c r="C83" s="265" t="n">
        <v>106</v>
      </c>
      <c r="D83" s="265" t="n">
        <v>88</v>
      </c>
      <c r="E83" s="265" t="n">
        <v>66</v>
      </c>
      <c r="F83" s="265" t="n">
        <v>47</v>
      </c>
      <c r="G83" s="243"/>
    </row>
    <row r="84" customFormat="false" ht="14.25" hidden="false" customHeight="true" outlineLevel="0" collapsed="false">
      <c r="A84" s="266" t="s">
        <v>154</v>
      </c>
      <c r="B84" s="265" t="s">
        <v>107</v>
      </c>
      <c r="C84" s="265" t="n">
        <v>106</v>
      </c>
      <c r="D84" s="265" t="n">
        <v>88</v>
      </c>
      <c r="E84" s="265" t="n">
        <v>66</v>
      </c>
      <c r="F84" s="265" t="n">
        <v>47</v>
      </c>
      <c r="G84" s="243"/>
    </row>
    <row r="85" customFormat="false" ht="14.25" hidden="false" customHeight="true" outlineLevel="0" collapsed="false">
      <c r="A85" s="266" t="s">
        <v>155</v>
      </c>
      <c r="B85" s="265" t="s">
        <v>107</v>
      </c>
      <c r="C85" s="265" t="n">
        <v>106</v>
      </c>
      <c r="D85" s="265" t="n">
        <v>88</v>
      </c>
      <c r="E85" s="265" t="n">
        <v>66</v>
      </c>
      <c r="F85" s="265" t="n">
        <v>47</v>
      </c>
      <c r="G85" s="243"/>
    </row>
    <row r="86" customFormat="false" ht="14.25" hidden="false" customHeight="true" outlineLevel="0" collapsed="false">
      <c r="A86" s="266" t="s">
        <v>156</v>
      </c>
      <c r="B86" s="265" t="s">
        <v>107</v>
      </c>
      <c r="C86" s="265" t="n">
        <v>106</v>
      </c>
      <c r="D86" s="265" t="n">
        <v>88</v>
      </c>
      <c r="E86" s="265" t="n">
        <v>66</v>
      </c>
      <c r="F86" s="265" t="n">
        <v>47</v>
      </c>
      <c r="G86" s="243"/>
    </row>
    <row r="87" customFormat="false" ht="14.25" hidden="false" customHeight="true" outlineLevel="0" collapsed="false">
      <c r="A87" s="266" t="s">
        <v>157</v>
      </c>
      <c r="B87" s="265" t="s">
        <v>107</v>
      </c>
      <c r="C87" s="265" t="n">
        <v>106</v>
      </c>
      <c r="D87" s="265" t="n">
        <v>88</v>
      </c>
      <c r="E87" s="265" t="n">
        <v>66</v>
      </c>
      <c r="F87" s="265" t="n">
        <v>47</v>
      </c>
      <c r="G87" s="243"/>
    </row>
    <row r="88" customFormat="false" ht="14.25" hidden="false" customHeight="true" outlineLevel="0" collapsed="false">
      <c r="A88" s="266" t="s">
        <v>158</v>
      </c>
      <c r="B88" s="265" t="s">
        <v>107</v>
      </c>
      <c r="C88" s="265" t="n">
        <v>106</v>
      </c>
      <c r="D88" s="265" t="n">
        <v>88</v>
      </c>
      <c r="E88" s="265" t="n">
        <v>66</v>
      </c>
      <c r="F88" s="265" t="n">
        <v>47</v>
      </c>
      <c r="G88" s="243"/>
    </row>
    <row r="89" customFormat="false" ht="14.25" hidden="false" customHeight="true" outlineLevel="0" collapsed="false">
      <c r="A89" s="266" t="s">
        <v>159</v>
      </c>
      <c r="B89" s="265" t="s">
        <v>107</v>
      </c>
      <c r="C89" s="265" t="n">
        <v>106</v>
      </c>
      <c r="D89" s="265" t="n">
        <v>88</v>
      </c>
      <c r="E89" s="265" t="n">
        <v>66</v>
      </c>
      <c r="F89" s="265" t="n">
        <v>47</v>
      </c>
      <c r="G89" s="243"/>
    </row>
    <row r="90" customFormat="false" ht="14.25" hidden="false" customHeight="true" outlineLevel="0" collapsed="false">
      <c r="A90" s="266" t="s">
        <v>160</v>
      </c>
      <c r="B90" s="265" t="s">
        <v>107</v>
      </c>
      <c r="C90" s="265" t="n">
        <v>106</v>
      </c>
      <c r="D90" s="265" t="n">
        <v>88</v>
      </c>
      <c r="E90" s="265" t="n">
        <v>66</v>
      </c>
      <c r="F90" s="265" t="n">
        <v>47</v>
      </c>
      <c r="G90" s="243"/>
    </row>
    <row r="91" customFormat="false" ht="14.25" hidden="false" customHeight="true" outlineLevel="0" collapsed="false">
      <c r="A91" s="266" t="s">
        <v>161</v>
      </c>
      <c r="B91" s="265" t="s">
        <v>107</v>
      </c>
      <c r="C91" s="265" t="n">
        <v>106</v>
      </c>
      <c r="D91" s="265" t="n">
        <v>88</v>
      </c>
      <c r="E91" s="265" t="n">
        <v>66</v>
      </c>
      <c r="F91" s="265" t="n">
        <v>47</v>
      </c>
      <c r="G91" s="243"/>
    </row>
    <row r="92" customFormat="false" ht="14.25" hidden="false" customHeight="true" outlineLevel="0" collapsed="false">
      <c r="A92" s="266" t="s">
        <v>162</v>
      </c>
      <c r="B92" s="265" t="s">
        <v>107</v>
      </c>
      <c r="C92" s="265" t="n">
        <v>106</v>
      </c>
      <c r="D92" s="265" t="n">
        <v>88</v>
      </c>
      <c r="E92" s="265" t="n">
        <v>66</v>
      </c>
      <c r="F92" s="265" t="n">
        <v>47</v>
      </c>
      <c r="G92" s="243"/>
    </row>
    <row r="93" customFormat="false" ht="14.25" hidden="false" customHeight="true" outlineLevel="0" collapsed="false">
      <c r="A93" s="266" t="s">
        <v>163</v>
      </c>
      <c r="B93" s="265" t="s">
        <v>107</v>
      </c>
      <c r="C93" s="265" t="n">
        <v>106</v>
      </c>
      <c r="D93" s="265" t="n">
        <v>88</v>
      </c>
      <c r="E93" s="265" t="n">
        <v>66</v>
      </c>
      <c r="F93" s="265" t="n">
        <v>47</v>
      </c>
      <c r="G93" s="243"/>
    </row>
    <row r="94" customFormat="false" ht="14.25" hidden="false" customHeight="true" outlineLevel="0" collapsed="false">
      <c r="A94" s="266" t="s">
        <v>164</v>
      </c>
      <c r="B94" s="265" t="s">
        <v>107</v>
      </c>
      <c r="C94" s="265" t="n">
        <v>106</v>
      </c>
      <c r="D94" s="265" t="n">
        <v>88</v>
      </c>
      <c r="E94" s="265" t="n">
        <v>66</v>
      </c>
      <c r="F94" s="265" t="n">
        <v>47</v>
      </c>
      <c r="G94" s="243"/>
    </row>
    <row r="95" customFormat="false" ht="14.25" hidden="false" customHeight="true" outlineLevel="0" collapsed="false">
      <c r="A95" s="266" t="s">
        <v>165</v>
      </c>
      <c r="B95" s="265" t="s">
        <v>107</v>
      </c>
      <c r="C95" s="265" t="n">
        <v>106</v>
      </c>
      <c r="D95" s="265" t="n">
        <v>88</v>
      </c>
      <c r="E95" s="265" t="n">
        <v>66</v>
      </c>
      <c r="F95" s="265" t="n">
        <v>47</v>
      </c>
      <c r="G95" s="243"/>
    </row>
    <row r="96" customFormat="false" ht="14.25" hidden="false" customHeight="true" outlineLevel="0" collapsed="false">
      <c r="A96" s="266" t="s">
        <v>166</v>
      </c>
      <c r="B96" s="265" t="s">
        <v>107</v>
      </c>
      <c r="C96" s="265" t="n">
        <v>106</v>
      </c>
      <c r="D96" s="265" t="n">
        <v>88</v>
      </c>
      <c r="E96" s="265" t="n">
        <v>66</v>
      </c>
      <c r="F96" s="265" t="n">
        <v>47</v>
      </c>
      <c r="G96" s="243"/>
    </row>
    <row r="97" customFormat="false" ht="14.25" hidden="false" customHeight="true" outlineLevel="0" collapsed="false">
      <c r="A97" s="266" t="s">
        <v>167</v>
      </c>
      <c r="B97" s="265" t="s">
        <v>107</v>
      </c>
      <c r="C97" s="265" t="n">
        <v>106</v>
      </c>
      <c r="D97" s="265" t="n">
        <v>88</v>
      </c>
      <c r="E97" s="265" t="n">
        <v>66</v>
      </c>
      <c r="F97" s="265" t="n">
        <v>47</v>
      </c>
      <c r="G97" s="243"/>
    </row>
    <row r="98" customFormat="false" ht="14.25" hidden="false" customHeight="true" outlineLevel="0" collapsed="false">
      <c r="A98" s="266" t="s">
        <v>168</v>
      </c>
      <c r="B98" s="265" t="s">
        <v>107</v>
      </c>
      <c r="C98" s="265" t="n">
        <v>106</v>
      </c>
      <c r="D98" s="265" t="n">
        <v>88</v>
      </c>
      <c r="E98" s="265" t="n">
        <v>66</v>
      </c>
      <c r="F98" s="265" t="n">
        <v>47</v>
      </c>
      <c r="G98" s="243"/>
    </row>
    <row r="99" customFormat="false" ht="14.25" hidden="false" customHeight="true" outlineLevel="0" collapsed="false">
      <c r="A99" s="266" t="s">
        <v>169</v>
      </c>
      <c r="B99" s="265" t="s">
        <v>107</v>
      </c>
      <c r="C99" s="265" t="n">
        <v>106</v>
      </c>
      <c r="D99" s="265" t="n">
        <v>88</v>
      </c>
      <c r="E99" s="265" t="n">
        <v>66</v>
      </c>
      <c r="F99" s="265" t="n">
        <v>47</v>
      </c>
      <c r="G99" s="243"/>
    </row>
    <row r="100" customFormat="false" ht="14.25" hidden="false" customHeight="true" outlineLevel="0" collapsed="false">
      <c r="A100" s="266" t="s">
        <v>170</v>
      </c>
      <c r="B100" s="265" t="s">
        <v>107</v>
      </c>
      <c r="C100" s="265" t="n">
        <v>106</v>
      </c>
      <c r="D100" s="265" t="n">
        <v>88</v>
      </c>
      <c r="E100" s="265" t="n">
        <v>66</v>
      </c>
      <c r="F100" s="265" t="n">
        <v>47</v>
      </c>
      <c r="G100" s="243"/>
    </row>
    <row r="101" customFormat="false" ht="14.25" hidden="false" customHeight="true" outlineLevel="0" collapsed="false">
      <c r="A101" s="266" t="s">
        <v>125</v>
      </c>
      <c r="B101" s="265" t="s">
        <v>107</v>
      </c>
      <c r="C101" s="265" t="n">
        <v>106</v>
      </c>
      <c r="D101" s="265" t="n">
        <v>88</v>
      </c>
      <c r="E101" s="265" t="n">
        <v>66</v>
      </c>
      <c r="F101" s="265" t="n">
        <v>47</v>
      </c>
      <c r="G101" s="243"/>
    </row>
    <row r="102" customFormat="false" ht="14.25" hidden="false" customHeight="true" outlineLevel="0" collapsed="false">
      <c r="A102" s="266" t="s">
        <v>171</v>
      </c>
      <c r="B102" s="265" t="s">
        <v>107</v>
      </c>
      <c r="C102" s="265" t="n">
        <v>106</v>
      </c>
      <c r="D102" s="265" t="n">
        <v>88</v>
      </c>
      <c r="E102" s="265" t="n">
        <v>66</v>
      </c>
      <c r="F102" s="265" t="n">
        <v>47</v>
      </c>
      <c r="G102" s="243"/>
    </row>
    <row r="103" customFormat="false" ht="14.25" hidden="false" customHeight="true" outlineLevel="0" collapsed="false">
      <c r="A103" s="266" t="s">
        <v>172</v>
      </c>
      <c r="B103" s="265" t="s">
        <v>107</v>
      </c>
      <c r="C103" s="265" t="n">
        <v>106</v>
      </c>
      <c r="D103" s="265" t="n">
        <v>88</v>
      </c>
      <c r="E103" s="265" t="n">
        <v>66</v>
      </c>
      <c r="F103" s="265" t="n">
        <v>47</v>
      </c>
      <c r="G103" s="243"/>
    </row>
    <row r="104" customFormat="false" ht="14.25" hidden="false" customHeight="true" outlineLevel="0" collapsed="false">
      <c r="A104" s="266" t="s">
        <v>173</v>
      </c>
      <c r="B104" s="265" t="s">
        <v>107</v>
      </c>
      <c r="C104" s="265" t="n">
        <v>106</v>
      </c>
      <c r="D104" s="265" t="n">
        <v>88</v>
      </c>
      <c r="E104" s="265" t="n">
        <v>66</v>
      </c>
      <c r="F104" s="265" t="n">
        <v>47</v>
      </c>
      <c r="G104" s="243"/>
    </row>
    <row r="105" customFormat="false" ht="14.25" hidden="false" customHeight="true" outlineLevel="0" collapsed="false">
      <c r="A105" s="266" t="s">
        <v>174</v>
      </c>
      <c r="B105" s="265" t="s">
        <v>107</v>
      </c>
      <c r="C105" s="265" t="n">
        <v>106</v>
      </c>
      <c r="D105" s="265" t="n">
        <v>88</v>
      </c>
      <c r="E105" s="265" t="n">
        <v>66</v>
      </c>
      <c r="F105" s="265" t="n">
        <v>47</v>
      </c>
      <c r="G105" s="243"/>
    </row>
    <row r="106" customFormat="false" ht="14.25" hidden="false" customHeight="true" outlineLevel="0" collapsed="false">
      <c r="A106" s="266" t="s">
        <v>175</v>
      </c>
      <c r="B106" s="265" t="s">
        <v>107</v>
      </c>
      <c r="C106" s="265" t="n">
        <v>106</v>
      </c>
      <c r="D106" s="265" t="n">
        <v>88</v>
      </c>
      <c r="E106" s="265" t="n">
        <v>66</v>
      </c>
      <c r="F106" s="265" t="n">
        <v>47</v>
      </c>
      <c r="G106" s="243"/>
    </row>
    <row r="107" customFormat="false" ht="14.25" hidden="false" customHeight="true" outlineLevel="0" collapsed="false">
      <c r="A107" s="266" t="s">
        <v>176</v>
      </c>
      <c r="B107" s="265" t="s">
        <v>107</v>
      </c>
      <c r="C107" s="265" t="n">
        <v>106</v>
      </c>
      <c r="D107" s="265" t="n">
        <v>88</v>
      </c>
      <c r="E107" s="265" t="n">
        <v>66</v>
      </c>
      <c r="F107" s="265" t="n">
        <v>47</v>
      </c>
      <c r="G107" s="243"/>
    </row>
    <row r="108" customFormat="false" ht="14.25" hidden="false" customHeight="true" outlineLevel="0" collapsed="false">
      <c r="A108" s="266" t="s">
        <v>177</v>
      </c>
      <c r="B108" s="265" t="s">
        <v>107</v>
      </c>
      <c r="C108" s="265" t="n">
        <v>106</v>
      </c>
      <c r="D108" s="265" t="n">
        <v>88</v>
      </c>
      <c r="E108" s="265" t="n">
        <v>66</v>
      </c>
      <c r="F108" s="265" t="n">
        <v>47</v>
      </c>
      <c r="G108" s="243"/>
    </row>
    <row r="109" customFormat="false" ht="14.25" hidden="false" customHeight="true" outlineLevel="0" collapsed="false">
      <c r="A109" s="266" t="s">
        <v>178</v>
      </c>
      <c r="B109" s="265" t="s">
        <v>107</v>
      </c>
      <c r="C109" s="265" t="n">
        <v>106</v>
      </c>
      <c r="D109" s="265" t="n">
        <v>88</v>
      </c>
      <c r="E109" s="265" t="n">
        <v>66</v>
      </c>
      <c r="F109" s="265" t="n">
        <v>47</v>
      </c>
      <c r="G109" s="243"/>
    </row>
    <row r="110" customFormat="false" ht="14.25" hidden="false" customHeight="true" outlineLevel="0" collapsed="false">
      <c r="A110" s="266" t="s">
        <v>179</v>
      </c>
      <c r="B110" s="265" t="s">
        <v>107</v>
      </c>
      <c r="C110" s="265" t="n">
        <v>106</v>
      </c>
      <c r="D110" s="265" t="n">
        <v>88</v>
      </c>
      <c r="E110" s="265" t="n">
        <v>66</v>
      </c>
      <c r="F110" s="265" t="n">
        <v>47</v>
      </c>
      <c r="G110" s="243"/>
    </row>
    <row r="111" customFormat="false" ht="14.25" hidden="false" customHeight="true" outlineLevel="0" collapsed="false">
      <c r="A111" s="266" t="s">
        <v>180</v>
      </c>
      <c r="B111" s="265" t="s">
        <v>107</v>
      </c>
      <c r="C111" s="265" t="n">
        <v>106</v>
      </c>
      <c r="D111" s="265" t="n">
        <v>88</v>
      </c>
      <c r="E111" s="265" t="n">
        <v>66</v>
      </c>
      <c r="F111" s="265" t="n">
        <v>47</v>
      </c>
      <c r="G111" s="243"/>
    </row>
    <row r="112" customFormat="false" ht="14.25" hidden="false" customHeight="true" outlineLevel="0" collapsed="false">
      <c r="A112" s="266" t="s">
        <v>181</v>
      </c>
      <c r="B112" s="265" t="s">
        <v>107</v>
      </c>
      <c r="C112" s="265" t="n">
        <v>106</v>
      </c>
      <c r="D112" s="265" t="n">
        <v>88</v>
      </c>
      <c r="E112" s="265" t="n">
        <v>66</v>
      </c>
      <c r="F112" s="265" t="n">
        <v>47</v>
      </c>
      <c r="G112" s="243"/>
    </row>
    <row r="113" customFormat="false" ht="14.25" hidden="false" customHeight="true" outlineLevel="0" collapsed="false">
      <c r="A113" s="266" t="s">
        <v>182</v>
      </c>
      <c r="B113" s="265" t="s">
        <v>107</v>
      </c>
      <c r="C113" s="265" t="n">
        <v>106</v>
      </c>
      <c r="D113" s="265" t="n">
        <v>88</v>
      </c>
      <c r="E113" s="265" t="n">
        <v>66</v>
      </c>
      <c r="F113" s="265" t="n">
        <v>47</v>
      </c>
      <c r="G113" s="243"/>
    </row>
    <row r="114" customFormat="false" ht="14.25" hidden="false" customHeight="true" outlineLevel="0" collapsed="false">
      <c r="A114" s="266" t="s">
        <v>183</v>
      </c>
      <c r="B114" s="265" t="s">
        <v>107</v>
      </c>
      <c r="C114" s="265" t="n">
        <v>106</v>
      </c>
      <c r="D114" s="265" t="n">
        <v>88</v>
      </c>
      <c r="E114" s="265" t="n">
        <v>66</v>
      </c>
      <c r="F114" s="265" t="n">
        <v>47</v>
      </c>
      <c r="G114" s="243"/>
    </row>
    <row r="115" customFormat="false" ht="14.25" hidden="false" customHeight="true" outlineLevel="0" collapsed="false">
      <c r="A115" s="266" t="s">
        <v>184</v>
      </c>
      <c r="B115" s="265" t="s">
        <v>107</v>
      </c>
      <c r="C115" s="265" t="n">
        <v>106</v>
      </c>
      <c r="D115" s="265" t="n">
        <v>88</v>
      </c>
      <c r="E115" s="265" t="n">
        <v>66</v>
      </c>
      <c r="F115" s="265" t="n">
        <v>47</v>
      </c>
      <c r="G115" s="243"/>
    </row>
    <row r="116" customFormat="false" ht="14.25" hidden="false" customHeight="true" outlineLevel="0" collapsed="false">
      <c r="A116" s="266" t="s">
        <v>185</v>
      </c>
      <c r="B116" s="265" t="s">
        <v>107</v>
      </c>
      <c r="C116" s="265" t="n">
        <v>106</v>
      </c>
      <c r="D116" s="265" t="n">
        <v>88</v>
      </c>
      <c r="E116" s="265" t="n">
        <v>66</v>
      </c>
      <c r="F116" s="265" t="n">
        <v>47</v>
      </c>
      <c r="G116" s="243"/>
    </row>
    <row r="117" customFormat="false" ht="14.25" hidden="false" customHeight="true" outlineLevel="0" collapsed="false">
      <c r="A117" s="266" t="s">
        <v>186</v>
      </c>
      <c r="B117" s="265" t="s">
        <v>107</v>
      </c>
      <c r="C117" s="265" t="n">
        <v>106</v>
      </c>
      <c r="D117" s="265" t="n">
        <v>88</v>
      </c>
      <c r="E117" s="265" t="n">
        <v>66</v>
      </c>
      <c r="F117" s="265" t="n">
        <v>47</v>
      </c>
      <c r="G117" s="243"/>
    </row>
    <row r="118" customFormat="false" ht="14.25" hidden="false" customHeight="true" outlineLevel="0" collapsed="false">
      <c r="A118" s="266" t="s">
        <v>187</v>
      </c>
      <c r="B118" s="265" t="s">
        <v>107</v>
      </c>
      <c r="C118" s="265" t="n">
        <v>106</v>
      </c>
      <c r="D118" s="265" t="n">
        <v>88</v>
      </c>
      <c r="E118" s="265" t="n">
        <v>66</v>
      </c>
      <c r="F118" s="265" t="n">
        <v>47</v>
      </c>
      <c r="G118" s="243"/>
    </row>
    <row r="119" customFormat="false" ht="14.25" hidden="false" customHeight="true" outlineLevel="0" collapsed="false">
      <c r="A119" s="266" t="s">
        <v>188</v>
      </c>
      <c r="B119" s="265" t="s">
        <v>107</v>
      </c>
      <c r="C119" s="265" t="n">
        <v>106</v>
      </c>
      <c r="D119" s="265" t="n">
        <v>88</v>
      </c>
      <c r="E119" s="265" t="n">
        <v>66</v>
      </c>
      <c r="F119" s="265" t="n">
        <v>47</v>
      </c>
      <c r="G119" s="243"/>
    </row>
    <row r="120" customFormat="false" ht="14.25" hidden="false" customHeight="true" outlineLevel="0" collapsed="false">
      <c r="A120" s="266" t="s">
        <v>189</v>
      </c>
      <c r="B120" s="265" t="s">
        <v>107</v>
      </c>
      <c r="C120" s="265" t="n">
        <v>106</v>
      </c>
      <c r="D120" s="265" t="n">
        <v>88</v>
      </c>
      <c r="E120" s="265" t="n">
        <v>66</v>
      </c>
      <c r="F120" s="265" t="n">
        <v>47</v>
      </c>
      <c r="G120" s="243"/>
    </row>
    <row r="121" customFormat="false" ht="14.25" hidden="false" customHeight="true" outlineLevel="0" collapsed="false">
      <c r="A121" s="266" t="s">
        <v>190</v>
      </c>
      <c r="B121" s="265" t="s">
        <v>107</v>
      </c>
      <c r="C121" s="265" t="n">
        <v>106</v>
      </c>
      <c r="D121" s="265" t="n">
        <v>88</v>
      </c>
      <c r="E121" s="265" t="n">
        <v>66</v>
      </c>
      <c r="F121" s="265" t="n">
        <v>47</v>
      </c>
      <c r="G121" s="243"/>
    </row>
    <row r="122" customFormat="false" ht="14.25" hidden="false" customHeight="true" outlineLevel="0" collapsed="false">
      <c r="A122" s="266" t="s">
        <v>191</v>
      </c>
      <c r="B122" s="265" t="s">
        <v>107</v>
      </c>
      <c r="C122" s="265" t="n">
        <v>106</v>
      </c>
      <c r="D122" s="265" t="n">
        <v>88</v>
      </c>
      <c r="E122" s="265" t="n">
        <v>66</v>
      </c>
      <c r="F122" s="265" t="n">
        <v>47</v>
      </c>
      <c r="G122" s="243"/>
    </row>
    <row r="123" customFormat="false" ht="14.25" hidden="false" customHeight="true" outlineLevel="0" collapsed="false">
      <c r="A123" s="266" t="s">
        <v>192</v>
      </c>
      <c r="B123" s="265" t="s">
        <v>107</v>
      </c>
      <c r="C123" s="265" t="n">
        <v>106</v>
      </c>
      <c r="D123" s="265" t="n">
        <v>88</v>
      </c>
      <c r="E123" s="265" t="n">
        <v>66</v>
      </c>
      <c r="F123" s="265" t="n">
        <v>47</v>
      </c>
      <c r="G123" s="243"/>
    </row>
    <row r="124" customFormat="false" ht="14.25" hidden="false" customHeight="true" outlineLevel="0" collapsed="false">
      <c r="A124" s="266" t="s">
        <v>193</v>
      </c>
      <c r="B124" s="265" t="s">
        <v>107</v>
      </c>
      <c r="C124" s="265" t="n">
        <v>106</v>
      </c>
      <c r="D124" s="265" t="n">
        <v>88</v>
      </c>
      <c r="E124" s="265" t="n">
        <v>66</v>
      </c>
      <c r="F124" s="265" t="n">
        <v>47</v>
      </c>
      <c r="G124" s="243"/>
    </row>
    <row r="125" customFormat="false" ht="14.25" hidden="false" customHeight="true" outlineLevel="0" collapsed="false">
      <c r="A125" s="266" t="s">
        <v>194</v>
      </c>
      <c r="B125" s="265" t="s">
        <v>107</v>
      </c>
      <c r="C125" s="265" t="n">
        <v>106</v>
      </c>
      <c r="D125" s="265" t="n">
        <v>88</v>
      </c>
      <c r="E125" s="265" t="n">
        <v>66</v>
      </c>
      <c r="F125" s="265" t="n">
        <v>47</v>
      </c>
      <c r="G125" s="243"/>
    </row>
    <row r="126" customFormat="false" ht="14.25" hidden="false" customHeight="true" outlineLevel="0" collapsed="false">
      <c r="A126" s="266" t="s">
        <v>195</v>
      </c>
      <c r="B126" s="265" t="s">
        <v>107</v>
      </c>
      <c r="C126" s="265" t="n">
        <v>106</v>
      </c>
      <c r="D126" s="265" t="n">
        <v>88</v>
      </c>
      <c r="E126" s="265" t="n">
        <v>66</v>
      </c>
      <c r="F126" s="265" t="n">
        <v>47</v>
      </c>
      <c r="G126" s="243"/>
    </row>
    <row r="127" customFormat="false" ht="14.25" hidden="false" customHeight="true" outlineLevel="0" collapsed="false">
      <c r="A127" s="266" t="s">
        <v>196</v>
      </c>
      <c r="B127" s="265" t="s">
        <v>107</v>
      </c>
      <c r="C127" s="265" t="n">
        <v>106</v>
      </c>
      <c r="D127" s="265" t="n">
        <v>88</v>
      </c>
      <c r="E127" s="265" t="n">
        <v>66</v>
      </c>
      <c r="F127" s="265" t="n">
        <v>47</v>
      </c>
      <c r="G127" s="243"/>
    </row>
    <row r="128" customFormat="false" ht="14.25" hidden="false" customHeight="true" outlineLevel="0" collapsed="false">
      <c r="A128" s="266" t="s">
        <v>197</v>
      </c>
      <c r="B128" s="265" t="s">
        <v>107</v>
      </c>
      <c r="C128" s="265" t="n">
        <v>106</v>
      </c>
      <c r="D128" s="265" t="n">
        <v>88</v>
      </c>
      <c r="E128" s="265" t="n">
        <v>66</v>
      </c>
      <c r="F128" s="265" t="n">
        <v>47</v>
      </c>
      <c r="G128" s="243"/>
    </row>
    <row r="129" customFormat="false" ht="14.25" hidden="false" customHeight="true" outlineLevel="0" collapsed="false">
      <c r="A129" s="266" t="s">
        <v>198</v>
      </c>
      <c r="B129" s="265" t="s">
        <v>107</v>
      </c>
      <c r="C129" s="265" t="n">
        <v>106</v>
      </c>
      <c r="D129" s="265" t="n">
        <v>88</v>
      </c>
      <c r="E129" s="265" t="n">
        <v>66</v>
      </c>
      <c r="F129" s="265" t="n">
        <v>47</v>
      </c>
      <c r="G129" s="243"/>
    </row>
    <row r="130" customFormat="false" ht="14.25" hidden="false" customHeight="true" outlineLevel="0" collapsed="false">
      <c r="A130" s="266" t="s">
        <v>199</v>
      </c>
      <c r="B130" s="265" t="s">
        <v>107</v>
      </c>
      <c r="C130" s="265" t="n">
        <v>106</v>
      </c>
      <c r="D130" s="265" t="n">
        <v>88</v>
      </c>
      <c r="E130" s="265" t="n">
        <v>66</v>
      </c>
      <c r="F130" s="265" t="n">
        <v>47</v>
      </c>
      <c r="G130" s="243"/>
    </row>
    <row r="131" customFormat="false" ht="14.25" hidden="false" customHeight="true" outlineLevel="0" collapsed="false">
      <c r="A131" s="266" t="s">
        <v>200</v>
      </c>
      <c r="B131" s="265" t="s">
        <v>107</v>
      </c>
      <c r="C131" s="265" t="n">
        <v>106</v>
      </c>
      <c r="D131" s="265" t="n">
        <v>88</v>
      </c>
      <c r="E131" s="265" t="n">
        <v>66</v>
      </c>
      <c r="F131" s="265" t="n">
        <v>47</v>
      </c>
      <c r="G131" s="243"/>
    </row>
    <row r="132" customFormat="false" ht="14.25" hidden="false" customHeight="true" outlineLevel="0" collapsed="false">
      <c r="A132" s="266" t="s">
        <v>201</v>
      </c>
      <c r="B132" s="265" t="s">
        <v>107</v>
      </c>
      <c r="C132" s="265" t="n">
        <v>106</v>
      </c>
      <c r="D132" s="265" t="n">
        <v>88</v>
      </c>
      <c r="E132" s="265" t="n">
        <v>66</v>
      </c>
      <c r="F132" s="265" t="n">
        <v>47</v>
      </c>
      <c r="G132" s="243"/>
    </row>
    <row r="133" customFormat="false" ht="14.25" hidden="false" customHeight="true" outlineLevel="0" collapsed="false">
      <c r="A133" s="266" t="s">
        <v>202</v>
      </c>
      <c r="B133" s="265" t="s">
        <v>107</v>
      </c>
      <c r="C133" s="265" t="n">
        <v>106</v>
      </c>
      <c r="D133" s="265" t="n">
        <v>88</v>
      </c>
      <c r="E133" s="265" t="n">
        <v>66</v>
      </c>
      <c r="F133" s="265" t="n">
        <v>47</v>
      </c>
      <c r="G133" s="243"/>
    </row>
    <row r="134" customFormat="false" ht="14.25" hidden="false" customHeight="true" outlineLevel="0" collapsed="false">
      <c r="A134" s="266" t="s">
        <v>203</v>
      </c>
      <c r="B134" s="265" t="s">
        <v>107</v>
      </c>
      <c r="C134" s="265" t="n">
        <v>106</v>
      </c>
      <c r="D134" s="265" t="n">
        <v>88</v>
      </c>
      <c r="E134" s="265" t="n">
        <v>66</v>
      </c>
      <c r="F134" s="265" t="n">
        <v>47</v>
      </c>
      <c r="G134" s="243"/>
    </row>
    <row r="135" customFormat="false" ht="14.25" hidden="false" customHeight="true" outlineLevel="0" collapsed="false">
      <c r="A135" s="266" t="s">
        <v>204</v>
      </c>
      <c r="B135" s="265" t="s">
        <v>107</v>
      </c>
      <c r="C135" s="265" t="n">
        <v>106</v>
      </c>
      <c r="D135" s="265" t="n">
        <v>88</v>
      </c>
      <c r="E135" s="265" t="n">
        <v>66</v>
      </c>
      <c r="F135" s="265" t="n">
        <v>47</v>
      </c>
      <c r="G135" s="243"/>
    </row>
    <row r="136" customFormat="false" ht="14.25" hidden="false" customHeight="true" outlineLevel="0" collapsed="false">
      <c r="A136" s="266" t="s">
        <v>205</v>
      </c>
      <c r="B136" s="265" t="s">
        <v>107</v>
      </c>
      <c r="C136" s="265" t="n">
        <v>106</v>
      </c>
      <c r="D136" s="265" t="n">
        <v>88</v>
      </c>
      <c r="E136" s="265" t="n">
        <v>66</v>
      </c>
      <c r="F136" s="265" t="n">
        <v>47</v>
      </c>
      <c r="G136" s="243"/>
    </row>
    <row r="137" customFormat="false" ht="14.25" hidden="false" customHeight="true" outlineLevel="0" collapsed="false">
      <c r="A137" s="266" t="s">
        <v>206</v>
      </c>
      <c r="B137" s="265" t="s">
        <v>107</v>
      </c>
      <c r="C137" s="265" t="n">
        <v>106</v>
      </c>
      <c r="D137" s="265" t="n">
        <v>88</v>
      </c>
      <c r="E137" s="265" t="n">
        <v>66</v>
      </c>
      <c r="F137" s="265" t="n">
        <v>47</v>
      </c>
      <c r="G137" s="243"/>
    </row>
    <row r="138" customFormat="false" ht="14.25" hidden="false" customHeight="true" outlineLevel="0" collapsed="false">
      <c r="A138" s="266" t="s">
        <v>207</v>
      </c>
      <c r="B138" s="265" t="s">
        <v>107</v>
      </c>
      <c r="C138" s="265" t="n">
        <v>106</v>
      </c>
      <c r="D138" s="265" t="n">
        <v>88</v>
      </c>
      <c r="E138" s="265" t="n">
        <v>66</v>
      </c>
      <c r="F138" s="265" t="n">
        <v>47</v>
      </c>
      <c r="G138" s="243"/>
    </row>
    <row r="139" customFormat="false" ht="14.25" hidden="false" customHeight="true" outlineLevel="0" collapsed="false">
      <c r="A139" s="266" t="s">
        <v>208</v>
      </c>
      <c r="B139" s="265" t="s">
        <v>107</v>
      </c>
      <c r="C139" s="265" t="n">
        <v>106</v>
      </c>
      <c r="D139" s="265" t="n">
        <v>88</v>
      </c>
      <c r="E139" s="265" t="n">
        <v>66</v>
      </c>
      <c r="F139" s="265" t="n">
        <v>47</v>
      </c>
      <c r="G139" s="243"/>
    </row>
    <row r="140" customFormat="false" ht="14.25" hidden="false" customHeight="true" outlineLevel="0" collapsed="false">
      <c r="A140" s="266" t="s">
        <v>209</v>
      </c>
      <c r="B140" s="265" t="s">
        <v>107</v>
      </c>
      <c r="C140" s="265" t="n">
        <v>106</v>
      </c>
      <c r="D140" s="265" t="n">
        <v>88</v>
      </c>
      <c r="E140" s="265" t="n">
        <v>66</v>
      </c>
      <c r="F140" s="265" t="n">
        <v>47</v>
      </c>
      <c r="G140" s="243"/>
    </row>
    <row r="141" customFormat="false" ht="14.25" hidden="false" customHeight="true" outlineLevel="0" collapsed="false">
      <c r="A141" s="266" t="s">
        <v>210</v>
      </c>
      <c r="B141" s="265" t="s">
        <v>107</v>
      </c>
      <c r="C141" s="265" t="n">
        <v>106</v>
      </c>
      <c r="D141" s="265" t="n">
        <v>88</v>
      </c>
      <c r="E141" s="265" t="n">
        <v>66</v>
      </c>
      <c r="F141" s="265" t="n">
        <v>47</v>
      </c>
      <c r="G141" s="243"/>
    </row>
    <row r="142" customFormat="false" ht="14.25" hidden="false" customHeight="true" outlineLevel="0" collapsed="false">
      <c r="A142" s="266" t="s">
        <v>211</v>
      </c>
      <c r="B142" s="265" t="s">
        <v>107</v>
      </c>
      <c r="C142" s="265" t="n">
        <v>106</v>
      </c>
      <c r="D142" s="265" t="n">
        <v>88</v>
      </c>
      <c r="E142" s="265" t="n">
        <v>66</v>
      </c>
      <c r="F142" s="265" t="n">
        <v>47</v>
      </c>
      <c r="G142" s="243"/>
    </row>
    <row r="143" customFormat="false" ht="14.25" hidden="false" customHeight="true" outlineLevel="0" collapsed="false">
      <c r="A143" s="266" t="s">
        <v>212</v>
      </c>
      <c r="B143" s="265" t="s">
        <v>107</v>
      </c>
      <c r="C143" s="265" t="n">
        <v>106</v>
      </c>
      <c r="D143" s="265" t="n">
        <v>88</v>
      </c>
      <c r="E143" s="265" t="n">
        <v>66</v>
      </c>
      <c r="F143" s="265" t="n">
        <v>47</v>
      </c>
      <c r="G143" s="243"/>
    </row>
    <row r="144" customFormat="false" ht="14.25" hidden="false" customHeight="true" outlineLevel="0" collapsed="false">
      <c r="A144" s="266" t="s">
        <v>213</v>
      </c>
      <c r="B144" s="265" t="s">
        <v>107</v>
      </c>
      <c r="C144" s="265" t="n">
        <v>106</v>
      </c>
      <c r="D144" s="265" t="n">
        <v>88</v>
      </c>
      <c r="E144" s="265" t="n">
        <v>66</v>
      </c>
      <c r="F144" s="265" t="n">
        <v>47</v>
      </c>
      <c r="G144" s="243"/>
    </row>
    <row r="145" customFormat="false" ht="14.25" hidden="false" customHeight="true" outlineLevel="0" collapsed="false">
      <c r="A145" s="266" t="s">
        <v>214</v>
      </c>
      <c r="B145" s="265" t="s">
        <v>107</v>
      </c>
      <c r="C145" s="265" t="n">
        <v>106</v>
      </c>
      <c r="D145" s="265" t="n">
        <v>88</v>
      </c>
      <c r="E145" s="265" t="n">
        <v>66</v>
      </c>
      <c r="F145" s="265" t="n">
        <v>47</v>
      </c>
      <c r="G145" s="243"/>
    </row>
    <row r="146" customFormat="false" ht="14.25" hidden="false" customHeight="true" outlineLevel="0" collapsed="false">
      <c r="A146" s="266" t="s">
        <v>215</v>
      </c>
      <c r="B146" s="265" t="s">
        <v>107</v>
      </c>
      <c r="C146" s="265" t="n">
        <v>106</v>
      </c>
      <c r="D146" s="265" t="n">
        <v>88</v>
      </c>
      <c r="E146" s="265" t="n">
        <v>66</v>
      </c>
      <c r="F146" s="265" t="n">
        <v>47</v>
      </c>
      <c r="G146" s="243"/>
    </row>
    <row r="147" customFormat="false" ht="14.25" hidden="false" customHeight="true" outlineLevel="0" collapsed="false">
      <c r="A147" s="266" t="s">
        <v>216</v>
      </c>
      <c r="B147" s="265" t="s">
        <v>107</v>
      </c>
      <c r="C147" s="265" t="n">
        <v>106</v>
      </c>
      <c r="D147" s="265" t="n">
        <v>88</v>
      </c>
      <c r="E147" s="265" t="n">
        <v>66</v>
      </c>
      <c r="F147" s="265" t="n">
        <v>47</v>
      </c>
      <c r="G147" s="243"/>
    </row>
    <row r="148" customFormat="false" ht="14.25" hidden="false" customHeight="true" outlineLevel="0" collapsed="false">
      <c r="A148" s="266" t="s">
        <v>217</v>
      </c>
      <c r="B148" s="265" t="s">
        <v>107</v>
      </c>
      <c r="C148" s="265" t="n">
        <v>106</v>
      </c>
      <c r="D148" s="265" t="n">
        <v>88</v>
      </c>
      <c r="E148" s="265" t="n">
        <v>66</v>
      </c>
      <c r="F148" s="265" t="n">
        <v>47</v>
      </c>
      <c r="G148" s="243"/>
    </row>
    <row r="149" customFormat="false" ht="14.25" hidden="false" customHeight="true" outlineLevel="0" collapsed="false">
      <c r="A149" s="266" t="s">
        <v>218</v>
      </c>
      <c r="B149" s="265" t="s">
        <v>107</v>
      </c>
      <c r="C149" s="265" t="n">
        <v>106</v>
      </c>
      <c r="D149" s="265" t="n">
        <v>88</v>
      </c>
      <c r="E149" s="265" t="n">
        <v>66</v>
      </c>
      <c r="F149" s="265" t="n">
        <v>47</v>
      </c>
      <c r="G149" s="243"/>
    </row>
    <row r="150" customFormat="false" ht="14.25" hidden="false" customHeight="true" outlineLevel="0" collapsed="false">
      <c r="A150" s="266" t="s">
        <v>219</v>
      </c>
      <c r="B150" s="265" t="s">
        <v>107</v>
      </c>
      <c r="C150" s="265" t="n">
        <v>106</v>
      </c>
      <c r="D150" s="265" t="n">
        <v>88</v>
      </c>
      <c r="E150" s="265" t="n">
        <v>66</v>
      </c>
      <c r="F150" s="265" t="n">
        <v>47</v>
      </c>
      <c r="G150" s="243"/>
    </row>
    <row r="151" customFormat="false" ht="14.25" hidden="false" customHeight="true" outlineLevel="0" collapsed="false">
      <c r="A151" s="266" t="s">
        <v>220</v>
      </c>
      <c r="B151" s="265" t="s">
        <v>107</v>
      </c>
      <c r="C151" s="265" t="n">
        <v>106</v>
      </c>
      <c r="D151" s="265" t="n">
        <v>88</v>
      </c>
      <c r="E151" s="265" t="n">
        <v>66</v>
      </c>
      <c r="F151" s="265" t="n">
        <v>47</v>
      </c>
      <c r="G151" s="243"/>
    </row>
    <row r="152" customFormat="false" ht="14.25" hidden="false" customHeight="true" outlineLevel="0" collapsed="false">
      <c r="A152" s="266" t="s">
        <v>221</v>
      </c>
      <c r="B152" s="265" t="s">
        <v>107</v>
      </c>
      <c r="C152" s="265" t="n">
        <v>106</v>
      </c>
      <c r="D152" s="265" t="n">
        <v>88</v>
      </c>
      <c r="E152" s="265" t="n">
        <v>66</v>
      </c>
      <c r="F152" s="265" t="n">
        <v>47</v>
      </c>
      <c r="G152" s="243"/>
    </row>
    <row r="153" customFormat="false" ht="14.25" hidden="false" customHeight="true" outlineLevel="0" collapsed="false">
      <c r="A153" s="266" t="s">
        <v>222</v>
      </c>
      <c r="B153" s="265" t="s">
        <v>107</v>
      </c>
      <c r="C153" s="265" t="n">
        <v>106</v>
      </c>
      <c r="D153" s="265" t="n">
        <v>88</v>
      </c>
      <c r="E153" s="265" t="n">
        <v>66</v>
      </c>
      <c r="F153" s="265" t="n">
        <v>47</v>
      </c>
      <c r="G153" s="243"/>
    </row>
    <row r="154" customFormat="false" ht="14.25" hidden="false" customHeight="true" outlineLevel="0" collapsed="false">
      <c r="A154" s="266" t="s">
        <v>223</v>
      </c>
      <c r="B154" s="265" t="s">
        <v>107</v>
      </c>
      <c r="C154" s="265" t="n">
        <v>106</v>
      </c>
      <c r="D154" s="265" t="n">
        <v>88</v>
      </c>
      <c r="E154" s="265" t="n">
        <v>66</v>
      </c>
      <c r="F154" s="265" t="n">
        <v>47</v>
      </c>
      <c r="G154" s="243"/>
    </row>
    <row r="155" customFormat="false" ht="14.25" hidden="false" customHeight="true" outlineLevel="0" collapsed="false">
      <c r="A155" s="266" t="s">
        <v>224</v>
      </c>
      <c r="B155" s="265" t="s">
        <v>107</v>
      </c>
      <c r="C155" s="265" t="n">
        <v>106</v>
      </c>
      <c r="D155" s="265" t="n">
        <v>88</v>
      </c>
      <c r="E155" s="265" t="n">
        <v>66</v>
      </c>
      <c r="F155" s="265" t="n">
        <v>47</v>
      </c>
      <c r="G155" s="243"/>
    </row>
    <row r="156" customFormat="false" ht="14.25" hidden="false" customHeight="true" outlineLevel="0" collapsed="false">
      <c r="A156" s="266" t="s">
        <v>225</v>
      </c>
      <c r="B156" s="265" t="s">
        <v>107</v>
      </c>
      <c r="C156" s="265" t="n">
        <v>106</v>
      </c>
      <c r="D156" s="265" t="n">
        <v>88</v>
      </c>
      <c r="E156" s="265" t="n">
        <v>66</v>
      </c>
      <c r="F156" s="265" t="n">
        <v>47</v>
      </c>
      <c r="G156" s="243"/>
    </row>
    <row r="157" customFormat="false" ht="14.25" hidden="false" customHeight="true" outlineLevel="0" collapsed="false">
      <c r="A157" s="266" t="s">
        <v>226</v>
      </c>
      <c r="B157" s="265" t="s">
        <v>107</v>
      </c>
      <c r="C157" s="265" t="n">
        <v>106</v>
      </c>
      <c r="D157" s="265" t="n">
        <v>88</v>
      </c>
      <c r="E157" s="265" t="n">
        <v>66</v>
      </c>
      <c r="F157" s="265" t="n">
        <v>47</v>
      </c>
      <c r="G157" s="243"/>
    </row>
    <row r="158" customFormat="false" ht="14.25" hidden="false" customHeight="true" outlineLevel="0" collapsed="false">
      <c r="A158" s="266" t="s">
        <v>227</v>
      </c>
      <c r="B158" s="265" t="s">
        <v>107</v>
      </c>
      <c r="C158" s="265" t="n">
        <v>106</v>
      </c>
      <c r="D158" s="265" t="n">
        <v>88</v>
      </c>
      <c r="E158" s="265" t="n">
        <v>66</v>
      </c>
      <c r="F158" s="265" t="n">
        <v>47</v>
      </c>
      <c r="G158" s="243"/>
    </row>
    <row r="159" customFormat="false" ht="14.25" hidden="false" customHeight="true" outlineLevel="0" collapsed="false">
      <c r="A159" s="266" t="s">
        <v>228</v>
      </c>
      <c r="B159" s="265" t="s">
        <v>107</v>
      </c>
      <c r="C159" s="265" t="n">
        <v>106</v>
      </c>
      <c r="D159" s="265" t="n">
        <v>88</v>
      </c>
      <c r="E159" s="265" t="n">
        <v>66</v>
      </c>
      <c r="F159" s="265" t="n">
        <v>47</v>
      </c>
      <c r="G159" s="243"/>
    </row>
    <row r="160" customFormat="false" ht="14.25" hidden="false" customHeight="true" outlineLevel="0" collapsed="false">
      <c r="A160" s="266" t="s">
        <v>229</v>
      </c>
      <c r="B160" s="265" t="s">
        <v>107</v>
      </c>
      <c r="C160" s="265" t="n">
        <v>106</v>
      </c>
      <c r="D160" s="265" t="n">
        <v>88</v>
      </c>
      <c r="E160" s="265" t="n">
        <v>66</v>
      </c>
      <c r="F160" s="265" t="n">
        <v>47</v>
      </c>
      <c r="G160" s="243"/>
    </row>
    <row r="161" customFormat="false" ht="14.25" hidden="false" customHeight="true" outlineLevel="0" collapsed="false">
      <c r="A161" s="266" t="s">
        <v>230</v>
      </c>
      <c r="B161" s="265" t="s">
        <v>107</v>
      </c>
      <c r="C161" s="265" t="n">
        <v>106</v>
      </c>
      <c r="D161" s="265" t="n">
        <v>88</v>
      </c>
      <c r="E161" s="265" t="n">
        <v>66</v>
      </c>
      <c r="F161" s="265" t="n">
        <v>47</v>
      </c>
      <c r="G161" s="243"/>
    </row>
    <row r="162" customFormat="false" ht="14.25" hidden="false" customHeight="true" outlineLevel="0" collapsed="false">
      <c r="A162" s="266" t="s">
        <v>231</v>
      </c>
      <c r="B162" s="265" t="s">
        <v>107</v>
      </c>
      <c r="C162" s="265" t="n">
        <v>106</v>
      </c>
      <c r="D162" s="265" t="n">
        <v>88</v>
      </c>
      <c r="E162" s="265" t="n">
        <v>66</v>
      </c>
      <c r="F162" s="265" t="n">
        <v>47</v>
      </c>
      <c r="G162" s="243"/>
    </row>
    <row r="163" customFormat="false" ht="14.25" hidden="false" customHeight="true" outlineLevel="0" collapsed="false">
      <c r="A163" s="266" t="s">
        <v>232</v>
      </c>
      <c r="B163" s="265" t="s">
        <v>107</v>
      </c>
      <c r="C163" s="265" t="n">
        <v>106</v>
      </c>
      <c r="D163" s="265" t="n">
        <v>88</v>
      </c>
      <c r="E163" s="265" t="n">
        <v>66</v>
      </c>
      <c r="F163" s="265" t="n">
        <v>47</v>
      </c>
      <c r="G163" s="243"/>
    </row>
    <row r="164" customFormat="false" ht="14.25" hidden="false" customHeight="true" outlineLevel="0" collapsed="false">
      <c r="A164" s="266" t="s">
        <v>233</v>
      </c>
      <c r="B164" s="265" t="s">
        <v>107</v>
      </c>
      <c r="C164" s="265" t="n">
        <v>106</v>
      </c>
      <c r="D164" s="265" t="n">
        <v>88</v>
      </c>
      <c r="E164" s="265" t="n">
        <v>66</v>
      </c>
      <c r="F164" s="265" t="n">
        <v>47</v>
      </c>
      <c r="G164" s="243"/>
    </row>
    <row r="165" customFormat="false" ht="14.25" hidden="false" customHeight="true" outlineLevel="0" collapsed="false">
      <c r="A165" s="266" t="s">
        <v>234</v>
      </c>
      <c r="B165" s="265" t="s">
        <v>107</v>
      </c>
      <c r="C165" s="265" t="n">
        <v>106</v>
      </c>
      <c r="D165" s="265" t="n">
        <v>88</v>
      </c>
      <c r="E165" s="265" t="n">
        <v>66</v>
      </c>
      <c r="F165" s="265" t="n">
        <v>47</v>
      </c>
      <c r="G165" s="243"/>
    </row>
    <row r="166" customFormat="false" ht="14.25" hidden="false" customHeight="true" outlineLevel="0" collapsed="false">
      <c r="A166" s="266" t="s">
        <v>235</v>
      </c>
      <c r="B166" s="265" t="s">
        <v>107</v>
      </c>
      <c r="C166" s="265" t="n">
        <v>106</v>
      </c>
      <c r="D166" s="265" t="n">
        <v>88</v>
      </c>
      <c r="E166" s="265" t="n">
        <v>66</v>
      </c>
      <c r="F166" s="265" t="n">
        <v>47</v>
      </c>
      <c r="G166" s="243"/>
    </row>
    <row r="167" customFormat="false" ht="14.25" hidden="false" customHeight="true" outlineLevel="0" collapsed="false">
      <c r="A167" s="266" t="s">
        <v>236</v>
      </c>
      <c r="B167" s="265" t="s">
        <v>107</v>
      </c>
      <c r="C167" s="265" t="n">
        <v>106</v>
      </c>
      <c r="D167" s="265" t="n">
        <v>88</v>
      </c>
      <c r="E167" s="265" t="n">
        <v>66</v>
      </c>
      <c r="F167" s="265" t="n">
        <v>47</v>
      </c>
      <c r="G167" s="243"/>
    </row>
    <row r="168" customFormat="false" ht="14.25" hidden="false" customHeight="true" outlineLevel="0" collapsed="false">
      <c r="A168" s="266" t="s">
        <v>237</v>
      </c>
      <c r="B168" s="265" t="s">
        <v>107</v>
      </c>
      <c r="C168" s="265" t="n">
        <v>106</v>
      </c>
      <c r="D168" s="265" t="n">
        <v>88</v>
      </c>
      <c r="E168" s="265" t="n">
        <v>66</v>
      </c>
      <c r="F168" s="265" t="n">
        <v>47</v>
      </c>
      <c r="G168" s="243"/>
    </row>
    <row r="169" customFormat="false" ht="14.25" hidden="false" customHeight="true" outlineLevel="0" collapsed="false">
      <c r="A169" s="266" t="s">
        <v>238</v>
      </c>
      <c r="B169" s="265" t="s">
        <v>107</v>
      </c>
      <c r="C169" s="265" t="n">
        <v>106</v>
      </c>
      <c r="D169" s="265" t="n">
        <v>88</v>
      </c>
      <c r="E169" s="265" t="n">
        <v>66</v>
      </c>
      <c r="F169" s="265" t="n">
        <v>47</v>
      </c>
      <c r="G169" s="243"/>
    </row>
    <row r="170" customFormat="false" ht="14.25" hidden="false" customHeight="true" outlineLevel="0" collapsed="false">
      <c r="A170" s="266" t="s">
        <v>239</v>
      </c>
      <c r="B170" s="265" t="s">
        <v>107</v>
      </c>
      <c r="C170" s="265" t="n">
        <v>106</v>
      </c>
      <c r="D170" s="265" t="n">
        <v>88</v>
      </c>
      <c r="E170" s="265" t="n">
        <v>66</v>
      </c>
      <c r="F170" s="265" t="n">
        <v>47</v>
      </c>
      <c r="G170" s="243"/>
    </row>
    <row r="171" customFormat="false" ht="14.25" hidden="false" customHeight="true" outlineLevel="0" collapsed="false">
      <c r="A171" s="266" t="s">
        <v>240</v>
      </c>
      <c r="B171" s="265" t="s">
        <v>107</v>
      </c>
      <c r="C171" s="265" t="n">
        <v>106</v>
      </c>
      <c r="D171" s="265" t="n">
        <v>88</v>
      </c>
      <c r="E171" s="265" t="n">
        <v>66</v>
      </c>
      <c r="F171" s="265" t="n">
        <v>47</v>
      </c>
      <c r="G171" s="243"/>
    </row>
    <row r="172" customFormat="false" ht="14.25" hidden="false" customHeight="true" outlineLevel="0" collapsed="false">
      <c r="A172" s="266" t="s">
        <v>241</v>
      </c>
      <c r="B172" s="265" t="s">
        <v>107</v>
      </c>
      <c r="C172" s="265" t="n">
        <v>106</v>
      </c>
      <c r="D172" s="265" t="n">
        <v>88</v>
      </c>
      <c r="E172" s="265" t="n">
        <v>66</v>
      </c>
      <c r="F172" s="265" t="n">
        <v>47</v>
      </c>
      <c r="G172" s="243"/>
    </row>
    <row r="173" customFormat="false" ht="14.25" hidden="false" customHeight="true" outlineLevel="0" collapsed="false">
      <c r="A173" s="266" t="s">
        <v>242</v>
      </c>
      <c r="B173" s="265" t="s">
        <v>107</v>
      </c>
      <c r="C173" s="265" t="n">
        <v>106</v>
      </c>
      <c r="D173" s="265" t="n">
        <v>88</v>
      </c>
      <c r="E173" s="265" t="n">
        <v>66</v>
      </c>
      <c r="F173" s="265" t="n">
        <v>47</v>
      </c>
      <c r="G173" s="243"/>
    </row>
    <row r="174" customFormat="false" ht="14.25" hidden="false" customHeight="true" outlineLevel="0" collapsed="false">
      <c r="A174" s="266" t="s">
        <v>243</v>
      </c>
      <c r="B174" s="265" t="s">
        <v>107</v>
      </c>
      <c r="C174" s="265" t="n">
        <v>106</v>
      </c>
      <c r="D174" s="265" t="n">
        <v>88</v>
      </c>
      <c r="E174" s="265" t="n">
        <v>66</v>
      </c>
      <c r="F174" s="265" t="n">
        <v>47</v>
      </c>
      <c r="G174" s="243"/>
    </row>
    <row r="175" customFormat="false" ht="14.25" hidden="false" customHeight="true" outlineLevel="0" collapsed="false">
      <c r="A175" s="266" t="s">
        <v>244</v>
      </c>
      <c r="B175" s="265" t="s">
        <v>107</v>
      </c>
      <c r="C175" s="265" t="n">
        <v>106</v>
      </c>
      <c r="D175" s="265" t="n">
        <v>88</v>
      </c>
      <c r="E175" s="265" t="n">
        <v>66</v>
      </c>
      <c r="F175" s="265" t="n">
        <v>47</v>
      </c>
      <c r="G175" s="243"/>
    </row>
    <row r="176" customFormat="false" ht="14.25" hidden="false" customHeight="true" outlineLevel="0" collapsed="false">
      <c r="A176" s="266" t="s">
        <v>245</v>
      </c>
      <c r="B176" s="265" t="s">
        <v>107</v>
      </c>
      <c r="C176" s="265" t="n">
        <v>106</v>
      </c>
      <c r="D176" s="265" t="n">
        <v>88</v>
      </c>
      <c r="E176" s="265" t="n">
        <v>66</v>
      </c>
      <c r="F176" s="265" t="n">
        <v>47</v>
      </c>
      <c r="G176" s="243"/>
    </row>
    <row r="177" customFormat="false" ht="14.25" hidden="false" customHeight="true" outlineLevel="0" collapsed="false">
      <c r="A177" s="266" t="s">
        <v>246</v>
      </c>
      <c r="B177" s="265" t="s">
        <v>107</v>
      </c>
      <c r="C177" s="265" t="n">
        <v>106</v>
      </c>
      <c r="D177" s="265" t="n">
        <v>88</v>
      </c>
      <c r="E177" s="265" t="n">
        <v>66</v>
      </c>
      <c r="F177" s="265" t="n">
        <v>47</v>
      </c>
      <c r="G177" s="243"/>
    </row>
    <row r="178" customFormat="false" ht="14.25" hidden="false" customHeight="true" outlineLevel="0" collapsed="false">
      <c r="A178" s="266" t="s">
        <v>247</v>
      </c>
      <c r="B178" s="265" t="s">
        <v>107</v>
      </c>
      <c r="C178" s="265" t="n">
        <v>106</v>
      </c>
      <c r="D178" s="265" t="n">
        <v>88</v>
      </c>
      <c r="E178" s="265" t="n">
        <v>66</v>
      </c>
      <c r="F178" s="265" t="n">
        <v>47</v>
      </c>
      <c r="G178" s="243"/>
    </row>
    <row r="179" customFormat="false" ht="14.25" hidden="false" customHeight="true" outlineLevel="0" collapsed="false">
      <c r="A179" s="266" t="s">
        <v>248</v>
      </c>
      <c r="B179" s="265" t="s">
        <v>107</v>
      </c>
      <c r="C179" s="265" t="n">
        <v>106</v>
      </c>
      <c r="D179" s="265" t="n">
        <v>88</v>
      </c>
      <c r="E179" s="265" t="n">
        <v>66</v>
      </c>
      <c r="F179" s="265" t="n">
        <v>47</v>
      </c>
      <c r="G179" s="243"/>
    </row>
    <row r="180" customFormat="false" ht="14.25" hidden="false" customHeight="true" outlineLevel="0" collapsed="false">
      <c r="A180" s="266" t="s">
        <v>249</v>
      </c>
      <c r="B180" s="265" t="s">
        <v>107</v>
      </c>
      <c r="C180" s="265" t="n">
        <v>106</v>
      </c>
      <c r="D180" s="265" t="n">
        <v>88</v>
      </c>
      <c r="E180" s="265" t="n">
        <v>66</v>
      </c>
      <c r="F180" s="265" t="n">
        <v>47</v>
      </c>
      <c r="G180" s="243"/>
    </row>
    <row r="181" customFormat="false" ht="14.25" hidden="false" customHeight="true" outlineLevel="0" collapsed="false">
      <c r="A181" s="266" t="s">
        <v>250</v>
      </c>
      <c r="B181" s="265" t="s">
        <v>107</v>
      </c>
      <c r="C181" s="265" t="n">
        <v>106</v>
      </c>
      <c r="D181" s="265" t="n">
        <v>88</v>
      </c>
      <c r="E181" s="265" t="n">
        <v>66</v>
      </c>
      <c r="F181" s="265" t="n">
        <v>47</v>
      </c>
      <c r="G181" s="243"/>
    </row>
    <row r="182" customFormat="false" ht="14.25" hidden="false" customHeight="true" outlineLevel="0" collapsed="false">
      <c r="A182" s="266" t="s">
        <v>251</v>
      </c>
      <c r="B182" s="265" t="s">
        <v>107</v>
      </c>
      <c r="C182" s="265" t="n">
        <v>106</v>
      </c>
      <c r="D182" s="265" t="n">
        <v>88</v>
      </c>
      <c r="E182" s="265" t="n">
        <v>66</v>
      </c>
      <c r="F182" s="265" t="n">
        <v>47</v>
      </c>
      <c r="G182" s="243"/>
    </row>
    <row r="183" customFormat="false" ht="14.25" hidden="false" customHeight="true" outlineLevel="0" collapsed="false">
      <c r="A183" s="266" t="s">
        <v>252</v>
      </c>
      <c r="B183" s="265" t="s">
        <v>107</v>
      </c>
      <c r="C183" s="265" t="n">
        <v>106</v>
      </c>
      <c r="D183" s="265" t="n">
        <v>88</v>
      </c>
      <c r="E183" s="265" t="n">
        <v>66</v>
      </c>
      <c r="F183" s="265" t="n">
        <v>47</v>
      </c>
      <c r="G183" s="243"/>
    </row>
    <row r="184" customFormat="false" ht="14.25" hidden="false" customHeight="true" outlineLevel="0" collapsed="false">
      <c r="A184" s="266" t="s">
        <v>253</v>
      </c>
      <c r="B184" s="265" t="s">
        <v>107</v>
      </c>
      <c r="C184" s="265" t="n">
        <v>106</v>
      </c>
      <c r="D184" s="265" t="n">
        <v>88</v>
      </c>
      <c r="E184" s="265" t="n">
        <v>66</v>
      </c>
      <c r="F184" s="265" t="n">
        <v>47</v>
      </c>
      <c r="G184" s="243"/>
    </row>
    <row r="185" customFormat="false" ht="14.25" hidden="false" customHeight="true" outlineLevel="0" collapsed="false">
      <c r="A185" s="266" t="s">
        <v>22</v>
      </c>
      <c r="B185" s="265" t="s">
        <v>107</v>
      </c>
      <c r="C185" s="265" t="n">
        <v>106</v>
      </c>
      <c r="D185" s="265" t="n">
        <v>88</v>
      </c>
      <c r="E185" s="265" t="n">
        <v>66</v>
      </c>
      <c r="F185" s="265" t="n">
        <v>47</v>
      </c>
      <c r="G185" s="243"/>
    </row>
    <row r="186" customFormat="false" ht="14.25" hidden="false" customHeight="true" outlineLevel="0" collapsed="false">
      <c r="A186" s="266" t="s">
        <v>254</v>
      </c>
      <c r="B186" s="265" t="s">
        <v>107</v>
      </c>
      <c r="C186" s="265" t="n">
        <v>106</v>
      </c>
      <c r="D186" s="265" t="n">
        <v>88</v>
      </c>
      <c r="E186" s="265" t="n">
        <v>66</v>
      </c>
      <c r="F186" s="265" t="n">
        <v>47</v>
      </c>
      <c r="G186" s="243"/>
    </row>
    <row r="187" customFormat="false" ht="14.25" hidden="false" customHeight="true" outlineLevel="0" collapsed="false">
      <c r="A187" s="266" t="s">
        <v>255</v>
      </c>
      <c r="B187" s="265" t="s">
        <v>107</v>
      </c>
      <c r="C187" s="265" t="n">
        <v>106</v>
      </c>
      <c r="D187" s="265" t="n">
        <v>88</v>
      </c>
      <c r="E187" s="265" t="n">
        <v>66</v>
      </c>
      <c r="F187" s="265" t="n">
        <v>47</v>
      </c>
      <c r="G187" s="243"/>
    </row>
    <row r="188" customFormat="false" ht="14.25" hidden="false" customHeight="true" outlineLevel="0" collapsed="false">
      <c r="A188" s="266" t="s">
        <v>256</v>
      </c>
      <c r="B188" s="265" t="s">
        <v>107</v>
      </c>
      <c r="C188" s="265" t="n">
        <v>106</v>
      </c>
      <c r="D188" s="265" t="n">
        <v>88</v>
      </c>
      <c r="E188" s="265" t="n">
        <v>66</v>
      </c>
      <c r="F188" s="265" t="n">
        <v>47</v>
      </c>
      <c r="G188" s="243"/>
    </row>
    <row r="189" customFormat="false" ht="14.25" hidden="false" customHeight="true" outlineLevel="0" collapsed="false">
      <c r="A189" s="266" t="s">
        <v>257</v>
      </c>
      <c r="B189" s="265" t="s">
        <v>107</v>
      </c>
      <c r="C189" s="265" t="n">
        <v>106</v>
      </c>
      <c r="D189" s="265" t="n">
        <v>88</v>
      </c>
      <c r="E189" s="265" t="n">
        <v>66</v>
      </c>
      <c r="F189" s="265" t="n">
        <v>47</v>
      </c>
      <c r="G189" s="243"/>
    </row>
    <row r="190" customFormat="false" ht="14.25" hidden="false" customHeight="true" outlineLevel="0" collapsed="false">
      <c r="A190" s="266" t="s">
        <v>258</v>
      </c>
      <c r="B190" s="265" t="s">
        <v>107</v>
      </c>
      <c r="C190" s="265" t="n">
        <v>106</v>
      </c>
      <c r="D190" s="265" t="n">
        <v>88</v>
      </c>
      <c r="E190" s="265" t="n">
        <v>66</v>
      </c>
      <c r="F190" s="265" t="n">
        <v>47</v>
      </c>
      <c r="G190" s="243"/>
    </row>
    <row r="191" customFormat="false" ht="14.25" hidden="false" customHeight="true" outlineLevel="0" collapsed="false">
      <c r="A191" s="266" t="s">
        <v>259</v>
      </c>
      <c r="B191" s="265" t="s">
        <v>107</v>
      </c>
      <c r="C191" s="265" t="n">
        <v>106</v>
      </c>
      <c r="D191" s="265" t="n">
        <v>88</v>
      </c>
      <c r="E191" s="265" t="n">
        <v>66</v>
      </c>
      <c r="F191" s="265" t="n">
        <v>47</v>
      </c>
      <c r="G191" s="243"/>
    </row>
    <row r="192" customFormat="false" ht="14.25" hidden="false" customHeight="true" outlineLevel="0" collapsed="false">
      <c r="A192" s="266" t="s">
        <v>260</v>
      </c>
      <c r="B192" s="265" t="s">
        <v>107</v>
      </c>
      <c r="C192" s="265" t="n">
        <v>106</v>
      </c>
      <c r="D192" s="265" t="n">
        <v>88</v>
      </c>
      <c r="E192" s="265" t="n">
        <v>66</v>
      </c>
      <c r="F192" s="265" t="n">
        <v>47</v>
      </c>
      <c r="G192" s="243"/>
    </row>
    <row r="193" customFormat="false" ht="14.25" hidden="false" customHeight="true" outlineLevel="0" collapsed="false">
      <c r="A193" s="266" t="s">
        <v>261</v>
      </c>
      <c r="B193" s="265" t="s">
        <v>107</v>
      </c>
      <c r="C193" s="265" t="n">
        <v>106</v>
      </c>
      <c r="D193" s="265" t="n">
        <v>88</v>
      </c>
      <c r="E193" s="265" t="n">
        <v>66</v>
      </c>
      <c r="F193" s="265" t="n">
        <v>47</v>
      </c>
      <c r="G193" s="243"/>
    </row>
    <row r="194" customFormat="false" ht="14.25" hidden="false" customHeight="true" outlineLevel="0" collapsed="false">
      <c r="A194" s="266" t="s">
        <v>262</v>
      </c>
      <c r="B194" s="265" t="s">
        <v>107</v>
      </c>
      <c r="C194" s="265" t="n">
        <v>106</v>
      </c>
      <c r="D194" s="265" t="n">
        <v>88</v>
      </c>
      <c r="E194" s="265" t="n">
        <v>66</v>
      </c>
      <c r="F194" s="265" t="n">
        <v>47</v>
      </c>
      <c r="G194" s="243"/>
    </row>
    <row r="195" customFormat="false" ht="14.25" hidden="false" customHeight="true" outlineLevel="0" collapsed="false">
      <c r="A195" s="266" t="s">
        <v>263</v>
      </c>
      <c r="B195" s="265" t="s">
        <v>107</v>
      </c>
      <c r="C195" s="265" t="n">
        <v>106</v>
      </c>
      <c r="D195" s="265" t="n">
        <v>88</v>
      </c>
      <c r="E195" s="265" t="n">
        <v>66</v>
      </c>
      <c r="F195" s="265" t="n">
        <v>47</v>
      </c>
      <c r="G195" s="243"/>
    </row>
    <row r="196" customFormat="false" ht="14.25" hidden="false" customHeight="true" outlineLevel="0" collapsed="false">
      <c r="A196" s="266" t="s">
        <v>264</v>
      </c>
      <c r="B196" s="265" t="s">
        <v>107</v>
      </c>
      <c r="C196" s="265" t="n">
        <v>106</v>
      </c>
      <c r="D196" s="265" t="n">
        <v>88</v>
      </c>
      <c r="E196" s="265" t="n">
        <v>66</v>
      </c>
      <c r="F196" s="265" t="n">
        <v>47</v>
      </c>
      <c r="G196" s="243"/>
    </row>
    <row r="197" customFormat="false" ht="14.25" hidden="false" customHeight="true" outlineLevel="0" collapsed="false">
      <c r="A197" s="266" t="s">
        <v>265</v>
      </c>
      <c r="B197" s="265" t="s">
        <v>107</v>
      </c>
      <c r="C197" s="265" t="n">
        <v>106</v>
      </c>
      <c r="D197" s="265" t="n">
        <v>88</v>
      </c>
      <c r="E197" s="265" t="n">
        <v>66</v>
      </c>
      <c r="F197" s="265" t="n">
        <v>47</v>
      </c>
      <c r="G197" s="243"/>
    </row>
    <row r="198" customFormat="false" ht="14.25" hidden="false" customHeight="true" outlineLevel="0" collapsed="false">
      <c r="A198" s="266" t="s">
        <v>266</v>
      </c>
      <c r="B198" s="265" t="s">
        <v>107</v>
      </c>
      <c r="C198" s="265" t="n">
        <v>106</v>
      </c>
      <c r="D198" s="265" t="n">
        <v>88</v>
      </c>
      <c r="E198" s="265" t="n">
        <v>66</v>
      </c>
      <c r="F198" s="265" t="n">
        <v>47</v>
      </c>
      <c r="G198" s="243"/>
    </row>
    <row r="199" customFormat="false" ht="14.25" hidden="false" customHeight="true" outlineLevel="0" collapsed="false">
      <c r="A199" s="266" t="s">
        <v>267</v>
      </c>
      <c r="B199" s="265" t="s">
        <v>107</v>
      </c>
      <c r="C199" s="265" t="n">
        <v>106</v>
      </c>
      <c r="D199" s="265" t="n">
        <v>88</v>
      </c>
      <c r="E199" s="265" t="n">
        <v>66</v>
      </c>
      <c r="F199" s="265" t="n">
        <v>47</v>
      </c>
      <c r="G199" s="243"/>
    </row>
    <row r="200" customFormat="false" ht="14.25" hidden="false" customHeight="true" outlineLevel="0" collapsed="false">
      <c r="A200" s="266" t="s">
        <v>268</v>
      </c>
      <c r="B200" s="265" t="s">
        <v>107</v>
      </c>
      <c r="C200" s="265" t="n">
        <v>106</v>
      </c>
      <c r="D200" s="265" t="n">
        <v>88</v>
      </c>
      <c r="E200" s="265" t="n">
        <v>66</v>
      </c>
      <c r="F200" s="265" t="n">
        <v>47</v>
      </c>
      <c r="G200" s="243"/>
    </row>
    <row r="201" customFormat="false" ht="14.25" hidden="false" customHeight="true" outlineLevel="0" collapsed="false">
      <c r="A201" s="266" t="s">
        <v>269</v>
      </c>
      <c r="B201" s="265" t="s">
        <v>107</v>
      </c>
      <c r="C201" s="265" t="n">
        <v>106</v>
      </c>
      <c r="D201" s="265" t="n">
        <v>88</v>
      </c>
      <c r="E201" s="265" t="n">
        <v>66</v>
      </c>
      <c r="F201" s="265" t="n">
        <v>47</v>
      </c>
      <c r="G201" s="243"/>
    </row>
    <row r="202" customFormat="false" ht="14.25" hidden="false" customHeight="true" outlineLevel="0" collapsed="false">
      <c r="A202" s="266" t="s">
        <v>270</v>
      </c>
      <c r="B202" s="265" t="s">
        <v>107</v>
      </c>
      <c r="C202" s="265" t="n">
        <v>106</v>
      </c>
      <c r="D202" s="265" t="n">
        <v>88</v>
      </c>
      <c r="E202" s="265" t="n">
        <v>66</v>
      </c>
      <c r="F202" s="265" t="n">
        <v>47</v>
      </c>
      <c r="G202" s="243"/>
    </row>
    <row r="203" customFormat="false" ht="14.25" hidden="false" customHeight="true" outlineLevel="0" collapsed="false">
      <c r="A203" s="266" t="s">
        <v>271</v>
      </c>
      <c r="B203" s="265" t="s">
        <v>107</v>
      </c>
      <c r="C203" s="265" t="n">
        <v>106</v>
      </c>
      <c r="D203" s="265" t="n">
        <v>88</v>
      </c>
      <c r="E203" s="265" t="n">
        <v>66</v>
      </c>
      <c r="F203" s="265" t="n">
        <v>47</v>
      </c>
      <c r="G203" s="243"/>
    </row>
    <row r="204" customFormat="false" ht="12" hidden="false" customHeight="false" outlineLevel="0" collapsed="false">
      <c r="A204" s="267"/>
      <c r="B204" s="268"/>
      <c r="C204" s="268"/>
      <c r="D204" s="268"/>
      <c r="E204" s="268"/>
      <c r="F204" s="268"/>
      <c r="G204" s="243"/>
    </row>
    <row r="205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true" outlineLevelRow="0" outlineLevelCol="0"/>
  <cols>
    <col collapsed="false" customWidth="true" hidden="false" outlineLevel="0" max="1" min="1" style="269" width="40.88"/>
    <col collapsed="false" customWidth="true" hidden="false" outlineLevel="0" max="4" min="2" style="269" width="43"/>
    <col collapsed="false" customWidth="true" hidden="false" outlineLevel="0" max="5" min="5" style="269" width="0.4"/>
    <col collapsed="false" customWidth="true" hidden="true" outlineLevel="0" max="1025" min="6" style="0" width="9.13"/>
  </cols>
  <sheetData>
    <row r="1" customFormat="false" ht="15.75" hidden="false" customHeight="false" outlineLevel="0" collapsed="false">
      <c r="A1" s="270" t="s">
        <v>272</v>
      </c>
      <c r="B1" s="271" t="str">
        <f aca="false">+'I and II. Overview'!K10</f>
        <v>English</v>
      </c>
      <c r="C1" s="272"/>
      <c r="D1" s="272"/>
    </row>
    <row r="2" customFormat="false" ht="4.5" hidden="true" customHeight="true" outlineLevel="0" collapsed="false">
      <c r="A2" s="272"/>
    </row>
    <row r="3" customFormat="false" ht="4.5" hidden="false" customHeight="true" outlineLevel="0" collapsed="false"/>
    <row r="4" customFormat="false" ht="23.25" hidden="false" customHeight="true" outlineLevel="0" collapsed="false">
      <c r="A4" s="273" t="s">
        <v>272</v>
      </c>
      <c r="B4" s="274" t="s">
        <v>0</v>
      </c>
      <c r="C4" s="275" t="s">
        <v>273</v>
      </c>
      <c r="D4" s="276" t="s">
        <v>274</v>
      </c>
      <c r="E4" s="277" t="s">
        <v>275</v>
      </c>
    </row>
    <row r="5" customFormat="false" ht="15.75" hidden="false" customHeight="true" outlineLevel="0" collapsed="false">
      <c r="A5" s="278" t="str">
        <f aca="false">+IF($B$1=$B$4,B5,IF($B$1=$C$4,C5,IF($B$1=$D$4,D5,B5)))</f>
        <v>Knowledge Alliances</v>
      </c>
      <c r="B5" s="279" t="s">
        <v>276</v>
      </c>
      <c r="C5" s="280" t="s">
        <v>277</v>
      </c>
      <c r="D5" s="281" t="s">
        <v>278</v>
      </c>
      <c r="E5" s="277"/>
    </row>
    <row r="6" customFormat="false" ht="15.75" hidden="false" customHeight="true" outlineLevel="0" collapsed="false">
      <c r="A6" s="278" t="str">
        <f aca="false">+IF($B$1=$B$4,B6,IF($B$1=$C$4,C6,IF($B$1=$D$4,D6,B6)))</f>
        <v>Sector Skills Alliances</v>
      </c>
      <c r="B6" s="279" t="s">
        <v>279</v>
      </c>
      <c r="C6" s="280" t="s">
        <v>280</v>
      </c>
      <c r="D6" s="281" t="s">
        <v>281</v>
      </c>
      <c r="E6" s="277"/>
    </row>
    <row r="7" customFormat="false" ht="60" hidden="false" customHeight="false" outlineLevel="0" collapsed="false">
      <c r="A7" s="278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79" t="s">
        <v>282</v>
      </c>
      <c r="C7" s="280" t="s">
        <v>283</v>
      </c>
      <c r="D7" s="281" t="s">
        <v>284</v>
      </c>
    </row>
    <row r="8" customFormat="false" ht="45" hidden="false" customHeight="false" outlineLevel="0" collapsed="false">
      <c r="A8" s="278" t="str">
        <f aca="false">+IF($B$1=$B$4,B8,IF($B$1=$C$4,C8,IF($B$1=$D$4,D8,B8)))</f>
        <v>Call for proposals 2020 - EAC/A02/2019 - Erasmus+ Programme - (2019/C 373/06)</v>
      </c>
      <c r="B8" s="279" t="s">
        <v>285</v>
      </c>
      <c r="C8" s="280" t="s">
        <v>286</v>
      </c>
      <c r="D8" s="281" t="s">
        <v>287</v>
      </c>
    </row>
    <row r="9" customFormat="false" ht="30" hidden="false" customHeight="false" outlineLevel="0" collapsed="false">
      <c r="A9" s="278" t="str">
        <f aca="false">+IF($B$1=$B$4,B9,IF($B$1=$C$4,C9,IF($B$1=$D$4,D9,B9)))</f>
        <v>Programme guide and instructions for applicants</v>
      </c>
      <c r="B9" s="279" t="s">
        <v>288</v>
      </c>
      <c r="C9" s="280" t="s">
        <v>289</v>
      </c>
      <c r="D9" s="281" t="s">
        <v>290</v>
      </c>
    </row>
    <row r="10" customFormat="false" ht="15" hidden="false" customHeight="false" outlineLevel="0" collapsed="false">
      <c r="A10" s="278" t="str">
        <f aca="false">+IF($B$1=$B$4,B10,IF($B$1=$C$4,C10,IF($B$1=$D$4,D10,B10)))</f>
        <v>Language</v>
      </c>
      <c r="B10" s="279" t="s">
        <v>291</v>
      </c>
      <c r="C10" s="280" t="s">
        <v>292</v>
      </c>
      <c r="D10" s="281" t="s">
        <v>293</v>
      </c>
    </row>
    <row r="11" customFormat="false" ht="15" hidden="false" customHeight="false" outlineLevel="0" collapsed="false">
      <c r="A11" s="278" t="str">
        <f aca="false">+IF($B$1=$B$4,B11,IF($B$1=$C$4,C11,IF($B$1=$D$4,D11,B11)))</f>
        <v>Action</v>
      </c>
      <c r="B11" s="279" t="s">
        <v>294</v>
      </c>
      <c r="C11" s="280" t="s">
        <v>294</v>
      </c>
      <c r="D11" s="281" t="s">
        <v>295</v>
      </c>
    </row>
    <row r="12" customFormat="false" ht="3.75" hidden="false" customHeight="true" outlineLevel="0" collapsed="false">
      <c r="A12" s="278"/>
      <c r="B12" s="279"/>
      <c r="C12" s="280"/>
      <c r="D12" s="281"/>
    </row>
    <row r="13" customFormat="false" ht="15" hidden="false" customHeight="false" outlineLevel="0" collapsed="false">
      <c r="A13" s="282" t="str">
        <f aca="false">+IF($B$1=$B$4,B13,IF($B$1=$C$4,C13,IF($B$1=$D$4,D13,B13)))</f>
        <v>Action to be selected</v>
      </c>
      <c r="B13" s="283" t="s">
        <v>296</v>
      </c>
      <c r="C13" s="284" t="s">
        <v>297</v>
      </c>
      <c r="D13" s="285" t="s">
        <v>298</v>
      </c>
    </row>
    <row r="14" customFormat="false" ht="15" hidden="false" customHeight="false" outlineLevel="0" collapsed="false">
      <c r="A14" s="282" t="str">
        <f aca="false">+IF($B$1=$B$4,B14,IF($B$1=$C$4,C14,IF($B$1=$D$4,D14,B14)))</f>
        <v>Knowledge alliances</v>
      </c>
      <c r="B14" s="283" t="s">
        <v>299</v>
      </c>
      <c r="C14" s="284" t="s">
        <v>300</v>
      </c>
      <c r="D14" s="285" t="s">
        <v>278</v>
      </c>
    </row>
    <row r="15" customFormat="false" ht="15" hidden="false" customHeight="false" outlineLevel="0" collapsed="false">
      <c r="A15" s="282" t="str">
        <f aca="false">+IF($B$1=$B$4,B15,IF($B$1=$C$4,C15,IF($B$1=$D$4,D15,B15)))</f>
        <v>Sector skills alliances</v>
      </c>
      <c r="B15" s="283" t="s">
        <v>301</v>
      </c>
      <c r="C15" s="284" t="s">
        <v>302</v>
      </c>
      <c r="D15" s="285" t="s">
        <v>303</v>
      </c>
    </row>
    <row r="16" customFormat="false" ht="15" hidden="false" customHeight="false" outlineLevel="0" collapsed="false">
      <c r="A16" s="278" t="str">
        <f aca="false">+IF($B$1=$B$4,B16,IF($B$1=$C$4,C16,IF($B$1=$D$4,D16,B16)))</f>
        <v>Duration number of months</v>
      </c>
      <c r="B16" s="279" t="s">
        <v>304</v>
      </c>
      <c r="C16" s="280" t="s">
        <v>305</v>
      </c>
      <c r="D16" s="281" t="s">
        <v>306</v>
      </c>
    </row>
    <row r="17" customFormat="false" ht="15" hidden="false" customHeight="false" outlineLevel="0" collapsed="false">
      <c r="A17" s="282" t="str">
        <f aca="false">+IF($B$1=$B$4,B17,IF($B$1=$C$4,C17,IF($B$1=$D$4,D17,B17)))</f>
        <v>Duration to be completed</v>
      </c>
      <c r="B17" s="283" t="s">
        <v>307</v>
      </c>
      <c r="C17" s="284" t="s">
        <v>308</v>
      </c>
      <c r="D17" s="285" t="s">
        <v>309</v>
      </c>
    </row>
    <row r="18" customFormat="false" ht="3.75" hidden="false" customHeight="true" outlineLevel="0" collapsed="false">
      <c r="A18" s="282"/>
      <c r="B18" s="283"/>
      <c r="C18" s="284"/>
      <c r="D18" s="285"/>
    </row>
    <row r="19" customFormat="false" ht="15" hidden="false" customHeight="false" outlineLevel="0" collapsed="false">
      <c r="A19" s="282" t="str">
        <f aca="false">+IF($B$1=$B$4,B19,IF($B$1=$C$4,C19,IF($B$1=$D$4,D19,B19)))</f>
        <v>Duration</v>
      </c>
      <c r="B19" s="283" t="s">
        <v>310</v>
      </c>
      <c r="C19" s="284" t="s">
        <v>311</v>
      </c>
      <c r="D19" s="285" t="s">
        <v>312</v>
      </c>
    </row>
    <row r="20" customFormat="false" ht="15" hidden="false" customHeight="false" outlineLevel="0" collapsed="false">
      <c r="A20" s="282" t="str">
        <f aca="false">+IF($B$1=$B$4,B20,IF($B$1=$C$4,C20,IF($B$1=$D$4,D20,B20)))</f>
        <v>24 months</v>
      </c>
      <c r="B20" s="283" t="s">
        <v>313</v>
      </c>
      <c r="C20" s="284" t="s">
        <v>314</v>
      </c>
      <c r="D20" s="285" t="s">
        <v>315</v>
      </c>
    </row>
    <row r="21" customFormat="false" ht="15" hidden="false" customHeight="false" outlineLevel="0" collapsed="false">
      <c r="A21" s="282" t="str">
        <f aca="false">+IF($B$1=$B$4,B21,IF($B$1=$C$4,C21,IF($B$1=$D$4,D21,B21)))</f>
        <v>36 months</v>
      </c>
      <c r="B21" s="283" t="s">
        <v>316</v>
      </c>
      <c r="C21" s="284" t="s">
        <v>317</v>
      </c>
      <c r="D21" s="285" t="s">
        <v>318</v>
      </c>
    </row>
    <row r="22" customFormat="false" ht="15" hidden="false" customHeight="false" outlineLevel="0" collapsed="false">
      <c r="A22" s="282" t="str">
        <f aca="false">+IF($B$1=$B$4,B22,IF($B$1=$C$4,C22,IF($B$1=$D$4,D22,B22)))</f>
        <v>months</v>
      </c>
      <c r="B22" s="283" t="s">
        <v>319</v>
      </c>
      <c r="C22" s="284" t="s">
        <v>320</v>
      </c>
      <c r="D22" s="285" t="s">
        <v>321</v>
      </c>
    </row>
    <row r="23" customFormat="false" ht="15" hidden="false" customHeight="false" outlineLevel="0" collapsed="false">
      <c r="A23" s="278" t="str">
        <f aca="false">+IF($B$1=$B$4,B23,IF($B$1=$C$4,C23,IF($B$1=$D$4,D23,B23)))</f>
        <v>Project acronym</v>
      </c>
      <c r="B23" s="279" t="s">
        <v>322</v>
      </c>
      <c r="C23" s="280" t="s">
        <v>323</v>
      </c>
      <c r="D23" s="281" t="s">
        <v>324</v>
      </c>
    </row>
    <row r="24" customFormat="false" ht="15" hidden="false" customHeight="false" outlineLevel="0" collapsed="false">
      <c r="A24" s="278" t="str">
        <f aca="false">+IF($B$1=$B$4,B24,IF($B$1=$C$4,C24,IF($B$1=$D$4,D24,B24)))</f>
        <v>Project title</v>
      </c>
      <c r="B24" s="279" t="s">
        <v>325</v>
      </c>
      <c r="C24" s="280" t="s">
        <v>326</v>
      </c>
      <c r="D24" s="281" t="s">
        <v>327</v>
      </c>
    </row>
    <row r="25" customFormat="false" ht="15" hidden="false" customHeight="false" outlineLevel="0" collapsed="false">
      <c r="A25" s="278" t="str">
        <f aca="false">+IF($B$1=$B$4,B25,IF($B$1=$C$4,C25,IF($B$1=$D$4,D25,B25)))</f>
        <v>Part I - Consolidated figures</v>
      </c>
      <c r="B25" s="279" t="s">
        <v>328</v>
      </c>
      <c r="C25" s="280" t="s">
        <v>329</v>
      </c>
      <c r="D25" s="281" t="s">
        <v>330</v>
      </c>
    </row>
    <row r="26" customFormat="false" ht="15" hidden="false" customHeight="false" outlineLevel="0" collapsed="false">
      <c r="A26" s="278" t="str">
        <f aca="false">+IF($B$1=$B$4,B26,IF($B$1=$C$4,C26,IF($B$1=$D$4,D26,B26)))</f>
        <v>EU Grant</v>
      </c>
      <c r="B26" s="279" t="s">
        <v>331</v>
      </c>
      <c r="C26" s="280" t="s">
        <v>332</v>
      </c>
      <c r="D26" s="281" t="s">
        <v>333</v>
      </c>
    </row>
    <row r="27" customFormat="false" ht="30" hidden="false" customHeight="false" outlineLevel="0" collapsed="false">
      <c r="A27" s="278" t="str">
        <f aca="false">+IF($B$1=$B$4,B27,IF($B$1=$C$4,C27,IF($B$1=$D$4,D27,B27)))</f>
        <v>PROGRAMME 
COUNTRIES (PR)</v>
      </c>
      <c r="B27" s="279" t="s">
        <v>334</v>
      </c>
      <c r="C27" s="280" t="s">
        <v>335</v>
      </c>
      <c r="D27" s="281" t="s">
        <v>336</v>
      </c>
    </row>
    <row r="28" customFormat="false" ht="15" hidden="false" customHeight="false" outlineLevel="0" collapsed="false">
      <c r="A28" s="278" t="str">
        <f aca="false">+IF($B$1=$B$4,B28,IF($B$1=$C$4,C28,IF($B$1=$D$4,D28,B28)))</f>
        <v>PARTNER COUNTRIES (PA)</v>
      </c>
      <c r="B28" s="279" t="s">
        <v>337</v>
      </c>
      <c r="C28" s="280" t="s">
        <v>338</v>
      </c>
      <c r="D28" s="281" t="s">
        <v>339</v>
      </c>
    </row>
    <row r="29" customFormat="false" ht="15" hidden="false" customHeight="false" outlineLevel="0" collapsed="false">
      <c r="A29" s="278" t="str">
        <f aca="false">+IF($B$1=$B$4,B29,IF($B$1=$C$4,C29,IF($B$1=$D$4,D29,B29)))</f>
        <v>TOTAL</v>
      </c>
      <c r="B29" s="279" t="s">
        <v>340</v>
      </c>
      <c r="C29" s="280" t="s">
        <v>340</v>
      </c>
      <c r="D29" s="281" t="s">
        <v>341</v>
      </c>
    </row>
    <row r="30" customFormat="false" ht="15" hidden="false" customHeight="false" outlineLevel="0" collapsed="false">
      <c r="A30" s="278" t="str">
        <f aca="false">+IF($B$1=$B$4,B30,IF($B$1=$C$4,C30,IF($B$1=$D$4,D30,B30)))</f>
        <v>Project implementation support</v>
      </c>
      <c r="B30" s="279" t="s">
        <v>342</v>
      </c>
      <c r="C30" s="280" t="s">
        <v>343</v>
      </c>
      <c r="D30" s="281" t="s">
        <v>344</v>
      </c>
    </row>
    <row r="31" customFormat="false" ht="15" hidden="false" customHeight="false" outlineLevel="0" collapsed="false">
      <c r="A31" s="278" t="str">
        <f aca="false">+IF($B$1=$B$4,B31,IF($B$1=$C$4,C31,IF($B$1=$D$4,D31,B31)))</f>
        <v>Project implementation support</v>
      </c>
      <c r="B31" s="279" t="s">
        <v>342</v>
      </c>
      <c r="C31" s="280" t="s">
        <v>343</v>
      </c>
      <c r="D31" s="281" t="s">
        <v>344</v>
      </c>
    </row>
    <row r="32" customFormat="false" ht="30" hidden="false" customHeight="false" outlineLevel="0" collapsed="false">
      <c r="A32" s="278" t="str">
        <f aca="false">+IF($B$1=$B$4,B32,IF($B$1=$C$4,C32,IF($B$1=$D$4,D32,B32)))</f>
        <v>Learning mobility activities (Optional)</v>
      </c>
      <c r="B32" s="279" t="s">
        <v>345</v>
      </c>
      <c r="C32" s="280" t="s">
        <v>346</v>
      </c>
      <c r="D32" s="281" t="s">
        <v>347</v>
      </c>
    </row>
    <row r="33" customFormat="false" ht="15" hidden="false" customHeight="false" outlineLevel="0" collapsed="false">
      <c r="A33" s="278" t="str">
        <f aca="false">+IF($B$1=$B$4,B33,IF($B$1=$C$4,C33,IF($B$1=$D$4,D33,B33)))</f>
        <v>Travel costs</v>
      </c>
      <c r="B33" s="279" t="s">
        <v>348</v>
      </c>
      <c r="C33" s="280" t="s">
        <v>349</v>
      </c>
      <c r="D33" s="281" t="s">
        <v>350</v>
      </c>
    </row>
    <row r="34" customFormat="false" ht="15" hidden="false" customHeight="false" outlineLevel="0" collapsed="false">
      <c r="A34" s="278" t="str">
        <f aca="false">+IF($B$1=$B$4,B34,IF($B$1=$C$4,C34,IF($B$1=$D$4,D34,B34)))</f>
        <v>Subsistence costs</v>
      </c>
      <c r="B34" s="279" t="s">
        <v>351</v>
      </c>
      <c r="C34" s="280" t="s">
        <v>352</v>
      </c>
      <c r="D34" s="281" t="s">
        <v>353</v>
      </c>
    </row>
    <row r="35" customFormat="false" ht="15" hidden="false" customHeight="false" outlineLevel="0" collapsed="false">
      <c r="A35" s="278" t="str">
        <f aca="false">+IF($B$1=$B$4,B35,IF($B$1=$C$4,C35,IF($B$1=$D$4,D35,B35)))</f>
        <v>Total</v>
      </c>
      <c r="B35" s="279" t="s">
        <v>354</v>
      </c>
      <c r="C35" s="280" t="s">
        <v>354</v>
      </c>
      <c r="D35" s="281" t="s">
        <v>341</v>
      </c>
    </row>
    <row r="36" customFormat="false" ht="15" hidden="false" customHeight="false" outlineLevel="0" collapsed="false">
      <c r="A36" s="278" t="str">
        <f aca="false">+IF($B$1=$B$4,B36,IF($B$1=$C$4,C36,IF($B$1=$D$4,D36,B36)))</f>
        <v>Warning messages</v>
      </c>
      <c r="B36" s="279" t="s">
        <v>355</v>
      </c>
      <c r="C36" s="280" t="s">
        <v>356</v>
      </c>
      <c r="D36" s="281" t="s">
        <v>357</v>
      </c>
    </row>
    <row r="37" customFormat="false" ht="30" hidden="false" customHeight="false" outlineLevel="0" collapsed="false">
      <c r="A37" s="282" t="str">
        <f aca="false">+IF($B$1=$B$4,B37,IF($B$1=$C$4,C37,IF($B$1=$D$4,D37,B37)))</f>
        <v>Maximum EU contribution awarded for a 2 years Alliance:        700 000 EUR</v>
      </c>
      <c r="B37" s="283" t="s">
        <v>358</v>
      </c>
      <c r="C37" s="280" t="s">
        <v>359</v>
      </c>
      <c r="D37" s="281" t="s">
        <v>360</v>
      </c>
    </row>
    <row r="38" customFormat="false" ht="30" hidden="false" customHeight="false" outlineLevel="0" collapsed="false">
      <c r="A38" s="282" t="str">
        <f aca="false">+IF($B$1=$B$4,B38,IF($B$1=$C$4,C38,IF($B$1=$D$4,D38,B38)))</f>
        <v>Maximum EU contribution awarded for a 3 years Alliance:           1 000 000 EUR</v>
      </c>
      <c r="B38" s="283" t="s">
        <v>361</v>
      </c>
      <c r="C38" s="280" t="s">
        <v>362</v>
      </c>
      <c r="D38" s="281" t="s">
        <v>363</v>
      </c>
    </row>
    <row r="39" customFormat="false" ht="15" hidden="false" customHeight="false" outlineLevel="0" collapsed="false">
      <c r="A39" s="282" t="str">
        <f aca="false">+IF($B$1=$B$4,B39,IF($B$1=$C$4,C39,IF($B$1=$D$4,D39,B39)))</f>
        <v>OK</v>
      </c>
      <c r="B39" s="283" t="s">
        <v>364</v>
      </c>
      <c r="C39" s="280" t="s">
        <v>364</v>
      </c>
      <c r="D39" s="281" t="s">
        <v>364</v>
      </c>
    </row>
    <row r="40" customFormat="false" ht="30" hidden="false" customHeight="false" outlineLevel="0" collapsed="false">
      <c r="A40" s="278" t="str">
        <f aca="false">+IF($B$1=$B$4,B40,IF($B$1=$C$4,C40,IF($B$1=$D$4,D40,B40)))</f>
        <v>Part II - Distribution of grant by organisation</v>
      </c>
      <c r="B40" s="279" t="s">
        <v>365</v>
      </c>
      <c r="C40" s="280" t="s">
        <v>366</v>
      </c>
      <c r="D40" s="281" t="s">
        <v>367</v>
      </c>
    </row>
    <row r="41" customFormat="false" ht="15" hidden="false" customHeight="false" outlineLevel="0" collapsed="false">
      <c r="A41" s="278" t="str">
        <f aca="false">+IF($B$1=$B$4,B41,IF($B$1=$C$4,C41,IF($B$1=$D$4,D41,B41)))</f>
        <v>Partner</v>
      </c>
      <c r="B41" s="279" t="s">
        <v>368</v>
      </c>
      <c r="C41" s="280" t="s">
        <v>369</v>
      </c>
      <c r="D41" s="281" t="s">
        <v>370</v>
      </c>
    </row>
    <row r="42" customFormat="false" ht="15" hidden="false" customHeight="false" outlineLevel="0" collapsed="false">
      <c r="A42" s="278" t="str">
        <f aca="false">+IF($B$1=$B$4,B42,IF($B$1=$C$4,C42,IF($B$1=$D$4,D42,B42)))</f>
        <v>Name</v>
      </c>
      <c r="B42" s="279" t="s">
        <v>371</v>
      </c>
      <c r="C42" s="280" t="s">
        <v>372</v>
      </c>
      <c r="D42" s="281" t="s">
        <v>371</v>
      </c>
    </row>
    <row r="43" customFormat="false" ht="15" hidden="false" customHeight="false" outlineLevel="0" collapsed="false">
      <c r="A43" s="278" t="str">
        <f aca="false">+IF($B$1=$B$4,B43,IF($B$1=$C$4,C43,IF($B$1=$D$4,D43,B43)))</f>
        <v>Country</v>
      </c>
      <c r="B43" s="279" t="s">
        <v>373</v>
      </c>
      <c r="C43" s="280" t="s">
        <v>374</v>
      </c>
      <c r="D43" s="281" t="s">
        <v>375</v>
      </c>
    </row>
    <row r="44" customFormat="false" ht="15" hidden="false" customHeight="false" outlineLevel="0" collapsed="false">
      <c r="A44" s="278" t="str">
        <f aca="false">+IF($B$1=$B$4,B44,IF($B$1=$C$4,C44,IF($B$1=$D$4,D44,B44)))</f>
        <v>Project implementation support</v>
      </c>
      <c r="B44" s="279" t="s">
        <v>342</v>
      </c>
      <c r="C44" s="280" t="s">
        <v>343</v>
      </c>
      <c r="D44" s="281" t="s">
        <v>344</v>
      </c>
    </row>
    <row r="45" customFormat="false" ht="45" hidden="false" customHeight="false" outlineLevel="0" collapsed="false">
      <c r="A45" s="278" t="str">
        <f aca="false">+IF($B$1=$B$4,B45,IF($B$1=$C$4,C45,IF($B$1=$D$4,D45,B45)))</f>
        <v>Learning mobility
Travel costs</v>
      </c>
      <c r="B45" s="279" t="s">
        <v>376</v>
      </c>
      <c r="C45" s="280" t="s">
        <v>377</v>
      </c>
      <c r="D45" s="281" t="s">
        <v>378</v>
      </c>
    </row>
    <row r="46" customFormat="false" ht="45" hidden="false" customHeight="false" outlineLevel="0" collapsed="false">
      <c r="A46" s="278" t="str">
        <f aca="false">+IF($B$1=$B$4,B46,IF($B$1=$C$4,C46,IF($B$1=$D$4,D46,B46)))</f>
        <v>Learning mobility
Subsistence costs</v>
      </c>
      <c r="B46" s="279" t="s">
        <v>379</v>
      </c>
      <c r="C46" s="280" t="s">
        <v>380</v>
      </c>
      <c r="D46" s="281" t="s">
        <v>381</v>
      </c>
    </row>
    <row r="47" customFormat="false" ht="15" hidden="false" customHeight="false" outlineLevel="0" collapsed="false">
      <c r="A47" s="278" t="str">
        <f aca="false">+IF($B$1=$B$4,B47,IF($B$1=$C$4,C47,IF($B$1=$D$4,D47,B47)))</f>
        <v>EU grant</v>
      </c>
      <c r="B47" s="279" t="s">
        <v>382</v>
      </c>
      <c r="C47" s="280" t="s">
        <v>332</v>
      </c>
      <c r="D47" s="281" t="s">
        <v>383</v>
      </c>
    </row>
    <row r="48" customFormat="false" ht="15" hidden="false" customHeight="false" outlineLevel="0" collapsed="false">
      <c r="A48" s="278" t="str">
        <f aca="false">+IF($B$1=$B$4,B48,IF($B$1=$C$4,C48,IF($B$1=$D$4,D48,B48)))</f>
        <v>Total</v>
      </c>
      <c r="B48" s="279" t="s">
        <v>354</v>
      </c>
      <c r="C48" s="280" t="s">
        <v>354</v>
      </c>
      <c r="D48" s="281" t="s">
        <v>341</v>
      </c>
    </row>
    <row r="49" customFormat="false" ht="30" hidden="false" customHeight="false" outlineLevel="0" collapsed="false">
      <c r="A49" s="278" t="str">
        <f aca="false">+IF($B$1=$B$4,B49,IF($B$1=$C$4,C49,IF($B$1=$D$4,D49,B49)))</f>
        <v>Part III - Project implementation support</v>
      </c>
      <c r="B49" s="279" t="s">
        <v>384</v>
      </c>
      <c r="C49" s="280" t="s">
        <v>385</v>
      </c>
      <c r="D49" s="281" t="s">
        <v>386</v>
      </c>
    </row>
    <row r="50" customFormat="false" ht="15" hidden="false" customHeight="false" outlineLevel="0" collapsed="false">
      <c r="A50" s="278" t="str">
        <f aca="false">+IF($B$1=$B$4,B50,IF($B$1=$C$4,C50,IF($B$1=$D$4,D50,B50)))</f>
        <v>Partner</v>
      </c>
      <c r="B50" s="279" t="s">
        <v>368</v>
      </c>
      <c r="C50" s="280" t="s">
        <v>369</v>
      </c>
      <c r="D50" s="281" t="s">
        <v>370</v>
      </c>
    </row>
    <row r="51" customFormat="false" ht="15" hidden="false" customHeight="false" outlineLevel="0" collapsed="false">
      <c r="A51" s="278" t="str">
        <f aca="false">+IF($B$1=$B$4,B51,IF($B$1=$C$4,C51,IF($B$1=$D$4,D51,B51)))</f>
        <v>Name</v>
      </c>
      <c r="B51" s="279" t="s">
        <v>371</v>
      </c>
      <c r="C51" s="280" t="s">
        <v>372</v>
      </c>
      <c r="D51" s="281" t="s">
        <v>371</v>
      </c>
    </row>
    <row r="52" customFormat="false" ht="15" hidden="false" customHeight="false" outlineLevel="0" collapsed="false">
      <c r="A52" s="278" t="str">
        <f aca="false">+IF($B$1=$B$4,B52,IF($B$1=$C$4,C52,IF($B$1=$D$4,D52,B52)))</f>
        <v>Country</v>
      </c>
      <c r="B52" s="279" t="s">
        <v>373</v>
      </c>
      <c r="C52" s="280" t="s">
        <v>374</v>
      </c>
      <c r="D52" s="281" t="s">
        <v>375</v>
      </c>
    </row>
    <row r="53" customFormat="false" ht="15" hidden="false" customHeight="false" outlineLevel="0" collapsed="false">
      <c r="A53" s="278" t="str">
        <f aca="false">+IF($B$1=$B$4,B53,IF($B$1=$C$4,C53,IF($B$1=$D$4,D53,B53)))</f>
        <v>Manager</v>
      </c>
      <c r="B53" s="279" t="s">
        <v>387</v>
      </c>
      <c r="C53" s="280" t="s">
        <v>388</v>
      </c>
      <c r="D53" s="281" t="s">
        <v>388</v>
      </c>
    </row>
    <row r="54" customFormat="false" ht="16.5" hidden="false" customHeight="true" outlineLevel="0" collapsed="false">
      <c r="A54" s="278" t="str">
        <f aca="false">+IF($B$1=$B$4,B54,IF($B$1=$C$4,C54,IF($B$1=$D$4,D54,B54)))</f>
        <v>Teacher/Trainer/Researcher</v>
      </c>
      <c r="B54" s="279" t="s">
        <v>389</v>
      </c>
      <c r="C54" s="280" t="s">
        <v>390</v>
      </c>
      <c r="D54" s="281" t="s">
        <v>391</v>
      </c>
    </row>
    <row r="55" customFormat="false" ht="15" hidden="false" customHeight="false" outlineLevel="0" collapsed="false">
      <c r="A55" s="278" t="str">
        <f aca="false">+IF($B$1=$B$4,B55,IF($B$1=$C$4,C55,IF($B$1=$D$4,D55,B55)))</f>
        <v>Technician</v>
      </c>
      <c r="B55" s="279" t="s">
        <v>392</v>
      </c>
      <c r="C55" s="280" t="s">
        <v>393</v>
      </c>
      <c r="D55" s="281" t="s">
        <v>394</v>
      </c>
    </row>
    <row r="56" customFormat="false" ht="15" hidden="false" customHeight="false" outlineLevel="0" collapsed="false">
      <c r="A56" s="278" t="str">
        <f aca="false">+IF($B$1=$B$4,B56,IF($B$1=$C$4,C56,IF($B$1=$D$4,D56,B56)))</f>
        <v>Administrative</v>
      </c>
      <c r="B56" s="279" t="s">
        <v>395</v>
      </c>
      <c r="C56" s="280" t="s">
        <v>396</v>
      </c>
      <c r="D56" s="281" t="s">
        <v>397</v>
      </c>
    </row>
    <row r="57" customFormat="false" ht="15" hidden="false" customHeight="false" outlineLevel="0" collapsed="false">
      <c r="A57" s="278" t="str">
        <f aca="false">+IF($B$1=$B$4,B57,IF($B$1=$C$4,C57,IF($B$1=$D$4,D57,B57)))</f>
        <v>Number of days</v>
      </c>
      <c r="B57" s="279" t="s">
        <v>398</v>
      </c>
      <c r="C57" s="280" t="s">
        <v>399</v>
      </c>
      <c r="D57" s="281" t="s">
        <v>400</v>
      </c>
    </row>
    <row r="58" customFormat="false" ht="15" hidden="false" customHeight="false" outlineLevel="0" collapsed="false">
      <c r="A58" s="278" t="str">
        <f aca="false">+IF($B$1=$B$4,B58,IF($B$1=$C$4,C58,IF($B$1=$D$4,D58,B58)))</f>
        <v>Unit cost per day</v>
      </c>
      <c r="B58" s="279" t="s">
        <v>401</v>
      </c>
      <c r="C58" s="280" t="s">
        <v>402</v>
      </c>
      <c r="D58" s="281" t="s">
        <v>403</v>
      </c>
    </row>
    <row r="59" customFormat="false" ht="15" hidden="false" customHeight="false" outlineLevel="0" collapsed="false">
      <c r="A59" s="278" t="str">
        <f aca="false">+IF($B$1=$B$4,B59,IF($B$1=$C$4,C59,IF($B$1=$D$4,D59,B59)))</f>
        <v>Total cost by category</v>
      </c>
      <c r="B59" s="279" t="s">
        <v>404</v>
      </c>
      <c r="C59" s="280" t="s">
        <v>405</v>
      </c>
      <c r="D59" s="281" t="s">
        <v>406</v>
      </c>
    </row>
    <row r="60" customFormat="false" ht="15" hidden="false" customHeight="false" outlineLevel="0" collapsed="false">
      <c r="A60" s="278" t="str">
        <f aca="false">+IF($B$1=$B$4,B60,IF($B$1=$C$4,C60,IF($B$1=$D$4,D60,B60)))</f>
        <v>Total number of days</v>
      </c>
      <c r="B60" s="279" t="s">
        <v>407</v>
      </c>
      <c r="C60" s="280" t="s">
        <v>408</v>
      </c>
      <c r="D60" s="281" t="s">
        <v>409</v>
      </c>
    </row>
    <row r="61" customFormat="false" ht="15" hidden="false" customHeight="false" outlineLevel="0" collapsed="false">
      <c r="A61" s="278" t="str">
        <f aca="false">+IF($B$1=$B$4,B61,IF($B$1=$C$4,C61,IF($B$1=$D$4,D61,B61)))</f>
        <v>Grant requested</v>
      </c>
      <c r="B61" s="279" t="s">
        <v>410</v>
      </c>
      <c r="C61" s="280" t="s">
        <v>411</v>
      </c>
      <c r="D61" s="281" t="s">
        <v>412</v>
      </c>
    </row>
    <row r="62" customFormat="false" ht="15" hidden="false" customHeight="false" outlineLevel="0" collapsed="false">
      <c r="A62" s="278" t="str">
        <f aca="false">+IF($B$1=$B$4,B62,IF($B$1=$C$4,C62,IF($B$1=$D$4,D62,B62)))</f>
        <v>Total Part III</v>
      </c>
      <c r="B62" s="279" t="s">
        <v>413</v>
      </c>
      <c r="C62" s="280" t="s">
        <v>414</v>
      </c>
      <c r="D62" s="281" t="s">
        <v>415</v>
      </c>
    </row>
    <row r="63" customFormat="false" ht="15" hidden="false" customHeight="false" outlineLevel="0" collapsed="false">
      <c r="A63" s="278" t="str">
        <f aca="false">+IF($B$1=$B$4,B63,IF($B$1=$C$4,C63,IF($B$1=$D$4,D63,B63)))</f>
        <v>Part IV -</v>
      </c>
      <c r="B63" s="279" t="s">
        <v>416</v>
      </c>
      <c r="C63" s="280" t="s">
        <v>417</v>
      </c>
      <c r="D63" s="281" t="s">
        <v>418</v>
      </c>
    </row>
    <row r="64" customFormat="false" ht="45" hidden="false" customHeight="false" outlineLevel="0" collapsed="false">
      <c r="A64" s="278" t="str">
        <f aca="false">+IF($B$1=$B$4,B64,IF($B$1=$C$4,C64,IF($B$1=$D$4,D64,B64)))</f>
        <v>Additional funding for learning mobility activities realised within an Alliance</v>
      </c>
      <c r="B64" s="279" t="s">
        <v>419</v>
      </c>
      <c r="C64" s="280" t="s">
        <v>420</v>
      </c>
      <c r="D64" s="281" t="s">
        <v>421</v>
      </c>
    </row>
    <row r="65" customFormat="false" ht="15" hidden="false" customHeight="false" outlineLevel="0" collapsed="false">
      <c r="A65" s="278" t="str">
        <f aca="false">+IF($B$1=$B$4,B65,IF($B$1=$C$4,C65,IF($B$1=$D$4,D65,B65)))</f>
        <v>(OPTIONAL)</v>
      </c>
      <c r="B65" s="279" t="s">
        <v>422</v>
      </c>
      <c r="C65" s="280" t="s">
        <v>423</v>
      </c>
      <c r="D65" s="281" t="s">
        <v>424</v>
      </c>
    </row>
    <row r="66" customFormat="false" ht="30" hidden="false" customHeight="false" outlineLevel="0" collapsed="false">
      <c r="A66" s="278" t="str">
        <f aca="false">+IF($B$1=$B$4,B66,IF($B$1=$C$4,C66,IF($B$1=$D$4,D66,B66)))</f>
        <v>Learning mobility - Travel costs</v>
      </c>
      <c r="B66" s="279" t="s">
        <v>425</v>
      </c>
      <c r="C66" s="280" t="s">
        <v>426</v>
      </c>
      <c r="D66" s="281" t="s">
        <v>427</v>
      </c>
    </row>
    <row r="67" customFormat="false" ht="30" hidden="false" customHeight="false" outlineLevel="0" collapsed="false">
      <c r="A67" s="278" t="str">
        <f aca="false">+IF($B$1=$B$4,B67,IF($B$1=$C$4,C67,IF($B$1=$D$4,D67,B67)))</f>
        <v>Learning mobility - Subsistence costs</v>
      </c>
      <c r="B67" s="279" t="s">
        <v>428</v>
      </c>
      <c r="C67" s="280" t="s">
        <v>429</v>
      </c>
      <c r="D67" s="281" t="s">
        <v>430</v>
      </c>
    </row>
    <row r="68" customFormat="false" ht="15" hidden="false" customHeight="false" outlineLevel="0" collapsed="false">
      <c r="A68" s="278" t="str">
        <f aca="false">+IF($B$1=$B$4,B68,IF($B$1=$C$4,C68,IF($B$1=$D$4,D68,B68)))</f>
        <v>Distance</v>
      </c>
      <c r="B68" s="279" t="s">
        <v>431</v>
      </c>
      <c r="C68" s="280" t="s">
        <v>431</v>
      </c>
      <c r="D68" s="281" t="s">
        <v>432</v>
      </c>
    </row>
    <row r="69" customFormat="false" ht="15" hidden="false" customHeight="false" outlineLevel="0" collapsed="false">
      <c r="A69" s="278" t="str">
        <f aca="false">+IF($B$1=$B$4,B69,IF($B$1=$C$4,C69,IF($B$1=$D$4,D69,B69)))</f>
        <v>Unit cost per participant</v>
      </c>
      <c r="B69" s="279" t="s">
        <v>433</v>
      </c>
      <c r="C69" s="280" t="s">
        <v>434</v>
      </c>
      <c r="D69" s="281" t="s">
        <v>435</v>
      </c>
    </row>
    <row r="70" customFormat="false" ht="15" hidden="false" customHeight="false" outlineLevel="0" collapsed="false">
      <c r="A70" s="278" t="str">
        <f aca="false">+IF($B$1=$B$4,B70,IF($B$1=$C$4,C70,IF($B$1=$D$4,D70,B70)))</f>
        <v>Activity Type</v>
      </c>
      <c r="B70" s="279" t="s">
        <v>436</v>
      </c>
      <c r="C70" s="280" t="s">
        <v>437</v>
      </c>
      <c r="D70" s="281" t="s">
        <v>438</v>
      </c>
    </row>
    <row r="71" customFormat="false" ht="15" hidden="false" customHeight="false" outlineLevel="0" collapsed="false">
      <c r="A71" s="278" t="str">
        <f aca="false">+IF($B$1=$B$4,B71,IF($B$1=$C$4,C71,IF($B$1=$D$4,D71,B71)))</f>
        <v>Unit cost per participant</v>
      </c>
      <c r="B71" s="279" t="s">
        <v>433</v>
      </c>
      <c r="C71" s="280" t="s">
        <v>434</v>
      </c>
      <c r="D71" s="281" t="s">
        <v>435</v>
      </c>
    </row>
    <row r="72" customFormat="false" ht="30" hidden="false" customHeight="false" outlineLevel="0" collapsed="false">
      <c r="A72" s="278" t="str">
        <f aca="false">+IF($B$1=$B$4,B72,IF($B$1=$C$4,C72,IF($B$1=$D$4,D72,B72)))</f>
        <v>Activities targeting staff up to the 14th day</v>
      </c>
      <c r="B72" s="279" t="s">
        <v>439</v>
      </c>
      <c r="C72" s="280" t="s">
        <v>440</v>
      </c>
      <c r="D72" s="281" t="s">
        <v>441</v>
      </c>
    </row>
    <row r="73" customFormat="false" ht="30" hidden="false" customHeight="false" outlineLevel="0" collapsed="false">
      <c r="A73" s="278" t="str">
        <f aca="false">+IF($B$1=$B$4,B73,IF($B$1=$C$4,C73,IF($B$1=$D$4,D73,B73)))</f>
        <v>Activities targeting staff between the 15th and 60th day</v>
      </c>
      <c r="B73" s="279" t="s">
        <v>442</v>
      </c>
      <c r="C73" s="280" t="s">
        <v>443</v>
      </c>
      <c r="D73" s="281" t="s">
        <v>444</v>
      </c>
    </row>
    <row r="74" customFormat="false" ht="30" hidden="false" customHeight="false" outlineLevel="0" collapsed="false">
      <c r="A74" s="278" t="str">
        <f aca="false">+IF($B$1=$B$4,B74,IF($B$1=$C$4,C74,IF($B$1=$D$4,D74,B74)))</f>
        <v>Activities targeting learners up to the 14th day</v>
      </c>
      <c r="B74" s="279" t="s">
        <v>445</v>
      </c>
      <c r="C74" s="280" t="s">
        <v>446</v>
      </c>
      <c r="D74" s="281" t="s">
        <v>447</v>
      </c>
    </row>
    <row r="75" customFormat="false" ht="30" hidden="false" customHeight="false" outlineLevel="0" collapsed="false">
      <c r="A75" s="278" t="str">
        <f aca="false">+IF($B$1=$B$4,B75,IF($B$1=$C$4,C75,IF($B$1=$D$4,D75,B75)))</f>
        <v>Activities targeting learners between the 15th and 60th day</v>
      </c>
      <c r="B75" s="279" t="s">
        <v>448</v>
      </c>
      <c r="C75" s="280" t="s">
        <v>449</v>
      </c>
      <c r="D75" s="281" t="s">
        <v>450</v>
      </c>
    </row>
    <row r="76" customFormat="false" ht="15" hidden="false" customHeight="false" outlineLevel="0" collapsed="false">
      <c r="A76" s="278" t="str">
        <f aca="false">+IF($B$1=$B$4,B76,IF($B$1=$C$4,C76,IF($B$1=$D$4,D76,B76)))</f>
        <v>Partner</v>
      </c>
      <c r="B76" s="279" t="s">
        <v>370</v>
      </c>
      <c r="C76" s="280" t="s">
        <v>369</v>
      </c>
      <c r="D76" s="281" t="s">
        <v>370</v>
      </c>
    </row>
    <row r="77" customFormat="false" ht="15" hidden="false" customHeight="false" outlineLevel="0" collapsed="false">
      <c r="A77" s="278" t="str">
        <f aca="false">+IF($B$1=$B$4,B77,IF($B$1=$C$4,C77,IF($B$1=$D$4,D77,B77)))</f>
        <v>Name</v>
      </c>
      <c r="B77" s="279" t="s">
        <v>371</v>
      </c>
      <c r="C77" s="280" t="s">
        <v>372</v>
      </c>
      <c r="D77" s="281" t="s">
        <v>371</v>
      </c>
    </row>
    <row r="78" customFormat="false" ht="15" hidden="false" customHeight="false" outlineLevel="0" collapsed="false">
      <c r="A78" s="278" t="str">
        <f aca="false">+IF($B$1=$B$4,B78,IF($B$1=$C$4,C78,IF($B$1=$D$4,D78,B78)))</f>
        <v>Country</v>
      </c>
      <c r="B78" s="279" t="s">
        <v>373</v>
      </c>
      <c r="C78" s="280" t="s">
        <v>374</v>
      </c>
      <c r="D78" s="281" t="s">
        <v>375</v>
      </c>
    </row>
    <row r="79" customFormat="false" ht="15" hidden="false" customHeight="false" outlineLevel="0" collapsed="false">
      <c r="A79" s="278" t="str">
        <f aca="false">+IF($B$1=$B$4,B79,IF($B$1=$C$4,C79,IF($B$1=$D$4,D79,B79)))</f>
        <v>Distance</v>
      </c>
      <c r="B79" s="279" t="s">
        <v>431</v>
      </c>
      <c r="C79" s="280" t="s">
        <v>431</v>
      </c>
      <c r="D79" s="281" t="s">
        <v>432</v>
      </c>
    </row>
    <row r="80" customFormat="false" ht="45" hidden="false" customHeight="false" outlineLevel="0" collapsed="false">
      <c r="A80" s="278" t="str">
        <f aca="false">+IF($B$1=$B$4,B80,IF($B$1=$C$4,C80,IF($B$1=$D$4,D80,B80)))</f>
        <v>Number of travels 
(from their place of location to the venue of the activity and return)</v>
      </c>
      <c r="B80" s="279" t="s">
        <v>451</v>
      </c>
      <c r="C80" s="280" t="s">
        <v>452</v>
      </c>
      <c r="D80" s="281" t="s">
        <v>453</v>
      </c>
    </row>
    <row r="81" customFormat="false" ht="15" hidden="false" customHeight="false" outlineLevel="0" collapsed="false">
      <c r="A81" s="278" t="str">
        <f aca="false">+IF($B$1=$B$4,B81,IF($B$1=$C$4,C81,IF($B$1=$D$4,D81,B81)))</f>
        <v>Cost per participant</v>
      </c>
      <c r="B81" s="279" t="s">
        <v>454</v>
      </c>
      <c r="C81" s="280" t="s">
        <v>455</v>
      </c>
      <c r="D81" s="281" t="s">
        <v>456</v>
      </c>
    </row>
    <row r="82" customFormat="false" ht="15" hidden="false" customHeight="false" outlineLevel="0" collapsed="false">
      <c r="A82" s="278" t="str">
        <f aca="false">+IF($B$1=$B$4,B82,IF($B$1=$C$4,C82,IF($B$1=$D$4,D82,B82)))</f>
        <v>Travel costs</v>
      </c>
      <c r="B82" s="279" t="s">
        <v>348</v>
      </c>
      <c r="C82" s="280" t="s">
        <v>457</v>
      </c>
      <c r="D82" s="281" t="s">
        <v>458</v>
      </c>
    </row>
    <row r="83" customFormat="false" ht="15" hidden="false" customHeight="false" outlineLevel="0" collapsed="false">
      <c r="A83" s="278" t="str">
        <f aca="false">+IF($B$1=$B$4,B83,IF($B$1=$C$4,C83,IF($B$1=$D$4,D83,B83)))</f>
        <v>Activity type</v>
      </c>
      <c r="B83" s="279" t="s">
        <v>459</v>
      </c>
      <c r="C83" s="280" t="s">
        <v>437</v>
      </c>
      <c r="D83" s="281" t="s">
        <v>438</v>
      </c>
    </row>
    <row r="84" customFormat="false" ht="15" hidden="false" customHeight="false" outlineLevel="0" collapsed="false">
      <c r="A84" s="278" t="str">
        <f aca="false">+IF($B$1=$B$4,B84,IF($B$1=$C$4,C84,IF($B$1=$D$4,D84,B84)))</f>
        <v>Number of days</v>
      </c>
      <c r="B84" s="279" t="s">
        <v>398</v>
      </c>
      <c r="C84" s="280" t="s">
        <v>399</v>
      </c>
      <c r="D84" s="281" t="s">
        <v>400</v>
      </c>
    </row>
    <row r="85" customFormat="false" ht="15" hidden="false" customHeight="false" outlineLevel="0" collapsed="false">
      <c r="A85" s="278" t="str">
        <f aca="false">+IF($B$1=$B$4,B85,IF($B$1=$C$4,C85,IF($B$1=$D$4,D85,B85)))</f>
        <v>Unit cost per participant</v>
      </c>
      <c r="B85" s="279" t="s">
        <v>433</v>
      </c>
      <c r="C85" s="280" t="s">
        <v>434</v>
      </c>
      <c r="D85" s="281" t="s">
        <v>435</v>
      </c>
    </row>
    <row r="86" customFormat="false" ht="15" hidden="false" customHeight="false" outlineLevel="0" collapsed="false">
      <c r="A86" s="278" t="str">
        <f aca="false">+IF($B$1=$B$4,B86,IF($B$1=$C$4,C86,IF($B$1=$D$4,D86,B86)))</f>
        <v>Subsistence costs</v>
      </c>
      <c r="B86" s="279" t="s">
        <v>351</v>
      </c>
      <c r="C86" s="280" t="s">
        <v>352</v>
      </c>
      <c r="D86" s="281" t="s">
        <v>353</v>
      </c>
    </row>
    <row r="87" customFormat="false" ht="15" hidden="false" customHeight="false" outlineLevel="0" collapsed="false">
      <c r="A87" s="278" t="str">
        <f aca="false">+IF($B$1=$B$4,B87,IF($B$1=$C$4,C87,IF($B$1=$D$4,D87,B87)))</f>
        <v>Work Package Number</v>
      </c>
      <c r="B87" s="279" t="s">
        <v>460</v>
      </c>
      <c r="C87" s="280" t="s">
        <v>461</v>
      </c>
      <c r="D87" s="281" t="s">
        <v>462</v>
      </c>
    </row>
    <row r="88" customFormat="false" ht="15" hidden="false" customHeight="false" outlineLevel="0" collapsed="false">
      <c r="A88" s="278" t="str">
        <f aca="false">+IF($B$1=$B$4,B88,IF($B$1=$C$4,C88,IF($B$1=$D$4,D88,B88)))</f>
        <v>Total Part IV</v>
      </c>
      <c r="B88" s="279" t="s">
        <v>463</v>
      </c>
      <c r="C88" s="280" t="s">
        <v>464</v>
      </c>
      <c r="D88" s="281" t="s">
        <v>465</v>
      </c>
    </row>
    <row r="89" customFormat="false" ht="15" hidden="false" customHeight="false" outlineLevel="0" collapsed="false">
      <c r="A89" s="278" t="str">
        <f aca="false">+IF($B$1=$B$4,B89,IF($B$1=$C$4,C89,IF($B$1=$D$4,D89,B89)))</f>
        <v>Select your country</v>
      </c>
      <c r="B89" s="279" t="s">
        <v>466</v>
      </c>
      <c r="C89" s="280" t="s">
        <v>467</v>
      </c>
      <c r="D89" s="281" t="s">
        <v>468</v>
      </c>
    </row>
    <row r="90" customFormat="false" ht="15" hidden="false" customHeight="false" outlineLevel="0" collapsed="false">
      <c r="A90" s="278" t="str">
        <f aca="false">+IF($B$1=$B$4,B90,IF($B$1=$C$4,C90,IF($B$1=$D$4,D90,B90)))</f>
        <v>Part V. Work packages overview</v>
      </c>
      <c r="B90" s="279" t="s">
        <v>469</v>
      </c>
      <c r="C90" s="280" t="s">
        <v>470</v>
      </c>
      <c r="D90" s="281" t="s">
        <v>471</v>
      </c>
    </row>
    <row r="91" customFormat="false" ht="45" hidden="false" customHeight="false" outlineLevel="0" collapsed="false">
      <c r="A91" s="278" t="str">
        <f aca="false">+IF($B$1=$B$4,B91,IF($B$1=$C$4,C91,IF($B$1=$D$4,D91,B91)))</f>
        <v>The information in this worksheet should be consistent with the information provided in the "Detailed project</v>
      </c>
      <c r="B91" s="279" t="s">
        <v>472</v>
      </c>
      <c r="C91" s="280" t="s">
        <v>473</v>
      </c>
      <c r="D91" s="281" t="s">
        <v>474</v>
      </c>
    </row>
    <row r="92" customFormat="false" ht="45" hidden="false" customHeight="false" outlineLevel="0" collapsed="false">
      <c r="A92" s="278" t="str">
        <f aca="false">+IF($B$1=$B$4,B92,IF($B$1=$C$4,C92,IF($B$1=$D$4,D92,B92)))</f>
        <v>description" annexed to your eForm</v>
      </c>
      <c r="B92" s="279" t="s">
        <v>475</v>
      </c>
      <c r="C92" s="280" t="s">
        <v>476</v>
      </c>
      <c r="D92" s="281" t="s">
        <v>477</v>
      </c>
    </row>
    <row r="93" customFormat="false" ht="15" hidden="false" customHeight="false" outlineLevel="0" collapsed="false">
      <c r="A93" s="278" t="str">
        <f aca="false">+IF($B$1=$B$4,B93,IF($B$1=$C$4,C93,IF($B$1=$D$4,D93,B93)))</f>
        <v>Preparation</v>
      </c>
      <c r="B93" s="279" t="s">
        <v>478</v>
      </c>
      <c r="C93" s="280" t="s">
        <v>479</v>
      </c>
      <c r="D93" s="281" t="s">
        <v>480</v>
      </c>
    </row>
    <row r="94" customFormat="false" ht="15" hidden="false" customHeight="false" outlineLevel="0" collapsed="false">
      <c r="A94" s="278" t="str">
        <f aca="false">+IF($B$1=$B$4,B94,IF($B$1=$C$4,C94,IF($B$1=$D$4,D94,B94)))</f>
        <v>Management</v>
      </c>
      <c r="B94" s="279" t="s">
        <v>481</v>
      </c>
      <c r="C94" s="280" t="s">
        <v>481</v>
      </c>
      <c r="D94" s="281" t="s">
        <v>481</v>
      </c>
    </row>
    <row r="95" customFormat="false" ht="15" hidden="false" customHeight="false" outlineLevel="0" collapsed="false">
      <c r="A95" s="278" t="str">
        <f aca="false">+IF($B$1=$B$4,B95,IF($B$1=$C$4,C95,IF($B$1=$D$4,D95,B95)))</f>
        <v>Implementation</v>
      </c>
      <c r="B95" s="279" t="s">
        <v>482</v>
      </c>
      <c r="C95" s="280" t="s">
        <v>483</v>
      </c>
      <c r="D95" s="281" t="s">
        <v>484</v>
      </c>
    </row>
    <row r="96" customFormat="false" ht="15" hidden="false" customHeight="false" outlineLevel="0" collapsed="false">
      <c r="A96" s="278" t="str">
        <f aca="false">+IF($B$1=$B$4,B96,IF($B$1=$C$4,C96,IF($B$1=$D$4,D96,B96)))</f>
        <v>Quality Assurance</v>
      </c>
      <c r="B96" s="279" t="s">
        <v>485</v>
      </c>
      <c r="C96" s="280" t="s">
        <v>486</v>
      </c>
      <c r="D96" s="281" t="s">
        <v>487</v>
      </c>
    </row>
    <row r="97" customFormat="false" ht="15" hidden="false" customHeight="false" outlineLevel="0" collapsed="false">
      <c r="A97" s="278" t="str">
        <f aca="false">+IF($B$1=$B$4,B97,IF($B$1=$C$4,C97,IF($B$1=$D$4,D97,B97)))</f>
        <v>Evaluation</v>
      </c>
      <c r="B97" s="279" t="s">
        <v>488</v>
      </c>
      <c r="C97" s="280" t="s">
        <v>488</v>
      </c>
      <c r="D97" s="281" t="s">
        <v>489</v>
      </c>
    </row>
    <row r="98" customFormat="false" ht="15" hidden="false" customHeight="false" outlineLevel="0" collapsed="false">
      <c r="A98" s="278" t="str">
        <f aca="false">+IF($B$1=$B$4,B98,IF($B$1=$C$4,C98,IF($B$1=$D$4,D98,B98)))</f>
        <v>Dissemination &amp; Exploitation</v>
      </c>
      <c r="B98" s="279" t="s">
        <v>490</v>
      </c>
      <c r="C98" s="280" t="s">
        <v>490</v>
      </c>
      <c r="D98" s="281" t="s">
        <v>491</v>
      </c>
    </row>
    <row r="99" customFormat="false" ht="15" hidden="false" customHeight="false" outlineLevel="0" collapsed="false">
      <c r="A99" s="278" t="str">
        <f aca="false">+IF($B$1=$B$4,B99,IF($B$1=$C$4,C99,IF($B$1=$D$4,D99,B99)))</f>
        <v>Select an Action</v>
      </c>
      <c r="B99" s="279" t="s">
        <v>492</v>
      </c>
      <c r="C99" s="280" t="s">
        <v>493</v>
      </c>
      <c r="D99" s="281" t="s">
        <v>494</v>
      </c>
    </row>
    <row r="100" customFormat="false" ht="15" hidden="false" customHeight="false" outlineLevel="0" collapsed="false">
      <c r="A100" s="278" t="str">
        <f aca="false">+IF($B$1=$B$4,B100,IF($B$1=$C$4,C100,IF($B$1=$D$4,D100,B100)))</f>
        <v>Action</v>
      </c>
      <c r="B100" s="279" t="s">
        <v>294</v>
      </c>
      <c r="C100" s="280" t="s">
        <v>294</v>
      </c>
      <c r="D100" s="281" t="s">
        <v>495</v>
      </c>
    </row>
    <row r="101" customFormat="false" ht="15" hidden="false" customHeight="false" outlineLevel="0" collapsed="false">
      <c r="A101" s="278" t="str">
        <f aca="false">+IF($B$1=$B$4,B101,IF($B$1=$C$4,C101,IF($B$1=$D$4,D101,B101)))</f>
        <v>Maximum project duration</v>
      </c>
      <c r="B101" s="279" t="s">
        <v>496</v>
      </c>
      <c r="C101" s="280" t="s">
        <v>497</v>
      </c>
      <c r="D101" s="281" t="s">
        <v>498</v>
      </c>
    </row>
    <row r="102" customFormat="false" ht="15" hidden="false" customHeight="false" outlineLevel="0" collapsed="false">
      <c r="A102" s="278" t="str">
        <f aca="false">+IF($B$1=$B$4,B102,IF($B$1=$C$4,C102,IF($B$1=$D$4,D102,B102)))</f>
        <v>Months</v>
      </c>
      <c r="B102" s="279" t="s">
        <v>499</v>
      </c>
      <c r="C102" s="280" t="s">
        <v>320</v>
      </c>
      <c r="D102" s="281" t="s">
        <v>500</v>
      </c>
    </row>
    <row r="103" customFormat="false" ht="15" hidden="false" customHeight="false" outlineLevel="0" collapsed="false">
      <c r="A103" s="278" t="str">
        <f aca="false">+IF($B$1=$B$4,B103,IF($B$1=$C$4,C103,IF($B$1=$D$4,D103,B103)))</f>
        <v>Work Package Number</v>
      </c>
      <c r="B103" s="279" t="s">
        <v>460</v>
      </c>
      <c r="C103" s="280" t="s">
        <v>501</v>
      </c>
      <c r="D103" s="281" t="s">
        <v>502</v>
      </c>
    </row>
    <row r="104" customFormat="false" ht="15" hidden="false" customHeight="false" outlineLevel="0" collapsed="false">
      <c r="A104" s="278" t="str">
        <f aca="false">+IF($B$1=$B$4,B104,IF($B$1=$C$4,C104,IF($B$1=$D$4,D104,B104)))</f>
        <v>TYPE</v>
      </c>
      <c r="B104" s="279" t="s">
        <v>503</v>
      </c>
      <c r="C104" s="280" t="s">
        <v>503</v>
      </c>
      <c r="D104" s="281" t="s">
        <v>504</v>
      </c>
    </row>
    <row r="105" customFormat="false" ht="15" hidden="false" customHeight="true" outlineLevel="0" collapsed="false">
      <c r="A105" s="278" t="str">
        <f aca="false">+IF($B$1=$B$4,B105,IF($B$1=$C$4,C105,IF($B$1=$D$4,D105,B105)))</f>
        <v>START</v>
      </c>
      <c r="B105" s="279" t="s">
        <v>505</v>
      </c>
      <c r="C105" s="280" t="s">
        <v>506</v>
      </c>
      <c r="D105" s="281" t="s">
        <v>505</v>
      </c>
    </row>
    <row r="106" customFormat="false" ht="15" hidden="false" customHeight="false" outlineLevel="0" collapsed="false">
      <c r="A106" s="278" t="str">
        <f aca="false">+IF($B$1=$B$4,B106,IF($B$1=$C$4,C106,IF($B$1=$D$4,D106,B106)))</f>
        <v>DURATION</v>
      </c>
      <c r="B106" s="279" t="s">
        <v>507</v>
      </c>
      <c r="C106" s="280" t="s">
        <v>508</v>
      </c>
      <c r="D106" s="281" t="s">
        <v>509</v>
      </c>
    </row>
    <row r="107" customFormat="false" ht="15" hidden="false" customHeight="false" outlineLevel="0" collapsed="false">
      <c r="A107" s="278" t="str">
        <f aca="false">+IF($B$1=$B$4,B107,IF($B$1=$C$4,C107,IF($B$1=$D$4,D107,B107)))</f>
        <v>MONTHS</v>
      </c>
      <c r="B107" s="279" t="s">
        <v>510</v>
      </c>
      <c r="C107" s="280" t="s">
        <v>511</v>
      </c>
      <c r="D107" s="281" t="s">
        <v>500</v>
      </c>
    </row>
    <row r="108" customFormat="false" ht="75" hidden="false" customHeight="false" outlineLevel="0" collapsed="false">
      <c r="A108" s="278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79" t="s">
        <v>512</v>
      </c>
      <c r="C108" s="280" t="s">
        <v>513</v>
      </c>
      <c r="D108" s="281" t="s">
        <v>514</v>
      </c>
    </row>
    <row r="109" customFormat="false" ht="15" hidden="false" customHeight="false" outlineLevel="0" collapsed="false">
      <c r="A109" s="278" t="str">
        <f aca="false">+IF($B$1=$B$4,B109,IF($B$1=$C$4,C109,IF($B$1=$D$4,D109,B109)))</f>
        <v>Part III - Affiliated Entities</v>
      </c>
      <c r="B109" s="279" t="s">
        <v>515</v>
      </c>
      <c r="C109" s="280" t="s">
        <v>516</v>
      </c>
      <c r="D109" s="281" t="s">
        <v>517</v>
      </c>
    </row>
    <row r="110" customFormat="false" ht="45" hidden="false" customHeight="false" outlineLevel="0" collapsed="false">
      <c r="A110" s="278" t="str">
        <f aca="false">+IF($B$1=$B$4,B110,IF($B$1=$C$4,C110,IF($B$1=$D$4,D110,B110)))</f>
        <v>Partner (P)
or
Affiliatied Entity (AE)</v>
      </c>
      <c r="B110" s="279" t="s">
        <v>518</v>
      </c>
      <c r="C110" s="280" t="s">
        <v>519</v>
      </c>
      <c r="D110" s="281" t="s">
        <v>520</v>
      </c>
    </row>
    <row r="111" customFormat="false" ht="30" hidden="false" customHeight="false" outlineLevel="0" collapsed="false">
      <c r="A111" s="278" t="str">
        <f aca="false">+IF($B$1=$B$4,B111,IF($B$1=$C$4,C111,IF($B$1=$D$4,D111,B111)))</f>
        <v>Affiliated Entity Linked to the Partner</v>
      </c>
      <c r="B111" s="279" t="s">
        <v>521</v>
      </c>
      <c r="C111" s="280" t="s">
        <v>522</v>
      </c>
      <c r="D111" s="281" t="s">
        <v>523</v>
      </c>
    </row>
    <row r="112" customFormat="false" ht="15" hidden="false" customHeight="false" outlineLevel="0" collapsed="false">
      <c r="A112" s="278" t="n">
        <f aca="false">+IF($B$1=$B$4,B112,IF($B$1=$C$4,C112,IF($B$1=$D$4,D112,B112)))</f>
        <v>0</v>
      </c>
      <c r="B112" s="279"/>
      <c r="C112" s="280"/>
      <c r="D112" s="281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9" min="1" style="286" width="19.99"/>
    <col collapsed="false" customWidth="true" hidden="false" outlineLevel="0" max="10" min="10" style="286" width="2.71"/>
    <col collapsed="false" customWidth="true" hidden="false" outlineLevel="0" max="239" min="11" style="286" width="19.99"/>
    <col collapsed="false" customWidth="true" hidden="false" outlineLevel="0" max="1025" min="240" style="286" width="9.13"/>
  </cols>
  <sheetData>
    <row r="1" customFormat="false" ht="16.5" hidden="false" customHeight="false" outlineLevel="0" collapsed="false">
      <c r="A1" s="287" t="s">
        <v>524</v>
      </c>
      <c r="D1" s="288" t="s">
        <v>525</v>
      </c>
      <c r="G1" s="286" t="s">
        <v>5</v>
      </c>
      <c r="H1" s="289" t="s">
        <v>524</v>
      </c>
      <c r="I1" s="290" t="s">
        <v>331</v>
      </c>
      <c r="J1" s="291"/>
      <c r="K1" s="292"/>
    </row>
    <row r="2" customFormat="false" ht="16.5" hidden="false" customHeight="false" outlineLevel="0" collapsed="false">
      <c r="A2" s="293" t="str">
        <f aca="false">IF('I and II. Overview'!$G36="",0,'I and II. Overview'!$G36)</f>
        <v>P1</v>
      </c>
      <c r="E2" s="289" t="s">
        <v>526</v>
      </c>
      <c r="G2" s="286" t="s">
        <v>527</v>
      </c>
      <c r="H2" s="286" t="str">
        <f aca="false">IFERROR(INDEX($A$2:$A$100,SMALL(IF(ISTEXT($A$2:$A$100),ROW($A$1:$A$99),""), ROW(A1))),"")</f>
        <v>P1</v>
      </c>
      <c r="I2" s="294" t="n">
        <f aca="false">SUMIF('I and II. Overview'!$G$36:$G$75,H2,'I and II. Overview'!$Z$36:$AA$75)+SUMIF('I and II. Overview'!$H$36:$H$75,H2,'I and II. Overview'!$Z$36:$AA$75)</f>
        <v>0</v>
      </c>
      <c r="J2" s="295"/>
      <c r="K2" s="292"/>
    </row>
    <row r="3" customFormat="false" ht="15" hidden="false" customHeight="false" outlineLevel="0" collapsed="false">
      <c r="A3" s="293" t="str">
        <f aca="false">IF('I and II. Overview'!$G37="",0,'I and II. Overview'!$G37)</f>
        <v>P2</v>
      </c>
      <c r="H3" s="286" t="str">
        <f aca="false" t="array" ref="H3:H3">IFERROR(INDEX($A$2:$A$100,SMALL(IF(ISTEXT($A$2:$A$100),ROW($A$1:$A$99),""), ROW(A2))),"")</f>
        <v>P2</v>
      </c>
      <c r="I3" s="294" t="n">
        <f aca="false">SUMIF('I and II. Overview'!$G$36:$G$75,H3,'I and II. Overview'!$Z$36:$AA$75)+SUMIF('I and II. Overview'!$H$36:$H$75,H3,'I and II. Overview'!$Z$36:$AA$75)</f>
        <v>0</v>
      </c>
    </row>
    <row r="4" customFormat="false" ht="15" hidden="false" customHeight="false" outlineLevel="0" collapsed="false">
      <c r="A4" s="293" t="str">
        <f aca="false">IF('I and II. Overview'!$G38="",0,'I and II. Overview'!$G38)</f>
        <v>P3</v>
      </c>
      <c r="H4" s="286" t="str">
        <f aca="false" t="array" ref="H4:H4">IFERROR(INDEX($A$2:$A$100,SMALL(IF(ISTEXT($A$2:$A$100),ROW($A$1:$A$99),""), ROW(A3))),"")</f>
        <v>P3</v>
      </c>
      <c r="I4" s="294" t="n">
        <f aca="false">SUMIF('I and II. Overview'!$G$36:$G$75,H4,'I and II. Overview'!$Z$36:$AA$75)+SUMIF('I and II. Overview'!$H$36:$H$75,H4,'I and II. Overview'!$Z$36:$AA$75)</f>
        <v>0</v>
      </c>
    </row>
    <row r="5" customFormat="false" ht="15" hidden="false" customHeight="false" outlineLevel="0" collapsed="false">
      <c r="A5" s="293" t="str">
        <f aca="false">IF('I and II. Overview'!$G39="",0,'I and II. Overview'!$G39)</f>
        <v>P4</v>
      </c>
      <c r="H5" s="286" t="str">
        <f aca="false" t="array" ref="H5:H5">IFERROR(INDEX($A$2:$A$100,SMALL(IF(ISTEXT($A$2:$A$100),ROW($A$1:$A$99),""), ROW(A4))),"")</f>
        <v>P4</v>
      </c>
      <c r="I5" s="294" t="n">
        <f aca="false">SUMIF('I and II. Overview'!$G$36:$G$75,H5,'I and II. Overview'!$Z$36:$AA$75)+SUMIF('I and II. Overview'!$H$36:$H$75,H5,'I and II. Overview'!$Z$36:$AA$75)</f>
        <v>0</v>
      </c>
    </row>
    <row r="6" customFormat="false" ht="15" hidden="false" customHeight="false" outlineLevel="0" collapsed="false">
      <c r="A6" s="293" t="str">
        <f aca="false">IF('I and II. Overview'!$G40="",0,'I and II. Overview'!$G40)</f>
        <v>P5</v>
      </c>
      <c r="H6" s="286" t="str">
        <f aca="false" t="array" ref="H6:H6">IFERROR(INDEX($A$2:$A$100,SMALL(IF(ISTEXT($A$2:$A$100),ROW($A$1:$A$99),""), ROW(A5))),"")</f>
        <v>P5</v>
      </c>
      <c r="I6" s="294" t="n">
        <f aca="false">SUMIF('I and II. Overview'!$G$36:$G$75,H6,'I and II. Overview'!$Z$36:$AA$75)+SUMIF('I and II. Overview'!$H$36:$H$75,H6,'I and II. Overview'!$Z$36:$AA$75)</f>
        <v>0</v>
      </c>
    </row>
    <row r="7" customFormat="false" ht="15" hidden="false" customHeight="false" outlineLevel="0" collapsed="false">
      <c r="A7" s="293" t="str">
        <f aca="false">IF('I and II. Overview'!$G41="",0,'I and II. Overview'!$G41)</f>
        <v>P6</v>
      </c>
      <c r="H7" s="286" t="str">
        <f aca="false" t="array" ref="H7:H7">IFERROR(INDEX($A$2:$A$100,SMALL(IF(ISTEXT($A$2:$A$100),ROW($A$1:$A$99),""), ROW(A6))),"")</f>
        <v>P6</v>
      </c>
      <c r="I7" s="294" t="n">
        <f aca="false">SUMIF('I and II. Overview'!$G$36:$G$75,H7,'I and II. Overview'!$Z$36:$AA$75)+SUMIF('I and II. Overview'!$H$36:$H$75,H7,'I and II. Overview'!$Z$36:$AA$75)</f>
        <v>0</v>
      </c>
    </row>
    <row r="8" customFormat="false" ht="15" hidden="false" customHeight="false" outlineLevel="0" collapsed="false">
      <c r="A8" s="293" t="str">
        <f aca="false">IF('I and II. Overview'!$G42="",0,'I and II. Overview'!$G42)</f>
        <v>P7</v>
      </c>
      <c r="H8" s="286" t="str">
        <f aca="false" t="array" ref="H8:H8">IFERROR(INDEX($A$2:$A$100,SMALL(IF(ISTEXT($A$2:$A$100),ROW($A$1:$A$99),""), ROW(A7))),"")</f>
        <v>P7</v>
      </c>
      <c r="I8" s="294" t="n">
        <f aca="false">SUMIF('I and II. Overview'!$G$36:$G$75,H8,'I and II. Overview'!$Z$36:$AA$75)+SUMIF('I and II. Overview'!$H$36:$H$75,H8,'I and II. Overview'!$Z$36:$AA$75)</f>
        <v>0</v>
      </c>
    </row>
    <row r="9" customFormat="false" ht="15" hidden="false" customHeight="false" outlineLevel="0" collapsed="false">
      <c r="A9" s="293" t="str">
        <f aca="false">IF('I and II. Overview'!$G43="",0,'I and II. Overview'!$G43)</f>
        <v>P8</v>
      </c>
      <c r="H9" s="286" t="str">
        <f aca="false" t="array" ref="H9:H9">IFERROR(INDEX($A$2:$A$100,SMALL(IF(ISTEXT($A$2:$A$100),ROW($A$1:$A$99),""), ROW(A8))),"")</f>
        <v>P8</v>
      </c>
      <c r="I9" s="294" t="n">
        <f aca="false">SUMIF('I and II. Overview'!$G$36:$G$75,H9,'I and II. Overview'!$Z$36:$AA$75)+SUMIF('I and II. Overview'!$H$36:$H$75,H9,'I and II. Overview'!$Z$36:$AA$75)</f>
        <v>0</v>
      </c>
    </row>
    <row r="10" customFormat="false" ht="15" hidden="false" customHeight="false" outlineLevel="0" collapsed="false">
      <c r="A10" s="293" t="str">
        <f aca="false">IF('I and II. Overview'!$G44="",0,'I and II. Overview'!$G44)</f>
        <v>P9</v>
      </c>
      <c r="H10" s="286" t="str">
        <f aca="false" t="array" ref="H10:H10">IFERROR(INDEX($A$2:$A$100,SMALL(IF(ISTEXT($A$2:$A$100),ROW($A$1:$A$99),""), ROW(A9))),"")</f>
        <v>P9</v>
      </c>
      <c r="I10" s="294" t="n">
        <f aca="false">SUMIF('I and II. Overview'!$G$36:$G$75,H10,'I and II. Overview'!$Z$36:$AA$75)+SUMIF('I and II. Overview'!$H$36:$H$75,H10,'I and II. Overview'!$Z$36:$AA$75)</f>
        <v>0</v>
      </c>
    </row>
    <row r="11" customFormat="false" ht="15" hidden="false" customHeight="false" outlineLevel="0" collapsed="false">
      <c r="A11" s="293" t="str">
        <f aca="false">IF('I and II. Overview'!$G45="",0,'I and II. Overview'!$G45)</f>
        <v>P10</v>
      </c>
      <c r="H11" s="286" t="str">
        <f aca="false" t="array" ref="H11:H11">IFERROR(INDEX($A$2:$A$100,SMALL(IF(ISTEXT($A$2:$A$100),ROW($A$1:$A$99),""), ROW(A10))),"")</f>
        <v>P10</v>
      </c>
      <c r="I11" s="294" t="n">
        <f aca="false">SUMIF('I and II. Overview'!$G$36:$G$75,H11,'I and II. Overview'!$Z$36:$AA$75)+SUMIF('I and II. Overview'!$H$36:$H$75,H11,'I and II. Overview'!$Z$36:$AA$75)</f>
        <v>0</v>
      </c>
    </row>
    <row r="12" customFormat="false" ht="15" hidden="false" customHeight="false" outlineLevel="0" collapsed="false">
      <c r="A12" s="293" t="str">
        <f aca="false">IF('I and II. Overview'!$G46="",0,'I and II. Overview'!$G46)</f>
        <v>P11</v>
      </c>
      <c r="H12" s="286" t="str">
        <f aca="false" t="array" ref="H12:H12">IFERROR(INDEX($A$2:$A$100,SMALL(IF(ISTEXT($A$2:$A$100),ROW($A$1:$A$99),""), ROW(A11))),"")</f>
        <v>P11</v>
      </c>
      <c r="I12" s="294" t="n">
        <f aca="false">SUMIF('I and II. Overview'!$G$36:$G$75,H12,'I and II. Overview'!$Z$36:$AA$75)+SUMIF('I and II. Overview'!$H$36:$H$75,H12,'I and II. Overview'!$Z$36:$AA$75)</f>
        <v>0</v>
      </c>
    </row>
    <row r="13" customFormat="false" ht="15" hidden="false" customHeight="false" outlineLevel="0" collapsed="false">
      <c r="A13" s="293" t="str">
        <f aca="false">IF('I and II. Overview'!$G47="",0,'I and II. Overview'!$G47)</f>
        <v>P12</v>
      </c>
      <c r="H13" s="286" t="str">
        <f aca="false" t="array" ref="H13:H13">IFERROR(INDEX($A$2:$A$100,SMALL(IF(ISTEXT($A$2:$A$100),ROW($A$1:$A$99),""), ROW(A12))),"")</f>
        <v>P12</v>
      </c>
      <c r="I13" s="294" t="n">
        <f aca="false">SUMIF('I and II. Overview'!$G$36:$G$75,H13,'I and II. Overview'!$Z$36:$AA$75)+SUMIF('I and II. Overview'!$H$36:$H$75,H13,'I and II. Overview'!$Z$36:$AA$75)</f>
        <v>0</v>
      </c>
    </row>
    <row r="14" customFormat="false" ht="15" hidden="false" customHeight="false" outlineLevel="0" collapsed="false">
      <c r="A14" s="293" t="n">
        <f aca="false">IF('I and II. Overview'!$G48="",0,'I and II. Overview'!$G48)</f>
        <v>0</v>
      </c>
      <c r="H14" s="286" t="str">
        <f aca="false" t="array" ref="H14:H14">IFERROR(INDEX($A$2:$A$100,SMALL(IF(ISTEXT($A$2:$A$100),ROW($A$1:$A$99),""), ROW(A13))),"")</f>
        <v/>
      </c>
      <c r="I14" s="294" t="n">
        <f aca="false">SUMIF('I and II. Overview'!$G$36:$G$75,H14,'I and II. Overview'!$Z$36:$AA$75)+SUMIF('I and II. Overview'!$H$36:$H$75,H14,'I and II. Overview'!$Z$36:$AA$75)</f>
        <v>0</v>
      </c>
    </row>
    <row r="15" customFormat="false" ht="15" hidden="false" customHeight="false" outlineLevel="0" collapsed="false">
      <c r="A15" s="293" t="n">
        <f aca="false">IF('I and II. Overview'!$G49="",0,'I and II. Overview'!$G49)</f>
        <v>0</v>
      </c>
      <c r="H15" s="286" t="str">
        <f aca="false" t="array" ref="H15:H15">IFERROR(INDEX($A$2:$A$100,SMALL(IF(ISTEXT($A$2:$A$100),ROW($A$1:$A$99),""), ROW(A14))),"")</f>
        <v/>
      </c>
      <c r="I15" s="294" t="n">
        <f aca="false">SUMIF('I and II. Overview'!$G$36:$G$75,H15,'I and II. Overview'!$Z$36:$AA$75)+SUMIF('I and II. Overview'!$H$36:$H$75,H15,'I and II. Overview'!$Z$36:$AA$75)</f>
        <v>0</v>
      </c>
    </row>
    <row r="16" customFormat="false" ht="15" hidden="false" customHeight="false" outlineLevel="0" collapsed="false">
      <c r="A16" s="293" t="n">
        <f aca="false">IF('I and II. Overview'!$G50="",0,'I and II. Overview'!$G50)</f>
        <v>0</v>
      </c>
      <c r="H16" s="286" t="str">
        <f aca="false" t="array" ref="H16:H16">IFERROR(INDEX($A$2:$A$100,SMALL(IF(ISTEXT($A$2:$A$100),ROW($A$1:$A$99),""), ROW(A15))),"")</f>
        <v/>
      </c>
      <c r="I16" s="294" t="n">
        <f aca="false">SUMIF('I and II. Overview'!$G$36:$G$75,H16,'I and II. Overview'!$Z$36:$AA$75)+SUMIF('I and II. Overview'!$H$36:$H$75,H16,'I and II. Overview'!$Z$36:$AA$75)</f>
        <v>0</v>
      </c>
    </row>
    <row r="17" customFormat="false" ht="15" hidden="false" customHeight="false" outlineLevel="0" collapsed="false">
      <c r="A17" s="293" t="n">
        <f aca="false">IF('I and II. Overview'!$G51="",0,'I and II. Overview'!$G51)</f>
        <v>0</v>
      </c>
      <c r="H17" s="286" t="str">
        <f aca="false" t="array" ref="H17:H17">IFERROR(INDEX($A$2:$A$100,SMALL(IF(ISTEXT($A$2:$A$100),ROW($A$1:$A$99),""), ROW(A16))),"")</f>
        <v/>
      </c>
      <c r="I17" s="294" t="n">
        <f aca="false">SUMIF('I and II. Overview'!$G$36:$G$75,H17,'I and II. Overview'!$Z$36:$AA$75)+SUMIF('I and II. Overview'!$H$36:$H$75,H17,'I and II. Overview'!$Z$36:$AA$75)</f>
        <v>0</v>
      </c>
    </row>
    <row r="18" customFormat="false" ht="15" hidden="false" customHeight="false" outlineLevel="0" collapsed="false">
      <c r="A18" s="293" t="n">
        <f aca="false">IF('I and II. Overview'!$G52="",0,'I and II. Overview'!$G52)</f>
        <v>0</v>
      </c>
      <c r="H18" s="286" t="str">
        <f aca="false" t="array" ref="H18:H18">IFERROR(INDEX($A$2:$A$100,SMALL(IF(ISTEXT($A$2:$A$100),ROW($A$1:$A$99),""), ROW(A17))),"")</f>
        <v/>
      </c>
      <c r="I18" s="294" t="n">
        <f aca="false">SUMIF('I and II. Overview'!$G$36:$G$75,H18,'I and II. Overview'!$Z$36:$AA$75)+SUMIF('I and II. Overview'!$H$36:$H$75,H18,'I and II. Overview'!$Z$36:$AA$75)</f>
        <v>0</v>
      </c>
    </row>
    <row r="19" customFormat="false" ht="15" hidden="false" customHeight="false" outlineLevel="0" collapsed="false">
      <c r="A19" s="293" t="n">
        <f aca="false">IF('I and II. Overview'!$G53="",0,'I and II. Overview'!$G53)</f>
        <v>0</v>
      </c>
      <c r="H19" s="286" t="str">
        <f aca="false" t="array" ref="H19:H19">IFERROR(INDEX($A$2:$A$100,SMALL(IF(ISTEXT($A$2:$A$100),ROW($A$1:$A$99),""), ROW(A18))),"")</f>
        <v/>
      </c>
      <c r="I19" s="294" t="n">
        <f aca="false">SUMIF('I and II. Overview'!$G$36:$G$75,H19,'I and II. Overview'!$Z$36:$AA$75)+SUMIF('I and II. Overview'!$H$36:$H$75,H19,'I and II. Overview'!$Z$36:$AA$75)</f>
        <v>0</v>
      </c>
    </row>
    <row r="20" customFormat="false" ht="15" hidden="false" customHeight="false" outlineLevel="0" collapsed="false">
      <c r="A20" s="293" t="n">
        <f aca="false">IF('I and II. Overview'!$G54="",0,'I and II. Overview'!$G54)</f>
        <v>0</v>
      </c>
      <c r="H20" s="286" t="str">
        <f aca="false" t="array" ref="H20:H20">IFERROR(INDEX($A$2:$A$100,SMALL(IF(ISTEXT($A$2:$A$100),ROW($A$1:$A$99),""), ROW(A19))),"")</f>
        <v/>
      </c>
      <c r="I20" s="294" t="n">
        <f aca="false">SUMIF('I and II. Overview'!$G$36:$G$75,H20,'I and II. Overview'!$Z$36:$AA$75)+SUMIF('I and II. Overview'!$H$36:$H$75,H20,'I and II. Overview'!$Z$36:$AA$75)</f>
        <v>0</v>
      </c>
    </row>
    <row r="21" customFormat="false" ht="15" hidden="false" customHeight="false" outlineLevel="0" collapsed="false">
      <c r="A21" s="293" t="n">
        <f aca="false">IF('I and II. Overview'!$G55="",0,'I and II. Overview'!$G55)</f>
        <v>0</v>
      </c>
      <c r="H21" s="286" t="str">
        <f aca="false" t="array" ref="H21:H21">IFERROR(INDEX($A$2:$A$100,SMALL(IF(ISTEXT($A$2:$A$100),ROW($A$1:$A$99),""), ROW(A20))),"")</f>
        <v/>
      </c>
      <c r="I21" s="294" t="n">
        <f aca="false">SUMIF('I and II. Overview'!$G$36:$G$75,H21,'I and II. Overview'!$Z$36:$AA$75)+SUMIF('I and II. Overview'!$H$36:$H$75,H21,'I and II. Overview'!$Z$36:$AA$75)</f>
        <v>0</v>
      </c>
    </row>
    <row r="22" customFormat="false" ht="15" hidden="false" customHeight="false" outlineLevel="0" collapsed="false">
      <c r="A22" s="293" t="n">
        <f aca="false">IF('I and II. Overview'!$G56="",0,'I and II. Overview'!$G56)</f>
        <v>0</v>
      </c>
      <c r="H22" s="286" t="str">
        <f aca="false" t="array" ref="H22:H22">IFERROR(INDEX($A$2:$A$100,SMALL(IF(ISTEXT($A$2:$A$100),ROW($A$1:$A$99),""), ROW(A21))),"")</f>
        <v/>
      </c>
      <c r="I22" s="294" t="n">
        <f aca="false">SUMIF('I and II. Overview'!$G$36:$G$75,H22,'I and II. Overview'!$Z$36:$AA$75)+SUMIF('I and II. Overview'!$H$36:$H$75,H22,'I and II. Overview'!$Z$36:$AA$75)</f>
        <v>0</v>
      </c>
    </row>
    <row r="23" customFormat="false" ht="15" hidden="false" customHeight="false" outlineLevel="0" collapsed="false">
      <c r="A23" s="293" t="n">
        <f aca="false">IF('I and II. Overview'!$G57="",0,'I and II. Overview'!$G57)</f>
        <v>0</v>
      </c>
      <c r="H23" s="286" t="str">
        <f aca="false" t="array" ref="H23:H23">IFERROR(INDEX($A$2:$A$100,SMALL(IF(ISTEXT($A$2:$A$100),ROW($A$1:$A$99),""), ROW(A22))),"")</f>
        <v/>
      </c>
      <c r="I23" s="294" t="n">
        <f aca="false">SUMIF('I and II. Overview'!$G$36:$G$75,H23,'I and II. Overview'!$Z$36:$AA$75)+SUMIF('I and II. Overview'!$H$36:$H$75,H23,'I and II. Overview'!$Z$36:$AA$75)</f>
        <v>0</v>
      </c>
    </row>
    <row r="24" customFormat="false" ht="15" hidden="false" customHeight="false" outlineLevel="0" collapsed="false">
      <c r="A24" s="293" t="n">
        <f aca="false">IF('I and II. Overview'!$G58="",0,'I and II. Overview'!$G58)</f>
        <v>0</v>
      </c>
      <c r="H24" s="286" t="str">
        <f aca="false" t="array" ref="H24:H24">IFERROR(INDEX($A$2:$A$100,SMALL(IF(ISTEXT($A$2:$A$100),ROW($A$1:$A$99),""), ROW(A23))),"")</f>
        <v/>
      </c>
      <c r="I24" s="294" t="n">
        <f aca="false">SUMIF('I and II. Overview'!$G$36:$G$75,H24,'I and II. Overview'!$Z$36:$AA$75)+SUMIF('I and II. Overview'!$H$36:$H$75,H24,'I and II. Overview'!$Z$36:$AA$75)</f>
        <v>0</v>
      </c>
    </row>
    <row r="25" customFormat="false" ht="15" hidden="false" customHeight="false" outlineLevel="0" collapsed="false">
      <c r="A25" s="293" t="n">
        <f aca="false">IF('I and II. Overview'!$G59="",0,'I and II. Overview'!$G59)</f>
        <v>0</v>
      </c>
      <c r="H25" s="286" t="str">
        <f aca="false" t="array" ref="H25:H25">IFERROR(INDEX($A$2:$A$100,SMALL(IF(ISTEXT($A$2:$A$100),ROW($A$1:$A$99),""), ROW(A24))),"")</f>
        <v/>
      </c>
      <c r="I25" s="294" t="n">
        <f aca="false">SUMIF('I and II. Overview'!$G$36:$G$75,H25,'I and II. Overview'!$Z$36:$AA$75)+SUMIF('I and II. Overview'!$H$36:$H$75,H25,'I and II. Overview'!$Z$36:$AA$75)</f>
        <v>0</v>
      </c>
    </row>
    <row r="26" customFormat="false" ht="15" hidden="false" customHeight="false" outlineLevel="0" collapsed="false">
      <c r="A26" s="293" t="n">
        <f aca="false">IF('I and II. Overview'!$G60="",0,'I and II. Overview'!$G60)</f>
        <v>0</v>
      </c>
      <c r="H26" s="286" t="str">
        <f aca="false" t="array" ref="H26:H26">IFERROR(INDEX($A$2:$A$100,SMALL(IF(ISTEXT($A$2:$A$100),ROW($A$1:$A$99),""), ROW(A25))),"")</f>
        <v/>
      </c>
      <c r="I26" s="294" t="n">
        <f aca="false">SUMIF('I and II. Overview'!$G$36:$G$75,H26,'I and II. Overview'!$Z$36:$AA$75)+SUMIF('I and II. Overview'!$H$36:$H$75,H26,'I and II. Overview'!$Z$36:$AA$75)</f>
        <v>0</v>
      </c>
    </row>
    <row r="27" customFormat="false" ht="15" hidden="false" customHeight="false" outlineLevel="0" collapsed="false">
      <c r="A27" s="293" t="n">
        <f aca="false">IF('I and II. Overview'!$G61="",0,'I and II. Overview'!$G61)</f>
        <v>0</v>
      </c>
      <c r="H27" s="286" t="str">
        <f aca="false" t="array" ref="H27:H27">IFERROR(INDEX($A$2:$A$100,SMALL(IF(ISTEXT($A$2:$A$100),ROW($A$1:$A$99),""), ROW(A26))),"")</f>
        <v/>
      </c>
      <c r="I27" s="294" t="n">
        <f aca="false">SUMIF('I and II. Overview'!$G$36:$G$75,H27,'I and II. Overview'!$Z$36:$AA$75)+SUMIF('I and II. Overview'!$H$36:$H$75,H27,'I and II. Overview'!$Z$36:$AA$75)</f>
        <v>0</v>
      </c>
    </row>
    <row r="28" customFormat="false" ht="15" hidden="false" customHeight="false" outlineLevel="0" collapsed="false">
      <c r="A28" s="293" t="n">
        <f aca="false">IF('I and II. Overview'!$G62="",0,'I and II. Overview'!$G62)</f>
        <v>0</v>
      </c>
      <c r="H28" s="286" t="str">
        <f aca="false" t="array" ref="H28:H28">IFERROR(INDEX($A$2:$A$100,SMALL(IF(ISTEXT($A$2:$A$100),ROW($A$1:$A$99),""), ROW(A27))),"")</f>
        <v/>
      </c>
      <c r="I28" s="294" t="n">
        <f aca="false">SUMIF('I and II. Overview'!$G$36:$G$75,H28,'I and II. Overview'!$Z$36:$AA$75)+SUMIF('I and II. Overview'!$H$36:$H$75,H28,'I and II. Overview'!$Z$36:$AA$75)</f>
        <v>0</v>
      </c>
    </row>
    <row r="29" customFormat="false" ht="15" hidden="false" customHeight="false" outlineLevel="0" collapsed="false">
      <c r="A29" s="293" t="n">
        <f aca="false">IF('I and II. Overview'!$G63="",0,'I and II. Overview'!$G63)</f>
        <v>0</v>
      </c>
      <c r="H29" s="286" t="str">
        <f aca="false" t="array" ref="H29:H29">IFERROR(INDEX($A$2:$A$100,SMALL(IF(ISTEXT($A$2:$A$100),ROW($A$1:$A$99),""), ROW(A28))),"")</f>
        <v/>
      </c>
      <c r="I29" s="294" t="n">
        <f aca="false">SUMIF('I and II. Overview'!$G$36:$G$75,H29,'I and II. Overview'!$Z$36:$AA$75)+SUMIF('I and II. Overview'!$H$36:$H$75,H29,'I and II. Overview'!$Z$36:$AA$75)</f>
        <v>0</v>
      </c>
    </row>
    <row r="30" customFormat="false" ht="15" hidden="false" customHeight="false" outlineLevel="0" collapsed="false">
      <c r="A30" s="293" t="n">
        <f aca="false">IF('I and II. Overview'!$G64="",0,'I and II. Overview'!$G64)</f>
        <v>0</v>
      </c>
      <c r="H30" s="286" t="str">
        <f aca="false" t="array" ref="H30:H30">IFERROR(INDEX($A$2:$A$100,SMALL(IF(ISTEXT($A$2:$A$100),ROW($A$1:$A$99),""), ROW(A29))),"")</f>
        <v/>
      </c>
      <c r="I30" s="294" t="n">
        <f aca="false">SUMIF('I and II. Overview'!$G$36:$G$75,H30,'I and II. Overview'!$Z$36:$AA$75)+SUMIF('I and II. Overview'!$H$36:$H$75,H30,'I and II. Overview'!$Z$36:$AA$75)</f>
        <v>0</v>
      </c>
    </row>
    <row r="31" customFormat="false" ht="15" hidden="false" customHeight="false" outlineLevel="0" collapsed="false">
      <c r="A31" s="293" t="n">
        <f aca="false">IF('I and II. Overview'!$G65="",0,'I and II. Overview'!$G65)</f>
        <v>0</v>
      </c>
      <c r="H31" s="286" t="str">
        <f aca="false" t="array" ref="H31:H31">IFERROR(INDEX($A$2:$A$100,SMALL(IF(ISTEXT($A$2:$A$100),ROW($A$1:$A$99),""), ROW(A30))),"")</f>
        <v/>
      </c>
      <c r="I31" s="294" t="n">
        <f aca="false">SUMIF('I and II. Overview'!$G$36:$G$75,H31,'I and II. Overview'!$Z$36:$AA$75)+SUMIF('I and II. Overview'!$H$36:$H$75,H31,'I and II. Overview'!$Z$36:$AA$75)</f>
        <v>0</v>
      </c>
    </row>
    <row r="32" customFormat="false" ht="15" hidden="false" customHeight="false" outlineLevel="0" collapsed="false">
      <c r="A32" s="293" t="n">
        <f aca="false">IF('I and II. Overview'!$G66="",0,'I and II. Overview'!$G66)</f>
        <v>0</v>
      </c>
      <c r="H32" s="286" t="str">
        <f aca="false" t="array" ref="H32:H32">IFERROR(INDEX($A$2:$A$100,SMALL(IF(ISTEXT($A$2:$A$100),ROW($A$1:$A$99),""), ROW(A31))),"")</f>
        <v/>
      </c>
      <c r="I32" s="294" t="n">
        <f aca="false">SUMIF('I and II. Overview'!$G$36:$G$75,H32,'I and II. Overview'!$Z$36:$AA$75)+SUMIF('I and II. Overview'!$H$36:$H$75,H32,'I and II. Overview'!$Z$36:$AA$75)</f>
        <v>0</v>
      </c>
    </row>
    <row r="33" customFormat="false" ht="15" hidden="false" customHeight="false" outlineLevel="0" collapsed="false">
      <c r="A33" s="293" t="n">
        <f aca="false">IF('I and II. Overview'!$G67="",0,'I and II. Overview'!$G67)</f>
        <v>0</v>
      </c>
      <c r="H33" s="286" t="str">
        <f aca="false" t="array" ref="H33:H33">IFERROR(INDEX($A$2:$A$100,SMALL(IF(ISTEXT($A$2:$A$100),ROW($A$1:$A$99),""), ROW(A32))),"")</f>
        <v/>
      </c>
      <c r="I33" s="294" t="n">
        <f aca="false">SUMIF('I and II. Overview'!$G$36:$G$75,H33,'I and II. Overview'!$Z$36:$AA$75)+SUMIF('I and II. Overview'!$H$36:$H$75,H33,'I and II. Overview'!$Z$36:$AA$75)</f>
        <v>0</v>
      </c>
    </row>
    <row r="34" customFormat="false" ht="15" hidden="false" customHeight="false" outlineLevel="0" collapsed="false">
      <c r="A34" s="293" t="n">
        <f aca="false">IF('I and II. Overview'!$G68="",0,'I and II. Overview'!$G68)</f>
        <v>0</v>
      </c>
      <c r="H34" s="286" t="str">
        <f aca="false" t="array" ref="H34:H34">IFERROR(INDEX($A$2:$A$100,SMALL(IF(ISTEXT($A$2:$A$100),ROW($A$1:$A$99),""), ROW(A33))),"")</f>
        <v/>
      </c>
      <c r="I34" s="294" t="n">
        <f aca="false">SUMIF('I and II. Overview'!$G$36:$G$75,H34,'I and II. Overview'!$Z$36:$AA$75)+SUMIF('I and II. Overview'!$H$36:$H$75,H34,'I and II. Overview'!$Z$36:$AA$75)</f>
        <v>0</v>
      </c>
    </row>
    <row r="35" customFormat="false" ht="15" hidden="false" customHeight="false" outlineLevel="0" collapsed="false">
      <c r="A35" s="293" t="n">
        <f aca="false">IF('I and II. Overview'!$G69="",0,'I and II. Overview'!$G69)</f>
        <v>0</v>
      </c>
      <c r="H35" s="286" t="str">
        <f aca="false" t="array" ref="H35:H35">IFERROR(INDEX($A$2:$A$100,SMALL(IF(ISTEXT($A$2:$A$100),ROW($A$1:$A$99),""), ROW(A34))),"")</f>
        <v/>
      </c>
      <c r="I35" s="294" t="n">
        <f aca="false">SUMIF('I and II. Overview'!$G$36:$G$75,H35,'I and II. Overview'!$Z$36:$AA$75)+SUMIF('I and II. Overview'!$H$36:$H$75,H35,'I and II. Overview'!$Z$36:$AA$75)</f>
        <v>0</v>
      </c>
    </row>
    <row r="36" customFormat="false" ht="15" hidden="false" customHeight="false" outlineLevel="0" collapsed="false">
      <c r="A36" s="293" t="n">
        <f aca="false">IF('I and II. Overview'!$G70="",0,'I and II. Overview'!$G70)</f>
        <v>0</v>
      </c>
      <c r="H36" s="286" t="str">
        <f aca="false" t="array" ref="H36:H36">IFERROR(INDEX($A$2:$A$100,SMALL(IF(ISTEXT($A$2:$A$100),ROW($A$1:$A$99),""), ROW(A35))),"")</f>
        <v/>
      </c>
      <c r="I36" s="294" t="n">
        <f aca="false">SUMIF('I and II. Overview'!$G$36:$G$75,H36,'I and II. Overview'!$Z$36:$AA$75)+SUMIF('I and II. Overview'!$H$36:$H$75,H36,'I and II. Overview'!$Z$36:$AA$75)</f>
        <v>0</v>
      </c>
    </row>
    <row r="37" customFormat="false" ht="15" hidden="false" customHeight="false" outlineLevel="0" collapsed="false">
      <c r="A37" s="293" t="n">
        <f aca="false">IF('I and II. Overview'!$G71="",0,'I and II. Overview'!$G71)</f>
        <v>0</v>
      </c>
      <c r="H37" s="286" t="str">
        <f aca="false" t="array" ref="H37:H37">IFERROR(INDEX($A$2:$A$100,SMALL(IF(ISTEXT($A$2:$A$100),ROW($A$1:$A$99),""), ROW(A36))),"")</f>
        <v/>
      </c>
      <c r="I37" s="294" t="n">
        <f aca="false">SUMIF('I and II. Overview'!$G$36:$G$75,H37,'I and II. Overview'!$Z$36:$AA$75)+SUMIF('I and II. Overview'!$H$36:$H$75,H37,'I and II. Overview'!$Z$36:$AA$75)</f>
        <v>0</v>
      </c>
    </row>
    <row r="38" customFormat="false" ht="15" hidden="false" customHeight="false" outlineLevel="0" collapsed="false">
      <c r="A38" s="293" t="n">
        <f aca="false">IF('I and II. Overview'!$G72="",0,'I and II. Overview'!$G72)</f>
        <v>0</v>
      </c>
      <c r="H38" s="286" t="str">
        <f aca="false" t="array" ref="H38:H38">IFERROR(INDEX($A$2:$A$100,SMALL(IF(ISTEXT($A$2:$A$100),ROW($A$1:$A$99),""), ROW(A37))),"")</f>
        <v/>
      </c>
      <c r="I38" s="294" t="n">
        <f aca="false">SUMIF('I and II. Overview'!$G$36:$G$75,H38,'I and II. Overview'!$Z$36:$AA$75)+SUMIF('I and II. Overview'!$H$36:$H$75,H38,'I and II. Overview'!$Z$36:$AA$75)</f>
        <v>0</v>
      </c>
    </row>
    <row r="39" customFormat="false" ht="15" hidden="false" customHeight="false" outlineLevel="0" collapsed="false">
      <c r="A39" s="293" t="n">
        <f aca="false">IF('I and II. Overview'!$G73="",0,'I and II. Overview'!$G73)</f>
        <v>0</v>
      </c>
      <c r="H39" s="286" t="str">
        <f aca="false" t="array" ref="H39:H39">IFERROR(INDEX($A$2:$A$100,SMALL(IF(ISTEXT($A$2:$A$100),ROW($A$1:$A$99),""), ROW(A38))),"")</f>
        <v/>
      </c>
      <c r="I39" s="294" t="n">
        <f aca="false">SUMIF('I and II. Overview'!$G$36:$G$75,H39,'I and II. Overview'!$Z$36:$AA$75)+SUMIF('I and II. Overview'!$H$36:$H$75,H39,'I and II. Overview'!$Z$36:$AA$75)</f>
        <v>0</v>
      </c>
    </row>
    <row r="40" customFormat="false" ht="15" hidden="false" customHeight="false" outlineLevel="0" collapsed="false">
      <c r="A40" s="293" t="n">
        <f aca="false">IF('I and II. Overview'!$G74="",0,'I and II. Overview'!$G74)</f>
        <v>0</v>
      </c>
      <c r="H40" s="286" t="str">
        <f aca="false" t="array" ref="H40:H40">IFERROR(INDEX($A$2:$A$100,SMALL(IF(ISTEXT($A$2:$A$100),ROW($A$1:$A$99),""), ROW(A39))),"")</f>
        <v/>
      </c>
      <c r="I40" s="294" t="n">
        <f aca="false">SUMIF('I and II. Overview'!$G$36:$G$75,H40,'I and II. Overview'!$Z$36:$AA$75)+SUMIF('I and II. Overview'!$H$36:$H$75,H40,'I and II. Overview'!$Z$36:$AA$75)</f>
        <v>0</v>
      </c>
    </row>
    <row r="41" customFormat="false" ht="15" hidden="false" customHeight="false" outlineLevel="0" collapsed="false">
      <c r="A41" s="293" t="n">
        <f aca="false">IF('I and II. Overview'!$G75="",0,'I and II. Overview'!$G75)</f>
        <v>0</v>
      </c>
      <c r="H41" s="286" t="str">
        <f aca="false" t="array" ref="H41:H41">IFERROR(INDEX($A$2:$A$100,SMALL(IF(ISTEXT($A$2:$A$100),ROW($A$1:$A$99),""), ROW(A40))),"")</f>
        <v/>
      </c>
      <c r="I41" s="294" t="n">
        <f aca="false">SUMIF('I and II. Overview'!$G$36:$G$75,H41,'I and II. Overview'!$Z$36:$AA$75)+SUMIF('I and II. Overview'!$H$36:$H$75,H41,'I and II. Overview'!$Z$36:$AA$75)</f>
        <v>0</v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45" min="1" style="286" width="19.99"/>
    <col collapsed="false" customWidth="true" hidden="false" outlineLevel="0" max="1025" min="246" style="286" width="9.13"/>
  </cols>
  <sheetData>
    <row r="1" customFormat="false" ht="15" hidden="false" customHeight="true" outlineLevel="0" collapsed="false">
      <c r="A1" s="287" t="s">
        <v>524</v>
      </c>
      <c r="D1" s="288" t="s">
        <v>525</v>
      </c>
      <c r="H1" s="289" t="s">
        <v>524</v>
      </c>
    </row>
    <row r="2" customFormat="false" ht="15.75" hidden="false" customHeight="true" outlineLevel="0" collapsed="false">
      <c r="A2" s="293" t="str">
        <f aca="false">IF('I and II. Overview'!$F36="",0,'I and II. Overview'!$F36)</f>
        <v>P1 only</v>
      </c>
      <c r="E2" s="289" t="s">
        <v>526</v>
      </c>
      <c r="H2" s="286" t="str">
        <f aca="false">IFERROR(INDEX($A$2:$A$100,SMALL(IF(ISTEXT($A$2:$A$100),ROW($A$1:$A$99),""), ROW(A1))),"")</f>
        <v>P1 only</v>
      </c>
    </row>
    <row r="3" customFormat="false" ht="15" hidden="false" customHeight="false" outlineLevel="0" collapsed="false">
      <c r="A3" s="293" t="str">
        <f aca="false">IF('I and II. Overview'!$F37="",0,'I and II. Overview'!$F37)</f>
        <v>P2 only</v>
      </c>
      <c r="H3" s="286" t="str">
        <f aca="false" t="array" ref="H3:H3">IFERROR(INDEX($A$2:$A$100,SMALL(IF(ISTEXT($A$2:$A$100),ROW($A$1:$A$99),""), ROW(A2))),"")</f>
        <v>P2 only</v>
      </c>
    </row>
    <row r="4" customFormat="false" ht="15" hidden="false" customHeight="false" outlineLevel="0" collapsed="false">
      <c r="A4" s="293" t="str">
        <f aca="false">IF('I and II. Overview'!$F38="",0,'I and II. Overview'!$F38)</f>
        <v>P3 only</v>
      </c>
      <c r="H4" s="286" t="str">
        <f aca="false" t="array" ref="H4:H4">IFERROR(INDEX($A$2:$A$100,SMALL(IF(ISTEXT($A$2:$A$100),ROW($A$1:$A$99),""), ROW(A3))),"")</f>
        <v>P3 only</v>
      </c>
    </row>
    <row r="5" customFormat="false" ht="15" hidden="false" customHeight="false" outlineLevel="0" collapsed="false">
      <c r="A5" s="293" t="str">
        <f aca="false">IF('I and II. Overview'!$F39="",0,'I and II. Overview'!$F39)</f>
        <v>P4 only</v>
      </c>
      <c r="H5" s="286" t="str">
        <f aca="false" t="array" ref="H5:H5">IFERROR(INDEX($A$2:$A$100,SMALL(IF(ISTEXT($A$2:$A$100),ROW($A$1:$A$99),""), ROW(A4))),"")</f>
        <v>P4 only</v>
      </c>
    </row>
    <row r="6" customFormat="false" ht="15" hidden="false" customHeight="false" outlineLevel="0" collapsed="false">
      <c r="A6" s="293" t="str">
        <f aca="false">IF('I and II. Overview'!$F40="",0,'I and II. Overview'!$F40)</f>
        <v>P5 only</v>
      </c>
      <c r="H6" s="286" t="str">
        <f aca="false" t="array" ref="H6:H6">IFERROR(INDEX($A$2:$A$100,SMALL(IF(ISTEXT($A$2:$A$100),ROW($A$1:$A$99),""), ROW(A5))),"")</f>
        <v>P5 only</v>
      </c>
    </row>
    <row r="7" customFormat="false" ht="15" hidden="false" customHeight="false" outlineLevel="0" collapsed="false">
      <c r="A7" s="293" t="str">
        <f aca="false">IF('I and II. Overview'!$F41="",0,'I and II. Overview'!$F41)</f>
        <v>P6 only</v>
      </c>
      <c r="H7" s="286" t="str">
        <f aca="false" t="array" ref="H7:H7">IFERROR(INDEX($A$2:$A$100,SMALL(IF(ISTEXT($A$2:$A$100),ROW($A$1:$A$99),""), ROW(A6))),"")</f>
        <v>P6 only</v>
      </c>
    </row>
    <row r="8" customFormat="false" ht="15" hidden="false" customHeight="false" outlineLevel="0" collapsed="false">
      <c r="A8" s="293" t="str">
        <f aca="false">IF('I and II. Overview'!$F42="",0,'I and II. Overview'!$F42)</f>
        <v>P7 only</v>
      </c>
      <c r="H8" s="286" t="str">
        <f aca="false" t="array" ref="H8:H8">IFERROR(INDEX($A$2:$A$100,SMALL(IF(ISTEXT($A$2:$A$100),ROW($A$1:$A$99),""), ROW(A7))),"")</f>
        <v>P7 only</v>
      </c>
    </row>
    <row r="9" customFormat="false" ht="15" hidden="false" customHeight="false" outlineLevel="0" collapsed="false">
      <c r="A9" s="293" t="str">
        <f aca="false">IF('I and II. Overview'!$F43="",0,'I and II. Overview'!$F43)</f>
        <v>P8 only</v>
      </c>
      <c r="H9" s="286" t="str">
        <f aca="false" t="array" ref="H9:H9">IFERROR(INDEX($A$2:$A$100,SMALL(IF(ISTEXT($A$2:$A$100),ROW($A$1:$A$99),""), ROW(A8))),"")</f>
        <v>P8 only</v>
      </c>
    </row>
    <row r="10" customFormat="false" ht="15" hidden="false" customHeight="false" outlineLevel="0" collapsed="false">
      <c r="A10" s="293" t="str">
        <f aca="false">IF('I and II. Overview'!$F44="",0,'I and II. Overview'!$F44)</f>
        <v>P9 only</v>
      </c>
      <c r="H10" s="286" t="str">
        <f aca="false" t="array" ref="H10:H10">IFERROR(INDEX($A$2:$A$100,SMALL(IF(ISTEXT($A$2:$A$100),ROW($A$1:$A$99),""), ROW(A9))),"")</f>
        <v>P9 only</v>
      </c>
    </row>
    <row r="11" customFormat="false" ht="15" hidden="false" customHeight="false" outlineLevel="0" collapsed="false">
      <c r="A11" s="293" t="str">
        <f aca="false">IF('I and II. Overview'!$F45="",0,'I and II. Overview'!$F45)</f>
        <v>P10 only</v>
      </c>
      <c r="H11" s="286" t="str">
        <f aca="false" t="array" ref="H11:H11">IFERROR(INDEX($A$2:$A$100,SMALL(IF(ISTEXT($A$2:$A$100),ROW($A$1:$A$99),""), ROW(A10))),"")</f>
        <v>P10 only</v>
      </c>
    </row>
    <row r="12" customFormat="false" ht="15" hidden="false" customHeight="false" outlineLevel="0" collapsed="false">
      <c r="A12" s="293" t="str">
        <f aca="false">IF('I and II. Overview'!$F46="",0,'I and II. Overview'!$F46)</f>
        <v>P11 only</v>
      </c>
      <c r="H12" s="286" t="str">
        <f aca="false" t="array" ref="H12:H12">IFERROR(INDEX($A$2:$A$100,SMALL(IF(ISTEXT($A$2:$A$100),ROW($A$1:$A$99),""), ROW(A11))),"")</f>
        <v>P11 only</v>
      </c>
    </row>
    <row r="13" customFormat="false" ht="15" hidden="false" customHeight="false" outlineLevel="0" collapsed="false">
      <c r="A13" s="293" t="str">
        <f aca="false">IF('I and II. Overview'!$F47="",0,'I and II. Overview'!$F47)</f>
        <v>P12 only </v>
      </c>
      <c r="H13" s="286" t="str">
        <f aca="false" t="array" ref="H13:H13">IFERROR(INDEX($A$2:$A$100,SMALL(IF(ISTEXT($A$2:$A$100),ROW($A$1:$A$99),""), ROW(A12))),"")</f>
        <v>P12 only </v>
      </c>
    </row>
    <row r="14" customFormat="false" ht="15" hidden="false" customHeight="false" outlineLevel="0" collapsed="false">
      <c r="A14" s="293" t="n">
        <f aca="false">IF('I and II. Overview'!$F48="",0,'I and II. Overview'!$F48)</f>
        <v>0</v>
      </c>
      <c r="H14" s="286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3" t="n">
        <f aca="false">IF('I and II. Overview'!$F49="",0,'I and II. Overview'!$F49)</f>
        <v>0</v>
      </c>
      <c r="H15" s="286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3" t="n">
        <f aca="false">IF('I and II. Overview'!$F50="",0,'I and II. Overview'!$F50)</f>
        <v>0</v>
      </c>
      <c r="H16" s="286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3" t="n">
        <f aca="false">IF('I and II. Overview'!$F51="",0,'I and II. Overview'!$F51)</f>
        <v>0</v>
      </c>
      <c r="H17" s="286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3" t="n">
        <f aca="false">IF('I and II. Overview'!$F52="",0,'I and II. Overview'!$F52)</f>
        <v>0</v>
      </c>
      <c r="H18" s="286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3" t="n">
        <f aca="false">IF('I and II. Overview'!$F53="",0,'I and II. Overview'!$F53)</f>
        <v>0</v>
      </c>
      <c r="H19" s="286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3" t="n">
        <f aca="false">IF('I and II. Overview'!$F54="",0,'I and II. Overview'!$F54)</f>
        <v>0</v>
      </c>
      <c r="H20" s="286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3" t="n">
        <f aca="false">IF('I and II. Overview'!$F55="",0,'I and II. Overview'!$F55)</f>
        <v>0</v>
      </c>
      <c r="H21" s="286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3" t="n">
        <f aca="false">IF('I and II. Overview'!$F56="",0,'I and II. Overview'!$F56)</f>
        <v>0</v>
      </c>
      <c r="H22" s="286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3" t="n">
        <f aca="false">IF('I and II. Overview'!$F57="",0,'I and II. Overview'!$F57)</f>
        <v>0</v>
      </c>
      <c r="H23" s="286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3" t="n">
        <f aca="false">IF('I and II. Overview'!$F58="",0,'I and II. Overview'!$F58)</f>
        <v>0</v>
      </c>
      <c r="H24" s="286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3" t="n">
        <f aca="false">IF('I and II. Overview'!$F59="",0,'I and II. Overview'!$F59)</f>
        <v>0</v>
      </c>
      <c r="H25" s="286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3" t="n">
        <f aca="false">IF('I and II. Overview'!$F60="",0,'I and II. Overview'!$F60)</f>
        <v>0</v>
      </c>
      <c r="H26" s="286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3" t="n">
        <f aca="false">IF('I and II. Overview'!$F61="",0,'I and II. Overview'!$F61)</f>
        <v>0</v>
      </c>
      <c r="H27" s="286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3" t="n">
        <f aca="false">IF('I and II. Overview'!$F62="",0,'I and II. Overview'!$F62)</f>
        <v>0</v>
      </c>
      <c r="H28" s="286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3" t="n">
        <f aca="false">IF('I and II. Overview'!$F63="",0,'I and II. Overview'!$F63)</f>
        <v>0</v>
      </c>
      <c r="H29" s="286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3" t="n">
        <f aca="false">IF('I and II. Overview'!$F64="",0,'I and II. Overview'!$F64)</f>
        <v>0</v>
      </c>
      <c r="H30" s="286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3" t="n">
        <f aca="false">IF('I and II. Overview'!$F65="",0,'I and II. Overview'!$F65)</f>
        <v>0</v>
      </c>
      <c r="H31" s="286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3" t="n">
        <f aca="false">IF('I and II. Overview'!$F66="",0,'I and II. Overview'!$F66)</f>
        <v>0</v>
      </c>
      <c r="H32" s="286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3" t="n">
        <f aca="false">IF('I and II. Overview'!$F67="",0,'I and II. Overview'!$F67)</f>
        <v>0</v>
      </c>
      <c r="H33" s="286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3" t="n">
        <f aca="false">IF('I and II. Overview'!$F68="",0,'I and II. Overview'!$F68)</f>
        <v>0</v>
      </c>
      <c r="H34" s="286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3" t="n">
        <f aca="false">IF('I and II. Overview'!$F69="",0,'I and II. Overview'!$F69)</f>
        <v>0</v>
      </c>
      <c r="H35" s="286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3" t="n">
        <f aca="false">IF('I and II. Overview'!$F70="",0,'I and II. Overview'!$F70)</f>
        <v>0</v>
      </c>
      <c r="H36" s="286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3" t="n">
        <f aca="false">IF('I and II. Overview'!$F71="",0,'I and II. Overview'!$F71)</f>
        <v>0</v>
      </c>
      <c r="H37" s="286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3" t="n">
        <f aca="false">IF('I and II. Overview'!$F72="",0,'I and II. Overview'!$F72)</f>
        <v>0</v>
      </c>
      <c r="H38" s="286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3" t="n">
        <f aca="false">IF('I and II. Overview'!$F73="",0,'I and II. Overview'!$F73)</f>
        <v>0</v>
      </c>
      <c r="H39" s="286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3" t="n">
        <f aca="false">IF('I and II. Overview'!$F74="",0,'I and II. Overview'!$F74)</f>
        <v>0</v>
      </c>
      <c r="H40" s="286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3" t="n">
        <f aca="false">IF('I and II. Overview'!$F75="",0,'I and II. Overview'!$F75)</f>
        <v>0</v>
      </c>
      <c r="H41" s="286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/>
  <cp:lastPrinted>2019-11-11T11:35:48Z</cp:lastPrinted>
  <dcterms:modified xsi:type="dcterms:W3CDTF">2020-02-11T18:15:54Z</dcterms:modified>
  <cp:revision>6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