
<file path=[Content_Types].xml><?xml version="1.0" encoding="utf-8"?>
<Types xmlns="http://schemas.openxmlformats.org/package/2006/content-types">
  <Default Extension="png" ContentType="image/png"/>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工作\1.项目管理\2018\CMMI4柔性化\1.Project\11.Iterative preparation\"/>
    </mc:Choice>
  </mc:AlternateContent>
  <bookViews>
    <workbookView xWindow="0" yWindow="0" windowWidth="21495" windowHeight="9480" tabRatio="826" firstSheet="4" activeTab="7"/>
  </bookViews>
  <sheets>
    <sheet name="封面" sheetId="13" r:id="rId1"/>
    <sheet name="估算说明" sheetId="3" r:id="rId2"/>
    <sheet name="技术复杂度评估表" sheetId="15" r:id="rId3"/>
    <sheet name="量级估算-OK" sheetId="8" r:id="rId4"/>
    <sheet name="预算估算表1" sheetId="24" r:id="rId5"/>
    <sheet name="预算估算总体估算与计划1" sheetId="19" r:id="rId6"/>
    <sheet name="预算估算表2" sheetId="23" r:id="rId7"/>
    <sheet name="预算估算总体估算与计划2" sheetId="7" r:id="rId8"/>
    <sheet name="预算估算表3" sheetId="25" r:id="rId9"/>
    <sheet name="预算估算总体估算与计划3" sheetId="21" r:id="rId10"/>
    <sheet name="预算估算表4" sheetId="22" r:id="rId11"/>
    <sheet name="预算估算总体估算与计划4" sheetId="20" r:id="rId12"/>
    <sheet name="预算估算表5" sheetId="1" r:id="rId13"/>
    <sheet name="预算估算总体估算与计划5" sheetId="26" r:id="rId14"/>
    <sheet name="人员评估系数表" sheetId="9" r:id="rId15"/>
    <sheet name="附录-节假日" sheetId="12" r:id="rId16"/>
  </sheets>
  <externalReferences>
    <externalReference r:id="rId17"/>
  </externalReferences>
  <definedNames>
    <definedName name="复杂度" localSheetId="4">#REF!</definedName>
    <definedName name="复杂度" localSheetId="6">#REF!</definedName>
    <definedName name="复杂度" localSheetId="8">#REF!</definedName>
    <definedName name="复杂度" localSheetId="10">#REF!</definedName>
    <definedName name="复杂度" localSheetId="5">#REF!</definedName>
    <definedName name="复杂度" localSheetId="9">#REF!</definedName>
    <definedName name="复杂度" localSheetId="11">#REF!</definedName>
    <definedName name="复杂度" localSheetId="13">#REF!</definedName>
    <definedName name="复杂度">#REF!</definedName>
    <definedName name="请填写技术因素填写数据参考取值范围" localSheetId="4">#REF!</definedName>
    <definedName name="请填写技术因素填写数据参考取值范围" localSheetId="6">#REF!</definedName>
    <definedName name="请填写技术因素填写数据参考取值范围" localSheetId="8">#REF!</definedName>
    <definedName name="请填写技术因素填写数据参考取值范围" localSheetId="10">#REF!</definedName>
    <definedName name="请填写技术因素填写数据参考取值范围" localSheetId="5">#REF!</definedName>
    <definedName name="请填写技术因素填写数据参考取值范围" localSheetId="9">#REF!</definedName>
    <definedName name="请填写技术因素填写数据参考取值范围" localSheetId="11">#REF!</definedName>
    <definedName name="请填写技术因素填写数据参考取值范围" localSheetId="13">#REF!</definedName>
    <definedName name="请填写技术因素填写数据参考取值范围">#REF!</definedName>
    <definedName name="请填写技术因素影响参数" localSheetId="4">#REF!</definedName>
    <definedName name="请填写技术因素影响参数" localSheetId="6">#REF!</definedName>
    <definedName name="请填写技术因素影响参数" localSheetId="8">#REF!</definedName>
    <definedName name="请填写技术因素影响参数" localSheetId="10">#REF!</definedName>
    <definedName name="请填写技术因素影响参数" localSheetId="5">#REF!</definedName>
    <definedName name="请填写技术因素影响参数" localSheetId="9">#REF!</definedName>
    <definedName name="请填写技术因素影响参数" localSheetId="11">#REF!</definedName>
    <definedName name="请填写技术因素影响参数" localSheetId="13">#REF!</definedName>
    <definedName name="请填写技术因素影响参数">#REF!</definedName>
    <definedName name="问题跟踪" localSheetId="4">[1]选项列表!#REF!</definedName>
    <definedName name="问题跟踪" localSheetId="6">[1]选项列表!#REF!</definedName>
    <definedName name="问题跟踪" localSheetId="8">[1]选项列表!#REF!</definedName>
    <definedName name="问题跟踪" localSheetId="10">[1]选项列表!#REF!</definedName>
    <definedName name="问题跟踪" localSheetId="5">[1]选项列表!#REF!</definedName>
    <definedName name="问题跟踪" localSheetId="9">[1]选项列表!#REF!</definedName>
    <definedName name="问题跟踪" localSheetId="11">[1]选项列表!#REF!</definedName>
    <definedName name="问题跟踪" localSheetId="13">[1]选项列表!#REF!</definedName>
    <definedName name="问题跟踪">[1]选项列表!#REF!</definedName>
    <definedName name="问题状态" localSheetId="4">[1]选项列表!#REF!</definedName>
    <definedName name="问题状态" localSheetId="6">[1]选项列表!#REF!</definedName>
    <definedName name="问题状态" localSheetId="8">[1]选项列表!#REF!</definedName>
    <definedName name="问题状态" localSheetId="10">[1]选项列表!#REF!</definedName>
    <definedName name="问题状态" localSheetId="5">[1]选项列表!#REF!</definedName>
    <definedName name="问题状态" localSheetId="9">[1]选项列表!#REF!</definedName>
    <definedName name="问题状态" localSheetId="11">[1]选项列表!#REF!</definedName>
    <definedName name="问题状态" localSheetId="13">[1]选项列表!#REF!</definedName>
    <definedName name="问题状态">[1]选项列表!#REF!</definedName>
    <definedName name="预算估算表1" localSheetId="4">#REF!</definedName>
    <definedName name="预算估算表1" localSheetId="8">#REF!</definedName>
    <definedName name="预算估算表1" localSheetId="13">#REF!</definedName>
    <definedName name="预算估算表1">#REF!</definedName>
    <definedName name="预算估算表2" localSheetId="4">#REF!</definedName>
    <definedName name="预算估算表2" localSheetId="8">#REF!</definedName>
    <definedName name="预算估算表2" localSheetId="13">#REF!</definedName>
    <definedName name="预算估算表2">#REF!</definedName>
  </definedNames>
  <calcPr calcId="152511"/>
</workbook>
</file>

<file path=xl/calcChain.xml><?xml version="1.0" encoding="utf-8"?>
<calcChain xmlns="http://schemas.openxmlformats.org/spreadsheetml/2006/main">
  <c r="B7" i="1" l="1"/>
  <c r="B8" i="1" s="1"/>
  <c r="B9" i="1" s="1"/>
  <c r="B14" i="1"/>
  <c r="B20" i="1"/>
  <c r="B22" i="1"/>
  <c r="B30" i="1"/>
  <c r="B32" i="1"/>
  <c r="B37" i="1"/>
  <c r="B42" i="1"/>
  <c r="B48" i="1"/>
  <c r="B52" i="1"/>
  <c r="B77" i="1"/>
  <c r="B83" i="1"/>
  <c r="B100" i="1"/>
  <c r="B113" i="1"/>
  <c r="B114" i="1"/>
  <c r="B125" i="1"/>
  <c r="B125" i="22"/>
  <c r="B7" i="22"/>
  <c r="B14" i="22"/>
  <c r="B20" i="22"/>
  <c r="B22" i="22"/>
  <c r="B30" i="22"/>
  <c r="B32" i="22"/>
  <c r="B37" i="22"/>
  <c r="B42" i="22"/>
  <c r="B48" i="22"/>
  <c r="B52" i="22"/>
  <c r="B77" i="22"/>
  <c r="B83" i="22"/>
  <c r="B100" i="22"/>
  <c r="B113" i="22"/>
  <c r="B114" i="22"/>
  <c r="B133" i="22"/>
  <c r="B135" i="22"/>
  <c r="B137" i="22"/>
  <c r="B139" i="22"/>
  <c r="B141" i="22"/>
  <c r="B143" i="22"/>
  <c r="B145" i="22"/>
  <c r="B147" i="22"/>
  <c r="B149" i="22"/>
  <c r="Q63" i="25"/>
  <c r="U63" i="25"/>
  <c r="V63" i="25"/>
  <c r="P63" i="25"/>
  <c r="R63" i="25"/>
  <c r="S63" i="25"/>
  <c r="B7" i="25"/>
  <c r="B8" i="25" s="1"/>
  <c r="B14" i="25"/>
  <c r="B20" i="25"/>
  <c r="B22" i="25"/>
  <c r="B30" i="25"/>
  <c r="B32" i="25"/>
  <c r="B37" i="25"/>
  <c r="B42" i="25"/>
  <c r="B48" i="25"/>
  <c r="B52" i="25"/>
  <c r="B54" i="25"/>
  <c r="B56" i="25"/>
  <c r="B58" i="25"/>
  <c r="B60" i="25"/>
  <c r="B62" i="25"/>
  <c r="V62" i="25"/>
  <c r="Q62" i="25"/>
  <c r="U62" i="25"/>
  <c r="S62" i="25"/>
  <c r="R62" i="25"/>
  <c r="P62" i="25"/>
  <c r="Q61" i="25"/>
  <c r="U61" i="25"/>
  <c r="V61" i="25"/>
  <c r="P61" i="25"/>
  <c r="R61" i="25"/>
  <c r="S61" i="25"/>
  <c r="V60" i="25"/>
  <c r="Q60" i="25"/>
  <c r="U60" i="25"/>
  <c r="S60" i="25"/>
  <c r="R60" i="25"/>
  <c r="P60" i="25"/>
  <c r="Q26" i="24"/>
  <c r="U26" i="24"/>
  <c r="V26" i="24"/>
  <c r="P26" i="24"/>
  <c r="R26" i="24"/>
  <c r="S26" i="24"/>
  <c r="B7" i="24"/>
  <c r="B9" i="24"/>
  <c r="B11" i="24"/>
  <c r="B13" i="24"/>
  <c r="B15" i="24"/>
  <c r="B17" i="24"/>
  <c r="B19" i="24"/>
  <c r="B21" i="24"/>
  <c r="B23" i="24"/>
  <c r="B25" i="24"/>
  <c r="V25" i="24"/>
  <c r="Q25" i="24"/>
  <c r="U25" i="24"/>
  <c r="S25" i="24"/>
  <c r="R25" i="24"/>
  <c r="P25" i="24"/>
  <c r="Q24" i="24"/>
  <c r="U24" i="24"/>
  <c r="V24" i="24"/>
  <c r="P24" i="24"/>
  <c r="R24" i="24"/>
  <c r="S24" i="24"/>
  <c r="V23" i="24"/>
  <c r="Q23" i="24"/>
  <c r="U23" i="24"/>
  <c r="S23" i="24"/>
  <c r="R23" i="24"/>
  <c r="P23" i="24"/>
  <c r="Q43" i="23"/>
  <c r="U43" i="23"/>
  <c r="V43" i="23"/>
  <c r="P43" i="23"/>
  <c r="R43" i="23"/>
  <c r="S43" i="23"/>
  <c r="B7" i="23"/>
  <c r="B14" i="23"/>
  <c r="B20" i="23"/>
  <c r="B22" i="23"/>
  <c r="B30" i="23"/>
  <c r="B32" i="23"/>
  <c r="B34" i="23"/>
  <c r="B36" i="23"/>
  <c r="B38" i="23"/>
  <c r="B40" i="23"/>
  <c r="B42" i="23"/>
  <c r="V42" i="23"/>
  <c r="Q42" i="23"/>
  <c r="U42" i="23"/>
  <c r="S42" i="23"/>
  <c r="R42" i="23"/>
  <c r="P42" i="23"/>
  <c r="Q8" i="24"/>
  <c r="U8" i="24"/>
  <c r="Q10" i="24"/>
  <c r="U10" i="24"/>
  <c r="Q12" i="24"/>
  <c r="U12" i="24"/>
  <c r="Q14" i="24"/>
  <c r="U14" i="24"/>
  <c r="Q16" i="24"/>
  <c r="U16" i="24"/>
  <c r="Q18" i="24"/>
  <c r="U18" i="24"/>
  <c r="Q20" i="24"/>
  <c r="U20" i="24"/>
  <c r="Q22" i="24"/>
  <c r="U22" i="24"/>
  <c r="Q28" i="24"/>
  <c r="U28" i="24"/>
  <c r="Q30" i="24"/>
  <c r="U30" i="24"/>
  <c r="Q32" i="24"/>
  <c r="U32" i="24"/>
  <c r="Q34" i="24"/>
  <c r="U34" i="24"/>
  <c r="Q35" i="24"/>
  <c r="U35" i="24"/>
  <c r="Q36" i="24"/>
  <c r="U36" i="24"/>
  <c r="Q37" i="24"/>
  <c r="U37" i="24"/>
  <c r="Q38" i="24"/>
  <c r="U38" i="24"/>
  <c r="Q39" i="24"/>
  <c r="U39" i="24"/>
  <c r="Q40" i="24"/>
  <c r="U40" i="24"/>
  <c r="Q41" i="24"/>
  <c r="U41" i="24"/>
  <c r="Q42" i="24"/>
  <c r="U42" i="24"/>
  <c r="Q43" i="24"/>
  <c r="U43" i="24"/>
  <c r="Q44" i="24"/>
  <c r="U44" i="24"/>
  <c r="Q45" i="24"/>
  <c r="U45" i="24"/>
  <c r="Q46" i="24"/>
  <c r="U46" i="24"/>
  <c r="Q47" i="24"/>
  <c r="U47" i="24"/>
  <c r="Q48" i="24"/>
  <c r="U48" i="24"/>
  <c r="Q49" i="24"/>
  <c r="U49" i="24"/>
  <c r="Q50" i="24"/>
  <c r="U50" i="24"/>
  <c r="Q51" i="24"/>
  <c r="U51" i="24"/>
  <c r="Q52" i="24"/>
  <c r="U52" i="24"/>
  <c r="Q53" i="24"/>
  <c r="U53" i="24"/>
  <c r="Q54" i="24"/>
  <c r="U54" i="24"/>
  <c r="Q55" i="24"/>
  <c r="U55" i="24"/>
  <c r="Q56" i="24"/>
  <c r="U56" i="24"/>
  <c r="Q57" i="24"/>
  <c r="U57" i="24"/>
  <c r="Q58" i="24"/>
  <c r="U58" i="24"/>
  <c r="Q59" i="24"/>
  <c r="U59" i="24"/>
  <c r="Q60" i="24"/>
  <c r="U60" i="24"/>
  <c r="Q61" i="24"/>
  <c r="U61" i="24"/>
  <c r="Q62" i="24"/>
  <c r="U62" i="24"/>
  <c r="Q63" i="24"/>
  <c r="U63" i="24"/>
  <c r="Q64" i="24"/>
  <c r="U64" i="24"/>
  <c r="Q65" i="24"/>
  <c r="U65" i="24"/>
  <c r="Q66" i="24"/>
  <c r="U66" i="24"/>
  <c r="Q67" i="24"/>
  <c r="U67" i="24"/>
  <c r="Q68" i="24"/>
  <c r="U68" i="24"/>
  <c r="Q69" i="24"/>
  <c r="U69" i="24"/>
  <c r="Q70" i="24"/>
  <c r="U70" i="24"/>
  <c r="Q71" i="24"/>
  <c r="U71" i="24"/>
  <c r="Q72" i="24"/>
  <c r="U72" i="24"/>
  <c r="Q73" i="24"/>
  <c r="U73" i="24"/>
  <c r="Q74" i="24"/>
  <c r="U74" i="24"/>
  <c r="Q75" i="24"/>
  <c r="U75" i="24"/>
  <c r="Q76" i="24"/>
  <c r="U76" i="24"/>
  <c r="Q77" i="24"/>
  <c r="U77" i="24"/>
  <c r="Q78" i="24"/>
  <c r="U78" i="24"/>
  <c r="Q79" i="24"/>
  <c r="U79" i="24"/>
  <c r="Q80" i="24"/>
  <c r="U80" i="24"/>
  <c r="Q81" i="24"/>
  <c r="U81" i="24"/>
  <c r="Q82" i="24"/>
  <c r="U82" i="24"/>
  <c r="Q83" i="24"/>
  <c r="U83" i="24"/>
  <c r="Q84" i="24"/>
  <c r="U84" i="24"/>
  <c r="Q85" i="24"/>
  <c r="U85" i="24"/>
  <c r="Q86" i="24"/>
  <c r="U86" i="24"/>
  <c r="Q87" i="24"/>
  <c r="U87" i="24"/>
  <c r="Q88" i="24"/>
  <c r="U88" i="24"/>
  <c r="Q89" i="24"/>
  <c r="U89" i="24"/>
  <c r="Q90" i="24"/>
  <c r="U90" i="24"/>
  <c r="Q91" i="24"/>
  <c r="U91" i="24"/>
  <c r="Q92" i="24"/>
  <c r="U92" i="24"/>
  <c r="Q93" i="24"/>
  <c r="U93" i="24"/>
  <c r="Q94" i="24"/>
  <c r="U94" i="24"/>
  <c r="Q95" i="24"/>
  <c r="U95" i="24"/>
  <c r="Q96" i="24"/>
  <c r="U96" i="24"/>
  <c r="Q97" i="24"/>
  <c r="U97" i="24"/>
  <c r="Q98" i="24"/>
  <c r="U98" i="24"/>
  <c r="Q99" i="24"/>
  <c r="U99" i="24"/>
  <c r="Q100" i="24"/>
  <c r="U100" i="24"/>
  <c r="Q101" i="24"/>
  <c r="U101" i="24"/>
  <c r="Q102" i="24"/>
  <c r="U102" i="24"/>
  <c r="Q103" i="24"/>
  <c r="U103" i="24"/>
  <c r="Q104" i="24"/>
  <c r="U104" i="24"/>
  <c r="Q105" i="24"/>
  <c r="U105" i="24"/>
  <c r="Q106" i="24"/>
  <c r="U106" i="24"/>
  <c r="Q107" i="24"/>
  <c r="U107" i="24"/>
  <c r="Q108" i="24"/>
  <c r="U108" i="24"/>
  <c r="Q109" i="24"/>
  <c r="U109" i="24"/>
  <c r="Q110" i="24"/>
  <c r="U110" i="24"/>
  <c r="Q111" i="24"/>
  <c r="U111" i="24"/>
  <c r="Q112" i="24"/>
  <c r="U112" i="24"/>
  <c r="Q113" i="24"/>
  <c r="U113" i="24"/>
  <c r="Q114" i="24"/>
  <c r="U114" i="24"/>
  <c r="Q115" i="24"/>
  <c r="U115" i="24"/>
  <c r="Q116" i="24"/>
  <c r="U116" i="24"/>
  <c r="Q117" i="24"/>
  <c r="U117" i="24"/>
  <c r="Q118" i="24"/>
  <c r="U118" i="24"/>
  <c r="Q119" i="24"/>
  <c r="U119" i="24"/>
  <c r="Q120" i="24"/>
  <c r="U120" i="24"/>
  <c r="Q121" i="24"/>
  <c r="U121" i="24"/>
  <c r="Q122" i="24"/>
  <c r="U122" i="24"/>
  <c r="Q123" i="24"/>
  <c r="U123" i="24"/>
  <c r="Q124" i="24"/>
  <c r="U124" i="24"/>
  <c r="Q125" i="24"/>
  <c r="U125" i="24"/>
  <c r="Q126" i="24"/>
  <c r="U126" i="24"/>
  <c r="Q127" i="24"/>
  <c r="U127" i="24"/>
  <c r="Q128" i="24"/>
  <c r="U128" i="24"/>
  <c r="Q129" i="24"/>
  <c r="U129" i="24"/>
  <c r="Q130" i="24"/>
  <c r="U130" i="24"/>
  <c r="Q131" i="24"/>
  <c r="U131" i="24"/>
  <c r="Q132" i="24"/>
  <c r="U132" i="24"/>
  <c r="Q133" i="24"/>
  <c r="U133" i="24"/>
  <c r="Q134" i="24"/>
  <c r="U134" i="24"/>
  <c r="Q135" i="24"/>
  <c r="U135" i="24"/>
  <c r="Q136" i="24"/>
  <c r="U136" i="24"/>
  <c r="Q137" i="24"/>
  <c r="U137" i="24"/>
  <c r="Q138" i="24"/>
  <c r="U138" i="24"/>
  <c r="Q139" i="24"/>
  <c r="U139" i="24"/>
  <c r="Q140" i="24"/>
  <c r="U140" i="24"/>
  <c r="Q141" i="24"/>
  <c r="U141" i="24"/>
  <c r="Q142" i="24"/>
  <c r="U142" i="24"/>
  <c r="Q143" i="24"/>
  <c r="U143" i="24"/>
  <c r="Q144" i="24"/>
  <c r="U144" i="24"/>
  <c r="Q145" i="24"/>
  <c r="U145" i="24"/>
  <c r="Q146" i="24"/>
  <c r="U146" i="24"/>
  <c r="Q147" i="24"/>
  <c r="U147" i="24"/>
  <c r="Q148" i="24"/>
  <c r="U148" i="24"/>
  <c r="Q149" i="24"/>
  <c r="U149" i="24"/>
  <c r="Q150" i="24"/>
  <c r="U150" i="24"/>
  <c r="Q151" i="24"/>
  <c r="U151" i="24"/>
  <c r="Q152" i="24"/>
  <c r="U152" i="24"/>
  <c r="Q153" i="24"/>
  <c r="U153" i="24"/>
  <c r="Q154" i="24"/>
  <c r="U154" i="24"/>
  <c r="Q155" i="24"/>
  <c r="U155" i="24"/>
  <c r="Q156" i="24"/>
  <c r="U156" i="24"/>
  <c r="Q157" i="24"/>
  <c r="U157" i="24"/>
  <c r="Q158" i="24"/>
  <c r="U158" i="24"/>
  <c r="Q159" i="24"/>
  <c r="U159" i="24"/>
  <c r="Q160" i="24"/>
  <c r="U160" i="24"/>
  <c r="Q161" i="24"/>
  <c r="U161" i="24"/>
  <c r="Q162" i="24"/>
  <c r="U162" i="24"/>
  <c r="Q163" i="24"/>
  <c r="U163" i="24"/>
  <c r="Q164" i="24"/>
  <c r="U164" i="24"/>
  <c r="Q165" i="24"/>
  <c r="U165" i="24"/>
  <c r="Q166" i="24"/>
  <c r="U166" i="24"/>
  <c r="Q167" i="24"/>
  <c r="U167" i="24"/>
  <c r="Q168" i="24"/>
  <c r="U168" i="24"/>
  <c r="Q169" i="24"/>
  <c r="U169" i="24"/>
  <c r="Q170" i="24"/>
  <c r="U170" i="24"/>
  <c r="Q171" i="24"/>
  <c r="U171" i="24"/>
  <c r="Q172" i="24"/>
  <c r="U172" i="24"/>
  <c r="Q173" i="24"/>
  <c r="U173" i="24"/>
  <c r="C5" i="24"/>
  <c r="C6" i="19"/>
  <c r="C64" i="19" s="1"/>
  <c r="C43" i="19"/>
  <c r="C44" i="19"/>
  <c r="C45" i="19"/>
  <c r="C58" i="19"/>
  <c r="C59" i="19"/>
  <c r="C60" i="19"/>
  <c r="C63" i="19"/>
  <c r="C65" i="19"/>
  <c r="C48" i="19"/>
  <c r="C49" i="19"/>
  <c r="C50" i="19"/>
  <c r="C53" i="19"/>
  <c r="C54" i="19"/>
  <c r="C55" i="19"/>
  <c r="C38" i="19"/>
  <c r="C39" i="19"/>
  <c r="C40" i="19"/>
  <c r="Q278" i="1"/>
  <c r="U278" i="1"/>
  <c r="Q280" i="1"/>
  <c r="U280" i="1"/>
  <c r="O4" i="26"/>
  <c r="Q8" i="1"/>
  <c r="U8" i="1"/>
  <c r="Q9" i="1"/>
  <c r="U9" i="1"/>
  <c r="Q10" i="1"/>
  <c r="U10" i="1"/>
  <c r="Q11" i="1"/>
  <c r="U11" i="1"/>
  <c r="Q12" i="1"/>
  <c r="U12" i="1"/>
  <c r="Q13" i="1"/>
  <c r="U13" i="1"/>
  <c r="Q14" i="1"/>
  <c r="U14" i="1"/>
  <c r="Q15" i="1"/>
  <c r="U15" i="1"/>
  <c r="Q16" i="1"/>
  <c r="U16" i="1"/>
  <c r="Q17" i="1"/>
  <c r="U17" i="1"/>
  <c r="Q18" i="1"/>
  <c r="U18" i="1"/>
  <c r="Q19" i="1"/>
  <c r="U19" i="1"/>
  <c r="Q21" i="1"/>
  <c r="U21" i="1"/>
  <c r="Q23" i="1"/>
  <c r="U23" i="1"/>
  <c r="Q24" i="1"/>
  <c r="U24" i="1"/>
  <c r="Q25" i="1"/>
  <c r="U25" i="1"/>
  <c r="Q26" i="1"/>
  <c r="U26" i="1"/>
  <c r="Q27" i="1"/>
  <c r="U27" i="1"/>
  <c r="Q28" i="1"/>
  <c r="U28" i="1"/>
  <c r="Q29" i="1"/>
  <c r="U29" i="1"/>
  <c r="Q31" i="1"/>
  <c r="U31" i="1"/>
  <c r="Q33" i="1"/>
  <c r="U33" i="1"/>
  <c r="Q34" i="1"/>
  <c r="U34" i="1"/>
  <c r="Q35" i="1"/>
  <c r="U35" i="1"/>
  <c r="Q36" i="1"/>
  <c r="U36" i="1"/>
  <c r="Q38" i="1"/>
  <c r="U38" i="1"/>
  <c r="Q39" i="1"/>
  <c r="U39" i="1"/>
  <c r="Q40" i="1"/>
  <c r="U40" i="1"/>
  <c r="Q41" i="1"/>
  <c r="U41" i="1"/>
  <c r="Q43" i="1"/>
  <c r="U43" i="1"/>
  <c r="Q44" i="1"/>
  <c r="U44" i="1"/>
  <c r="Q45" i="1"/>
  <c r="U45" i="1"/>
  <c r="Q46" i="1"/>
  <c r="U46" i="1"/>
  <c r="Q47" i="1"/>
  <c r="U47" i="1"/>
  <c r="Q49" i="1"/>
  <c r="U49" i="1"/>
  <c r="Q50" i="1"/>
  <c r="U50" i="1"/>
  <c r="Q51" i="1"/>
  <c r="U51" i="1"/>
  <c r="Q53" i="1"/>
  <c r="U53" i="1"/>
  <c r="Q54" i="1"/>
  <c r="U54" i="1"/>
  <c r="Q55" i="1"/>
  <c r="U55" i="1"/>
  <c r="Q56" i="1"/>
  <c r="U56" i="1"/>
  <c r="Q57" i="1"/>
  <c r="U57" i="1"/>
  <c r="Q58" i="1"/>
  <c r="U58" i="1"/>
  <c r="Q59" i="1"/>
  <c r="U59" i="1"/>
  <c r="Q60" i="1"/>
  <c r="U60" i="1"/>
  <c r="Q61" i="1"/>
  <c r="U61" i="1"/>
  <c r="Q62" i="1"/>
  <c r="U62" i="1"/>
  <c r="Q63" i="1"/>
  <c r="U63" i="1"/>
  <c r="Q64" i="1"/>
  <c r="U64" i="1"/>
  <c r="Q65" i="1"/>
  <c r="U65" i="1"/>
  <c r="Q66" i="1"/>
  <c r="U66" i="1"/>
  <c r="Q67" i="1"/>
  <c r="U67" i="1"/>
  <c r="Q68" i="1"/>
  <c r="U68" i="1"/>
  <c r="Q69" i="1"/>
  <c r="U69" i="1"/>
  <c r="Q70" i="1"/>
  <c r="U70" i="1"/>
  <c r="Q71" i="1"/>
  <c r="U71" i="1"/>
  <c r="Q72" i="1"/>
  <c r="U72" i="1"/>
  <c r="Q73" i="1"/>
  <c r="U73" i="1"/>
  <c r="Q74" i="1"/>
  <c r="U74" i="1"/>
  <c r="Q75" i="1"/>
  <c r="U75" i="1"/>
  <c r="Q76" i="1"/>
  <c r="U76" i="1"/>
  <c r="Q78" i="1"/>
  <c r="U78" i="1"/>
  <c r="Q79" i="1"/>
  <c r="U79" i="1"/>
  <c r="Q80" i="1"/>
  <c r="U80" i="1"/>
  <c r="Q81" i="1"/>
  <c r="U81" i="1"/>
  <c r="Q82" i="1"/>
  <c r="U82" i="1"/>
  <c r="Q84" i="1"/>
  <c r="U84" i="1"/>
  <c r="Q85" i="1"/>
  <c r="U85" i="1"/>
  <c r="Q86" i="1"/>
  <c r="U86" i="1"/>
  <c r="Q87" i="1"/>
  <c r="U87" i="1"/>
  <c r="Q88" i="1"/>
  <c r="U88" i="1"/>
  <c r="Q89" i="1"/>
  <c r="U89" i="1"/>
  <c r="Q90" i="1"/>
  <c r="U90" i="1"/>
  <c r="Q91" i="1"/>
  <c r="U91" i="1"/>
  <c r="Q92" i="1"/>
  <c r="U92" i="1"/>
  <c r="Q93" i="1"/>
  <c r="U93" i="1"/>
  <c r="Q94" i="1"/>
  <c r="U94" i="1"/>
  <c r="Q95" i="1"/>
  <c r="U95" i="1"/>
  <c r="Q96" i="1"/>
  <c r="U96" i="1"/>
  <c r="Q97" i="1"/>
  <c r="U97" i="1"/>
  <c r="Q98" i="1"/>
  <c r="U98" i="1"/>
  <c r="Q99" i="1"/>
  <c r="U99" i="1"/>
  <c r="Q101" i="1"/>
  <c r="U101" i="1"/>
  <c r="Q102" i="1"/>
  <c r="U102" i="1"/>
  <c r="Q103" i="1"/>
  <c r="U103" i="1"/>
  <c r="Q104" i="1"/>
  <c r="U104" i="1"/>
  <c r="Q105" i="1"/>
  <c r="U105" i="1"/>
  <c r="Q106" i="1"/>
  <c r="U106" i="1"/>
  <c r="Q107" i="1"/>
  <c r="U107" i="1"/>
  <c r="Q108" i="1"/>
  <c r="U108" i="1"/>
  <c r="Q109" i="1"/>
  <c r="U109" i="1"/>
  <c r="Q110" i="1"/>
  <c r="U110" i="1"/>
  <c r="Q111" i="1"/>
  <c r="U111" i="1"/>
  <c r="Q112" i="1"/>
  <c r="U112" i="1"/>
  <c r="Q115" i="1"/>
  <c r="U115" i="1"/>
  <c r="Q116" i="1"/>
  <c r="U116" i="1"/>
  <c r="Q117" i="1"/>
  <c r="U117" i="1"/>
  <c r="Q118" i="1"/>
  <c r="U118" i="1"/>
  <c r="Q119" i="1"/>
  <c r="U119" i="1"/>
  <c r="Q120" i="1"/>
  <c r="U120" i="1"/>
  <c r="Q121" i="1"/>
  <c r="U121" i="1"/>
  <c r="Q122" i="1"/>
  <c r="U122" i="1"/>
  <c r="Q123" i="1"/>
  <c r="U123" i="1"/>
  <c r="Q124" i="1"/>
  <c r="U124" i="1"/>
  <c r="Q126" i="1"/>
  <c r="U126" i="1"/>
  <c r="Q127" i="1"/>
  <c r="U127" i="1"/>
  <c r="Q128" i="1"/>
  <c r="U128" i="1"/>
  <c r="Q129" i="1"/>
  <c r="U129" i="1"/>
  <c r="Q130" i="1"/>
  <c r="U130" i="1"/>
  <c r="Q131" i="1"/>
  <c r="U131" i="1"/>
  <c r="Q132" i="1"/>
  <c r="U132" i="1"/>
  <c r="Q135" i="1"/>
  <c r="U135" i="1"/>
  <c r="Q136" i="1"/>
  <c r="U136" i="1"/>
  <c r="Q137" i="1"/>
  <c r="U137" i="1"/>
  <c r="Q138" i="1"/>
  <c r="U138" i="1"/>
  <c r="Q139" i="1"/>
  <c r="U139" i="1"/>
  <c r="Q140" i="1"/>
  <c r="U140" i="1"/>
  <c r="Q141" i="1"/>
  <c r="U141" i="1"/>
  <c r="Q142" i="1"/>
  <c r="U142" i="1"/>
  <c r="Q143" i="1"/>
  <c r="U143" i="1"/>
  <c r="Q144" i="1"/>
  <c r="U144" i="1"/>
  <c r="Q145" i="1"/>
  <c r="U145" i="1"/>
  <c r="Q146" i="1"/>
  <c r="U146" i="1"/>
  <c r="Q147" i="1"/>
  <c r="U147" i="1"/>
  <c r="Q148" i="1"/>
  <c r="U148" i="1"/>
  <c r="Q149" i="1"/>
  <c r="U149" i="1"/>
  <c r="Q150" i="1"/>
  <c r="U150" i="1"/>
  <c r="Q151" i="1"/>
  <c r="U151" i="1"/>
  <c r="Q152" i="1"/>
  <c r="U152" i="1"/>
  <c r="Q153" i="1"/>
  <c r="U153" i="1"/>
  <c r="Q154" i="1"/>
  <c r="U154" i="1"/>
  <c r="Q155" i="1"/>
  <c r="U155" i="1"/>
  <c r="Q156" i="1"/>
  <c r="U156" i="1"/>
  <c r="Q157" i="1"/>
  <c r="U157" i="1"/>
  <c r="Q158" i="1"/>
  <c r="U158" i="1"/>
  <c r="Q159" i="1"/>
  <c r="U159" i="1"/>
  <c r="Q161" i="1"/>
  <c r="U161" i="1"/>
  <c r="Q162" i="1"/>
  <c r="U162" i="1"/>
  <c r="Q163" i="1"/>
  <c r="U163" i="1"/>
  <c r="Q164" i="1"/>
  <c r="U164" i="1"/>
  <c r="Q165" i="1"/>
  <c r="U165" i="1"/>
  <c r="Q166" i="1"/>
  <c r="U166" i="1"/>
  <c r="Q167" i="1"/>
  <c r="U167" i="1"/>
  <c r="Q168" i="1"/>
  <c r="U168" i="1"/>
  <c r="Q169" i="1"/>
  <c r="U169" i="1"/>
  <c r="Q170" i="1"/>
  <c r="U170" i="1"/>
  <c r="Q171" i="1"/>
  <c r="U171" i="1"/>
  <c r="Q172" i="1"/>
  <c r="U172" i="1"/>
  <c r="Q173" i="1"/>
  <c r="U173" i="1"/>
  <c r="Q174" i="1"/>
  <c r="U174" i="1"/>
  <c r="Q175" i="1"/>
  <c r="U175" i="1"/>
  <c r="Q176" i="1"/>
  <c r="U176" i="1"/>
  <c r="Q177" i="1"/>
  <c r="U177" i="1"/>
  <c r="Q178" i="1"/>
  <c r="U178" i="1"/>
  <c r="Q179" i="1"/>
  <c r="U179" i="1"/>
  <c r="Q181" i="1"/>
  <c r="U181" i="1"/>
  <c r="Q182" i="1"/>
  <c r="U182" i="1"/>
  <c r="Q183" i="1"/>
  <c r="U183" i="1"/>
  <c r="Q184" i="1"/>
  <c r="U184" i="1"/>
  <c r="Q186" i="1"/>
  <c r="U186" i="1"/>
  <c r="Q187" i="1"/>
  <c r="U187" i="1"/>
  <c r="Q188" i="1"/>
  <c r="U188" i="1"/>
  <c r="Q191" i="1"/>
  <c r="U191" i="1"/>
  <c r="Q192" i="1"/>
  <c r="U192" i="1"/>
  <c r="Q193" i="1"/>
  <c r="U193" i="1"/>
  <c r="Q194" i="1"/>
  <c r="U194" i="1"/>
  <c r="Q195" i="1"/>
  <c r="U195" i="1"/>
  <c r="Q196" i="1"/>
  <c r="U196" i="1"/>
  <c r="Q197" i="1"/>
  <c r="U197" i="1"/>
  <c r="Q198" i="1"/>
  <c r="U198" i="1"/>
  <c r="Q199" i="1"/>
  <c r="U199" i="1"/>
  <c r="Q200" i="1"/>
  <c r="U200" i="1"/>
  <c r="Q201" i="1"/>
  <c r="U201" i="1"/>
  <c r="Q202" i="1"/>
  <c r="U202" i="1"/>
  <c r="Q203" i="1"/>
  <c r="U203" i="1"/>
  <c r="Q204" i="1"/>
  <c r="U204" i="1"/>
  <c r="Q206" i="1"/>
  <c r="U206" i="1"/>
  <c r="Q207" i="1"/>
  <c r="U207" i="1"/>
  <c r="Q208" i="1"/>
  <c r="U208" i="1"/>
  <c r="Q209" i="1"/>
  <c r="U209" i="1"/>
  <c r="Q210" i="1"/>
  <c r="U210" i="1"/>
  <c r="Q211" i="1"/>
  <c r="U211" i="1"/>
  <c r="Q212" i="1"/>
  <c r="U212" i="1"/>
  <c r="Q213" i="1"/>
  <c r="U213" i="1"/>
  <c r="Q214" i="1"/>
  <c r="U214" i="1"/>
  <c r="Q215" i="1"/>
  <c r="U215" i="1"/>
  <c r="Q216" i="1"/>
  <c r="U216" i="1"/>
  <c r="Q217" i="1"/>
  <c r="U217" i="1"/>
  <c r="Q218" i="1"/>
  <c r="U218" i="1"/>
  <c r="Q219" i="1"/>
  <c r="U219" i="1"/>
  <c r="Q220" i="1"/>
  <c r="U220" i="1"/>
  <c r="Q221" i="1"/>
  <c r="U221" i="1"/>
  <c r="Q222" i="1"/>
  <c r="U222" i="1"/>
  <c r="Q223" i="1"/>
  <c r="U223" i="1"/>
  <c r="Q224" i="1"/>
  <c r="U224" i="1"/>
  <c r="Q225" i="1"/>
  <c r="U225" i="1"/>
  <c r="Q226" i="1"/>
  <c r="U226" i="1"/>
  <c r="Q227" i="1"/>
  <c r="U227" i="1"/>
  <c r="Q228" i="1"/>
  <c r="U228" i="1"/>
  <c r="Q229" i="1"/>
  <c r="U229" i="1"/>
  <c r="Q230" i="1"/>
  <c r="U230" i="1"/>
  <c r="Q231" i="1"/>
  <c r="U231" i="1"/>
  <c r="Q233" i="1"/>
  <c r="U233" i="1"/>
  <c r="Q234" i="1"/>
  <c r="U234" i="1"/>
  <c r="Q235" i="1"/>
  <c r="U235" i="1"/>
  <c r="Q236" i="1"/>
  <c r="U236" i="1"/>
  <c r="Q238" i="1"/>
  <c r="U238" i="1"/>
  <c r="Q239" i="1"/>
  <c r="U239" i="1"/>
  <c r="Q240" i="1"/>
  <c r="U240" i="1"/>
  <c r="Q241" i="1"/>
  <c r="U241" i="1"/>
  <c r="Q242" i="1"/>
  <c r="U242" i="1"/>
  <c r="Q243" i="1"/>
  <c r="U243" i="1"/>
  <c r="Q244" i="1"/>
  <c r="U244" i="1"/>
  <c r="Q245" i="1"/>
  <c r="U245" i="1"/>
  <c r="Q246" i="1"/>
  <c r="U246" i="1"/>
  <c r="Q247" i="1"/>
  <c r="U247" i="1"/>
  <c r="Q248" i="1"/>
  <c r="U248" i="1"/>
  <c r="Q249" i="1"/>
  <c r="U249" i="1"/>
  <c r="Q251" i="1"/>
  <c r="U251" i="1"/>
  <c r="Q252" i="1"/>
  <c r="U252" i="1"/>
  <c r="Q253" i="1"/>
  <c r="U253" i="1"/>
  <c r="Q254" i="1"/>
  <c r="U254" i="1"/>
  <c r="Q255" i="1"/>
  <c r="U255" i="1"/>
  <c r="Q256" i="1"/>
  <c r="U256" i="1"/>
  <c r="Q257" i="1"/>
  <c r="U257" i="1"/>
  <c r="Q258" i="1"/>
  <c r="U258" i="1"/>
  <c r="Q259" i="1"/>
  <c r="U259" i="1"/>
  <c r="Q260" i="1"/>
  <c r="U260" i="1"/>
  <c r="Q261" i="1"/>
  <c r="U261" i="1"/>
  <c r="Q262" i="1"/>
  <c r="U262" i="1"/>
  <c r="Q263" i="1"/>
  <c r="U263" i="1"/>
  <c r="Q264" i="1"/>
  <c r="U264" i="1"/>
  <c r="Q265" i="1"/>
  <c r="U265" i="1"/>
  <c r="Q266" i="1"/>
  <c r="U266" i="1"/>
  <c r="Q267" i="1"/>
  <c r="U267" i="1"/>
  <c r="Q268" i="1"/>
  <c r="U268" i="1"/>
  <c r="Q269" i="1"/>
  <c r="U269" i="1"/>
  <c r="Q270" i="1"/>
  <c r="U270" i="1"/>
  <c r="Q271" i="1"/>
  <c r="U271" i="1"/>
  <c r="Q272" i="1"/>
  <c r="U272" i="1"/>
  <c r="Q273" i="1"/>
  <c r="U273" i="1"/>
  <c r="Q274" i="1"/>
  <c r="U274" i="1"/>
  <c r="Q275" i="1"/>
  <c r="U275" i="1"/>
  <c r="Q276" i="1"/>
  <c r="U276" i="1"/>
  <c r="Q277" i="1"/>
  <c r="U277" i="1"/>
  <c r="Q279" i="1"/>
  <c r="U279" i="1"/>
  <c r="Q281" i="1"/>
  <c r="U281" i="1"/>
  <c r="Q282" i="1"/>
  <c r="U282" i="1"/>
  <c r="Q283" i="1"/>
  <c r="U283" i="1"/>
  <c r="Q284" i="1"/>
  <c r="U284" i="1"/>
  <c r="Q285" i="1"/>
  <c r="U285" i="1"/>
  <c r="Q286" i="1"/>
  <c r="U286" i="1"/>
  <c r="Q287" i="1"/>
  <c r="U287" i="1"/>
  <c r="Q288" i="1"/>
  <c r="U288" i="1"/>
  <c r="Q289" i="1"/>
  <c r="U289" i="1"/>
  <c r="Q290" i="1"/>
  <c r="U290" i="1"/>
  <c r="Q291" i="1"/>
  <c r="U291" i="1"/>
  <c r="Q292" i="1"/>
  <c r="U292" i="1"/>
  <c r="Q293" i="1"/>
  <c r="U293" i="1"/>
  <c r="Q294" i="1"/>
  <c r="U294" i="1"/>
  <c r="Q295" i="1"/>
  <c r="U295" i="1"/>
  <c r="Q296" i="1"/>
  <c r="U296" i="1"/>
  <c r="Q297" i="1"/>
  <c r="U297" i="1"/>
  <c r="Q298" i="1"/>
  <c r="U298" i="1"/>
  <c r="Q299" i="1"/>
  <c r="U299" i="1"/>
  <c r="Q300" i="1"/>
  <c r="U300" i="1"/>
  <c r="Q301" i="1"/>
  <c r="U301" i="1"/>
  <c r="Q302" i="1"/>
  <c r="U302" i="1"/>
  <c r="Q303" i="1"/>
  <c r="U303" i="1"/>
  <c r="Q304" i="1"/>
  <c r="U304" i="1"/>
  <c r="Q305" i="1"/>
  <c r="U305" i="1"/>
  <c r="Q306" i="1"/>
  <c r="U306" i="1"/>
  <c r="Q307" i="1"/>
  <c r="U307" i="1"/>
  <c r="Q308" i="1"/>
  <c r="U308" i="1"/>
  <c r="Q309" i="1"/>
  <c r="U309" i="1"/>
  <c r="Q310" i="1"/>
  <c r="U310" i="1"/>
  <c r="Q311" i="1"/>
  <c r="U311" i="1"/>
  <c r="Q312" i="1"/>
  <c r="U312" i="1"/>
  <c r="Q313" i="1"/>
  <c r="U313" i="1"/>
  <c r="Q314" i="1"/>
  <c r="U314" i="1"/>
  <c r="Q315" i="1"/>
  <c r="U315" i="1"/>
  <c r="Q316" i="1"/>
  <c r="U316" i="1"/>
  <c r="Q317" i="1"/>
  <c r="U317" i="1"/>
  <c r="Q318" i="1"/>
  <c r="U318" i="1"/>
  <c r="Q319" i="1"/>
  <c r="U319" i="1"/>
  <c r="Q320" i="1"/>
  <c r="U320" i="1"/>
  <c r="Q321" i="1"/>
  <c r="U321" i="1"/>
  <c r="Q322" i="1"/>
  <c r="U322" i="1"/>
  <c r="Q323" i="1"/>
  <c r="U323" i="1"/>
  <c r="Q324" i="1"/>
  <c r="U324" i="1"/>
  <c r="Q325" i="1"/>
  <c r="U325" i="1"/>
  <c r="Q326" i="1"/>
  <c r="U326" i="1"/>
  <c r="Q327" i="1"/>
  <c r="U327" i="1"/>
  <c r="Q328" i="1"/>
  <c r="U328" i="1"/>
  <c r="Q329" i="1"/>
  <c r="U329" i="1"/>
  <c r="Q330" i="1"/>
  <c r="U330" i="1"/>
  <c r="Q331" i="1"/>
  <c r="U331" i="1"/>
  <c r="Q332" i="1"/>
  <c r="U332" i="1"/>
  <c r="Q333" i="1"/>
  <c r="U333" i="1"/>
  <c r="Q334" i="1"/>
  <c r="U334" i="1"/>
  <c r="Q335" i="1"/>
  <c r="U335" i="1"/>
  <c r="Q336" i="1"/>
  <c r="U336" i="1"/>
  <c r="Q337" i="1"/>
  <c r="U337" i="1"/>
  <c r="Q338" i="1"/>
  <c r="U338" i="1"/>
  <c r="Q339" i="1"/>
  <c r="U339" i="1"/>
  <c r="Q340" i="1"/>
  <c r="U340" i="1"/>
  <c r="Q341" i="1"/>
  <c r="U341" i="1"/>
  <c r="Q342" i="1"/>
  <c r="U342" i="1"/>
  <c r="Q343" i="1"/>
  <c r="U343" i="1"/>
  <c r="Q344" i="1"/>
  <c r="U344" i="1"/>
  <c r="Q345" i="1"/>
  <c r="U345" i="1"/>
  <c r="Q346" i="1"/>
  <c r="U346" i="1"/>
  <c r="Q347" i="1"/>
  <c r="U347" i="1"/>
  <c r="Q348" i="1"/>
  <c r="U348" i="1"/>
  <c r="Q349" i="1"/>
  <c r="U349" i="1"/>
  <c r="Q350" i="1"/>
  <c r="U350" i="1"/>
  <c r="Q351" i="1"/>
  <c r="U351" i="1"/>
  <c r="Q352" i="1"/>
  <c r="U352" i="1"/>
  <c r="Q353" i="1"/>
  <c r="U353" i="1"/>
  <c r="Q354" i="1"/>
  <c r="U354" i="1"/>
  <c r="Q355" i="1"/>
  <c r="U355" i="1"/>
  <c r="Q356" i="1"/>
  <c r="U356" i="1"/>
  <c r="Q357" i="1"/>
  <c r="U357" i="1"/>
  <c r="Q358" i="1"/>
  <c r="U358" i="1"/>
  <c r="Q359" i="1"/>
  <c r="U359" i="1"/>
  <c r="Q360" i="1"/>
  <c r="U360" i="1"/>
  <c r="Q361" i="1"/>
  <c r="U361" i="1"/>
  <c r="Q362" i="1"/>
  <c r="U362" i="1"/>
  <c r="Q363" i="1"/>
  <c r="U363" i="1"/>
  <c r="Q364" i="1"/>
  <c r="U364" i="1"/>
  <c r="Q365" i="1"/>
  <c r="U365" i="1"/>
  <c r="Q366" i="1"/>
  <c r="U366" i="1"/>
  <c r="Q367" i="1"/>
  <c r="U367" i="1"/>
  <c r="Q368" i="1"/>
  <c r="U368" i="1"/>
  <c r="Q369" i="1"/>
  <c r="U369" i="1"/>
  <c r="Q370" i="1"/>
  <c r="U370" i="1"/>
  <c r="Q371" i="1"/>
  <c r="U371" i="1"/>
  <c r="Q372" i="1"/>
  <c r="U372" i="1"/>
  <c r="Q373" i="1"/>
  <c r="U373" i="1"/>
  <c r="Q374" i="1"/>
  <c r="U374" i="1"/>
  <c r="Q375" i="1"/>
  <c r="U375" i="1"/>
  <c r="Q376" i="1"/>
  <c r="U376" i="1"/>
  <c r="Q377" i="1"/>
  <c r="U377" i="1"/>
  <c r="Q378" i="1"/>
  <c r="U378" i="1"/>
  <c r="Q379" i="1"/>
  <c r="U379" i="1"/>
  <c r="Q380" i="1"/>
  <c r="U380" i="1"/>
  <c r="Q381" i="1"/>
  <c r="U381" i="1"/>
  <c r="Q382" i="1"/>
  <c r="U382" i="1"/>
  <c r="Q383" i="1"/>
  <c r="U383" i="1"/>
  <c r="Q384" i="1"/>
  <c r="U384" i="1"/>
  <c r="Q385" i="1"/>
  <c r="U385" i="1"/>
  <c r="Q386" i="1"/>
  <c r="U386" i="1"/>
  <c r="Q387" i="1"/>
  <c r="U387" i="1"/>
  <c r="Q388" i="1"/>
  <c r="U388" i="1"/>
  <c r="Q389" i="1"/>
  <c r="U389" i="1"/>
  <c r="Q390" i="1"/>
  <c r="U390" i="1"/>
  <c r="Q391" i="1"/>
  <c r="U391" i="1"/>
  <c r="Q392" i="1"/>
  <c r="U392" i="1"/>
  <c r="Q393" i="1"/>
  <c r="U393" i="1"/>
  <c r="Q394" i="1"/>
  <c r="U394" i="1"/>
  <c r="Q395" i="1"/>
  <c r="U395" i="1"/>
  <c r="Q396" i="1"/>
  <c r="U396" i="1"/>
  <c r="Q397" i="1"/>
  <c r="U397" i="1"/>
  <c r="Q398" i="1"/>
  <c r="U398" i="1"/>
  <c r="Q399" i="1"/>
  <c r="U399" i="1"/>
  <c r="Q400" i="1"/>
  <c r="U400" i="1"/>
  <c r="Q401" i="1"/>
  <c r="U401" i="1"/>
  <c r="Q402" i="1"/>
  <c r="U402" i="1"/>
  <c r="Q403" i="1"/>
  <c r="U403" i="1"/>
  <c r="Q404" i="1"/>
  <c r="U404" i="1"/>
  <c r="Q405" i="1"/>
  <c r="U405" i="1"/>
  <c r="Q406" i="1"/>
  <c r="U406" i="1"/>
  <c r="C5" i="1"/>
  <c r="C6" i="26"/>
  <c r="C11" i="26" s="1"/>
  <c r="M4" i="26"/>
  <c r="K4" i="26"/>
  <c r="I4" i="26"/>
  <c r="G4" i="26"/>
  <c r="E4" i="26"/>
  <c r="Q148" i="22"/>
  <c r="U148" i="22"/>
  <c r="Q150" i="22"/>
  <c r="U150" i="22"/>
  <c r="O4" i="20"/>
  <c r="Q8" i="22"/>
  <c r="U8" i="22"/>
  <c r="Q9" i="22"/>
  <c r="U9" i="22"/>
  <c r="Q10" i="22"/>
  <c r="U10" i="22"/>
  <c r="Q11" i="22"/>
  <c r="U11" i="22"/>
  <c r="Q12" i="22"/>
  <c r="U12" i="22"/>
  <c r="Q13" i="22"/>
  <c r="U13" i="22"/>
  <c r="Q14" i="22"/>
  <c r="U14" i="22"/>
  <c r="Q15" i="22"/>
  <c r="U15" i="22"/>
  <c r="Q16" i="22"/>
  <c r="U16" i="22"/>
  <c r="Q17" i="22"/>
  <c r="U17" i="22"/>
  <c r="Q18" i="22"/>
  <c r="U18" i="22"/>
  <c r="Q19" i="22"/>
  <c r="U19" i="22"/>
  <c r="Q21" i="22"/>
  <c r="U21" i="22"/>
  <c r="Q23" i="22"/>
  <c r="U23" i="22"/>
  <c r="Q24" i="22"/>
  <c r="U24" i="22"/>
  <c r="Q25" i="22"/>
  <c r="U25" i="22"/>
  <c r="Q26" i="22"/>
  <c r="U26" i="22"/>
  <c r="Q27" i="22"/>
  <c r="U27" i="22"/>
  <c r="Q28" i="22"/>
  <c r="U28" i="22"/>
  <c r="Q29" i="22"/>
  <c r="U29" i="22"/>
  <c r="Q31" i="22"/>
  <c r="U31" i="22"/>
  <c r="Q33" i="22"/>
  <c r="U33" i="22"/>
  <c r="Q34" i="22"/>
  <c r="U34" i="22"/>
  <c r="Q35" i="22"/>
  <c r="U35" i="22"/>
  <c r="Q36" i="22"/>
  <c r="U36" i="22"/>
  <c r="Q38" i="22"/>
  <c r="U38" i="22"/>
  <c r="Q39" i="22"/>
  <c r="U39" i="22"/>
  <c r="Q40" i="22"/>
  <c r="U40" i="22"/>
  <c r="Q41" i="22"/>
  <c r="U41" i="22"/>
  <c r="Q43" i="22"/>
  <c r="U43" i="22"/>
  <c r="Q44" i="22"/>
  <c r="U44" i="22"/>
  <c r="Q45" i="22"/>
  <c r="U45" i="22"/>
  <c r="Q46" i="22"/>
  <c r="U46" i="22"/>
  <c r="Q47" i="22"/>
  <c r="U47" i="22"/>
  <c r="Q49" i="22"/>
  <c r="U49" i="22"/>
  <c r="Q50" i="22"/>
  <c r="U50" i="22"/>
  <c r="Q51" i="22"/>
  <c r="U51" i="22"/>
  <c r="Q53" i="22"/>
  <c r="U53" i="22"/>
  <c r="Q54" i="22"/>
  <c r="U54" i="22"/>
  <c r="Q55" i="22"/>
  <c r="U55" i="22"/>
  <c r="Q56" i="22"/>
  <c r="U56" i="22"/>
  <c r="Q57" i="22"/>
  <c r="U57" i="22"/>
  <c r="Q58" i="22"/>
  <c r="U58" i="22"/>
  <c r="Q59" i="22"/>
  <c r="U59" i="22"/>
  <c r="Q60" i="22"/>
  <c r="U60" i="22"/>
  <c r="Q61" i="22"/>
  <c r="U61" i="22"/>
  <c r="Q62" i="22"/>
  <c r="U62" i="22"/>
  <c r="Q63" i="22"/>
  <c r="U63" i="22"/>
  <c r="Q64" i="22"/>
  <c r="U64" i="22"/>
  <c r="Q65" i="22"/>
  <c r="U65" i="22"/>
  <c r="Q66" i="22"/>
  <c r="U66" i="22"/>
  <c r="Q67" i="22"/>
  <c r="U67" i="22"/>
  <c r="Q68" i="22"/>
  <c r="U68" i="22"/>
  <c r="Q69" i="22"/>
  <c r="U69" i="22"/>
  <c r="Q70" i="22"/>
  <c r="U70" i="22"/>
  <c r="Q71" i="22"/>
  <c r="U71" i="22"/>
  <c r="Q72" i="22"/>
  <c r="U72" i="22"/>
  <c r="Q73" i="22"/>
  <c r="U73" i="22"/>
  <c r="Q74" i="22"/>
  <c r="U74" i="22"/>
  <c r="Q75" i="22"/>
  <c r="U75" i="22"/>
  <c r="Q76" i="22"/>
  <c r="U76" i="22"/>
  <c r="Q78" i="22"/>
  <c r="U78" i="22"/>
  <c r="Q79" i="22"/>
  <c r="U79" i="22"/>
  <c r="Q80" i="22"/>
  <c r="U80" i="22"/>
  <c r="Q81" i="22"/>
  <c r="U81" i="22"/>
  <c r="Q82" i="22"/>
  <c r="U82" i="22"/>
  <c r="Q84" i="22"/>
  <c r="U84" i="22"/>
  <c r="Q85" i="22"/>
  <c r="U85" i="22"/>
  <c r="Q86" i="22"/>
  <c r="U86" i="22"/>
  <c r="Q87" i="22"/>
  <c r="U87" i="22"/>
  <c r="Q88" i="22"/>
  <c r="U88" i="22"/>
  <c r="Q89" i="22"/>
  <c r="U89" i="22"/>
  <c r="Q90" i="22"/>
  <c r="U90" i="22"/>
  <c r="Q91" i="22"/>
  <c r="U91" i="22"/>
  <c r="Q92" i="22"/>
  <c r="U92" i="22"/>
  <c r="Q93" i="22"/>
  <c r="U93" i="22"/>
  <c r="Q94" i="22"/>
  <c r="U94" i="22"/>
  <c r="Q95" i="22"/>
  <c r="U95" i="22"/>
  <c r="Q96" i="22"/>
  <c r="U96" i="22"/>
  <c r="Q97" i="22"/>
  <c r="U97" i="22"/>
  <c r="Q98" i="22"/>
  <c r="U98" i="22"/>
  <c r="Q99" i="22"/>
  <c r="U99" i="22"/>
  <c r="Q101" i="22"/>
  <c r="U101" i="22"/>
  <c r="Q102" i="22"/>
  <c r="U102" i="22"/>
  <c r="Q103" i="22"/>
  <c r="U103" i="22"/>
  <c r="Q104" i="22"/>
  <c r="U104" i="22"/>
  <c r="Q105" i="22"/>
  <c r="U105" i="22"/>
  <c r="Q106" i="22"/>
  <c r="U106" i="22"/>
  <c r="Q107" i="22"/>
  <c r="U107" i="22"/>
  <c r="Q108" i="22"/>
  <c r="U108" i="22"/>
  <c r="Q109" i="22"/>
  <c r="U109" i="22"/>
  <c r="Q110" i="22"/>
  <c r="U110" i="22"/>
  <c r="Q111" i="22"/>
  <c r="U111" i="22"/>
  <c r="Q112" i="22"/>
  <c r="U112" i="22"/>
  <c r="Q115" i="22"/>
  <c r="U115" i="22"/>
  <c r="Q116" i="22"/>
  <c r="U116" i="22"/>
  <c r="Q117" i="22"/>
  <c r="U117" i="22"/>
  <c r="Q118" i="22"/>
  <c r="U118" i="22"/>
  <c r="Q119" i="22"/>
  <c r="U119" i="22"/>
  <c r="Q120" i="22"/>
  <c r="U120" i="22"/>
  <c r="Q121" i="22"/>
  <c r="U121" i="22"/>
  <c r="Q122" i="22"/>
  <c r="U122" i="22"/>
  <c r="Q123" i="22"/>
  <c r="U123" i="22"/>
  <c r="Q124" i="22"/>
  <c r="U124" i="22"/>
  <c r="Q126" i="22"/>
  <c r="U126" i="22"/>
  <c r="Q127" i="22"/>
  <c r="U127" i="22"/>
  <c r="Q128" i="22"/>
  <c r="U128" i="22"/>
  <c r="Q129" i="22"/>
  <c r="U129" i="22"/>
  <c r="Q130" i="22"/>
  <c r="U130" i="22"/>
  <c r="Q131" i="22"/>
  <c r="U131" i="22"/>
  <c r="Q132" i="22"/>
  <c r="U132" i="22"/>
  <c r="Q133" i="22"/>
  <c r="U133" i="22"/>
  <c r="Q134" i="22"/>
  <c r="U134" i="22"/>
  <c r="Q135" i="22"/>
  <c r="U135" i="22"/>
  <c r="Q136" i="22"/>
  <c r="U136" i="22"/>
  <c r="Q137" i="22"/>
  <c r="U137" i="22"/>
  <c r="Q138" i="22"/>
  <c r="U138" i="22"/>
  <c r="Q139" i="22"/>
  <c r="U139" i="22"/>
  <c r="Q140" i="22"/>
  <c r="U140" i="22"/>
  <c r="Q141" i="22"/>
  <c r="U141" i="22"/>
  <c r="Q142" i="22"/>
  <c r="U142" i="22"/>
  <c r="Q143" i="22"/>
  <c r="U143" i="22"/>
  <c r="Q144" i="22"/>
  <c r="U144" i="22"/>
  <c r="Q145" i="22"/>
  <c r="U145" i="22"/>
  <c r="Q146" i="22"/>
  <c r="U146" i="22"/>
  <c r="Q147" i="22"/>
  <c r="U147" i="22"/>
  <c r="Q149" i="22"/>
  <c r="U149" i="22"/>
  <c r="Q151" i="22"/>
  <c r="U151" i="22"/>
  <c r="Q152" i="22"/>
  <c r="U152" i="22"/>
  <c r="Q153" i="22"/>
  <c r="U153" i="22"/>
  <c r="Q154" i="22"/>
  <c r="U154" i="22"/>
  <c r="Q155" i="22"/>
  <c r="U155" i="22"/>
  <c r="Q156" i="22"/>
  <c r="U156" i="22"/>
  <c r="Q157" i="22"/>
  <c r="U157" i="22"/>
  <c r="Q158" i="22"/>
  <c r="U158" i="22"/>
  <c r="Q159" i="22"/>
  <c r="U159" i="22"/>
  <c r="Q160" i="22"/>
  <c r="U160" i="22"/>
  <c r="Q161" i="22"/>
  <c r="U161" i="22"/>
  <c r="Q162" i="22"/>
  <c r="U162" i="22"/>
  <c r="Q163" i="22"/>
  <c r="U163" i="22"/>
  <c r="Q164" i="22"/>
  <c r="U164" i="22"/>
  <c r="Q165" i="22"/>
  <c r="U165" i="22"/>
  <c r="Q166" i="22"/>
  <c r="U166" i="22"/>
  <c r="Q167" i="22"/>
  <c r="U167" i="22"/>
  <c r="Q168" i="22"/>
  <c r="U168" i="22"/>
  <c r="Q169" i="22"/>
  <c r="U169" i="22"/>
  <c r="Q170" i="22"/>
  <c r="U170" i="22"/>
  <c r="Q171" i="22"/>
  <c r="U171" i="22"/>
  <c r="Q172" i="22"/>
  <c r="U172" i="22"/>
  <c r="Q173" i="22"/>
  <c r="U173" i="22"/>
  <c r="Q174" i="22"/>
  <c r="U174" i="22"/>
  <c r="Q175" i="22"/>
  <c r="U175" i="22"/>
  <c r="Q176" i="22"/>
  <c r="U176" i="22"/>
  <c r="Q177" i="22"/>
  <c r="U177" i="22"/>
  <c r="Q178" i="22"/>
  <c r="U178" i="22"/>
  <c r="Q179" i="22"/>
  <c r="U179" i="22"/>
  <c r="Q180" i="22"/>
  <c r="U180" i="22"/>
  <c r="Q181" i="22"/>
  <c r="U181" i="22"/>
  <c r="Q182" i="22"/>
  <c r="U182" i="22"/>
  <c r="Q183" i="22"/>
  <c r="U183" i="22"/>
  <c r="Q184" i="22"/>
  <c r="U184" i="22"/>
  <c r="Q185" i="22"/>
  <c r="U185" i="22"/>
  <c r="Q186" i="22"/>
  <c r="U186" i="22"/>
  <c r="Q187" i="22"/>
  <c r="U187" i="22"/>
  <c r="Q188" i="22"/>
  <c r="U188" i="22"/>
  <c r="Q189" i="22"/>
  <c r="U189" i="22"/>
  <c r="Q190" i="22"/>
  <c r="U190" i="22"/>
  <c r="Q191" i="22"/>
  <c r="U191" i="22"/>
  <c r="Q192" i="22"/>
  <c r="U192" i="22"/>
  <c r="Q193" i="22"/>
  <c r="U193" i="22"/>
  <c r="Q194" i="22"/>
  <c r="U194" i="22"/>
  <c r="Q195" i="22"/>
  <c r="U195" i="22"/>
  <c r="Q196" i="22"/>
  <c r="U196" i="22"/>
  <c r="Q197" i="22"/>
  <c r="U197" i="22"/>
  <c r="Q198" i="22"/>
  <c r="U198" i="22"/>
  <c r="Q199" i="22"/>
  <c r="U199" i="22"/>
  <c r="Q200" i="22"/>
  <c r="U200" i="22"/>
  <c r="Q201" i="22"/>
  <c r="U201" i="22"/>
  <c r="Q202" i="22"/>
  <c r="U202" i="22"/>
  <c r="Q203" i="22"/>
  <c r="U203" i="22"/>
  <c r="Q204" i="22"/>
  <c r="U204" i="22"/>
  <c r="Q205" i="22"/>
  <c r="U205" i="22"/>
  <c r="Q206" i="22"/>
  <c r="U206" i="22"/>
  <c r="Q207" i="22"/>
  <c r="U207" i="22"/>
  <c r="Q208" i="22"/>
  <c r="U208" i="22"/>
  <c r="Q209" i="22"/>
  <c r="U209" i="22"/>
  <c r="Q210" i="22"/>
  <c r="U210" i="22"/>
  <c r="Q211" i="22"/>
  <c r="U211" i="22"/>
  <c r="Q212" i="22"/>
  <c r="U212" i="22"/>
  <c r="Q213" i="22"/>
  <c r="U213" i="22"/>
  <c r="Q214" i="22"/>
  <c r="U214" i="22"/>
  <c r="Q215" i="22"/>
  <c r="U215" i="22"/>
  <c r="Q216" i="22"/>
  <c r="U216" i="22"/>
  <c r="Q217" i="22"/>
  <c r="U217" i="22"/>
  <c r="Q218" i="22"/>
  <c r="U218" i="22"/>
  <c r="Q219" i="22"/>
  <c r="U219" i="22"/>
  <c r="Q220" i="22"/>
  <c r="U220" i="22"/>
  <c r="Q221" i="22"/>
  <c r="U221" i="22"/>
  <c r="Q222" i="22"/>
  <c r="U222" i="22"/>
  <c r="Q223" i="22"/>
  <c r="U223" i="22"/>
  <c r="Q224" i="22"/>
  <c r="U224" i="22"/>
  <c r="Q225" i="22"/>
  <c r="U225" i="22"/>
  <c r="Q226" i="22"/>
  <c r="U226" i="22"/>
  <c r="Q227" i="22"/>
  <c r="U227" i="22"/>
  <c r="Q228" i="22"/>
  <c r="U228" i="22"/>
  <c r="Q229" i="22"/>
  <c r="U229" i="22"/>
  <c r="Q230" i="22"/>
  <c r="U230" i="22"/>
  <c r="Q231" i="22"/>
  <c r="U231" i="22"/>
  <c r="Q232" i="22"/>
  <c r="U232" i="22"/>
  <c r="Q233" i="22"/>
  <c r="U233" i="22"/>
  <c r="Q234" i="22"/>
  <c r="U234" i="22"/>
  <c r="Q235" i="22"/>
  <c r="U235" i="22"/>
  <c r="Q236" i="22"/>
  <c r="U236" i="22"/>
  <c r="Q237" i="22"/>
  <c r="U237" i="22"/>
  <c r="Q238" i="22"/>
  <c r="U238" i="22"/>
  <c r="Q239" i="22"/>
  <c r="U239" i="22"/>
  <c r="Q240" i="22"/>
  <c r="U240" i="22"/>
  <c r="Q241" i="22"/>
  <c r="U241" i="22"/>
  <c r="Q242" i="22"/>
  <c r="U242" i="22"/>
  <c r="Q243" i="22"/>
  <c r="U243" i="22"/>
  <c r="Q244" i="22"/>
  <c r="U244" i="22"/>
  <c r="Q245" i="22"/>
  <c r="U245" i="22"/>
  <c r="Q246" i="22"/>
  <c r="U246" i="22"/>
  <c r="Q247" i="22"/>
  <c r="U247" i="22"/>
  <c r="Q248" i="22"/>
  <c r="U248" i="22"/>
  <c r="Q249" i="22"/>
  <c r="U249" i="22"/>
  <c r="Q250" i="22"/>
  <c r="U250" i="22"/>
  <c r="Q251" i="22"/>
  <c r="U251" i="22"/>
  <c r="Q252" i="22"/>
  <c r="U252" i="22"/>
  <c r="Q253" i="22"/>
  <c r="U253" i="22"/>
  <c r="Q254" i="22"/>
  <c r="U254" i="22"/>
  <c r="Q255" i="22"/>
  <c r="U255" i="22"/>
  <c r="Q256" i="22"/>
  <c r="U256" i="22"/>
  <c r="Q257" i="22"/>
  <c r="U257" i="22"/>
  <c r="Q258" i="22"/>
  <c r="U258" i="22"/>
  <c r="Q259" i="22"/>
  <c r="U259" i="22"/>
  <c r="Q260" i="22"/>
  <c r="U260" i="22"/>
  <c r="Q261" i="22"/>
  <c r="U261" i="22"/>
  <c r="Q262" i="22"/>
  <c r="U262" i="22"/>
  <c r="Q263" i="22"/>
  <c r="U263" i="22"/>
  <c r="Q264" i="22"/>
  <c r="U264" i="22"/>
  <c r="Q265" i="22"/>
  <c r="U265" i="22"/>
  <c r="Q266" i="22"/>
  <c r="U266" i="22"/>
  <c r="Q267" i="22"/>
  <c r="U267" i="22"/>
  <c r="Q268" i="22"/>
  <c r="U268" i="22"/>
  <c r="Q269" i="22"/>
  <c r="U269" i="22"/>
  <c r="Q270" i="22"/>
  <c r="U270" i="22"/>
  <c r="Q271" i="22"/>
  <c r="U271" i="22"/>
  <c r="Q272" i="22"/>
  <c r="U272" i="22"/>
  <c r="Q273" i="22"/>
  <c r="U273" i="22"/>
  <c r="Q274" i="22"/>
  <c r="U274" i="22"/>
  <c r="Q275" i="22"/>
  <c r="U275" i="22"/>
  <c r="Q276" i="22"/>
  <c r="U276" i="22"/>
  <c r="Q277" i="22"/>
  <c r="U277" i="22"/>
  <c r="Q278" i="22"/>
  <c r="U278" i="22"/>
  <c r="Q279" i="22"/>
  <c r="U279" i="22"/>
  <c r="C5" i="22"/>
  <c r="C6" i="20"/>
  <c r="C11" i="20" s="1"/>
  <c r="M4" i="20"/>
  <c r="K4" i="20"/>
  <c r="I4" i="20"/>
  <c r="G4" i="20"/>
  <c r="E4" i="20"/>
  <c r="Q8" i="25"/>
  <c r="U8" i="25"/>
  <c r="Q9" i="25"/>
  <c r="U9" i="25"/>
  <c r="Q10" i="25"/>
  <c r="U10" i="25"/>
  <c r="Q11" i="25"/>
  <c r="U11" i="25"/>
  <c r="Q12" i="25"/>
  <c r="U12" i="25"/>
  <c r="Q13" i="25"/>
  <c r="U13" i="25"/>
  <c r="Q14" i="25"/>
  <c r="U14" i="25"/>
  <c r="Q15" i="25"/>
  <c r="U15" i="25"/>
  <c r="Q16" i="25"/>
  <c r="U16" i="25"/>
  <c r="Q17" i="25"/>
  <c r="U17" i="25"/>
  <c r="Q18" i="25"/>
  <c r="U18" i="25"/>
  <c r="Q19" i="25"/>
  <c r="U19" i="25"/>
  <c r="Q21" i="25"/>
  <c r="U21" i="25"/>
  <c r="Q23" i="25"/>
  <c r="U23" i="25"/>
  <c r="Q24" i="25"/>
  <c r="U24" i="25"/>
  <c r="Q25" i="25"/>
  <c r="U25" i="25"/>
  <c r="Q26" i="25"/>
  <c r="U26" i="25"/>
  <c r="Q27" i="25"/>
  <c r="U27" i="25"/>
  <c r="Q28" i="25"/>
  <c r="U28" i="25"/>
  <c r="Q29" i="25"/>
  <c r="U29" i="25"/>
  <c r="Q31" i="25"/>
  <c r="U31" i="25"/>
  <c r="Q33" i="25"/>
  <c r="U33" i="25"/>
  <c r="Q34" i="25"/>
  <c r="U34" i="25"/>
  <c r="Q35" i="25"/>
  <c r="U35" i="25"/>
  <c r="Q36" i="25"/>
  <c r="U36" i="25"/>
  <c r="Q38" i="25"/>
  <c r="U38" i="25"/>
  <c r="Q39" i="25"/>
  <c r="U39" i="25"/>
  <c r="Q40" i="25"/>
  <c r="U40" i="25"/>
  <c r="Q41" i="25"/>
  <c r="U41" i="25"/>
  <c r="Q43" i="25"/>
  <c r="U43" i="25"/>
  <c r="Q44" i="25"/>
  <c r="U44" i="25"/>
  <c r="Q45" i="25"/>
  <c r="U45" i="25"/>
  <c r="Q46" i="25"/>
  <c r="U46" i="25"/>
  <c r="Q47" i="25"/>
  <c r="U47" i="25"/>
  <c r="Q49" i="25"/>
  <c r="U49" i="25"/>
  <c r="Q50" i="25"/>
  <c r="U50" i="25"/>
  <c r="Q51" i="25"/>
  <c r="U51" i="25"/>
  <c r="Q53" i="25"/>
  <c r="U53" i="25"/>
  <c r="Q54" i="25"/>
  <c r="U54" i="25"/>
  <c r="Q55" i="25"/>
  <c r="U55" i="25"/>
  <c r="Q56" i="25"/>
  <c r="U56" i="25"/>
  <c r="Q57" i="25"/>
  <c r="U57" i="25"/>
  <c r="Q58" i="25"/>
  <c r="U58" i="25"/>
  <c r="Q59" i="25"/>
  <c r="U59" i="25"/>
  <c r="Q64" i="25"/>
  <c r="U64" i="25"/>
  <c r="Q65" i="25"/>
  <c r="U65" i="25"/>
  <c r="Q66" i="25"/>
  <c r="U66" i="25"/>
  <c r="Q67" i="25"/>
  <c r="U67" i="25"/>
  <c r="Q68" i="25"/>
  <c r="U68" i="25"/>
  <c r="Q69" i="25"/>
  <c r="U69" i="25"/>
  <c r="Q70" i="25"/>
  <c r="U70" i="25"/>
  <c r="Q71" i="25"/>
  <c r="U71" i="25"/>
  <c r="Q72" i="25"/>
  <c r="U72" i="25"/>
  <c r="Q73" i="25"/>
  <c r="U73" i="25"/>
  <c r="Q74" i="25"/>
  <c r="U74" i="25"/>
  <c r="Q75" i="25"/>
  <c r="U75" i="25"/>
  <c r="Q76" i="25"/>
  <c r="U76" i="25"/>
  <c r="Q77" i="25"/>
  <c r="U77" i="25"/>
  <c r="Q78" i="25"/>
  <c r="U78" i="25"/>
  <c r="Q79" i="25"/>
  <c r="U79" i="25"/>
  <c r="Q80" i="25"/>
  <c r="U80" i="25"/>
  <c r="Q81" i="25"/>
  <c r="U81" i="25"/>
  <c r="Q82" i="25"/>
  <c r="U82" i="25"/>
  <c r="Q83" i="25"/>
  <c r="U83" i="25"/>
  <c r="Q84" i="25"/>
  <c r="U84" i="25"/>
  <c r="Q85" i="25"/>
  <c r="U85" i="25"/>
  <c r="Q86" i="25"/>
  <c r="U86" i="25"/>
  <c r="Q87" i="25"/>
  <c r="U87" i="25"/>
  <c r="Q88" i="25"/>
  <c r="U88" i="25"/>
  <c r="Q89" i="25"/>
  <c r="U89" i="25"/>
  <c r="Q90" i="25"/>
  <c r="U90" i="25"/>
  <c r="Q91" i="25"/>
  <c r="U91" i="25"/>
  <c r="Q92" i="25"/>
  <c r="U92" i="25"/>
  <c r="Q93" i="25"/>
  <c r="U93" i="25"/>
  <c r="Q94" i="25"/>
  <c r="U94" i="25"/>
  <c r="Q95" i="25"/>
  <c r="U95" i="25"/>
  <c r="Q96" i="25"/>
  <c r="U96" i="25"/>
  <c r="Q97" i="25"/>
  <c r="U97" i="25"/>
  <c r="Q98" i="25"/>
  <c r="U98" i="25"/>
  <c r="Q99" i="25"/>
  <c r="U99" i="25"/>
  <c r="Q100" i="25"/>
  <c r="U100" i="25"/>
  <c r="Q101" i="25"/>
  <c r="U101" i="25"/>
  <c r="Q102" i="25"/>
  <c r="U102" i="25"/>
  <c r="Q103" i="25"/>
  <c r="U103" i="25"/>
  <c r="Q104" i="25"/>
  <c r="U104" i="25"/>
  <c r="Q105" i="25"/>
  <c r="U105" i="25"/>
  <c r="Q106" i="25"/>
  <c r="U106" i="25"/>
  <c r="Q107" i="25"/>
  <c r="U107" i="25"/>
  <c r="Q108" i="25"/>
  <c r="U108" i="25"/>
  <c r="Q109" i="25"/>
  <c r="U109" i="25"/>
  <c r="Q110" i="25"/>
  <c r="U110" i="25"/>
  <c r="Q111" i="25"/>
  <c r="U111" i="25"/>
  <c r="Q112" i="25"/>
  <c r="U112" i="25"/>
  <c r="Q113" i="25"/>
  <c r="U113" i="25"/>
  <c r="Q114" i="25"/>
  <c r="U114" i="25"/>
  <c r="Q115" i="25"/>
  <c r="U115" i="25"/>
  <c r="Q116" i="25"/>
  <c r="U116" i="25"/>
  <c r="Q117" i="25"/>
  <c r="U117" i="25"/>
  <c r="Q118" i="25"/>
  <c r="U118" i="25"/>
  <c r="Q119" i="25"/>
  <c r="U119" i="25"/>
  <c r="Q120" i="25"/>
  <c r="U120" i="25"/>
  <c r="Q121" i="25"/>
  <c r="U121" i="25"/>
  <c r="Q122" i="25"/>
  <c r="U122" i="25"/>
  <c r="Q123" i="25"/>
  <c r="U123" i="25"/>
  <c r="Q124" i="25"/>
  <c r="U124" i="25"/>
  <c r="Q125" i="25"/>
  <c r="U125" i="25"/>
  <c r="Q126" i="25"/>
  <c r="U126" i="25"/>
  <c r="Q127" i="25"/>
  <c r="U127" i="25"/>
  <c r="Q128" i="25"/>
  <c r="U128" i="25"/>
  <c r="Q129" i="25"/>
  <c r="U129" i="25"/>
  <c r="Q130" i="25"/>
  <c r="U130" i="25"/>
  <c r="Q131" i="25"/>
  <c r="U131" i="25"/>
  <c r="Q132" i="25"/>
  <c r="U132" i="25"/>
  <c r="Q133" i="25"/>
  <c r="U133" i="25"/>
  <c r="Q134" i="25"/>
  <c r="U134" i="25"/>
  <c r="Q135" i="25"/>
  <c r="U135" i="25"/>
  <c r="Q136" i="25"/>
  <c r="U136" i="25"/>
  <c r="Q137" i="25"/>
  <c r="U137" i="25"/>
  <c r="Q138" i="25"/>
  <c r="U138" i="25"/>
  <c r="Q139" i="25"/>
  <c r="U139" i="25"/>
  <c r="Q140" i="25"/>
  <c r="U140" i="25"/>
  <c r="Q141" i="25"/>
  <c r="U141" i="25"/>
  <c r="Q142" i="25"/>
  <c r="U142" i="25"/>
  <c r="Q143" i="25"/>
  <c r="U143" i="25"/>
  <c r="Q144" i="25"/>
  <c r="U144" i="25"/>
  <c r="Q145" i="25"/>
  <c r="U145" i="25"/>
  <c r="Q146" i="25"/>
  <c r="U146" i="25"/>
  <c r="Q147" i="25"/>
  <c r="U147" i="25"/>
  <c r="Q148" i="25"/>
  <c r="U148" i="25"/>
  <c r="Q149" i="25"/>
  <c r="U149" i="25"/>
  <c r="Q150" i="25"/>
  <c r="U150" i="25"/>
  <c r="Q151" i="25"/>
  <c r="U151" i="25"/>
  <c r="Q152" i="25"/>
  <c r="U152" i="25"/>
  <c r="Q153" i="25"/>
  <c r="U153" i="25"/>
  <c r="Q154" i="25"/>
  <c r="U154" i="25"/>
  <c r="Q155" i="25"/>
  <c r="U155" i="25"/>
  <c r="Q156" i="25"/>
  <c r="U156" i="25"/>
  <c r="Q157" i="25"/>
  <c r="U157" i="25"/>
  <c r="Q158" i="25"/>
  <c r="U158" i="25"/>
  <c r="Q159" i="25"/>
  <c r="U159" i="25"/>
  <c r="Q160" i="25"/>
  <c r="U160" i="25"/>
  <c r="Q161" i="25"/>
  <c r="U161" i="25"/>
  <c r="Q162" i="25"/>
  <c r="U162" i="25"/>
  <c r="Q163" i="25"/>
  <c r="U163" i="25"/>
  <c r="Q164" i="25"/>
  <c r="U164" i="25"/>
  <c r="Q165" i="25"/>
  <c r="U165" i="25"/>
  <c r="Q166" i="25"/>
  <c r="U166" i="25"/>
  <c r="Q167" i="25"/>
  <c r="U167" i="25"/>
  <c r="Q168" i="25"/>
  <c r="U168" i="25"/>
  <c r="Q169" i="25"/>
  <c r="U169" i="25"/>
  <c r="Q170" i="25"/>
  <c r="U170" i="25"/>
  <c r="Q171" i="25"/>
  <c r="U171" i="25"/>
  <c r="Q172" i="25"/>
  <c r="U172" i="25"/>
  <c r="Q173" i="25"/>
  <c r="U173" i="25"/>
  <c r="Q174" i="25"/>
  <c r="U174" i="25"/>
  <c r="Q175" i="25"/>
  <c r="U175" i="25"/>
  <c r="Q176" i="25"/>
  <c r="U176" i="25"/>
  <c r="Q177" i="25"/>
  <c r="U177" i="25"/>
  <c r="Q178" i="25"/>
  <c r="U178" i="25"/>
  <c r="Q179" i="25"/>
  <c r="U179" i="25"/>
  <c r="Q180" i="25"/>
  <c r="U180" i="25"/>
  <c r="Q181" i="25"/>
  <c r="U181" i="25"/>
  <c r="Q182" i="25"/>
  <c r="U182" i="25"/>
  <c r="Q183" i="25"/>
  <c r="U183" i="25"/>
  <c r="Q184" i="25"/>
  <c r="U184" i="25"/>
  <c r="Q185" i="25"/>
  <c r="U185" i="25"/>
  <c r="Q186" i="25"/>
  <c r="U186" i="25"/>
  <c r="Q187" i="25"/>
  <c r="U187" i="25"/>
  <c r="Q188" i="25"/>
  <c r="U188" i="25"/>
  <c r="Q189" i="25"/>
  <c r="U189" i="25"/>
  <c r="Q190" i="25"/>
  <c r="U190" i="25"/>
  <c r="Q191" i="25"/>
  <c r="U191" i="25"/>
  <c r="Q192" i="25"/>
  <c r="U192" i="25"/>
  <c r="Q193" i="25"/>
  <c r="U193" i="25"/>
  <c r="Q194" i="25"/>
  <c r="U194" i="25"/>
  <c r="Q195" i="25"/>
  <c r="U195" i="25"/>
  <c r="Q196" i="25"/>
  <c r="U196" i="25"/>
  <c r="Q197" i="25"/>
  <c r="U197" i="25"/>
  <c r="Q198" i="25"/>
  <c r="U198" i="25"/>
  <c r="Q199" i="25"/>
  <c r="U199" i="25"/>
  <c r="Q200" i="25"/>
  <c r="U200" i="25"/>
  <c r="Q201" i="25"/>
  <c r="U201" i="25"/>
  <c r="Q202" i="25"/>
  <c r="U202" i="25"/>
  <c r="Q203" i="25"/>
  <c r="U203" i="25"/>
  <c r="Q204" i="25"/>
  <c r="U204" i="25"/>
  <c r="Q205" i="25"/>
  <c r="U205" i="25"/>
  <c r="Q206" i="25"/>
  <c r="U206" i="25"/>
  <c r="Q207" i="25"/>
  <c r="U207" i="25"/>
  <c r="Q208" i="25"/>
  <c r="U208" i="25"/>
  <c r="Q209" i="25"/>
  <c r="U209" i="25"/>
  <c r="Q210" i="25"/>
  <c r="U210" i="25"/>
  <c r="C5" i="25"/>
  <c r="C6" i="21"/>
  <c r="C11" i="21"/>
  <c r="C31" i="21" s="1"/>
  <c r="O4" i="21"/>
  <c r="M4" i="21"/>
  <c r="C28" i="21"/>
  <c r="F28" i="21" s="1"/>
  <c r="K4" i="21"/>
  <c r="I4" i="21"/>
  <c r="C22" i="21"/>
  <c r="F22" i="21" s="1"/>
  <c r="G4" i="21"/>
  <c r="E4" i="21"/>
  <c r="C16" i="21"/>
  <c r="G16" i="21" s="1"/>
  <c r="Q8" i="23"/>
  <c r="U8" i="23"/>
  <c r="Q9" i="23"/>
  <c r="U9" i="23"/>
  <c r="Q10" i="23"/>
  <c r="U10" i="23"/>
  <c r="Q11" i="23"/>
  <c r="U11" i="23"/>
  <c r="Q12" i="23"/>
  <c r="U12" i="23"/>
  <c r="Q13" i="23"/>
  <c r="U13" i="23"/>
  <c r="Q14" i="23"/>
  <c r="U14" i="23"/>
  <c r="Q15" i="23"/>
  <c r="U15" i="23"/>
  <c r="Q16" i="23"/>
  <c r="U16" i="23"/>
  <c r="Q17" i="23"/>
  <c r="U17" i="23"/>
  <c r="Q18" i="23"/>
  <c r="U18" i="23"/>
  <c r="Q19" i="23"/>
  <c r="U19" i="23"/>
  <c r="Q21" i="23"/>
  <c r="U21" i="23"/>
  <c r="Q23" i="23"/>
  <c r="U23" i="23"/>
  <c r="Q24" i="23"/>
  <c r="U24" i="23"/>
  <c r="Q25" i="23"/>
  <c r="U25" i="23"/>
  <c r="Q26" i="23"/>
  <c r="U26" i="23"/>
  <c r="Q27" i="23"/>
  <c r="U27" i="23"/>
  <c r="Q28" i="23"/>
  <c r="U28" i="23"/>
  <c r="Q29" i="23"/>
  <c r="U29" i="23"/>
  <c r="Q30" i="23"/>
  <c r="U30" i="23"/>
  <c r="Q31" i="23"/>
  <c r="U31" i="23"/>
  <c r="Q32" i="23"/>
  <c r="U32" i="23"/>
  <c r="Q33" i="23"/>
  <c r="U33" i="23"/>
  <c r="Q34" i="23"/>
  <c r="U34" i="23"/>
  <c r="Q35" i="23"/>
  <c r="U35" i="23"/>
  <c r="Q36" i="23"/>
  <c r="U36" i="23"/>
  <c r="Q37" i="23"/>
  <c r="U37" i="23"/>
  <c r="Q39" i="23"/>
  <c r="U39" i="23"/>
  <c r="Q40" i="23"/>
  <c r="U40" i="23"/>
  <c r="Q41" i="23"/>
  <c r="U41" i="23"/>
  <c r="Q44" i="23"/>
  <c r="U44" i="23"/>
  <c r="Q45" i="23"/>
  <c r="U45" i="23"/>
  <c r="Q47" i="23"/>
  <c r="U47" i="23"/>
  <c r="Q48" i="23"/>
  <c r="U48" i="23"/>
  <c r="Q49" i="23"/>
  <c r="U49" i="23"/>
  <c r="Q51" i="23"/>
  <c r="U51" i="23"/>
  <c r="Q52" i="23"/>
  <c r="U52" i="23"/>
  <c r="Q53" i="23"/>
  <c r="U53" i="23"/>
  <c r="Q54" i="23"/>
  <c r="U54" i="23"/>
  <c r="Q55" i="23"/>
  <c r="U55" i="23"/>
  <c r="Q56" i="23"/>
  <c r="U56" i="23"/>
  <c r="Q57" i="23"/>
  <c r="U57" i="23"/>
  <c r="Q58" i="23"/>
  <c r="U58" i="23"/>
  <c r="Q59" i="23"/>
  <c r="U59" i="23"/>
  <c r="Q60" i="23"/>
  <c r="U60" i="23"/>
  <c r="Q61" i="23"/>
  <c r="U61" i="23"/>
  <c r="Q62" i="23"/>
  <c r="U62" i="23"/>
  <c r="Q63" i="23"/>
  <c r="U63" i="23"/>
  <c r="Q64" i="23"/>
  <c r="U64" i="23"/>
  <c r="Q65" i="23"/>
  <c r="U65" i="23"/>
  <c r="Q66" i="23"/>
  <c r="U66" i="23"/>
  <c r="Q67" i="23"/>
  <c r="U67" i="23"/>
  <c r="Q68" i="23"/>
  <c r="U68" i="23"/>
  <c r="Q69" i="23"/>
  <c r="U69" i="23"/>
  <c r="Q70" i="23"/>
  <c r="U70" i="23"/>
  <c r="Q71" i="23"/>
  <c r="U71" i="23"/>
  <c r="Q72" i="23"/>
  <c r="U72" i="23"/>
  <c r="Q73" i="23"/>
  <c r="U73" i="23"/>
  <c r="Q74" i="23"/>
  <c r="U74" i="23"/>
  <c r="Q75" i="23"/>
  <c r="U75" i="23"/>
  <c r="Q76" i="23"/>
  <c r="U76" i="23"/>
  <c r="Q77" i="23"/>
  <c r="U77" i="23"/>
  <c r="Q78" i="23"/>
  <c r="U78" i="23"/>
  <c r="Q79" i="23"/>
  <c r="U79" i="23"/>
  <c r="Q80" i="23"/>
  <c r="U80" i="23"/>
  <c r="Q81" i="23"/>
  <c r="U81" i="23"/>
  <c r="Q82" i="23"/>
  <c r="U82" i="23"/>
  <c r="Q83" i="23"/>
  <c r="U83" i="23"/>
  <c r="Q84" i="23"/>
  <c r="U84" i="23"/>
  <c r="Q85" i="23"/>
  <c r="U85" i="23"/>
  <c r="Q86" i="23"/>
  <c r="U86" i="23"/>
  <c r="Q87" i="23"/>
  <c r="U87" i="23"/>
  <c r="Q88" i="23"/>
  <c r="U88" i="23"/>
  <c r="Q89" i="23"/>
  <c r="U89" i="23"/>
  <c r="Q90" i="23"/>
  <c r="U90" i="23"/>
  <c r="Q91" i="23"/>
  <c r="U91" i="23"/>
  <c r="Q92" i="23"/>
  <c r="U92" i="23"/>
  <c r="Q93" i="23"/>
  <c r="U93" i="23"/>
  <c r="Q94" i="23"/>
  <c r="U94" i="23"/>
  <c r="Q95" i="23"/>
  <c r="U95" i="23"/>
  <c r="Q96" i="23"/>
  <c r="U96" i="23"/>
  <c r="Q97" i="23"/>
  <c r="U97" i="23"/>
  <c r="Q98" i="23"/>
  <c r="U98" i="23"/>
  <c r="Q99" i="23"/>
  <c r="U99" i="23"/>
  <c r="Q100" i="23"/>
  <c r="U100" i="23"/>
  <c r="Q101" i="23"/>
  <c r="U101" i="23"/>
  <c r="Q102" i="23"/>
  <c r="U102" i="23"/>
  <c r="Q103" i="23"/>
  <c r="U103" i="23"/>
  <c r="Q104" i="23"/>
  <c r="U104" i="23"/>
  <c r="Q105" i="23"/>
  <c r="U105" i="23"/>
  <c r="Q106" i="23"/>
  <c r="U106" i="23"/>
  <c r="Q107" i="23"/>
  <c r="U107" i="23"/>
  <c r="Q108" i="23"/>
  <c r="U108" i="23"/>
  <c r="Q109" i="23"/>
  <c r="U109" i="23"/>
  <c r="Q110" i="23"/>
  <c r="U110" i="23"/>
  <c r="Q111" i="23"/>
  <c r="U111" i="23"/>
  <c r="Q112" i="23"/>
  <c r="U112" i="23"/>
  <c r="Q113" i="23"/>
  <c r="U113" i="23"/>
  <c r="Q114" i="23"/>
  <c r="U114" i="23"/>
  <c r="Q115" i="23"/>
  <c r="U115" i="23"/>
  <c r="Q116" i="23"/>
  <c r="U116" i="23"/>
  <c r="Q117" i="23"/>
  <c r="U117" i="23"/>
  <c r="Q118" i="23"/>
  <c r="U118" i="23"/>
  <c r="Q119" i="23"/>
  <c r="U119" i="23"/>
  <c r="Q120" i="23"/>
  <c r="U120" i="23"/>
  <c r="Q121" i="23"/>
  <c r="U121" i="23"/>
  <c r="Q122" i="23"/>
  <c r="U122" i="23"/>
  <c r="Q123" i="23"/>
  <c r="U123" i="23"/>
  <c r="Q124" i="23"/>
  <c r="U124" i="23"/>
  <c r="Q125" i="23"/>
  <c r="U125" i="23"/>
  <c r="Q126" i="23"/>
  <c r="U126" i="23"/>
  <c r="Q127" i="23"/>
  <c r="U127" i="23"/>
  <c r="Q128" i="23"/>
  <c r="U128" i="23"/>
  <c r="Q129" i="23"/>
  <c r="U129" i="23"/>
  <c r="Q130" i="23"/>
  <c r="U130" i="23"/>
  <c r="Q131" i="23"/>
  <c r="U131" i="23"/>
  <c r="Q132" i="23"/>
  <c r="U132" i="23"/>
  <c r="Q133" i="23"/>
  <c r="U133" i="23"/>
  <c r="Q134" i="23"/>
  <c r="U134" i="23"/>
  <c r="Q135" i="23"/>
  <c r="U135" i="23"/>
  <c r="Q136" i="23"/>
  <c r="U136" i="23"/>
  <c r="Q137" i="23"/>
  <c r="U137" i="23"/>
  <c r="Q138" i="23"/>
  <c r="U138" i="23"/>
  <c r="Q139" i="23"/>
  <c r="U139" i="23"/>
  <c r="Q140" i="23"/>
  <c r="U140" i="23"/>
  <c r="Q141" i="23"/>
  <c r="U141" i="23"/>
  <c r="Q142" i="23"/>
  <c r="U142" i="23"/>
  <c r="Q143" i="23"/>
  <c r="U143" i="23"/>
  <c r="Q144" i="23"/>
  <c r="U144" i="23"/>
  <c r="Q145" i="23"/>
  <c r="U145" i="23"/>
  <c r="Q146" i="23"/>
  <c r="U146" i="23"/>
  <c r="Q147" i="23"/>
  <c r="U147" i="23"/>
  <c r="Q148" i="23"/>
  <c r="U148" i="23"/>
  <c r="Q149" i="23"/>
  <c r="U149" i="23"/>
  <c r="Q150" i="23"/>
  <c r="U150" i="23"/>
  <c r="Q151" i="23"/>
  <c r="U151" i="23"/>
  <c r="Q152" i="23"/>
  <c r="U152" i="23"/>
  <c r="Q153" i="23"/>
  <c r="U153" i="23"/>
  <c r="Q154" i="23"/>
  <c r="U154" i="23"/>
  <c r="Q155" i="23"/>
  <c r="U155" i="23"/>
  <c r="Q156" i="23"/>
  <c r="U156" i="23"/>
  <c r="Q157" i="23"/>
  <c r="U157" i="23"/>
  <c r="Q158" i="23"/>
  <c r="U158" i="23"/>
  <c r="Q159" i="23"/>
  <c r="U159" i="23"/>
  <c r="Q160" i="23"/>
  <c r="U160" i="23"/>
  <c r="Q161" i="23"/>
  <c r="U161" i="23"/>
  <c r="Q162" i="23"/>
  <c r="U162" i="23"/>
  <c r="Q163" i="23"/>
  <c r="U163" i="23"/>
  <c r="Q164" i="23"/>
  <c r="U164" i="23"/>
  <c r="Q165" i="23"/>
  <c r="U165" i="23"/>
  <c r="Q166" i="23"/>
  <c r="U166" i="23"/>
  <c r="Q167" i="23"/>
  <c r="U167" i="23"/>
  <c r="Q168" i="23"/>
  <c r="U168" i="23"/>
  <c r="Q169" i="23"/>
  <c r="U169" i="23"/>
  <c r="Q170" i="23"/>
  <c r="U170" i="23"/>
  <c r="Q171" i="23"/>
  <c r="U171" i="23"/>
  <c r="Q172" i="23"/>
  <c r="U172" i="23"/>
  <c r="Q173" i="23"/>
  <c r="U173" i="23"/>
  <c r="Q174" i="23"/>
  <c r="U174" i="23"/>
  <c r="Q175" i="23"/>
  <c r="U175" i="23"/>
  <c r="Q176" i="23"/>
  <c r="U176" i="23"/>
  <c r="Q177" i="23"/>
  <c r="U177" i="23"/>
  <c r="Q178" i="23"/>
  <c r="U178" i="23"/>
  <c r="Q179" i="23"/>
  <c r="U179" i="23"/>
  <c r="Q180" i="23"/>
  <c r="U180" i="23"/>
  <c r="Q181" i="23"/>
  <c r="U181" i="23"/>
  <c r="Q182" i="23"/>
  <c r="U182" i="23"/>
  <c r="Q183" i="23"/>
  <c r="U183" i="23"/>
  <c r="Q184" i="23"/>
  <c r="U184" i="23"/>
  <c r="Q185" i="23"/>
  <c r="U185" i="23"/>
  <c r="Q186" i="23"/>
  <c r="U186" i="23"/>
  <c r="Q187" i="23"/>
  <c r="U187" i="23"/>
  <c r="Q188" i="23"/>
  <c r="U188" i="23"/>
  <c r="Q189" i="23"/>
  <c r="U189" i="23"/>
  <c r="Q190" i="23"/>
  <c r="U190" i="23"/>
  <c r="Q191" i="23"/>
  <c r="U191" i="23"/>
  <c r="Q192" i="23"/>
  <c r="U192" i="23"/>
  <c r="C5" i="23"/>
  <c r="C6" i="7"/>
  <c r="C11" i="7" s="1"/>
  <c r="O4" i="7"/>
  <c r="M4" i="7"/>
  <c r="K4" i="7"/>
  <c r="I4" i="7"/>
  <c r="G4" i="7"/>
  <c r="E4" i="7"/>
  <c r="O4" i="19"/>
  <c r="C11" i="19"/>
  <c r="C31" i="19" s="1"/>
  <c r="M4" i="19"/>
  <c r="K4" i="19"/>
  <c r="I4" i="19"/>
  <c r="G4" i="19"/>
  <c r="E4" i="19"/>
  <c r="P133" i="22"/>
  <c r="R133" i="22"/>
  <c r="S133" i="22"/>
  <c r="V133" i="22"/>
  <c r="P134" i="22"/>
  <c r="R134" i="22"/>
  <c r="S134" i="22"/>
  <c r="V134" i="22"/>
  <c r="P135" i="22"/>
  <c r="R135" i="22"/>
  <c r="S135" i="22"/>
  <c r="V135" i="22"/>
  <c r="P78" i="25"/>
  <c r="R78" i="25"/>
  <c r="S78" i="25"/>
  <c r="V78" i="25"/>
  <c r="P79" i="25"/>
  <c r="R79" i="25"/>
  <c r="S79" i="25"/>
  <c r="V79" i="25"/>
  <c r="E5" i="20"/>
  <c r="E5" i="21"/>
  <c r="E5" i="7"/>
  <c r="P32" i="23"/>
  <c r="R32" i="23"/>
  <c r="S32" i="23"/>
  <c r="V32" i="23"/>
  <c r="P33" i="23"/>
  <c r="R33" i="23"/>
  <c r="S33" i="23"/>
  <c r="V33" i="23"/>
  <c r="P34" i="23"/>
  <c r="R34" i="23"/>
  <c r="S34" i="23"/>
  <c r="V34" i="23"/>
  <c r="E5" i="19"/>
  <c r="V35" i="24"/>
  <c r="V36" i="24"/>
  <c r="V37" i="24"/>
  <c r="V38" i="24"/>
  <c r="V39" i="24"/>
  <c r="V40" i="24"/>
  <c r="V41" i="24"/>
  <c r="V42" i="24"/>
  <c r="V43" i="24"/>
  <c r="V44" i="24"/>
  <c r="V45" i="24"/>
  <c r="P10" i="24"/>
  <c r="R10" i="24"/>
  <c r="S10" i="24"/>
  <c r="V10" i="24"/>
  <c r="H100" i="26"/>
  <c r="E100" i="26" s="1"/>
  <c r="G100" i="26"/>
  <c r="F100" i="26"/>
  <c r="D100" i="26"/>
  <c r="I95" i="26"/>
  <c r="D67" i="26" s="1"/>
  <c r="E67" i="26" s="1"/>
  <c r="I94" i="26"/>
  <c r="I93" i="26"/>
  <c r="I92" i="26"/>
  <c r="I91" i="26"/>
  <c r="D63" i="26" s="1"/>
  <c r="E63" i="26" s="1"/>
  <c r="I90" i="26"/>
  <c r="I89" i="26"/>
  <c r="I88" i="26"/>
  <c r="I87" i="26"/>
  <c r="I86" i="26"/>
  <c r="D56" i="26" s="1"/>
  <c r="I85" i="26"/>
  <c r="I84" i="26"/>
  <c r="D54" i="26" s="1"/>
  <c r="E54" i="26" s="1"/>
  <c r="I83" i="26"/>
  <c r="D53" i="26" s="1"/>
  <c r="E53" i="26" s="1"/>
  <c r="I82" i="26"/>
  <c r="D51" i="26" s="1"/>
  <c r="E51" i="26" s="1"/>
  <c r="I81" i="26"/>
  <c r="I80" i="26"/>
  <c r="I79" i="26"/>
  <c r="D48" i="26" s="1"/>
  <c r="E48" i="26" s="1"/>
  <c r="I78" i="26"/>
  <c r="I77" i="26"/>
  <c r="I76" i="26"/>
  <c r="I75" i="26"/>
  <c r="D43" i="26" s="1"/>
  <c r="E43" i="26" s="1"/>
  <c r="I74" i="26"/>
  <c r="I73" i="26"/>
  <c r="I72" i="26"/>
  <c r="I71" i="26"/>
  <c r="I70" i="26"/>
  <c r="D36" i="26" s="1"/>
  <c r="H17" i="26"/>
  <c r="C67" i="26"/>
  <c r="G10" i="26"/>
  <c r="D66" i="26"/>
  <c r="G32" i="26"/>
  <c r="C66" i="26"/>
  <c r="E66" i="26"/>
  <c r="F66" i="26" s="1"/>
  <c r="D65" i="26"/>
  <c r="C65" i="26"/>
  <c r="E65" i="26" s="1"/>
  <c r="D64" i="26"/>
  <c r="E64" i="26" s="1"/>
  <c r="C64" i="26"/>
  <c r="C63" i="26"/>
  <c r="G62" i="26"/>
  <c r="D61" i="26"/>
  <c r="G29" i="26"/>
  <c r="C61" i="26" s="1"/>
  <c r="D60" i="26"/>
  <c r="C60" i="26"/>
  <c r="E60" i="26"/>
  <c r="F60" i="26" s="1"/>
  <c r="D59" i="26"/>
  <c r="C59" i="26"/>
  <c r="E59" i="26" s="1"/>
  <c r="D58" i="26"/>
  <c r="E58" i="26" s="1"/>
  <c r="C58" i="26"/>
  <c r="G57" i="26"/>
  <c r="G26" i="26"/>
  <c r="C56" i="26" s="1"/>
  <c r="D55" i="26"/>
  <c r="E55" i="26" s="1"/>
  <c r="C55" i="26"/>
  <c r="C54" i="26"/>
  <c r="C53" i="26"/>
  <c r="G52" i="26"/>
  <c r="G23" i="26"/>
  <c r="C51" i="26"/>
  <c r="D50" i="26"/>
  <c r="E50" i="26" s="1"/>
  <c r="C50" i="26"/>
  <c r="D49" i="26"/>
  <c r="E49" i="26" s="1"/>
  <c r="C49" i="26"/>
  <c r="C48" i="26"/>
  <c r="G47" i="26"/>
  <c r="D46" i="26"/>
  <c r="G20" i="26"/>
  <c r="C46" i="26"/>
  <c r="E46" i="26"/>
  <c r="F46" i="26" s="1"/>
  <c r="D45" i="26"/>
  <c r="C45" i="26"/>
  <c r="E45" i="26" s="1"/>
  <c r="D44" i="26"/>
  <c r="E44" i="26" s="1"/>
  <c r="C44" i="26"/>
  <c r="C43" i="26"/>
  <c r="G42" i="26"/>
  <c r="D41" i="26"/>
  <c r="E41" i="26" s="1"/>
  <c r="G17" i="26"/>
  <c r="C41" i="26" s="1"/>
  <c r="D40" i="26"/>
  <c r="C40" i="26"/>
  <c r="E40" i="26"/>
  <c r="F40" i="26" s="1"/>
  <c r="D39" i="26"/>
  <c r="C39" i="26"/>
  <c r="E39" i="26" s="1"/>
  <c r="D38" i="26"/>
  <c r="E38" i="26" s="1"/>
  <c r="C38" i="26"/>
  <c r="G37" i="26"/>
  <c r="C36" i="26"/>
  <c r="E6" i="26"/>
  <c r="E5" i="26"/>
  <c r="S210" i="25"/>
  <c r="R210" i="25"/>
  <c r="P210" i="25"/>
  <c r="B210" i="25"/>
  <c r="S209" i="25"/>
  <c r="R209" i="25"/>
  <c r="P209" i="25"/>
  <c r="B209" i="25"/>
  <c r="S208" i="25"/>
  <c r="R208" i="25"/>
  <c r="P208" i="25"/>
  <c r="B208" i="25"/>
  <c r="S207" i="25"/>
  <c r="R207" i="25"/>
  <c r="P207" i="25"/>
  <c r="B207" i="25"/>
  <c r="S206" i="25"/>
  <c r="R206" i="25"/>
  <c r="P206" i="25"/>
  <c r="B206" i="25"/>
  <c r="S205" i="25"/>
  <c r="R205" i="25"/>
  <c r="P205" i="25"/>
  <c r="B205" i="25"/>
  <c r="S204" i="25"/>
  <c r="R204" i="25"/>
  <c r="P204" i="25"/>
  <c r="B204" i="25"/>
  <c r="S203" i="25"/>
  <c r="R203" i="25"/>
  <c r="P203" i="25"/>
  <c r="B203" i="25"/>
  <c r="S202" i="25"/>
  <c r="R202" i="25"/>
  <c r="P202" i="25"/>
  <c r="B202" i="25"/>
  <c r="S201" i="25"/>
  <c r="R201" i="25"/>
  <c r="P201" i="25"/>
  <c r="B201" i="25"/>
  <c r="S200" i="25"/>
  <c r="R200" i="25"/>
  <c r="P200" i="25"/>
  <c r="B200" i="25"/>
  <c r="S199" i="25"/>
  <c r="R199" i="25"/>
  <c r="P199" i="25"/>
  <c r="B199" i="25"/>
  <c r="S198" i="25"/>
  <c r="R198" i="25"/>
  <c r="P198" i="25"/>
  <c r="B198" i="25"/>
  <c r="S197" i="25"/>
  <c r="R197" i="25"/>
  <c r="P197" i="25"/>
  <c r="B197" i="25"/>
  <c r="S196" i="25"/>
  <c r="R196" i="25"/>
  <c r="P196" i="25"/>
  <c r="B196" i="25"/>
  <c r="S195" i="25"/>
  <c r="R195" i="25"/>
  <c r="P195" i="25"/>
  <c r="B195" i="25"/>
  <c r="S194" i="25"/>
  <c r="R194" i="25"/>
  <c r="P194" i="25"/>
  <c r="B194" i="25"/>
  <c r="S193" i="25"/>
  <c r="R193" i="25"/>
  <c r="P193" i="25"/>
  <c r="B193" i="25"/>
  <c r="S192" i="25"/>
  <c r="R192" i="25"/>
  <c r="P192" i="25"/>
  <c r="B192" i="25"/>
  <c r="S191" i="25"/>
  <c r="R191" i="25"/>
  <c r="P191" i="25"/>
  <c r="B191" i="25"/>
  <c r="S190" i="25"/>
  <c r="R190" i="25"/>
  <c r="P190" i="25"/>
  <c r="B190" i="25"/>
  <c r="S189" i="25"/>
  <c r="R189" i="25"/>
  <c r="P189" i="25"/>
  <c r="B189" i="25"/>
  <c r="S188" i="25"/>
  <c r="R188" i="25"/>
  <c r="P188" i="25"/>
  <c r="B188" i="25"/>
  <c r="S187" i="25"/>
  <c r="R187" i="25"/>
  <c r="P187" i="25"/>
  <c r="B187" i="25"/>
  <c r="S186" i="25"/>
  <c r="R186" i="25"/>
  <c r="P186" i="25"/>
  <c r="B186" i="25"/>
  <c r="S185" i="25"/>
  <c r="R185" i="25"/>
  <c r="P185" i="25"/>
  <c r="B185" i="25"/>
  <c r="S184" i="25"/>
  <c r="R184" i="25"/>
  <c r="P184" i="25"/>
  <c r="B184" i="25"/>
  <c r="S183" i="25"/>
  <c r="R183" i="25"/>
  <c r="P183" i="25"/>
  <c r="B183" i="25"/>
  <c r="S182" i="25"/>
  <c r="R182" i="25"/>
  <c r="P182" i="25"/>
  <c r="B182" i="25"/>
  <c r="S181" i="25"/>
  <c r="R181" i="25"/>
  <c r="P181" i="25"/>
  <c r="B181" i="25"/>
  <c r="S180" i="25"/>
  <c r="R180" i="25"/>
  <c r="P180" i="25"/>
  <c r="B180" i="25"/>
  <c r="S179" i="25"/>
  <c r="R179" i="25"/>
  <c r="P179" i="25"/>
  <c r="B179" i="25"/>
  <c r="S178" i="25"/>
  <c r="R178" i="25"/>
  <c r="P178" i="25"/>
  <c r="B178" i="25"/>
  <c r="S177" i="25"/>
  <c r="R177" i="25"/>
  <c r="P177" i="25"/>
  <c r="B177" i="25"/>
  <c r="S176" i="25"/>
  <c r="R176" i="25"/>
  <c r="P176" i="25"/>
  <c r="B176" i="25"/>
  <c r="S175" i="25"/>
  <c r="R175" i="25"/>
  <c r="P175" i="25"/>
  <c r="B175" i="25"/>
  <c r="S174" i="25"/>
  <c r="R174" i="25"/>
  <c r="P174" i="25"/>
  <c r="B174" i="25"/>
  <c r="S173" i="25"/>
  <c r="R173" i="25"/>
  <c r="P173" i="25"/>
  <c r="B173" i="25"/>
  <c r="S172" i="25"/>
  <c r="R172" i="25"/>
  <c r="P172" i="25"/>
  <c r="B172" i="25"/>
  <c r="S171" i="25"/>
  <c r="R171" i="25"/>
  <c r="P171" i="25"/>
  <c r="B171" i="25"/>
  <c r="S170" i="25"/>
  <c r="R170" i="25"/>
  <c r="P170" i="25"/>
  <c r="B170" i="25"/>
  <c r="S169" i="25"/>
  <c r="R169" i="25"/>
  <c r="P169" i="25"/>
  <c r="B169" i="25"/>
  <c r="S168" i="25"/>
  <c r="R168" i="25"/>
  <c r="P168" i="25"/>
  <c r="B168" i="25"/>
  <c r="S167" i="25"/>
  <c r="R167" i="25"/>
  <c r="P167" i="25"/>
  <c r="B167" i="25"/>
  <c r="S166" i="25"/>
  <c r="R166" i="25"/>
  <c r="P166" i="25"/>
  <c r="B166" i="25"/>
  <c r="S165" i="25"/>
  <c r="R165" i="25"/>
  <c r="P165" i="25"/>
  <c r="B165" i="25"/>
  <c r="S164" i="25"/>
  <c r="R164" i="25"/>
  <c r="P164" i="25"/>
  <c r="B164" i="25"/>
  <c r="S163" i="25"/>
  <c r="R163" i="25"/>
  <c r="P163" i="25"/>
  <c r="B163" i="25"/>
  <c r="S162" i="25"/>
  <c r="R162" i="25"/>
  <c r="P162" i="25"/>
  <c r="B162" i="25"/>
  <c r="S161" i="25"/>
  <c r="R161" i="25"/>
  <c r="P161" i="25"/>
  <c r="B161" i="25"/>
  <c r="S160" i="25"/>
  <c r="R160" i="25"/>
  <c r="P160" i="25"/>
  <c r="B160" i="25"/>
  <c r="S159" i="25"/>
  <c r="R159" i="25"/>
  <c r="P159" i="25"/>
  <c r="B159" i="25"/>
  <c r="S158" i="25"/>
  <c r="R158" i="25"/>
  <c r="P158" i="25"/>
  <c r="B158" i="25"/>
  <c r="S157" i="25"/>
  <c r="R157" i="25"/>
  <c r="P157" i="25"/>
  <c r="B157" i="25"/>
  <c r="S156" i="25"/>
  <c r="R156" i="25"/>
  <c r="P156" i="25"/>
  <c r="B156" i="25"/>
  <c r="S155" i="25"/>
  <c r="R155" i="25"/>
  <c r="P155" i="25"/>
  <c r="B155" i="25"/>
  <c r="S154" i="25"/>
  <c r="R154" i="25"/>
  <c r="P154" i="25"/>
  <c r="B154" i="25"/>
  <c r="S153" i="25"/>
  <c r="R153" i="25"/>
  <c r="P153" i="25"/>
  <c r="B153" i="25"/>
  <c r="S152" i="25"/>
  <c r="R152" i="25"/>
  <c r="P152" i="25"/>
  <c r="B152" i="25"/>
  <c r="S151" i="25"/>
  <c r="R151" i="25"/>
  <c r="P151" i="25"/>
  <c r="B151" i="25"/>
  <c r="S150" i="25"/>
  <c r="R150" i="25"/>
  <c r="P150" i="25"/>
  <c r="B150" i="25"/>
  <c r="S149" i="25"/>
  <c r="R149" i="25"/>
  <c r="P149" i="25"/>
  <c r="B149" i="25"/>
  <c r="S148" i="25"/>
  <c r="R148" i="25"/>
  <c r="P148" i="25"/>
  <c r="B148" i="25"/>
  <c r="S147" i="25"/>
  <c r="R147" i="25"/>
  <c r="P147" i="25"/>
  <c r="B147" i="25"/>
  <c r="S146" i="25"/>
  <c r="R146" i="25"/>
  <c r="P146" i="25"/>
  <c r="B146" i="25"/>
  <c r="S145" i="25"/>
  <c r="R145" i="25"/>
  <c r="P145" i="25"/>
  <c r="B145" i="25"/>
  <c r="S144" i="25"/>
  <c r="R144" i="25"/>
  <c r="P144" i="25"/>
  <c r="B144" i="25"/>
  <c r="S143" i="25"/>
  <c r="R143" i="25"/>
  <c r="P143" i="25"/>
  <c r="B143" i="25"/>
  <c r="S142" i="25"/>
  <c r="R142" i="25"/>
  <c r="P142" i="25"/>
  <c r="B142" i="25"/>
  <c r="S141" i="25"/>
  <c r="R141" i="25"/>
  <c r="P141" i="25"/>
  <c r="B141" i="25"/>
  <c r="S140" i="25"/>
  <c r="R140" i="25"/>
  <c r="P140" i="25"/>
  <c r="B140" i="25"/>
  <c r="S139" i="25"/>
  <c r="R139" i="25"/>
  <c r="P139" i="25"/>
  <c r="B139" i="25"/>
  <c r="S138" i="25"/>
  <c r="R138" i="25"/>
  <c r="P138" i="25"/>
  <c r="B138" i="25"/>
  <c r="S137" i="25"/>
  <c r="R137" i="25"/>
  <c r="P137" i="25"/>
  <c r="B137" i="25"/>
  <c r="S136" i="25"/>
  <c r="R136" i="25"/>
  <c r="P136" i="25"/>
  <c r="B136" i="25"/>
  <c r="S135" i="25"/>
  <c r="R135" i="25"/>
  <c r="P135" i="25"/>
  <c r="B135" i="25"/>
  <c r="S134" i="25"/>
  <c r="R134" i="25"/>
  <c r="P134" i="25"/>
  <c r="B134" i="25"/>
  <c r="S133" i="25"/>
  <c r="R133" i="25"/>
  <c r="P133" i="25"/>
  <c r="B133" i="25"/>
  <c r="S132" i="25"/>
  <c r="R132" i="25"/>
  <c r="P132" i="25"/>
  <c r="B132" i="25"/>
  <c r="S131" i="25"/>
  <c r="R131" i="25"/>
  <c r="P131" i="25"/>
  <c r="B131" i="25"/>
  <c r="S130" i="25"/>
  <c r="R130" i="25"/>
  <c r="P130" i="25"/>
  <c r="B130" i="25"/>
  <c r="S129" i="25"/>
  <c r="R129" i="25"/>
  <c r="P129" i="25"/>
  <c r="B129" i="25"/>
  <c r="S128" i="25"/>
  <c r="R128" i="25"/>
  <c r="P128" i="25"/>
  <c r="B128" i="25"/>
  <c r="S127" i="25"/>
  <c r="R127" i="25"/>
  <c r="P127" i="25"/>
  <c r="B127" i="25"/>
  <c r="S126" i="25"/>
  <c r="R126" i="25"/>
  <c r="P126" i="25"/>
  <c r="B126" i="25"/>
  <c r="S125" i="25"/>
  <c r="R125" i="25"/>
  <c r="P125" i="25"/>
  <c r="B125" i="25"/>
  <c r="S124" i="25"/>
  <c r="R124" i="25"/>
  <c r="P124" i="25"/>
  <c r="B124" i="25"/>
  <c r="S123" i="25"/>
  <c r="R123" i="25"/>
  <c r="P123" i="25"/>
  <c r="B123" i="25"/>
  <c r="S122" i="25"/>
  <c r="R122" i="25"/>
  <c r="P122" i="25"/>
  <c r="B122" i="25"/>
  <c r="S121" i="25"/>
  <c r="R121" i="25"/>
  <c r="P121" i="25"/>
  <c r="B121" i="25"/>
  <c r="S120" i="25"/>
  <c r="R120" i="25"/>
  <c r="P120" i="25"/>
  <c r="B120" i="25"/>
  <c r="S119" i="25"/>
  <c r="R119" i="25"/>
  <c r="P119" i="25"/>
  <c r="B119" i="25"/>
  <c r="S118" i="25"/>
  <c r="R118" i="25"/>
  <c r="P118" i="25"/>
  <c r="B118" i="25"/>
  <c r="S117" i="25"/>
  <c r="R117" i="25"/>
  <c r="P117" i="25"/>
  <c r="B117" i="25"/>
  <c r="S116" i="25"/>
  <c r="R116" i="25"/>
  <c r="P116" i="25"/>
  <c r="B116" i="25"/>
  <c r="S115" i="25"/>
  <c r="R115" i="25"/>
  <c r="P115" i="25"/>
  <c r="B115" i="25"/>
  <c r="S114" i="25"/>
  <c r="R114" i="25"/>
  <c r="P114" i="25"/>
  <c r="B114" i="25"/>
  <c r="S113" i="25"/>
  <c r="R113" i="25"/>
  <c r="P113" i="25"/>
  <c r="B113" i="25"/>
  <c r="S112" i="25"/>
  <c r="R112" i="25"/>
  <c r="P112" i="25"/>
  <c r="B112" i="25"/>
  <c r="S111" i="25"/>
  <c r="R111" i="25"/>
  <c r="P111" i="25"/>
  <c r="B111" i="25"/>
  <c r="S110" i="25"/>
  <c r="R110" i="25"/>
  <c r="P110" i="25"/>
  <c r="B110" i="25"/>
  <c r="S109" i="25"/>
  <c r="R109" i="25"/>
  <c r="P109" i="25"/>
  <c r="B109" i="25"/>
  <c r="S108" i="25"/>
  <c r="R108" i="25"/>
  <c r="P108" i="25"/>
  <c r="B108" i="25"/>
  <c r="S107" i="25"/>
  <c r="R107" i="25"/>
  <c r="P107" i="25"/>
  <c r="B107" i="25"/>
  <c r="S106" i="25"/>
  <c r="R106" i="25"/>
  <c r="P106" i="25"/>
  <c r="B106" i="25"/>
  <c r="S105" i="25"/>
  <c r="R105" i="25"/>
  <c r="P105" i="25"/>
  <c r="B105" i="25"/>
  <c r="S104" i="25"/>
  <c r="R104" i="25"/>
  <c r="P104" i="25"/>
  <c r="B104" i="25"/>
  <c r="S103" i="25"/>
  <c r="R103" i="25"/>
  <c r="P103" i="25"/>
  <c r="B103" i="25"/>
  <c r="S102" i="25"/>
  <c r="R102" i="25"/>
  <c r="P102" i="25"/>
  <c r="B102" i="25"/>
  <c r="S101" i="25"/>
  <c r="R101" i="25"/>
  <c r="P101" i="25"/>
  <c r="B101" i="25"/>
  <c r="S100" i="25"/>
  <c r="R100" i="25"/>
  <c r="P100" i="25"/>
  <c r="B100" i="25"/>
  <c r="S99" i="25"/>
  <c r="R99" i="25"/>
  <c r="P99" i="25"/>
  <c r="B99" i="25"/>
  <c r="S98" i="25"/>
  <c r="R98" i="25"/>
  <c r="P98" i="25"/>
  <c r="B98" i="25"/>
  <c r="S97" i="25"/>
  <c r="R97" i="25"/>
  <c r="P97" i="25"/>
  <c r="B97" i="25"/>
  <c r="S96" i="25"/>
  <c r="R96" i="25"/>
  <c r="P96" i="25"/>
  <c r="B96" i="25"/>
  <c r="S95" i="25"/>
  <c r="R95" i="25"/>
  <c r="P95" i="25"/>
  <c r="B95" i="25"/>
  <c r="S94" i="25"/>
  <c r="R94" i="25"/>
  <c r="P94" i="25"/>
  <c r="B94" i="25"/>
  <c r="S93" i="25"/>
  <c r="R93" i="25"/>
  <c r="P93" i="25"/>
  <c r="B93" i="25"/>
  <c r="S92" i="25"/>
  <c r="R92" i="25"/>
  <c r="P92" i="25"/>
  <c r="B92" i="25"/>
  <c r="S91" i="25"/>
  <c r="R91" i="25"/>
  <c r="P91" i="25"/>
  <c r="B91" i="25"/>
  <c r="S90" i="25"/>
  <c r="R90" i="25"/>
  <c r="P90" i="25"/>
  <c r="B90" i="25"/>
  <c r="S89" i="25"/>
  <c r="R89" i="25"/>
  <c r="P89" i="25"/>
  <c r="B89" i="25"/>
  <c r="S88" i="25"/>
  <c r="R88" i="25"/>
  <c r="P88" i="25"/>
  <c r="B88" i="25"/>
  <c r="S87" i="25"/>
  <c r="R87" i="25"/>
  <c r="P87" i="25"/>
  <c r="B87" i="25"/>
  <c r="S86" i="25"/>
  <c r="R86" i="25"/>
  <c r="P86" i="25"/>
  <c r="B86" i="25"/>
  <c r="S85" i="25"/>
  <c r="R85" i="25"/>
  <c r="P85" i="25"/>
  <c r="B85" i="25"/>
  <c r="S84" i="25"/>
  <c r="R84" i="25"/>
  <c r="P84" i="25"/>
  <c r="B84" i="25"/>
  <c r="S83" i="25"/>
  <c r="R83" i="25"/>
  <c r="P83" i="25"/>
  <c r="B83" i="25"/>
  <c r="S82" i="25"/>
  <c r="R82" i="25"/>
  <c r="P82" i="25"/>
  <c r="B82" i="25"/>
  <c r="B64" i="25"/>
  <c r="B66" i="25"/>
  <c r="B68" i="25"/>
  <c r="B70" i="25"/>
  <c r="B72" i="25"/>
  <c r="B74" i="25"/>
  <c r="B76" i="25"/>
  <c r="B78" i="25"/>
  <c r="B80" i="25"/>
  <c r="V81" i="25"/>
  <c r="P81" i="25"/>
  <c r="R81" i="25"/>
  <c r="S81" i="25"/>
  <c r="V80" i="25"/>
  <c r="P80" i="25"/>
  <c r="R80" i="25"/>
  <c r="S80" i="25"/>
  <c r="V77" i="25"/>
  <c r="P77" i="25"/>
  <c r="R77" i="25"/>
  <c r="S77" i="25"/>
  <c r="V76" i="25"/>
  <c r="P76" i="25"/>
  <c r="R76" i="25"/>
  <c r="S76" i="25"/>
  <c r="V75" i="25"/>
  <c r="P75" i="25"/>
  <c r="R75" i="25"/>
  <c r="S75" i="25"/>
  <c r="V74" i="25"/>
  <c r="P74" i="25"/>
  <c r="R74" i="25"/>
  <c r="S74" i="25"/>
  <c r="V73" i="25"/>
  <c r="P73" i="25"/>
  <c r="R73" i="25"/>
  <c r="S73" i="25"/>
  <c r="V72" i="25"/>
  <c r="P72" i="25"/>
  <c r="R72" i="25"/>
  <c r="S72" i="25"/>
  <c r="V71" i="25"/>
  <c r="P71" i="25"/>
  <c r="R71" i="25"/>
  <c r="S71" i="25"/>
  <c r="V70" i="25"/>
  <c r="P70" i="25"/>
  <c r="R70" i="25"/>
  <c r="S70" i="25"/>
  <c r="V69" i="25"/>
  <c r="P69" i="25"/>
  <c r="R69" i="25"/>
  <c r="S69" i="25"/>
  <c r="V68" i="25"/>
  <c r="P68" i="25"/>
  <c r="R68" i="25"/>
  <c r="S68" i="25"/>
  <c r="V67" i="25"/>
  <c r="P67" i="25"/>
  <c r="R67" i="25"/>
  <c r="S67" i="25"/>
  <c r="V66" i="25"/>
  <c r="P66" i="25"/>
  <c r="R66" i="25"/>
  <c r="S66" i="25"/>
  <c r="V65" i="25"/>
  <c r="P65" i="25"/>
  <c r="R65" i="25"/>
  <c r="S65" i="25"/>
  <c r="V64" i="25"/>
  <c r="P64" i="25"/>
  <c r="R64" i="25"/>
  <c r="S64" i="25"/>
  <c r="V59" i="25"/>
  <c r="P59" i="25"/>
  <c r="R59" i="25"/>
  <c r="S59" i="25"/>
  <c r="V58" i="25"/>
  <c r="P58" i="25"/>
  <c r="R58" i="25"/>
  <c r="S58" i="25"/>
  <c r="V57" i="25"/>
  <c r="P57" i="25"/>
  <c r="R57" i="25"/>
  <c r="S57" i="25"/>
  <c r="V56" i="25"/>
  <c r="P56" i="25"/>
  <c r="R56" i="25"/>
  <c r="S56" i="25"/>
  <c r="V55" i="25"/>
  <c r="P55" i="25"/>
  <c r="R55" i="25"/>
  <c r="S55" i="25"/>
  <c r="V54" i="25"/>
  <c r="P54" i="25"/>
  <c r="R54" i="25"/>
  <c r="S54" i="25"/>
  <c r="V53" i="25"/>
  <c r="P53" i="25"/>
  <c r="R53" i="25"/>
  <c r="S53" i="25"/>
  <c r="V52" i="25"/>
  <c r="V51" i="25"/>
  <c r="P51" i="25"/>
  <c r="R51" i="25"/>
  <c r="S51" i="25"/>
  <c r="V50" i="25"/>
  <c r="P50" i="25"/>
  <c r="R50" i="25"/>
  <c r="S50" i="25"/>
  <c r="V49" i="25"/>
  <c r="P49" i="25"/>
  <c r="R49" i="25"/>
  <c r="S49" i="25"/>
  <c r="V48" i="25"/>
  <c r="V47" i="25"/>
  <c r="P47" i="25"/>
  <c r="R47" i="25"/>
  <c r="S47" i="25"/>
  <c r="V46" i="25"/>
  <c r="P46" i="25"/>
  <c r="R46" i="25"/>
  <c r="S46" i="25"/>
  <c r="V45" i="25"/>
  <c r="P45" i="25"/>
  <c r="R45" i="25"/>
  <c r="S45" i="25"/>
  <c r="V44" i="25"/>
  <c r="P44" i="25"/>
  <c r="R44" i="25"/>
  <c r="S44" i="25"/>
  <c r="V43" i="25"/>
  <c r="P43" i="25"/>
  <c r="R43" i="25"/>
  <c r="S43" i="25"/>
  <c r="V42" i="25"/>
  <c r="V41" i="25"/>
  <c r="P41" i="25"/>
  <c r="R41" i="25"/>
  <c r="S41" i="25"/>
  <c r="V40" i="25"/>
  <c r="P40" i="25"/>
  <c r="R40" i="25"/>
  <c r="S40" i="25"/>
  <c r="V39" i="25"/>
  <c r="P39" i="25"/>
  <c r="R39" i="25"/>
  <c r="S39" i="25"/>
  <c r="V38" i="25"/>
  <c r="P38" i="25"/>
  <c r="R38" i="25"/>
  <c r="S38" i="25"/>
  <c r="V37" i="25"/>
  <c r="V36" i="25"/>
  <c r="P36" i="25"/>
  <c r="R36" i="25"/>
  <c r="S36" i="25"/>
  <c r="V35" i="25"/>
  <c r="P35" i="25"/>
  <c r="R35" i="25"/>
  <c r="S35" i="25"/>
  <c r="V34" i="25"/>
  <c r="P34" i="25"/>
  <c r="R34" i="25"/>
  <c r="S34" i="25"/>
  <c r="V33" i="25"/>
  <c r="P33" i="25"/>
  <c r="R33" i="25"/>
  <c r="S33" i="25"/>
  <c r="V32" i="25"/>
  <c r="V31" i="25"/>
  <c r="P31" i="25"/>
  <c r="R31" i="25"/>
  <c r="S31" i="25"/>
  <c r="V30" i="25"/>
  <c r="V29" i="25"/>
  <c r="P29" i="25"/>
  <c r="R29" i="25"/>
  <c r="S29" i="25"/>
  <c r="V28" i="25"/>
  <c r="P28" i="25"/>
  <c r="R28" i="25"/>
  <c r="S28" i="25"/>
  <c r="V27" i="25"/>
  <c r="P27" i="25"/>
  <c r="R27" i="25"/>
  <c r="S27" i="25"/>
  <c r="V26" i="25"/>
  <c r="P26" i="25"/>
  <c r="R26" i="25"/>
  <c r="S26" i="25"/>
  <c r="V25" i="25"/>
  <c r="P25" i="25"/>
  <c r="R25" i="25"/>
  <c r="S25" i="25"/>
  <c r="V24" i="25"/>
  <c r="P24" i="25"/>
  <c r="R24" i="25"/>
  <c r="S24" i="25"/>
  <c r="V23" i="25"/>
  <c r="P23" i="25"/>
  <c r="R23" i="25"/>
  <c r="S23" i="25"/>
  <c r="V22" i="25"/>
  <c r="V21" i="25"/>
  <c r="P21" i="25"/>
  <c r="R21" i="25"/>
  <c r="S21" i="25"/>
  <c r="V20" i="25"/>
  <c r="V19" i="25"/>
  <c r="P19" i="25"/>
  <c r="R19" i="25"/>
  <c r="S19" i="25"/>
  <c r="V18" i="25"/>
  <c r="P18" i="25"/>
  <c r="R18" i="25"/>
  <c r="S18" i="25"/>
  <c r="V17" i="25"/>
  <c r="P17" i="25"/>
  <c r="R17" i="25"/>
  <c r="S17" i="25"/>
  <c r="V16" i="25"/>
  <c r="P16" i="25"/>
  <c r="R16" i="25"/>
  <c r="S16" i="25"/>
  <c r="V15" i="25"/>
  <c r="P15" i="25"/>
  <c r="R15" i="25"/>
  <c r="S15" i="25"/>
  <c r="V14" i="25"/>
  <c r="S14" i="25"/>
  <c r="R14" i="25"/>
  <c r="P14" i="25"/>
  <c r="V13" i="25"/>
  <c r="P13" i="25"/>
  <c r="R13" i="25"/>
  <c r="S13" i="25"/>
  <c r="V12" i="25"/>
  <c r="P12" i="25"/>
  <c r="R12" i="25"/>
  <c r="S12" i="25"/>
  <c r="V11" i="25"/>
  <c r="P11" i="25"/>
  <c r="R11" i="25"/>
  <c r="S11" i="25"/>
  <c r="V10" i="25"/>
  <c r="P10" i="25"/>
  <c r="R10" i="25"/>
  <c r="S10" i="25"/>
  <c r="V9" i="25"/>
  <c r="P9" i="25"/>
  <c r="R9" i="25"/>
  <c r="S9" i="25"/>
  <c r="V8" i="25"/>
  <c r="P8" i="25"/>
  <c r="R8" i="25"/>
  <c r="S8" i="25"/>
  <c r="G5" i="25"/>
  <c r="P4" i="25"/>
  <c r="L4" i="25"/>
  <c r="S173" i="24"/>
  <c r="R173" i="24"/>
  <c r="P173" i="24"/>
  <c r="B173" i="24"/>
  <c r="S172" i="24"/>
  <c r="R172" i="24"/>
  <c r="P172" i="24"/>
  <c r="B172" i="24"/>
  <c r="S171" i="24"/>
  <c r="R171" i="24"/>
  <c r="P171" i="24"/>
  <c r="B171" i="24"/>
  <c r="S170" i="24"/>
  <c r="R170" i="24"/>
  <c r="P170" i="24"/>
  <c r="B170" i="24"/>
  <c r="S169" i="24"/>
  <c r="R169" i="24"/>
  <c r="P169" i="24"/>
  <c r="B169" i="24"/>
  <c r="S168" i="24"/>
  <c r="R168" i="24"/>
  <c r="P168" i="24"/>
  <c r="B168" i="24"/>
  <c r="S167" i="24"/>
  <c r="R167" i="24"/>
  <c r="P167" i="24"/>
  <c r="B167" i="24"/>
  <c r="S166" i="24"/>
  <c r="R166" i="24"/>
  <c r="P166" i="24"/>
  <c r="B166" i="24"/>
  <c r="S165" i="24"/>
  <c r="R165" i="24"/>
  <c r="P165" i="24"/>
  <c r="B165" i="24"/>
  <c r="S164" i="24"/>
  <c r="R164" i="24"/>
  <c r="P164" i="24"/>
  <c r="B164" i="24"/>
  <c r="S163" i="24"/>
  <c r="R163" i="24"/>
  <c r="P163" i="24"/>
  <c r="B163" i="24"/>
  <c r="S162" i="24"/>
  <c r="R162" i="24"/>
  <c r="P162" i="24"/>
  <c r="B162" i="24"/>
  <c r="S161" i="24"/>
  <c r="R161" i="24"/>
  <c r="P161" i="24"/>
  <c r="B161" i="24"/>
  <c r="S160" i="24"/>
  <c r="R160" i="24"/>
  <c r="P160" i="24"/>
  <c r="B160" i="24"/>
  <c r="S159" i="24"/>
  <c r="R159" i="24"/>
  <c r="P159" i="24"/>
  <c r="B159" i="24"/>
  <c r="S158" i="24"/>
  <c r="R158" i="24"/>
  <c r="P158" i="24"/>
  <c r="B158" i="24"/>
  <c r="S157" i="24"/>
  <c r="R157" i="24"/>
  <c r="P157" i="24"/>
  <c r="B157" i="24"/>
  <c r="S156" i="24"/>
  <c r="R156" i="24"/>
  <c r="P156" i="24"/>
  <c r="B156" i="24"/>
  <c r="S155" i="24"/>
  <c r="R155" i="24"/>
  <c r="P155" i="24"/>
  <c r="B155" i="24"/>
  <c r="S154" i="24"/>
  <c r="R154" i="24"/>
  <c r="P154" i="24"/>
  <c r="B154" i="24"/>
  <c r="S153" i="24"/>
  <c r="R153" i="24"/>
  <c r="P153" i="24"/>
  <c r="B153" i="24"/>
  <c r="S152" i="24"/>
  <c r="R152" i="24"/>
  <c r="P152" i="24"/>
  <c r="B152" i="24"/>
  <c r="S151" i="24"/>
  <c r="R151" i="24"/>
  <c r="P151" i="24"/>
  <c r="B151" i="24"/>
  <c r="S150" i="24"/>
  <c r="R150" i="24"/>
  <c r="P150" i="24"/>
  <c r="B150" i="24"/>
  <c r="S149" i="24"/>
  <c r="R149" i="24"/>
  <c r="P149" i="24"/>
  <c r="B149" i="24"/>
  <c r="S148" i="24"/>
  <c r="R148" i="24"/>
  <c r="P148" i="24"/>
  <c r="B148" i="24"/>
  <c r="S147" i="24"/>
  <c r="R147" i="24"/>
  <c r="P147" i="24"/>
  <c r="B147" i="24"/>
  <c r="S146" i="24"/>
  <c r="R146" i="24"/>
  <c r="P146" i="24"/>
  <c r="B146" i="24"/>
  <c r="S145" i="24"/>
  <c r="R145" i="24"/>
  <c r="P145" i="24"/>
  <c r="B145" i="24"/>
  <c r="S144" i="24"/>
  <c r="R144" i="24"/>
  <c r="P144" i="24"/>
  <c r="B144" i="24"/>
  <c r="S143" i="24"/>
  <c r="R143" i="24"/>
  <c r="P143" i="24"/>
  <c r="B143" i="24"/>
  <c r="S142" i="24"/>
  <c r="R142" i="24"/>
  <c r="P142" i="24"/>
  <c r="B142" i="24"/>
  <c r="S141" i="24"/>
  <c r="R141" i="24"/>
  <c r="P141" i="24"/>
  <c r="B141" i="24"/>
  <c r="S140" i="24"/>
  <c r="R140" i="24"/>
  <c r="P140" i="24"/>
  <c r="B140" i="24"/>
  <c r="S139" i="24"/>
  <c r="R139" i="24"/>
  <c r="P139" i="24"/>
  <c r="B139" i="24"/>
  <c r="S138" i="24"/>
  <c r="R138" i="24"/>
  <c r="P138" i="24"/>
  <c r="B138" i="24"/>
  <c r="S137" i="24"/>
  <c r="R137" i="24"/>
  <c r="P137" i="24"/>
  <c r="B137" i="24"/>
  <c r="S136" i="24"/>
  <c r="R136" i="24"/>
  <c r="P136" i="24"/>
  <c r="B136" i="24"/>
  <c r="S135" i="24"/>
  <c r="R135" i="24"/>
  <c r="P135" i="24"/>
  <c r="B135" i="24"/>
  <c r="S134" i="24"/>
  <c r="R134" i="24"/>
  <c r="P134" i="24"/>
  <c r="B134" i="24"/>
  <c r="S133" i="24"/>
  <c r="R133" i="24"/>
  <c r="P133" i="24"/>
  <c r="B133" i="24"/>
  <c r="S132" i="24"/>
  <c r="R132" i="24"/>
  <c r="P132" i="24"/>
  <c r="B132" i="24"/>
  <c r="S131" i="24"/>
  <c r="R131" i="24"/>
  <c r="P131" i="24"/>
  <c r="B131" i="24"/>
  <c r="S130" i="24"/>
  <c r="R130" i="24"/>
  <c r="P130" i="24"/>
  <c r="B130" i="24"/>
  <c r="S129" i="24"/>
  <c r="R129" i="24"/>
  <c r="P129" i="24"/>
  <c r="B129" i="24"/>
  <c r="S128" i="24"/>
  <c r="R128" i="24"/>
  <c r="P128" i="24"/>
  <c r="B128" i="24"/>
  <c r="S127" i="24"/>
  <c r="R127" i="24"/>
  <c r="P127" i="24"/>
  <c r="B127" i="24"/>
  <c r="S126" i="24"/>
  <c r="R126" i="24"/>
  <c r="P126" i="24"/>
  <c r="B126" i="24"/>
  <c r="S125" i="24"/>
  <c r="R125" i="24"/>
  <c r="P125" i="24"/>
  <c r="B125" i="24"/>
  <c r="S124" i="24"/>
  <c r="R124" i="24"/>
  <c r="P124" i="24"/>
  <c r="B124" i="24"/>
  <c r="S123" i="24"/>
  <c r="R123" i="24"/>
  <c r="P123" i="24"/>
  <c r="B123" i="24"/>
  <c r="S122" i="24"/>
  <c r="R122" i="24"/>
  <c r="P122" i="24"/>
  <c r="B122" i="24"/>
  <c r="S121" i="24"/>
  <c r="R121" i="24"/>
  <c r="P121" i="24"/>
  <c r="B121" i="24"/>
  <c r="S120" i="24"/>
  <c r="R120" i="24"/>
  <c r="P120" i="24"/>
  <c r="B120" i="24"/>
  <c r="S119" i="24"/>
  <c r="R119" i="24"/>
  <c r="P119" i="24"/>
  <c r="B119" i="24"/>
  <c r="S118" i="24"/>
  <c r="R118" i="24"/>
  <c r="P118" i="24"/>
  <c r="B118" i="24"/>
  <c r="S117" i="24"/>
  <c r="R117" i="24"/>
  <c r="P117" i="24"/>
  <c r="B117" i="24"/>
  <c r="S116" i="24"/>
  <c r="R116" i="24"/>
  <c r="P116" i="24"/>
  <c r="B116" i="24"/>
  <c r="S115" i="24"/>
  <c r="R115" i="24"/>
  <c r="P115" i="24"/>
  <c r="B115" i="24"/>
  <c r="S114" i="24"/>
  <c r="R114" i="24"/>
  <c r="P114" i="24"/>
  <c r="B114" i="24"/>
  <c r="S113" i="24"/>
  <c r="R113" i="24"/>
  <c r="P113" i="24"/>
  <c r="B113" i="24"/>
  <c r="S112" i="24"/>
  <c r="R112" i="24"/>
  <c r="P112" i="24"/>
  <c r="B112" i="24"/>
  <c r="S111" i="24"/>
  <c r="R111" i="24"/>
  <c r="P111" i="24"/>
  <c r="B111" i="24"/>
  <c r="S110" i="24"/>
  <c r="R110" i="24"/>
  <c r="P110" i="24"/>
  <c r="B110" i="24"/>
  <c r="S109" i="24"/>
  <c r="R109" i="24"/>
  <c r="P109" i="24"/>
  <c r="B109" i="24"/>
  <c r="S108" i="24"/>
  <c r="R108" i="24"/>
  <c r="P108" i="24"/>
  <c r="B108" i="24"/>
  <c r="S107" i="24"/>
  <c r="R107" i="24"/>
  <c r="P107" i="24"/>
  <c r="B107" i="24"/>
  <c r="S106" i="24"/>
  <c r="R106" i="24"/>
  <c r="P106" i="24"/>
  <c r="B106" i="24"/>
  <c r="S105" i="24"/>
  <c r="R105" i="24"/>
  <c r="P105" i="24"/>
  <c r="B105" i="24"/>
  <c r="S104" i="24"/>
  <c r="R104" i="24"/>
  <c r="P104" i="24"/>
  <c r="B104" i="24"/>
  <c r="S103" i="24"/>
  <c r="R103" i="24"/>
  <c r="P103" i="24"/>
  <c r="B103" i="24"/>
  <c r="S102" i="24"/>
  <c r="R102" i="24"/>
  <c r="P102" i="24"/>
  <c r="B102" i="24"/>
  <c r="S101" i="24"/>
  <c r="R101" i="24"/>
  <c r="P101" i="24"/>
  <c r="B101" i="24"/>
  <c r="S100" i="24"/>
  <c r="R100" i="24"/>
  <c r="P100" i="24"/>
  <c r="B100" i="24"/>
  <c r="S99" i="24"/>
  <c r="R99" i="24"/>
  <c r="P99" i="24"/>
  <c r="B99" i="24"/>
  <c r="S98" i="24"/>
  <c r="R98" i="24"/>
  <c r="P98" i="24"/>
  <c r="B98" i="24"/>
  <c r="S97" i="24"/>
  <c r="R97" i="24"/>
  <c r="P97" i="24"/>
  <c r="B97" i="24"/>
  <c r="S96" i="24"/>
  <c r="R96" i="24"/>
  <c r="P96" i="24"/>
  <c r="B96" i="24"/>
  <c r="S95" i="24"/>
  <c r="R95" i="24"/>
  <c r="P95" i="24"/>
  <c r="B95" i="24"/>
  <c r="S94" i="24"/>
  <c r="R94" i="24"/>
  <c r="P94" i="24"/>
  <c r="B94" i="24"/>
  <c r="S93" i="24"/>
  <c r="R93" i="24"/>
  <c r="P93" i="24"/>
  <c r="B93" i="24"/>
  <c r="S92" i="24"/>
  <c r="R92" i="24"/>
  <c r="P92" i="24"/>
  <c r="B92" i="24"/>
  <c r="S91" i="24"/>
  <c r="R91" i="24"/>
  <c r="P91" i="24"/>
  <c r="B91" i="24"/>
  <c r="S90" i="24"/>
  <c r="R90" i="24"/>
  <c r="P90" i="24"/>
  <c r="B90" i="24"/>
  <c r="S89" i="24"/>
  <c r="R89" i="24"/>
  <c r="P89" i="24"/>
  <c r="B89" i="24"/>
  <c r="S88" i="24"/>
  <c r="R88" i="24"/>
  <c r="P88" i="24"/>
  <c r="B88" i="24"/>
  <c r="S87" i="24"/>
  <c r="R87" i="24"/>
  <c r="P87" i="24"/>
  <c r="B87" i="24"/>
  <c r="S86" i="24"/>
  <c r="R86" i="24"/>
  <c r="P86" i="24"/>
  <c r="B86" i="24"/>
  <c r="S85" i="24"/>
  <c r="R85" i="24"/>
  <c r="P85" i="24"/>
  <c r="B85" i="24"/>
  <c r="S84" i="24"/>
  <c r="R84" i="24"/>
  <c r="P84" i="24"/>
  <c r="B84" i="24"/>
  <c r="S83" i="24"/>
  <c r="R83" i="24"/>
  <c r="P83" i="24"/>
  <c r="B83" i="24"/>
  <c r="S82" i="24"/>
  <c r="R82" i="24"/>
  <c r="P82" i="24"/>
  <c r="B82" i="24"/>
  <c r="S81" i="24"/>
  <c r="R81" i="24"/>
  <c r="P81" i="24"/>
  <c r="B81" i="24"/>
  <c r="S80" i="24"/>
  <c r="R80" i="24"/>
  <c r="P80" i="24"/>
  <c r="B80" i="24"/>
  <c r="S79" i="24"/>
  <c r="R79" i="24"/>
  <c r="P79" i="24"/>
  <c r="B79" i="24"/>
  <c r="S78" i="24"/>
  <c r="R78" i="24"/>
  <c r="P78" i="24"/>
  <c r="B78" i="24"/>
  <c r="S77" i="24"/>
  <c r="R77" i="24"/>
  <c r="P77" i="24"/>
  <c r="B77" i="24"/>
  <c r="S76" i="24"/>
  <c r="R76" i="24"/>
  <c r="P76" i="24"/>
  <c r="B76" i="24"/>
  <c r="S75" i="24"/>
  <c r="R75" i="24"/>
  <c r="P75" i="24"/>
  <c r="B75" i="24"/>
  <c r="S74" i="24"/>
  <c r="R74" i="24"/>
  <c r="P74" i="24"/>
  <c r="B74" i="24"/>
  <c r="S73" i="24"/>
  <c r="R73" i="24"/>
  <c r="P73" i="24"/>
  <c r="B73" i="24"/>
  <c r="S72" i="24"/>
  <c r="R72" i="24"/>
  <c r="P72" i="24"/>
  <c r="B72" i="24"/>
  <c r="S71" i="24"/>
  <c r="R71" i="24"/>
  <c r="P71" i="24"/>
  <c r="B71" i="24"/>
  <c r="S70" i="24"/>
  <c r="R70" i="24"/>
  <c r="P70" i="24"/>
  <c r="B70" i="24"/>
  <c r="S69" i="24"/>
  <c r="R69" i="24"/>
  <c r="P69" i="24"/>
  <c r="B69" i="24"/>
  <c r="S68" i="24"/>
  <c r="R68" i="24"/>
  <c r="P68" i="24"/>
  <c r="B68" i="24"/>
  <c r="S67" i="24"/>
  <c r="R67" i="24"/>
  <c r="P67" i="24"/>
  <c r="B67" i="24"/>
  <c r="S66" i="24"/>
  <c r="R66" i="24"/>
  <c r="P66" i="24"/>
  <c r="B66" i="24"/>
  <c r="S65" i="24"/>
  <c r="R65" i="24"/>
  <c r="P65" i="24"/>
  <c r="B65" i="24"/>
  <c r="S64" i="24"/>
  <c r="R64" i="24"/>
  <c r="P64" i="24"/>
  <c r="B64" i="24"/>
  <c r="S63" i="24"/>
  <c r="R63" i="24"/>
  <c r="P63" i="24"/>
  <c r="B63" i="24"/>
  <c r="S62" i="24"/>
  <c r="R62" i="24"/>
  <c r="P62" i="24"/>
  <c r="B62" i="24"/>
  <c r="S61" i="24"/>
  <c r="R61" i="24"/>
  <c r="P61" i="24"/>
  <c r="B61" i="24"/>
  <c r="S60" i="24"/>
  <c r="R60" i="24"/>
  <c r="P60" i="24"/>
  <c r="B60" i="24"/>
  <c r="S59" i="24"/>
  <c r="R59" i="24"/>
  <c r="P59" i="24"/>
  <c r="B59" i="24"/>
  <c r="S58" i="24"/>
  <c r="R58" i="24"/>
  <c r="P58" i="24"/>
  <c r="B58" i="24"/>
  <c r="S57" i="24"/>
  <c r="R57" i="24"/>
  <c r="P57" i="24"/>
  <c r="B57" i="24"/>
  <c r="S56" i="24"/>
  <c r="R56" i="24"/>
  <c r="P56" i="24"/>
  <c r="B56" i="24"/>
  <c r="S55" i="24"/>
  <c r="R55" i="24"/>
  <c r="P55" i="24"/>
  <c r="B55" i="24"/>
  <c r="S54" i="24"/>
  <c r="R54" i="24"/>
  <c r="P54" i="24"/>
  <c r="B54" i="24"/>
  <c r="S53" i="24"/>
  <c r="R53" i="24"/>
  <c r="P53" i="24"/>
  <c r="B53" i="24"/>
  <c r="S52" i="24"/>
  <c r="R52" i="24"/>
  <c r="P52" i="24"/>
  <c r="B52" i="24"/>
  <c r="S51" i="24"/>
  <c r="R51" i="24"/>
  <c r="P51" i="24"/>
  <c r="B51" i="24"/>
  <c r="S50" i="24"/>
  <c r="R50" i="24"/>
  <c r="P50" i="24"/>
  <c r="B50" i="24"/>
  <c r="S49" i="24"/>
  <c r="R49" i="24"/>
  <c r="P49" i="24"/>
  <c r="B49" i="24"/>
  <c r="S48" i="24"/>
  <c r="R48" i="24"/>
  <c r="P48" i="24"/>
  <c r="B48" i="24"/>
  <c r="S47" i="24"/>
  <c r="R47" i="24"/>
  <c r="P47" i="24"/>
  <c r="B47" i="24"/>
  <c r="S46" i="24"/>
  <c r="R46" i="24"/>
  <c r="P46" i="24"/>
  <c r="B46" i="24"/>
  <c r="S45" i="24"/>
  <c r="R45" i="24"/>
  <c r="P45" i="24"/>
  <c r="B45" i="24"/>
  <c r="P44" i="24"/>
  <c r="R44" i="24"/>
  <c r="S44" i="24"/>
  <c r="B27" i="24"/>
  <c r="B29" i="24"/>
  <c r="B31" i="24"/>
  <c r="B33" i="24"/>
  <c r="B35" i="24"/>
  <c r="B37" i="24"/>
  <c r="B39" i="24"/>
  <c r="B41" i="24"/>
  <c r="B43" i="24"/>
  <c r="S43" i="24"/>
  <c r="R43" i="24"/>
  <c r="P43" i="24"/>
  <c r="P42" i="24"/>
  <c r="R42" i="24"/>
  <c r="S42" i="24"/>
  <c r="S41" i="24"/>
  <c r="R41" i="24"/>
  <c r="P41" i="24"/>
  <c r="P40" i="24"/>
  <c r="R40" i="24"/>
  <c r="S40" i="24"/>
  <c r="S39" i="24"/>
  <c r="R39" i="24"/>
  <c r="P39" i="24"/>
  <c r="P38" i="24"/>
  <c r="R38" i="24"/>
  <c r="S38" i="24"/>
  <c r="S37" i="24"/>
  <c r="R37" i="24"/>
  <c r="P37" i="24"/>
  <c r="P36" i="24"/>
  <c r="R36" i="24"/>
  <c r="S36" i="24"/>
  <c r="S35" i="24"/>
  <c r="R35" i="24"/>
  <c r="P35" i="24"/>
  <c r="V34" i="24"/>
  <c r="P34" i="24"/>
  <c r="R34" i="24"/>
  <c r="S34" i="24"/>
  <c r="V33" i="24"/>
  <c r="V32" i="24"/>
  <c r="P32" i="24"/>
  <c r="R32" i="24"/>
  <c r="S32" i="24"/>
  <c r="V31" i="24"/>
  <c r="V30" i="24"/>
  <c r="P30" i="24"/>
  <c r="R30" i="24"/>
  <c r="S30" i="24"/>
  <c r="V29" i="24"/>
  <c r="V28" i="24"/>
  <c r="P28" i="24"/>
  <c r="R28" i="24"/>
  <c r="S28" i="24"/>
  <c r="V27" i="24"/>
  <c r="V22" i="24"/>
  <c r="P22" i="24"/>
  <c r="R22" i="24"/>
  <c r="S22" i="24"/>
  <c r="V21" i="24"/>
  <c r="V20" i="24"/>
  <c r="P20" i="24"/>
  <c r="R20" i="24"/>
  <c r="S20" i="24"/>
  <c r="V19" i="24"/>
  <c r="V18" i="24"/>
  <c r="P18" i="24"/>
  <c r="R18" i="24"/>
  <c r="S18" i="24"/>
  <c r="V17" i="24"/>
  <c r="V16" i="24"/>
  <c r="P16" i="24"/>
  <c r="R16" i="24"/>
  <c r="S16" i="24"/>
  <c r="V15" i="24"/>
  <c r="V14" i="24"/>
  <c r="P14" i="24"/>
  <c r="R14" i="24"/>
  <c r="S14" i="24"/>
  <c r="V13" i="24"/>
  <c r="V12" i="24"/>
  <c r="P12" i="24"/>
  <c r="R12" i="24"/>
  <c r="S12" i="24"/>
  <c r="V11" i="24"/>
  <c r="V9" i="24"/>
  <c r="V8" i="24"/>
  <c r="P8" i="24"/>
  <c r="R8" i="24"/>
  <c r="S8" i="24"/>
  <c r="G5" i="24"/>
  <c r="P4" i="24"/>
  <c r="S192" i="23"/>
  <c r="R192" i="23"/>
  <c r="P192" i="23"/>
  <c r="B192" i="23"/>
  <c r="S191" i="23"/>
  <c r="R191" i="23"/>
  <c r="P191" i="23"/>
  <c r="B191" i="23"/>
  <c r="S190" i="23"/>
  <c r="R190" i="23"/>
  <c r="P190" i="23"/>
  <c r="B190" i="23"/>
  <c r="S189" i="23"/>
  <c r="R189" i="23"/>
  <c r="P189" i="23"/>
  <c r="B189" i="23"/>
  <c r="S188" i="23"/>
  <c r="R188" i="23"/>
  <c r="P188" i="23"/>
  <c r="B188" i="23"/>
  <c r="S187" i="23"/>
  <c r="R187" i="23"/>
  <c r="P187" i="23"/>
  <c r="B187" i="23"/>
  <c r="S186" i="23"/>
  <c r="R186" i="23"/>
  <c r="P186" i="23"/>
  <c r="B186" i="23"/>
  <c r="S185" i="23"/>
  <c r="R185" i="23"/>
  <c r="P185" i="23"/>
  <c r="B185" i="23"/>
  <c r="S184" i="23"/>
  <c r="R184" i="23"/>
  <c r="P184" i="23"/>
  <c r="B184" i="23"/>
  <c r="S183" i="23"/>
  <c r="R183" i="23"/>
  <c r="P183" i="23"/>
  <c r="B183" i="23"/>
  <c r="S182" i="23"/>
  <c r="R182" i="23"/>
  <c r="P182" i="23"/>
  <c r="B182" i="23"/>
  <c r="S181" i="23"/>
  <c r="R181" i="23"/>
  <c r="P181" i="23"/>
  <c r="B181" i="23"/>
  <c r="S180" i="23"/>
  <c r="R180" i="23"/>
  <c r="P180" i="23"/>
  <c r="B180" i="23"/>
  <c r="S179" i="23"/>
  <c r="R179" i="23"/>
  <c r="P179" i="23"/>
  <c r="B179" i="23"/>
  <c r="S178" i="23"/>
  <c r="R178" i="23"/>
  <c r="P178" i="23"/>
  <c r="B178" i="23"/>
  <c r="S177" i="23"/>
  <c r="R177" i="23"/>
  <c r="P177" i="23"/>
  <c r="B177" i="23"/>
  <c r="S176" i="23"/>
  <c r="R176" i="23"/>
  <c r="P176" i="23"/>
  <c r="B176" i="23"/>
  <c r="S175" i="23"/>
  <c r="R175" i="23"/>
  <c r="P175" i="23"/>
  <c r="B175" i="23"/>
  <c r="S174" i="23"/>
  <c r="R174" i="23"/>
  <c r="P174" i="23"/>
  <c r="B174" i="23"/>
  <c r="S173" i="23"/>
  <c r="R173" i="23"/>
  <c r="P173" i="23"/>
  <c r="B173" i="23"/>
  <c r="S172" i="23"/>
  <c r="R172" i="23"/>
  <c r="P172" i="23"/>
  <c r="B172" i="23"/>
  <c r="S171" i="23"/>
  <c r="R171" i="23"/>
  <c r="P171" i="23"/>
  <c r="B171" i="23"/>
  <c r="S170" i="23"/>
  <c r="R170" i="23"/>
  <c r="P170" i="23"/>
  <c r="B170" i="23"/>
  <c r="S169" i="23"/>
  <c r="R169" i="23"/>
  <c r="P169" i="23"/>
  <c r="B169" i="23"/>
  <c r="S168" i="23"/>
  <c r="R168" i="23"/>
  <c r="P168" i="23"/>
  <c r="B168" i="23"/>
  <c r="S167" i="23"/>
  <c r="R167" i="23"/>
  <c r="P167" i="23"/>
  <c r="B167" i="23"/>
  <c r="S166" i="23"/>
  <c r="R166" i="23"/>
  <c r="P166" i="23"/>
  <c r="B166" i="23"/>
  <c r="S165" i="23"/>
  <c r="R165" i="23"/>
  <c r="P165" i="23"/>
  <c r="B165" i="23"/>
  <c r="S164" i="23"/>
  <c r="R164" i="23"/>
  <c r="P164" i="23"/>
  <c r="B164" i="23"/>
  <c r="S163" i="23"/>
  <c r="R163" i="23"/>
  <c r="P163" i="23"/>
  <c r="B163" i="23"/>
  <c r="S162" i="23"/>
  <c r="R162" i="23"/>
  <c r="P162" i="23"/>
  <c r="B162" i="23"/>
  <c r="S161" i="23"/>
  <c r="R161" i="23"/>
  <c r="P161" i="23"/>
  <c r="B161" i="23"/>
  <c r="S160" i="23"/>
  <c r="R160" i="23"/>
  <c r="P160" i="23"/>
  <c r="B160" i="23"/>
  <c r="S159" i="23"/>
  <c r="R159" i="23"/>
  <c r="P159" i="23"/>
  <c r="B159" i="23"/>
  <c r="S158" i="23"/>
  <c r="R158" i="23"/>
  <c r="P158" i="23"/>
  <c r="B158" i="23"/>
  <c r="S157" i="23"/>
  <c r="R157" i="23"/>
  <c r="P157" i="23"/>
  <c r="B157" i="23"/>
  <c r="S156" i="23"/>
  <c r="R156" i="23"/>
  <c r="P156" i="23"/>
  <c r="B156" i="23"/>
  <c r="S155" i="23"/>
  <c r="R155" i="23"/>
  <c r="P155" i="23"/>
  <c r="B155" i="23"/>
  <c r="S154" i="23"/>
  <c r="R154" i="23"/>
  <c r="P154" i="23"/>
  <c r="B154" i="23"/>
  <c r="S153" i="23"/>
  <c r="R153" i="23"/>
  <c r="P153" i="23"/>
  <c r="B153" i="23"/>
  <c r="S152" i="23"/>
  <c r="R152" i="23"/>
  <c r="P152" i="23"/>
  <c r="B152" i="23"/>
  <c r="S151" i="23"/>
  <c r="R151" i="23"/>
  <c r="P151" i="23"/>
  <c r="B151" i="23"/>
  <c r="S150" i="23"/>
  <c r="R150" i="23"/>
  <c r="P150" i="23"/>
  <c r="B150" i="23"/>
  <c r="S149" i="23"/>
  <c r="R149" i="23"/>
  <c r="P149" i="23"/>
  <c r="B149" i="23"/>
  <c r="S148" i="23"/>
  <c r="R148" i="23"/>
  <c r="P148" i="23"/>
  <c r="B148" i="23"/>
  <c r="S147" i="23"/>
  <c r="R147" i="23"/>
  <c r="P147" i="23"/>
  <c r="B147" i="23"/>
  <c r="S146" i="23"/>
  <c r="R146" i="23"/>
  <c r="P146" i="23"/>
  <c r="B146" i="23"/>
  <c r="S145" i="23"/>
  <c r="R145" i="23"/>
  <c r="P145" i="23"/>
  <c r="B145" i="23"/>
  <c r="S144" i="23"/>
  <c r="R144" i="23"/>
  <c r="P144" i="23"/>
  <c r="B144" i="23"/>
  <c r="S143" i="23"/>
  <c r="R143" i="23"/>
  <c r="P143" i="23"/>
  <c r="B143" i="23"/>
  <c r="S142" i="23"/>
  <c r="R142" i="23"/>
  <c r="P142" i="23"/>
  <c r="B142" i="23"/>
  <c r="S141" i="23"/>
  <c r="R141" i="23"/>
  <c r="P141" i="23"/>
  <c r="B141" i="23"/>
  <c r="S140" i="23"/>
  <c r="R140" i="23"/>
  <c r="P140" i="23"/>
  <c r="B140" i="23"/>
  <c r="S139" i="23"/>
  <c r="R139" i="23"/>
  <c r="P139" i="23"/>
  <c r="B139" i="23"/>
  <c r="S138" i="23"/>
  <c r="R138" i="23"/>
  <c r="P138" i="23"/>
  <c r="B138" i="23"/>
  <c r="S137" i="23"/>
  <c r="R137" i="23"/>
  <c r="P137" i="23"/>
  <c r="B137" i="23"/>
  <c r="S136" i="23"/>
  <c r="R136" i="23"/>
  <c r="P136" i="23"/>
  <c r="B136" i="23"/>
  <c r="S135" i="23"/>
  <c r="R135" i="23"/>
  <c r="P135" i="23"/>
  <c r="B135" i="23"/>
  <c r="S134" i="23"/>
  <c r="R134" i="23"/>
  <c r="P134" i="23"/>
  <c r="B134" i="23"/>
  <c r="S133" i="23"/>
  <c r="R133" i="23"/>
  <c r="P133" i="23"/>
  <c r="B133" i="23"/>
  <c r="S132" i="23"/>
  <c r="R132" i="23"/>
  <c r="P132" i="23"/>
  <c r="B132" i="23"/>
  <c r="S131" i="23"/>
  <c r="R131" i="23"/>
  <c r="P131" i="23"/>
  <c r="B131" i="23"/>
  <c r="S130" i="23"/>
  <c r="R130" i="23"/>
  <c r="P130" i="23"/>
  <c r="B130" i="23"/>
  <c r="S129" i="23"/>
  <c r="R129" i="23"/>
  <c r="P129" i="23"/>
  <c r="B129" i="23"/>
  <c r="S128" i="23"/>
  <c r="R128" i="23"/>
  <c r="P128" i="23"/>
  <c r="B128" i="23"/>
  <c r="S127" i="23"/>
  <c r="R127" i="23"/>
  <c r="P127" i="23"/>
  <c r="B127" i="23"/>
  <c r="S126" i="23"/>
  <c r="R126" i="23"/>
  <c r="P126" i="23"/>
  <c r="B126" i="23"/>
  <c r="S125" i="23"/>
  <c r="R125" i="23"/>
  <c r="P125" i="23"/>
  <c r="B125" i="23"/>
  <c r="S124" i="23"/>
  <c r="R124" i="23"/>
  <c r="P124" i="23"/>
  <c r="B124" i="23"/>
  <c r="S123" i="23"/>
  <c r="R123" i="23"/>
  <c r="P123" i="23"/>
  <c r="B123" i="23"/>
  <c r="S122" i="23"/>
  <c r="R122" i="23"/>
  <c r="P122" i="23"/>
  <c r="B122" i="23"/>
  <c r="S121" i="23"/>
  <c r="R121" i="23"/>
  <c r="P121" i="23"/>
  <c r="B121" i="23"/>
  <c r="S120" i="23"/>
  <c r="R120" i="23"/>
  <c r="P120" i="23"/>
  <c r="B120" i="23"/>
  <c r="S119" i="23"/>
  <c r="R119" i="23"/>
  <c r="P119" i="23"/>
  <c r="B119" i="23"/>
  <c r="S118" i="23"/>
  <c r="R118" i="23"/>
  <c r="P118" i="23"/>
  <c r="B118" i="23"/>
  <c r="S117" i="23"/>
  <c r="R117" i="23"/>
  <c r="P117" i="23"/>
  <c r="B117" i="23"/>
  <c r="S116" i="23"/>
  <c r="R116" i="23"/>
  <c r="P116" i="23"/>
  <c r="B116" i="23"/>
  <c r="S115" i="23"/>
  <c r="R115" i="23"/>
  <c r="P115" i="23"/>
  <c r="B115" i="23"/>
  <c r="S114" i="23"/>
  <c r="R114" i="23"/>
  <c r="P114" i="23"/>
  <c r="B114" i="23"/>
  <c r="S113" i="23"/>
  <c r="R113" i="23"/>
  <c r="P113" i="23"/>
  <c r="B113" i="23"/>
  <c r="S112" i="23"/>
  <c r="R112" i="23"/>
  <c r="P112" i="23"/>
  <c r="B112" i="23"/>
  <c r="S111" i="23"/>
  <c r="R111" i="23"/>
  <c r="P111" i="23"/>
  <c r="B111" i="23"/>
  <c r="S110" i="23"/>
  <c r="R110" i="23"/>
  <c r="P110" i="23"/>
  <c r="B110" i="23"/>
  <c r="S109" i="23"/>
  <c r="R109" i="23"/>
  <c r="P109" i="23"/>
  <c r="B109" i="23"/>
  <c r="S108" i="23"/>
  <c r="R108" i="23"/>
  <c r="P108" i="23"/>
  <c r="B108" i="23"/>
  <c r="S107" i="23"/>
  <c r="R107" i="23"/>
  <c r="P107" i="23"/>
  <c r="B107" i="23"/>
  <c r="S106" i="23"/>
  <c r="R106" i="23"/>
  <c r="P106" i="23"/>
  <c r="B106" i="23"/>
  <c r="S105" i="23"/>
  <c r="R105" i="23"/>
  <c r="P105" i="23"/>
  <c r="B105" i="23"/>
  <c r="S104" i="23"/>
  <c r="R104" i="23"/>
  <c r="P104" i="23"/>
  <c r="B104" i="23"/>
  <c r="S103" i="23"/>
  <c r="R103" i="23"/>
  <c r="P103" i="23"/>
  <c r="B103" i="23"/>
  <c r="S102" i="23"/>
  <c r="R102" i="23"/>
  <c r="P102" i="23"/>
  <c r="B102" i="23"/>
  <c r="S101" i="23"/>
  <c r="R101" i="23"/>
  <c r="P101" i="23"/>
  <c r="B101" i="23"/>
  <c r="S100" i="23"/>
  <c r="R100" i="23"/>
  <c r="P100" i="23"/>
  <c r="B100" i="23"/>
  <c r="S99" i="23"/>
  <c r="R99" i="23"/>
  <c r="P99" i="23"/>
  <c r="B99" i="23"/>
  <c r="S98" i="23"/>
  <c r="R98" i="23"/>
  <c r="P98" i="23"/>
  <c r="B98" i="23"/>
  <c r="S97" i="23"/>
  <c r="R97" i="23"/>
  <c r="P97" i="23"/>
  <c r="B97" i="23"/>
  <c r="S96" i="23"/>
  <c r="R96" i="23"/>
  <c r="P96" i="23"/>
  <c r="B96" i="23"/>
  <c r="S95" i="23"/>
  <c r="R95" i="23"/>
  <c r="P95" i="23"/>
  <c r="B95" i="23"/>
  <c r="S94" i="23"/>
  <c r="R94" i="23"/>
  <c r="P94" i="23"/>
  <c r="B94" i="23"/>
  <c r="S93" i="23"/>
  <c r="R93" i="23"/>
  <c r="P93" i="23"/>
  <c r="B93" i="23"/>
  <c r="S92" i="23"/>
  <c r="R92" i="23"/>
  <c r="P92" i="23"/>
  <c r="B92" i="23"/>
  <c r="S91" i="23"/>
  <c r="R91" i="23"/>
  <c r="P91" i="23"/>
  <c r="B91" i="23"/>
  <c r="S90" i="23"/>
  <c r="R90" i="23"/>
  <c r="P90" i="23"/>
  <c r="B90" i="23"/>
  <c r="S89" i="23"/>
  <c r="R89" i="23"/>
  <c r="P89" i="23"/>
  <c r="B89" i="23"/>
  <c r="S88" i="23"/>
  <c r="R88" i="23"/>
  <c r="P88" i="23"/>
  <c r="B88" i="23"/>
  <c r="S87" i="23"/>
  <c r="R87" i="23"/>
  <c r="P87" i="23"/>
  <c r="B87" i="23"/>
  <c r="S86" i="23"/>
  <c r="R86" i="23"/>
  <c r="P86" i="23"/>
  <c r="B86" i="23"/>
  <c r="S85" i="23"/>
  <c r="R85" i="23"/>
  <c r="P85" i="23"/>
  <c r="B85" i="23"/>
  <c r="S84" i="23"/>
  <c r="R84" i="23"/>
  <c r="P84" i="23"/>
  <c r="B84" i="23"/>
  <c r="S83" i="23"/>
  <c r="R83" i="23"/>
  <c r="P83" i="23"/>
  <c r="B83" i="23"/>
  <c r="S82" i="23"/>
  <c r="R82" i="23"/>
  <c r="P82" i="23"/>
  <c r="B82" i="23"/>
  <c r="S81" i="23"/>
  <c r="R81" i="23"/>
  <c r="P81" i="23"/>
  <c r="B81" i="23"/>
  <c r="S80" i="23"/>
  <c r="R80" i="23"/>
  <c r="P80" i="23"/>
  <c r="B80" i="23"/>
  <c r="S79" i="23"/>
  <c r="R79" i="23"/>
  <c r="P79" i="23"/>
  <c r="B79" i="23"/>
  <c r="S78" i="23"/>
  <c r="R78" i="23"/>
  <c r="P78" i="23"/>
  <c r="B78" i="23"/>
  <c r="S77" i="23"/>
  <c r="R77" i="23"/>
  <c r="P77" i="23"/>
  <c r="B77" i="23"/>
  <c r="S76" i="23"/>
  <c r="R76" i="23"/>
  <c r="P76" i="23"/>
  <c r="B76" i="23"/>
  <c r="S75" i="23"/>
  <c r="R75" i="23"/>
  <c r="P75" i="23"/>
  <c r="B75" i="23"/>
  <c r="S74" i="23"/>
  <c r="R74" i="23"/>
  <c r="P74" i="23"/>
  <c r="B74" i="23"/>
  <c r="S73" i="23"/>
  <c r="R73" i="23"/>
  <c r="P73" i="23"/>
  <c r="B73" i="23"/>
  <c r="S72" i="23"/>
  <c r="R72" i="23"/>
  <c r="P72" i="23"/>
  <c r="B72" i="23"/>
  <c r="S71" i="23"/>
  <c r="R71" i="23"/>
  <c r="P71" i="23"/>
  <c r="B71" i="23"/>
  <c r="S70" i="23"/>
  <c r="R70" i="23"/>
  <c r="P70" i="23"/>
  <c r="B70" i="23"/>
  <c r="S69" i="23"/>
  <c r="R69" i="23"/>
  <c r="P69" i="23"/>
  <c r="B69" i="23"/>
  <c r="S68" i="23"/>
  <c r="R68" i="23"/>
  <c r="P68" i="23"/>
  <c r="B68" i="23"/>
  <c r="S67" i="23"/>
  <c r="R67" i="23"/>
  <c r="P67" i="23"/>
  <c r="B67" i="23"/>
  <c r="S66" i="23"/>
  <c r="R66" i="23"/>
  <c r="P66" i="23"/>
  <c r="B66" i="23"/>
  <c r="S65" i="23"/>
  <c r="R65" i="23"/>
  <c r="P65" i="23"/>
  <c r="B65" i="23"/>
  <c r="S64" i="23"/>
  <c r="R64" i="23"/>
  <c r="P64" i="23"/>
  <c r="B64" i="23"/>
  <c r="B44" i="23"/>
  <c r="B46" i="23"/>
  <c r="B48" i="23"/>
  <c r="B50" i="23"/>
  <c r="B52" i="23"/>
  <c r="B54" i="23"/>
  <c r="B56" i="23"/>
  <c r="B58" i="23"/>
  <c r="B60" i="23"/>
  <c r="B62" i="23"/>
  <c r="V63" i="23"/>
  <c r="P63" i="23"/>
  <c r="R63" i="23"/>
  <c r="S63" i="23"/>
  <c r="V62" i="23"/>
  <c r="P62" i="23"/>
  <c r="R62" i="23"/>
  <c r="S62" i="23"/>
  <c r="V61" i="23"/>
  <c r="P61" i="23"/>
  <c r="R61" i="23"/>
  <c r="S61" i="23"/>
  <c r="V60" i="23"/>
  <c r="P60" i="23"/>
  <c r="R60" i="23"/>
  <c r="S60" i="23"/>
  <c r="V59" i="23"/>
  <c r="P59" i="23"/>
  <c r="R59" i="23"/>
  <c r="S59" i="23"/>
  <c r="V58" i="23"/>
  <c r="P58" i="23"/>
  <c r="R58" i="23"/>
  <c r="S58" i="23"/>
  <c r="V57" i="23"/>
  <c r="P57" i="23"/>
  <c r="R57" i="23"/>
  <c r="S57" i="23"/>
  <c r="V56" i="23"/>
  <c r="P56" i="23"/>
  <c r="R56" i="23"/>
  <c r="S56" i="23"/>
  <c r="V55" i="23"/>
  <c r="P55" i="23"/>
  <c r="R55" i="23"/>
  <c r="S55" i="23"/>
  <c r="V54" i="23"/>
  <c r="P54" i="23"/>
  <c r="R54" i="23"/>
  <c r="S54" i="23"/>
  <c r="V53" i="23"/>
  <c r="P53" i="23"/>
  <c r="R53" i="23"/>
  <c r="S53" i="23"/>
  <c r="V52" i="23"/>
  <c r="P52" i="23"/>
  <c r="R52" i="23"/>
  <c r="S52" i="23"/>
  <c r="V51" i="23"/>
  <c r="P51" i="23"/>
  <c r="R51" i="23"/>
  <c r="S51" i="23"/>
  <c r="V50" i="23"/>
  <c r="V49" i="23"/>
  <c r="P49" i="23"/>
  <c r="R49" i="23"/>
  <c r="S49" i="23"/>
  <c r="V48" i="23"/>
  <c r="P48" i="23"/>
  <c r="R48" i="23"/>
  <c r="S48" i="23"/>
  <c r="V47" i="23"/>
  <c r="P47" i="23"/>
  <c r="R47" i="23"/>
  <c r="S47" i="23"/>
  <c r="V46" i="23"/>
  <c r="V45" i="23"/>
  <c r="P45" i="23"/>
  <c r="R45" i="23"/>
  <c r="S45" i="23"/>
  <c r="V44" i="23"/>
  <c r="P44" i="23"/>
  <c r="R44" i="23"/>
  <c r="S44" i="23"/>
  <c r="V41" i="23"/>
  <c r="P41" i="23"/>
  <c r="R41" i="23"/>
  <c r="S41" i="23"/>
  <c r="V40" i="23"/>
  <c r="P40" i="23"/>
  <c r="R40" i="23"/>
  <c r="S40" i="23"/>
  <c r="V39" i="23"/>
  <c r="P39" i="23"/>
  <c r="R39" i="23"/>
  <c r="S39" i="23"/>
  <c r="V38" i="23"/>
  <c r="V37" i="23"/>
  <c r="P37" i="23"/>
  <c r="R37" i="23"/>
  <c r="S37" i="23"/>
  <c r="V36" i="23"/>
  <c r="P36" i="23"/>
  <c r="R36" i="23"/>
  <c r="S36" i="23"/>
  <c r="V35" i="23"/>
  <c r="P35" i="23"/>
  <c r="R35" i="23"/>
  <c r="S35" i="23"/>
  <c r="V31" i="23"/>
  <c r="P31" i="23"/>
  <c r="R31" i="23"/>
  <c r="S31" i="23"/>
  <c r="V30" i="23"/>
  <c r="P30" i="23"/>
  <c r="R30" i="23"/>
  <c r="S30" i="23"/>
  <c r="V29" i="23"/>
  <c r="P29" i="23"/>
  <c r="R29" i="23"/>
  <c r="S29" i="23"/>
  <c r="V28" i="23"/>
  <c r="P28" i="23"/>
  <c r="R28" i="23"/>
  <c r="S28" i="23"/>
  <c r="V27" i="23"/>
  <c r="P27" i="23"/>
  <c r="R27" i="23"/>
  <c r="S27" i="23"/>
  <c r="V26" i="23"/>
  <c r="P26" i="23"/>
  <c r="R26" i="23"/>
  <c r="S26" i="23"/>
  <c r="V25" i="23"/>
  <c r="P25" i="23"/>
  <c r="R25" i="23"/>
  <c r="S25" i="23"/>
  <c r="V24" i="23"/>
  <c r="P24" i="23"/>
  <c r="R24" i="23"/>
  <c r="S24" i="23"/>
  <c r="V23" i="23"/>
  <c r="P23" i="23"/>
  <c r="R23" i="23"/>
  <c r="S23" i="23"/>
  <c r="V22" i="23"/>
  <c r="V21" i="23"/>
  <c r="P21" i="23"/>
  <c r="R21" i="23"/>
  <c r="S21" i="23"/>
  <c r="V20" i="23"/>
  <c r="V19" i="23"/>
  <c r="P19" i="23"/>
  <c r="R19" i="23"/>
  <c r="S19" i="23"/>
  <c r="V18" i="23"/>
  <c r="P18" i="23"/>
  <c r="R18" i="23"/>
  <c r="S18" i="23"/>
  <c r="V17" i="23"/>
  <c r="P17" i="23"/>
  <c r="R17" i="23"/>
  <c r="S17" i="23"/>
  <c r="V16" i="23"/>
  <c r="P16" i="23"/>
  <c r="R16" i="23"/>
  <c r="S16" i="23"/>
  <c r="V15" i="23"/>
  <c r="P15" i="23"/>
  <c r="R15" i="23"/>
  <c r="S15" i="23"/>
  <c r="V14" i="23"/>
  <c r="S14" i="23"/>
  <c r="R14" i="23"/>
  <c r="P14" i="23"/>
  <c r="V13" i="23"/>
  <c r="P13" i="23"/>
  <c r="R13" i="23"/>
  <c r="S13" i="23"/>
  <c r="V12" i="23"/>
  <c r="P12" i="23"/>
  <c r="R12" i="23"/>
  <c r="S12" i="23"/>
  <c r="V11" i="23"/>
  <c r="P11" i="23"/>
  <c r="R11" i="23"/>
  <c r="S11" i="23"/>
  <c r="V10" i="23"/>
  <c r="P10" i="23"/>
  <c r="R10" i="23"/>
  <c r="S10" i="23"/>
  <c r="V9" i="23"/>
  <c r="P9" i="23"/>
  <c r="R9" i="23"/>
  <c r="S9" i="23"/>
  <c r="V8" i="23"/>
  <c r="P8" i="23"/>
  <c r="R8" i="23"/>
  <c r="S8" i="23"/>
  <c r="G5" i="23"/>
  <c r="P4" i="23"/>
  <c r="L4" i="23"/>
  <c r="S279" i="22"/>
  <c r="R279" i="22"/>
  <c r="P279" i="22"/>
  <c r="B279" i="22"/>
  <c r="S278" i="22"/>
  <c r="R278" i="22"/>
  <c r="P278" i="22"/>
  <c r="B278" i="22"/>
  <c r="S277" i="22"/>
  <c r="R277" i="22"/>
  <c r="P277" i="22"/>
  <c r="B277" i="22"/>
  <c r="S276" i="22"/>
  <c r="R276" i="22"/>
  <c r="P276" i="22"/>
  <c r="B276" i="22"/>
  <c r="S275" i="22"/>
  <c r="R275" i="22"/>
  <c r="P275" i="22"/>
  <c r="B275" i="22"/>
  <c r="S274" i="22"/>
  <c r="R274" i="22"/>
  <c r="P274" i="22"/>
  <c r="B274" i="22"/>
  <c r="S273" i="22"/>
  <c r="R273" i="22"/>
  <c r="P273" i="22"/>
  <c r="B273" i="22"/>
  <c r="S272" i="22"/>
  <c r="R272" i="22"/>
  <c r="P272" i="22"/>
  <c r="B272" i="22"/>
  <c r="S271" i="22"/>
  <c r="R271" i="22"/>
  <c r="P271" i="22"/>
  <c r="B271" i="22"/>
  <c r="S270" i="22"/>
  <c r="R270" i="22"/>
  <c r="P270" i="22"/>
  <c r="B270" i="22"/>
  <c r="S269" i="22"/>
  <c r="R269" i="22"/>
  <c r="P269" i="22"/>
  <c r="B269" i="22"/>
  <c r="S268" i="22"/>
  <c r="R268" i="22"/>
  <c r="P268" i="22"/>
  <c r="B268" i="22"/>
  <c r="S267" i="22"/>
  <c r="R267" i="22"/>
  <c r="P267" i="22"/>
  <c r="B267" i="22"/>
  <c r="S266" i="22"/>
  <c r="R266" i="22"/>
  <c r="P266" i="22"/>
  <c r="B266" i="22"/>
  <c r="S265" i="22"/>
  <c r="R265" i="22"/>
  <c r="P265" i="22"/>
  <c r="B265" i="22"/>
  <c r="S264" i="22"/>
  <c r="R264" i="22"/>
  <c r="P264" i="22"/>
  <c r="B264" i="22"/>
  <c r="S263" i="22"/>
  <c r="R263" i="22"/>
  <c r="P263" i="22"/>
  <c r="B263" i="22"/>
  <c r="S262" i="22"/>
  <c r="R262" i="22"/>
  <c r="P262" i="22"/>
  <c r="B262" i="22"/>
  <c r="S261" i="22"/>
  <c r="R261" i="22"/>
  <c r="P261" i="22"/>
  <c r="B261" i="22"/>
  <c r="S260" i="22"/>
  <c r="R260" i="22"/>
  <c r="P260" i="22"/>
  <c r="B260" i="22"/>
  <c r="S259" i="22"/>
  <c r="R259" i="22"/>
  <c r="P259" i="22"/>
  <c r="B259" i="22"/>
  <c r="S258" i="22"/>
  <c r="R258" i="22"/>
  <c r="P258" i="22"/>
  <c r="B258" i="22"/>
  <c r="S257" i="22"/>
  <c r="R257" i="22"/>
  <c r="P257" i="22"/>
  <c r="B257" i="22"/>
  <c r="S256" i="22"/>
  <c r="R256" i="22"/>
  <c r="P256" i="22"/>
  <c r="B256" i="22"/>
  <c r="S255" i="22"/>
  <c r="R255" i="22"/>
  <c r="P255" i="22"/>
  <c r="B255" i="22"/>
  <c r="S254" i="22"/>
  <c r="R254" i="22"/>
  <c r="P254" i="22"/>
  <c r="B254" i="22"/>
  <c r="S253" i="22"/>
  <c r="R253" i="22"/>
  <c r="P253" i="22"/>
  <c r="B253" i="22"/>
  <c r="S252" i="22"/>
  <c r="R252" i="22"/>
  <c r="P252" i="22"/>
  <c r="B252" i="22"/>
  <c r="S251" i="22"/>
  <c r="R251" i="22"/>
  <c r="P251" i="22"/>
  <c r="B251" i="22"/>
  <c r="S250" i="22"/>
  <c r="R250" i="22"/>
  <c r="P250" i="22"/>
  <c r="B250" i="22"/>
  <c r="S249" i="22"/>
  <c r="R249" i="22"/>
  <c r="P249" i="22"/>
  <c r="B249" i="22"/>
  <c r="S248" i="22"/>
  <c r="R248" i="22"/>
  <c r="P248" i="22"/>
  <c r="B248" i="22"/>
  <c r="S247" i="22"/>
  <c r="R247" i="22"/>
  <c r="P247" i="22"/>
  <c r="B247" i="22"/>
  <c r="S246" i="22"/>
  <c r="R246" i="22"/>
  <c r="P246" i="22"/>
  <c r="B246" i="22"/>
  <c r="S245" i="22"/>
  <c r="R245" i="22"/>
  <c r="P245" i="22"/>
  <c r="B245" i="22"/>
  <c r="S244" i="22"/>
  <c r="R244" i="22"/>
  <c r="P244" i="22"/>
  <c r="B244" i="22"/>
  <c r="S243" i="22"/>
  <c r="R243" i="22"/>
  <c r="P243" i="22"/>
  <c r="B243" i="22"/>
  <c r="S242" i="22"/>
  <c r="R242" i="22"/>
  <c r="P242" i="22"/>
  <c r="B242" i="22"/>
  <c r="S241" i="22"/>
  <c r="R241" i="22"/>
  <c r="P241" i="22"/>
  <c r="B241" i="22"/>
  <c r="S240" i="22"/>
  <c r="R240" i="22"/>
  <c r="P240" i="22"/>
  <c r="B240" i="22"/>
  <c r="S239" i="22"/>
  <c r="R239" i="22"/>
  <c r="P239" i="22"/>
  <c r="B239" i="22"/>
  <c r="S238" i="22"/>
  <c r="R238" i="22"/>
  <c r="P238" i="22"/>
  <c r="B238" i="22"/>
  <c r="S237" i="22"/>
  <c r="R237" i="22"/>
  <c r="P237" i="22"/>
  <c r="B237" i="22"/>
  <c r="S236" i="22"/>
  <c r="R236" i="22"/>
  <c r="P236" i="22"/>
  <c r="B236" i="22"/>
  <c r="S235" i="22"/>
  <c r="R235" i="22"/>
  <c r="P235" i="22"/>
  <c r="B235" i="22"/>
  <c r="S234" i="22"/>
  <c r="R234" i="22"/>
  <c r="P234" i="22"/>
  <c r="B234" i="22"/>
  <c r="S233" i="22"/>
  <c r="R233" i="22"/>
  <c r="P233" i="22"/>
  <c r="B233" i="22"/>
  <c r="S232" i="22"/>
  <c r="R232" i="22"/>
  <c r="P232" i="22"/>
  <c r="B232" i="22"/>
  <c r="S231" i="22"/>
  <c r="R231" i="22"/>
  <c r="P231" i="22"/>
  <c r="B231" i="22"/>
  <c r="S230" i="22"/>
  <c r="R230" i="22"/>
  <c r="P230" i="22"/>
  <c r="B230" i="22"/>
  <c r="S229" i="22"/>
  <c r="R229" i="22"/>
  <c r="P229" i="22"/>
  <c r="B229" i="22"/>
  <c r="S228" i="22"/>
  <c r="R228" i="22"/>
  <c r="P228" i="22"/>
  <c r="B228" i="22"/>
  <c r="S227" i="22"/>
  <c r="R227" i="22"/>
  <c r="P227" i="22"/>
  <c r="B227" i="22"/>
  <c r="S226" i="22"/>
  <c r="R226" i="22"/>
  <c r="P226" i="22"/>
  <c r="B226" i="22"/>
  <c r="S225" i="22"/>
  <c r="R225" i="22"/>
  <c r="P225" i="22"/>
  <c r="B225" i="22"/>
  <c r="S224" i="22"/>
  <c r="R224" i="22"/>
  <c r="P224" i="22"/>
  <c r="B224" i="22"/>
  <c r="S223" i="22"/>
  <c r="R223" i="22"/>
  <c r="P223" i="22"/>
  <c r="B223" i="22"/>
  <c r="S222" i="22"/>
  <c r="R222" i="22"/>
  <c r="P222" i="22"/>
  <c r="B222" i="22"/>
  <c r="S221" i="22"/>
  <c r="R221" i="22"/>
  <c r="P221" i="22"/>
  <c r="B221" i="22"/>
  <c r="S220" i="22"/>
  <c r="R220" i="22"/>
  <c r="P220" i="22"/>
  <c r="B220" i="22"/>
  <c r="S219" i="22"/>
  <c r="R219" i="22"/>
  <c r="P219" i="22"/>
  <c r="B219" i="22"/>
  <c r="S218" i="22"/>
  <c r="R218" i="22"/>
  <c r="P218" i="22"/>
  <c r="B218" i="22"/>
  <c r="S217" i="22"/>
  <c r="R217" i="22"/>
  <c r="P217" i="22"/>
  <c r="B217" i="22"/>
  <c r="S216" i="22"/>
  <c r="R216" i="22"/>
  <c r="P216" i="22"/>
  <c r="B216" i="22"/>
  <c r="S215" i="22"/>
  <c r="R215" i="22"/>
  <c r="P215" i="22"/>
  <c r="B215" i="22"/>
  <c r="S214" i="22"/>
  <c r="R214" i="22"/>
  <c r="P214" i="22"/>
  <c r="B214" i="22"/>
  <c r="S213" i="22"/>
  <c r="R213" i="22"/>
  <c r="P213" i="22"/>
  <c r="B213" i="22"/>
  <c r="S212" i="22"/>
  <c r="R212" i="22"/>
  <c r="P212" i="22"/>
  <c r="B212" i="22"/>
  <c r="S211" i="22"/>
  <c r="R211" i="22"/>
  <c r="P211" i="22"/>
  <c r="B211" i="22"/>
  <c r="S210" i="22"/>
  <c r="R210" i="22"/>
  <c r="P210" i="22"/>
  <c r="B210" i="22"/>
  <c r="S209" i="22"/>
  <c r="R209" i="22"/>
  <c r="P209" i="22"/>
  <c r="B209" i="22"/>
  <c r="S208" i="22"/>
  <c r="R208" i="22"/>
  <c r="P208" i="22"/>
  <c r="B208" i="22"/>
  <c r="S207" i="22"/>
  <c r="R207" i="22"/>
  <c r="P207" i="22"/>
  <c r="B207" i="22"/>
  <c r="S206" i="22"/>
  <c r="R206" i="22"/>
  <c r="P206" i="22"/>
  <c r="B206" i="22"/>
  <c r="S205" i="22"/>
  <c r="R205" i="22"/>
  <c r="P205" i="22"/>
  <c r="B205" i="22"/>
  <c r="S204" i="22"/>
  <c r="R204" i="22"/>
  <c r="P204" i="22"/>
  <c r="B204" i="22"/>
  <c r="S203" i="22"/>
  <c r="R203" i="22"/>
  <c r="P203" i="22"/>
  <c r="B203" i="22"/>
  <c r="S202" i="22"/>
  <c r="R202" i="22"/>
  <c r="P202" i="22"/>
  <c r="B202" i="22"/>
  <c r="S201" i="22"/>
  <c r="R201" i="22"/>
  <c r="P201" i="22"/>
  <c r="B201" i="22"/>
  <c r="S200" i="22"/>
  <c r="R200" i="22"/>
  <c r="P200" i="22"/>
  <c r="B200" i="22"/>
  <c r="S199" i="22"/>
  <c r="R199" i="22"/>
  <c r="P199" i="22"/>
  <c r="B199" i="22"/>
  <c r="S198" i="22"/>
  <c r="R198" i="22"/>
  <c r="P198" i="22"/>
  <c r="B198" i="22"/>
  <c r="S197" i="22"/>
  <c r="R197" i="22"/>
  <c r="P197" i="22"/>
  <c r="B197" i="22"/>
  <c r="S196" i="22"/>
  <c r="R196" i="22"/>
  <c r="P196" i="22"/>
  <c r="B196" i="22"/>
  <c r="S195" i="22"/>
  <c r="R195" i="22"/>
  <c r="P195" i="22"/>
  <c r="B195" i="22"/>
  <c r="S194" i="22"/>
  <c r="R194" i="22"/>
  <c r="P194" i="22"/>
  <c r="B194" i="22"/>
  <c r="S193" i="22"/>
  <c r="R193" i="22"/>
  <c r="P193" i="22"/>
  <c r="B193" i="22"/>
  <c r="S192" i="22"/>
  <c r="R192" i="22"/>
  <c r="P192" i="22"/>
  <c r="B192" i="22"/>
  <c r="S191" i="22"/>
  <c r="R191" i="22"/>
  <c r="P191" i="22"/>
  <c r="B191" i="22"/>
  <c r="S190" i="22"/>
  <c r="R190" i="22"/>
  <c r="P190" i="22"/>
  <c r="B190" i="22"/>
  <c r="S189" i="22"/>
  <c r="R189" i="22"/>
  <c r="P189" i="22"/>
  <c r="B189" i="22"/>
  <c r="S188" i="22"/>
  <c r="R188" i="22"/>
  <c r="P188" i="22"/>
  <c r="B188" i="22"/>
  <c r="S187" i="22"/>
  <c r="R187" i="22"/>
  <c r="P187" i="22"/>
  <c r="B187" i="22"/>
  <c r="S186" i="22"/>
  <c r="R186" i="22"/>
  <c r="P186" i="22"/>
  <c r="B186" i="22"/>
  <c r="S185" i="22"/>
  <c r="R185" i="22"/>
  <c r="P185" i="22"/>
  <c r="B185" i="22"/>
  <c r="S184" i="22"/>
  <c r="R184" i="22"/>
  <c r="P184" i="22"/>
  <c r="B184" i="22"/>
  <c r="S183" i="22"/>
  <c r="R183" i="22"/>
  <c r="P183" i="22"/>
  <c r="B183" i="22"/>
  <c r="S182" i="22"/>
  <c r="R182" i="22"/>
  <c r="P182" i="22"/>
  <c r="B182" i="22"/>
  <c r="S181" i="22"/>
  <c r="R181" i="22"/>
  <c r="P181" i="22"/>
  <c r="B181" i="22"/>
  <c r="S180" i="22"/>
  <c r="R180" i="22"/>
  <c r="P180" i="22"/>
  <c r="B180" i="22"/>
  <c r="S179" i="22"/>
  <c r="R179" i="22"/>
  <c r="P179" i="22"/>
  <c r="B179" i="22"/>
  <c r="S178" i="22"/>
  <c r="R178" i="22"/>
  <c r="P178" i="22"/>
  <c r="B178" i="22"/>
  <c r="S177" i="22"/>
  <c r="R177" i="22"/>
  <c r="P177" i="22"/>
  <c r="B177" i="22"/>
  <c r="S176" i="22"/>
  <c r="R176" i="22"/>
  <c r="P176" i="22"/>
  <c r="B176" i="22"/>
  <c r="S175" i="22"/>
  <c r="R175" i="22"/>
  <c r="P175" i="22"/>
  <c r="B175" i="22"/>
  <c r="S174" i="22"/>
  <c r="R174" i="22"/>
  <c r="P174" i="22"/>
  <c r="B174" i="22"/>
  <c r="S173" i="22"/>
  <c r="R173" i="22"/>
  <c r="P173" i="22"/>
  <c r="B173" i="22"/>
  <c r="S172" i="22"/>
  <c r="R172" i="22"/>
  <c r="P172" i="22"/>
  <c r="B172" i="22"/>
  <c r="S171" i="22"/>
  <c r="R171" i="22"/>
  <c r="P171" i="22"/>
  <c r="B171" i="22"/>
  <c r="S170" i="22"/>
  <c r="R170" i="22"/>
  <c r="P170" i="22"/>
  <c r="B170" i="22"/>
  <c r="S169" i="22"/>
  <c r="R169" i="22"/>
  <c r="P169" i="22"/>
  <c r="B169" i="22"/>
  <c r="S168" i="22"/>
  <c r="R168" i="22"/>
  <c r="P168" i="22"/>
  <c r="B168" i="22"/>
  <c r="S167" i="22"/>
  <c r="R167" i="22"/>
  <c r="P167" i="22"/>
  <c r="B167" i="22"/>
  <c r="S166" i="22"/>
  <c r="R166" i="22"/>
  <c r="P166" i="22"/>
  <c r="B166" i="22"/>
  <c r="S165" i="22"/>
  <c r="R165" i="22"/>
  <c r="P165" i="22"/>
  <c r="B165" i="22"/>
  <c r="S164" i="22"/>
  <c r="R164" i="22"/>
  <c r="P164" i="22"/>
  <c r="B164" i="22"/>
  <c r="S163" i="22"/>
  <c r="R163" i="22"/>
  <c r="P163" i="22"/>
  <c r="B163" i="22"/>
  <c r="S162" i="22"/>
  <c r="R162" i="22"/>
  <c r="P162" i="22"/>
  <c r="B162" i="22"/>
  <c r="S161" i="22"/>
  <c r="R161" i="22"/>
  <c r="P161" i="22"/>
  <c r="B161" i="22"/>
  <c r="S160" i="22"/>
  <c r="R160" i="22"/>
  <c r="P160" i="22"/>
  <c r="B160" i="22"/>
  <c r="S159" i="22"/>
  <c r="R159" i="22"/>
  <c r="P159" i="22"/>
  <c r="B159" i="22"/>
  <c r="S158" i="22"/>
  <c r="R158" i="22"/>
  <c r="P158" i="22"/>
  <c r="B158" i="22"/>
  <c r="S157" i="22"/>
  <c r="R157" i="22"/>
  <c r="P157" i="22"/>
  <c r="B157" i="22"/>
  <c r="S156" i="22"/>
  <c r="R156" i="22"/>
  <c r="P156" i="22"/>
  <c r="B156" i="22"/>
  <c r="S155" i="22"/>
  <c r="R155" i="22"/>
  <c r="P155" i="22"/>
  <c r="B155" i="22"/>
  <c r="S154" i="22"/>
  <c r="R154" i="22"/>
  <c r="P154" i="22"/>
  <c r="B154" i="22"/>
  <c r="S153" i="22"/>
  <c r="R153" i="22"/>
  <c r="P153" i="22"/>
  <c r="B153" i="22"/>
  <c r="S152" i="22"/>
  <c r="R152" i="22"/>
  <c r="P152" i="22"/>
  <c r="B152" i="22"/>
  <c r="S151" i="22"/>
  <c r="R151" i="22"/>
  <c r="P151" i="22"/>
  <c r="B151" i="22"/>
  <c r="V150" i="22"/>
  <c r="P150" i="22"/>
  <c r="R150" i="22"/>
  <c r="S150" i="22"/>
  <c r="V149" i="22"/>
  <c r="P149" i="22"/>
  <c r="R149" i="22"/>
  <c r="S149" i="22"/>
  <c r="V148" i="22"/>
  <c r="P148" i="22"/>
  <c r="R148" i="22"/>
  <c r="S148" i="22"/>
  <c r="V147" i="22"/>
  <c r="P147" i="22"/>
  <c r="R147" i="22"/>
  <c r="S147" i="22"/>
  <c r="V146" i="22"/>
  <c r="P146" i="22"/>
  <c r="R146" i="22"/>
  <c r="S146" i="22"/>
  <c r="V145" i="22"/>
  <c r="P145" i="22"/>
  <c r="R145" i="22"/>
  <c r="S145" i="22"/>
  <c r="V144" i="22"/>
  <c r="P144" i="22"/>
  <c r="R144" i="22"/>
  <c r="S144" i="22"/>
  <c r="V143" i="22"/>
  <c r="P143" i="22"/>
  <c r="R143" i="22"/>
  <c r="S143" i="22"/>
  <c r="V142" i="22"/>
  <c r="P142" i="22"/>
  <c r="R142" i="22"/>
  <c r="S142" i="22"/>
  <c r="V141" i="22"/>
  <c r="P141" i="22"/>
  <c r="R141" i="22"/>
  <c r="S141" i="22"/>
  <c r="V140" i="22"/>
  <c r="P140" i="22"/>
  <c r="R140" i="22"/>
  <c r="S140" i="22"/>
  <c r="V139" i="22"/>
  <c r="P139" i="22"/>
  <c r="R139" i="22"/>
  <c r="S139" i="22"/>
  <c r="V138" i="22"/>
  <c r="P138" i="22"/>
  <c r="R138" i="22"/>
  <c r="S138" i="22"/>
  <c r="V137" i="22"/>
  <c r="P137" i="22"/>
  <c r="R137" i="22"/>
  <c r="S137" i="22"/>
  <c r="V136" i="22"/>
  <c r="P136" i="22"/>
  <c r="R136" i="22"/>
  <c r="S136" i="22"/>
  <c r="V132" i="22"/>
  <c r="P132" i="22"/>
  <c r="R132" i="22"/>
  <c r="S132" i="22"/>
  <c r="V131" i="22"/>
  <c r="P131" i="22"/>
  <c r="R131" i="22"/>
  <c r="S131" i="22"/>
  <c r="V130" i="22"/>
  <c r="P130" i="22"/>
  <c r="R130" i="22"/>
  <c r="S130" i="22"/>
  <c r="V129" i="22"/>
  <c r="P129" i="22"/>
  <c r="R129" i="22"/>
  <c r="S129" i="22"/>
  <c r="V128" i="22"/>
  <c r="P128" i="22"/>
  <c r="R128" i="22"/>
  <c r="S128" i="22"/>
  <c r="V127" i="22"/>
  <c r="P127" i="22"/>
  <c r="R127" i="22"/>
  <c r="S127" i="22"/>
  <c r="V126" i="22"/>
  <c r="P126" i="22"/>
  <c r="R126" i="22"/>
  <c r="S126" i="22"/>
  <c r="V124" i="22"/>
  <c r="P124" i="22"/>
  <c r="R124" i="22"/>
  <c r="S124" i="22"/>
  <c r="V123" i="22"/>
  <c r="P123" i="22"/>
  <c r="R123" i="22"/>
  <c r="S123" i="22"/>
  <c r="V122" i="22"/>
  <c r="P122" i="22"/>
  <c r="R122" i="22"/>
  <c r="S122" i="22"/>
  <c r="V121" i="22"/>
  <c r="P121" i="22"/>
  <c r="R121" i="22"/>
  <c r="S121" i="22"/>
  <c r="V120" i="22"/>
  <c r="P120" i="22"/>
  <c r="R120" i="22"/>
  <c r="S120" i="22"/>
  <c r="V119" i="22"/>
  <c r="P119" i="22"/>
  <c r="R119" i="22"/>
  <c r="S119" i="22"/>
  <c r="V118" i="22"/>
  <c r="P118" i="22"/>
  <c r="R118" i="22"/>
  <c r="S118" i="22"/>
  <c r="V117" i="22"/>
  <c r="P117" i="22"/>
  <c r="R117" i="22"/>
  <c r="S117" i="22"/>
  <c r="V116" i="22"/>
  <c r="P116" i="22"/>
  <c r="R116" i="22"/>
  <c r="S116" i="22"/>
  <c r="V115" i="22"/>
  <c r="P115" i="22"/>
  <c r="R115" i="22"/>
  <c r="S115" i="22"/>
  <c r="V114" i="22"/>
  <c r="V113" i="22"/>
  <c r="V112" i="22"/>
  <c r="P112" i="22"/>
  <c r="R112" i="22"/>
  <c r="S112" i="22"/>
  <c r="V111" i="22"/>
  <c r="P111" i="22"/>
  <c r="R111" i="22"/>
  <c r="S111" i="22"/>
  <c r="V110" i="22"/>
  <c r="P110" i="22"/>
  <c r="R110" i="22"/>
  <c r="S110" i="22"/>
  <c r="V109" i="22"/>
  <c r="P109" i="22"/>
  <c r="R109" i="22"/>
  <c r="S109" i="22"/>
  <c r="V108" i="22"/>
  <c r="P108" i="22"/>
  <c r="R108" i="22"/>
  <c r="S108" i="22"/>
  <c r="V107" i="22"/>
  <c r="P107" i="22"/>
  <c r="R107" i="22"/>
  <c r="S107" i="22"/>
  <c r="V106" i="22"/>
  <c r="P106" i="22"/>
  <c r="R106" i="22"/>
  <c r="S106" i="22"/>
  <c r="V105" i="22"/>
  <c r="P105" i="22"/>
  <c r="R105" i="22"/>
  <c r="S105" i="22"/>
  <c r="V104" i="22"/>
  <c r="P104" i="22"/>
  <c r="R104" i="22"/>
  <c r="S104" i="22"/>
  <c r="V103" i="22"/>
  <c r="P103" i="22"/>
  <c r="R103" i="22"/>
  <c r="S103" i="22"/>
  <c r="V102" i="22"/>
  <c r="P102" i="22"/>
  <c r="R102" i="22"/>
  <c r="S102" i="22"/>
  <c r="V101" i="22"/>
  <c r="P101" i="22"/>
  <c r="R101" i="22"/>
  <c r="S101" i="22"/>
  <c r="V100" i="22"/>
  <c r="V99" i="22"/>
  <c r="P99" i="22"/>
  <c r="R99" i="22"/>
  <c r="S99" i="22"/>
  <c r="V98" i="22"/>
  <c r="P98" i="22"/>
  <c r="R98" i="22"/>
  <c r="S98" i="22"/>
  <c r="V97" i="22"/>
  <c r="P97" i="22"/>
  <c r="R97" i="22"/>
  <c r="S97" i="22"/>
  <c r="V96" i="22"/>
  <c r="P96" i="22"/>
  <c r="R96" i="22"/>
  <c r="S96" i="22"/>
  <c r="V95" i="22"/>
  <c r="P95" i="22"/>
  <c r="R95" i="22"/>
  <c r="S95" i="22"/>
  <c r="V94" i="22"/>
  <c r="P94" i="22"/>
  <c r="R94" i="22"/>
  <c r="S94" i="22"/>
  <c r="V93" i="22"/>
  <c r="P93" i="22"/>
  <c r="R93" i="22"/>
  <c r="S93" i="22"/>
  <c r="V92" i="22"/>
  <c r="P92" i="22"/>
  <c r="R92" i="22"/>
  <c r="S92" i="22"/>
  <c r="V91" i="22"/>
  <c r="P91" i="22"/>
  <c r="R91" i="22"/>
  <c r="S91" i="22"/>
  <c r="V90" i="22"/>
  <c r="P90" i="22"/>
  <c r="R90" i="22"/>
  <c r="S90" i="22"/>
  <c r="V89" i="22"/>
  <c r="P89" i="22"/>
  <c r="R89" i="22"/>
  <c r="S89" i="22"/>
  <c r="V88" i="22"/>
  <c r="P88" i="22"/>
  <c r="R88" i="22"/>
  <c r="S88" i="22"/>
  <c r="V87" i="22"/>
  <c r="P87" i="22"/>
  <c r="R87" i="22"/>
  <c r="S87" i="22"/>
  <c r="V86" i="22"/>
  <c r="P86" i="22"/>
  <c r="R86" i="22"/>
  <c r="S86" i="22"/>
  <c r="V85" i="22"/>
  <c r="P85" i="22"/>
  <c r="R85" i="22"/>
  <c r="S85" i="22"/>
  <c r="V84" i="22"/>
  <c r="P84" i="22"/>
  <c r="R84" i="22"/>
  <c r="S84" i="22"/>
  <c r="V83" i="22"/>
  <c r="V82" i="22"/>
  <c r="P82" i="22"/>
  <c r="R82" i="22"/>
  <c r="S82" i="22"/>
  <c r="V81" i="22"/>
  <c r="P81" i="22"/>
  <c r="R81" i="22"/>
  <c r="S81" i="22"/>
  <c r="V80" i="22"/>
  <c r="P80" i="22"/>
  <c r="R80" i="22"/>
  <c r="S80" i="22"/>
  <c r="V79" i="22"/>
  <c r="P79" i="22"/>
  <c r="R79" i="22"/>
  <c r="S79" i="22"/>
  <c r="V78" i="22"/>
  <c r="P78" i="22"/>
  <c r="R78" i="22"/>
  <c r="S78" i="22"/>
  <c r="V77" i="22"/>
  <c r="V76" i="22"/>
  <c r="P76" i="22"/>
  <c r="R76" i="22"/>
  <c r="S76" i="22"/>
  <c r="V75" i="22"/>
  <c r="P75" i="22"/>
  <c r="R75" i="22"/>
  <c r="S75" i="22"/>
  <c r="V74" i="22"/>
  <c r="P74" i="22"/>
  <c r="R74" i="22"/>
  <c r="S74" i="22"/>
  <c r="V73" i="22"/>
  <c r="P73" i="22"/>
  <c r="R73" i="22"/>
  <c r="S73" i="22"/>
  <c r="V72" i="22"/>
  <c r="P72" i="22"/>
  <c r="R72" i="22"/>
  <c r="S72" i="22"/>
  <c r="V71" i="22"/>
  <c r="P71" i="22"/>
  <c r="R71" i="22"/>
  <c r="S71" i="22"/>
  <c r="V70" i="22"/>
  <c r="P70" i="22"/>
  <c r="R70" i="22"/>
  <c r="S70" i="22"/>
  <c r="V69" i="22"/>
  <c r="P69" i="22"/>
  <c r="R69" i="22"/>
  <c r="S69" i="22"/>
  <c r="V68" i="22"/>
  <c r="P68" i="22"/>
  <c r="R68" i="22"/>
  <c r="S68" i="22"/>
  <c r="V67" i="22"/>
  <c r="P67" i="22"/>
  <c r="R67" i="22"/>
  <c r="S67" i="22"/>
  <c r="V66" i="22"/>
  <c r="P66" i="22"/>
  <c r="R66" i="22"/>
  <c r="S66" i="22"/>
  <c r="V65" i="22"/>
  <c r="P65" i="22"/>
  <c r="R65" i="22"/>
  <c r="S65" i="22"/>
  <c r="V64" i="22"/>
  <c r="P64" i="22"/>
  <c r="R64" i="22"/>
  <c r="S64" i="22"/>
  <c r="V63" i="22"/>
  <c r="P63" i="22"/>
  <c r="R63" i="22"/>
  <c r="S63" i="22"/>
  <c r="V62" i="22"/>
  <c r="P62" i="22"/>
  <c r="R62" i="22"/>
  <c r="S62" i="22"/>
  <c r="V61" i="22"/>
  <c r="P61" i="22"/>
  <c r="R61" i="22"/>
  <c r="S61" i="22"/>
  <c r="V60" i="22"/>
  <c r="P60" i="22"/>
  <c r="R60" i="22"/>
  <c r="S60" i="22"/>
  <c r="V59" i="22"/>
  <c r="P59" i="22"/>
  <c r="R59" i="22"/>
  <c r="S59" i="22"/>
  <c r="V58" i="22"/>
  <c r="P58" i="22"/>
  <c r="R58" i="22"/>
  <c r="S58" i="22"/>
  <c r="V57" i="22"/>
  <c r="P57" i="22"/>
  <c r="R57" i="22"/>
  <c r="S57" i="22"/>
  <c r="V56" i="22"/>
  <c r="P56" i="22"/>
  <c r="R56" i="22"/>
  <c r="S56" i="22"/>
  <c r="V55" i="22"/>
  <c r="P55" i="22"/>
  <c r="R55" i="22"/>
  <c r="S55" i="22"/>
  <c r="V54" i="22"/>
  <c r="P54" i="22"/>
  <c r="R54" i="22"/>
  <c r="S54" i="22"/>
  <c r="V53" i="22"/>
  <c r="P53" i="22"/>
  <c r="R53" i="22"/>
  <c r="S53" i="22"/>
  <c r="V52" i="22"/>
  <c r="V51" i="22"/>
  <c r="P51" i="22"/>
  <c r="R51" i="22"/>
  <c r="S51" i="22"/>
  <c r="V50" i="22"/>
  <c r="P50" i="22"/>
  <c r="R50" i="22"/>
  <c r="S50" i="22"/>
  <c r="V49" i="22"/>
  <c r="P49" i="22"/>
  <c r="R49" i="22"/>
  <c r="S49" i="22"/>
  <c r="V48" i="22"/>
  <c r="V47" i="22"/>
  <c r="P47" i="22"/>
  <c r="R47" i="22"/>
  <c r="S47" i="22"/>
  <c r="V46" i="22"/>
  <c r="P46" i="22"/>
  <c r="R46" i="22"/>
  <c r="S46" i="22"/>
  <c r="V45" i="22"/>
  <c r="P45" i="22"/>
  <c r="R45" i="22"/>
  <c r="S45" i="22"/>
  <c r="V44" i="22"/>
  <c r="P44" i="22"/>
  <c r="R44" i="22"/>
  <c r="S44" i="22"/>
  <c r="V43" i="22"/>
  <c r="P43" i="22"/>
  <c r="R43" i="22"/>
  <c r="S43" i="22"/>
  <c r="V42" i="22"/>
  <c r="V41" i="22"/>
  <c r="P41" i="22"/>
  <c r="R41" i="22"/>
  <c r="S41" i="22"/>
  <c r="V40" i="22"/>
  <c r="P40" i="22"/>
  <c r="R40" i="22"/>
  <c r="S40" i="22"/>
  <c r="V39" i="22"/>
  <c r="P39" i="22"/>
  <c r="R39" i="22"/>
  <c r="S39" i="22"/>
  <c r="V38" i="22"/>
  <c r="P38" i="22"/>
  <c r="R38" i="22"/>
  <c r="S38" i="22"/>
  <c r="V37" i="22"/>
  <c r="V36" i="22"/>
  <c r="P36" i="22"/>
  <c r="R36" i="22"/>
  <c r="S36" i="22"/>
  <c r="V35" i="22"/>
  <c r="P35" i="22"/>
  <c r="R35" i="22"/>
  <c r="S35" i="22"/>
  <c r="V34" i="22"/>
  <c r="P34" i="22"/>
  <c r="R34" i="22"/>
  <c r="S34" i="22"/>
  <c r="V33" i="22"/>
  <c r="P33" i="22"/>
  <c r="R33" i="22"/>
  <c r="S33" i="22"/>
  <c r="V32" i="22"/>
  <c r="V31" i="22"/>
  <c r="P31" i="22"/>
  <c r="R31" i="22"/>
  <c r="S31" i="22"/>
  <c r="V30" i="22"/>
  <c r="V29" i="22"/>
  <c r="P29" i="22"/>
  <c r="R29" i="22"/>
  <c r="S29" i="22"/>
  <c r="V28" i="22"/>
  <c r="P28" i="22"/>
  <c r="R28" i="22"/>
  <c r="S28" i="22"/>
  <c r="V27" i="22"/>
  <c r="P27" i="22"/>
  <c r="R27" i="22"/>
  <c r="S27" i="22"/>
  <c r="V26" i="22"/>
  <c r="P26" i="22"/>
  <c r="R26" i="22"/>
  <c r="S26" i="22"/>
  <c r="V25" i="22"/>
  <c r="P25" i="22"/>
  <c r="R25" i="22"/>
  <c r="S25" i="22"/>
  <c r="V24" i="22"/>
  <c r="P24" i="22"/>
  <c r="R24" i="22"/>
  <c r="S24" i="22"/>
  <c r="V23" i="22"/>
  <c r="P23" i="22"/>
  <c r="R23" i="22"/>
  <c r="S23" i="22"/>
  <c r="V22" i="22"/>
  <c r="V21" i="22"/>
  <c r="P21" i="22"/>
  <c r="R21" i="22"/>
  <c r="S21" i="22"/>
  <c r="V20" i="22"/>
  <c r="V19" i="22"/>
  <c r="P19" i="22"/>
  <c r="R19" i="22"/>
  <c r="S19" i="22"/>
  <c r="V18" i="22"/>
  <c r="P18" i="22"/>
  <c r="R18" i="22"/>
  <c r="S18" i="22"/>
  <c r="V17" i="22"/>
  <c r="P17" i="22"/>
  <c r="R17" i="22"/>
  <c r="S17" i="22"/>
  <c r="V16" i="22"/>
  <c r="P16" i="22"/>
  <c r="R16" i="22"/>
  <c r="S16" i="22"/>
  <c r="V15" i="22"/>
  <c r="P15" i="22"/>
  <c r="R15" i="22"/>
  <c r="S15" i="22"/>
  <c r="V14" i="22"/>
  <c r="S14" i="22"/>
  <c r="R14" i="22"/>
  <c r="P14" i="22"/>
  <c r="V13" i="22"/>
  <c r="P13" i="22"/>
  <c r="R13" i="22"/>
  <c r="S13" i="22"/>
  <c r="V12" i="22"/>
  <c r="P12" i="22"/>
  <c r="R12" i="22"/>
  <c r="S12" i="22"/>
  <c r="V11" i="22"/>
  <c r="P11" i="22"/>
  <c r="R11" i="22"/>
  <c r="S11" i="22"/>
  <c r="V10" i="22"/>
  <c r="P10" i="22"/>
  <c r="R10" i="22"/>
  <c r="S10" i="22"/>
  <c r="V9" i="22"/>
  <c r="P9" i="22"/>
  <c r="R9" i="22"/>
  <c r="S9" i="22"/>
  <c r="V8" i="22"/>
  <c r="P8" i="22"/>
  <c r="R8" i="22"/>
  <c r="S8" i="22"/>
  <c r="G5" i="22"/>
  <c r="P4" i="22"/>
  <c r="L4" i="22"/>
  <c r="H100" i="21"/>
  <c r="F100" i="21" s="1"/>
  <c r="G100" i="21"/>
  <c r="E100" i="21"/>
  <c r="D100" i="21"/>
  <c r="I95" i="21"/>
  <c r="D67" i="21" s="1"/>
  <c r="E67" i="21" s="1"/>
  <c r="I94" i="21"/>
  <c r="I93" i="21"/>
  <c r="D65" i="21" s="1"/>
  <c r="E65" i="21" s="1"/>
  <c r="I92" i="21"/>
  <c r="I91" i="21"/>
  <c r="D63" i="21" s="1"/>
  <c r="E63" i="21" s="1"/>
  <c r="I90" i="21"/>
  <c r="I89" i="21"/>
  <c r="I88" i="21"/>
  <c r="I87" i="21"/>
  <c r="I86" i="21"/>
  <c r="I85" i="21"/>
  <c r="D55" i="21" s="1"/>
  <c r="E55" i="21" s="1"/>
  <c r="I84" i="21"/>
  <c r="I83" i="21"/>
  <c r="D53" i="21" s="1"/>
  <c r="E53" i="21" s="1"/>
  <c r="I82" i="21"/>
  <c r="I81" i="21"/>
  <c r="I80" i="21"/>
  <c r="I79" i="21"/>
  <c r="D48" i="21" s="1"/>
  <c r="E48" i="21" s="1"/>
  <c r="I78" i="21"/>
  <c r="I77" i="21"/>
  <c r="D45" i="21" s="1"/>
  <c r="E45" i="21" s="1"/>
  <c r="I76" i="21"/>
  <c r="I75" i="21"/>
  <c r="D43" i="21" s="1"/>
  <c r="E43" i="21" s="1"/>
  <c r="I74" i="21"/>
  <c r="I73" i="21"/>
  <c r="I72" i="21"/>
  <c r="I71" i="21"/>
  <c r="I70" i="21"/>
  <c r="H17" i="21"/>
  <c r="C67" i="21"/>
  <c r="G10" i="21"/>
  <c r="D66" i="21"/>
  <c r="G32" i="21"/>
  <c r="C66" i="21" s="1"/>
  <c r="E66" i="21" s="1"/>
  <c r="C65" i="21"/>
  <c r="D64" i="21"/>
  <c r="E64" i="21" s="1"/>
  <c r="C64" i="21"/>
  <c r="C63" i="21"/>
  <c r="G62" i="21"/>
  <c r="D61" i="21"/>
  <c r="E61" i="21" s="1"/>
  <c r="G29" i="21"/>
  <c r="C61" i="21"/>
  <c r="D60" i="21"/>
  <c r="C60" i="21"/>
  <c r="E60" i="21"/>
  <c r="H60" i="21" s="1"/>
  <c r="D59" i="21"/>
  <c r="E59" i="21" s="1"/>
  <c r="C59" i="21"/>
  <c r="D58" i="21"/>
  <c r="E58" i="21" s="1"/>
  <c r="C58" i="21"/>
  <c r="G57" i="21"/>
  <c r="D56" i="21"/>
  <c r="G26" i="21"/>
  <c r="C56" i="21" s="1"/>
  <c r="E56" i="21" s="1"/>
  <c r="C55" i="21"/>
  <c r="D54" i="21"/>
  <c r="C54" i="21"/>
  <c r="E54" i="21"/>
  <c r="H54" i="21" s="1"/>
  <c r="C53" i="21"/>
  <c r="G52" i="21"/>
  <c r="D51" i="21"/>
  <c r="E51" i="21" s="1"/>
  <c r="G23" i="21"/>
  <c r="C51" i="21"/>
  <c r="D50" i="21"/>
  <c r="E50" i="21" s="1"/>
  <c r="C50" i="21"/>
  <c r="D49" i="21"/>
  <c r="C49" i="21"/>
  <c r="E49" i="21" s="1"/>
  <c r="C48" i="21"/>
  <c r="G47" i="21"/>
  <c r="D46" i="21"/>
  <c r="G20" i="21"/>
  <c r="C46" i="21" s="1"/>
  <c r="E46" i="21" s="1"/>
  <c r="C45" i="21"/>
  <c r="D44" i="21"/>
  <c r="E44" i="21" s="1"/>
  <c r="C44" i="21"/>
  <c r="C43" i="21"/>
  <c r="G42" i="21"/>
  <c r="D41" i="21"/>
  <c r="E41" i="21" s="1"/>
  <c r="G17" i="21"/>
  <c r="C41" i="21"/>
  <c r="D40" i="21"/>
  <c r="C40" i="21"/>
  <c r="E40" i="21"/>
  <c r="H40" i="21" s="1"/>
  <c r="D39" i="21"/>
  <c r="E39" i="21" s="1"/>
  <c r="C39" i="21"/>
  <c r="D38" i="21"/>
  <c r="E38" i="21" s="1"/>
  <c r="C38" i="21"/>
  <c r="G37" i="21"/>
  <c r="D36" i="21"/>
  <c r="E36" i="21" s="1"/>
  <c r="C36" i="21"/>
  <c r="G28" i="21"/>
  <c r="G22" i="21"/>
  <c r="H16" i="21"/>
  <c r="D16" i="21"/>
  <c r="E6" i="21"/>
  <c r="H100" i="20"/>
  <c r="G100" i="20" s="1"/>
  <c r="E100" i="20"/>
  <c r="D100" i="20"/>
  <c r="I95" i="20"/>
  <c r="I94" i="20"/>
  <c r="I93" i="20"/>
  <c r="D65" i="20" s="1"/>
  <c r="E65" i="20" s="1"/>
  <c r="I92" i="20"/>
  <c r="D64" i="20" s="1"/>
  <c r="E64" i="20" s="1"/>
  <c r="I91" i="20"/>
  <c r="I90" i="20"/>
  <c r="D61" i="20" s="1"/>
  <c r="E61" i="20" s="1"/>
  <c r="I89" i="20"/>
  <c r="I88" i="20"/>
  <c r="I87" i="20"/>
  <c r="I86" i="20"/>
  <c r="I85" i="20"/>
  <c r="D55" i="20" s="1"/>
  <c r="E55" i="20" s="1"/>
  <c r="I84" i="20"/>
  <c r="I83" i="20"/>
  <c r="I82" i="20"/>
  <c r="I81" i="20"/>
  <c r="D50" i="20" s="1"/>
  <c r="E50" i="20" s="1"/>
  <c r="I80" i="20"/>
  <c r="D49" i="20" s="1"/>
  <c r="E49" i="20" s="1"/>
  <c r="I79" i="20"/>
  <c r="I78" i="20"/>
  <c r="I77" i="20"/>
  <c r="D45" i="20" s="1"/>
  <c r="E45" i="20" s="1"/>
  <c r="I76" i="20"/>
  <c r="D44" i="20" s="1"/>
  <c r="E44" i="20" s="1"/>
  <c r="I75" i="20"/>
  <c r="I74" i="20"/>
  <c r="D41" i="20" s="1"/>
  <c r="I73" i="20"/>
  <c r="I72" i="20"/>
  <c r="I71" i="20"/>
  <c r="I70" i="20"/>
  <c r="D67" i="20"/>
  <c r="H17" i="20"/>
  <c r="C67" i="20" s="1"/>
  <c r="E67" i="20" s="1"/>
  <c r="G10" i="20"/>
  <c r="D66" i="20"/>
  <c r="G32" i="20"/>
  <c r="C66" i="20" s="1"/>
  <c r="C65" i="20"/>
  <c r="C64" i="20"/>
  <c r="D63" i="20"/>
  <c r="C63" i="20"/>
  <c r="E63" i="20" s="1"/>
  <c r="G62" i="20"/>
  <c r="G29" i="20"/>
  <c r="C61" i="20"/>
  <c r="D60" i="20"/>
  <c r="E60" i="20" s="1"/>
  <c r="C60" i="20"/>
  <c r="D59" i="20"/>
  <c r="E59" i="20" s="1"/>
  <c r="C59" i="20"/>
  <c r="D58" i="20"/>
  <c r="C58" i="20"/>
  <c r="E58" i="20"/>
  <c r="F58" i="20" s="1"/>
  <c r="G57" i="20"/>
  <c r="D56" i="20"/>
  <c r="G26" i="20"/>
  <c r="C56" i="20"/>
  <c r="E56" i="20"/>
  <c r="F56" i="20" s="1"/>
  <c r="C55" i="20"/>
  <c r="D54" i="20"/>
  <c r="E54" i="20" s="1"/>
  <c r="C54" i="20"/>
  <c r="D53" i="20"/>
  <c r="E53" i="20" s="1"/>
  <c r="C53" i="20"/>
  <c r="G52" i="20"/>
  <c r="D51" i="20"/>
  <c r="E51" i="20" s="1"/>
  <c r="G23" i="20"/>
  <c r="C51" i="20" s="1"/>
  <c r="C50" i="20"/>
  <c r="C49" i="20"/>
  <c r="D48" i="20"/>
  <c r="E48" i="20" s="1"/>
  <c r="C48" i="20"/>
  <c r="G47" i="20"/>
  <c r="D46" i="20"/>
  <c r="G20" i="20"/>
  <c r="C46" i="20" s="1"/>
  <c r="C45" i="20"/>
  <c r="C44" i="20"/>
  <c r="D43" i="20"/>
  <c r="C43" i="20"/>
  <c r="E43" i="20" s="1"/>
  <c r="G42" i="20"/>
  <c r="G17" i="20"/>
  <c r="C41" i="20"/>
  <c r="D40" i="20"/>
  <c r="E40" i="20" s="1"/>
  <c r="C40" i="20"/>
  <c r="D39" i="20"/>
  <c r="E39" i="20" s="1"/>
  <c r="C39" i="20"/>
  <c r="D38" i="20"/>
  <c r="C38" i="20"/>
  <c r="E38" i="20"/>
  <c r="F38" i="20" s="1"/>
  <c r="G37" i="20"/>
  <c r="D36" i="20"/>
  <c r="E36" i="20" s="1"/>
  <c r="C36" i="20"/>
  <c r="E6" i="20"/>
  <c r="H100" i="19"/>
  <c r="E100" i="19" s="1"/>
  <c r="D100" i="19"/>
  <c r="I95" i="19"/>
  <c r="D67" i="19" s="1"/>
  <c r="I94" i="19"/>
  <c r="I93" i="19"/>
  <c r="I92" i="19"/>
  <c r="D64" i="19" s="1"/>
  <c r="E64" i="19" s="1"/>
  <c r="I91" i="19"/>
  <c r="D63" i="19" s="1"/>
  <c r="E63" i="19" s="1"/>
  <c r="I90" i="19"/>
  <c r="D61" i="19" s="1"/>
  <c r="I89" i="19"/>
  <c r="I88" i="19"/>
  <c r="I87" i="19"/>
  <c r="D58" i="19" s="1"/>
  <c r="E58" i="19" s="1"/>
  <c r="I86" i="19"/>
  <c r="I85" i="19"/>
  <c r="I84" i="19"/>
  <c r="D54" i="19" s="1"/>
  <c r="E54" i="19" s="1"/>
  <c r="I83" i="19"/>
  <c r="I82" i="19"/>
  <c r="D51" i="19" s="1"/>
  <c r="E51" i="19" s="1"/>
  <c r="I81" i="19"/>
  <c r="D50" i="19" s="1"/>
  <c r="E50" i="19" s="1"/>
  <c r="I80" i="19"/>
  <c r="D49" i="19" s="1"/>
  <c r="E49" i="19" s="1"/>
  <c r="I79" i="19"/>
  <c r="I78" i="19"/>
  <c r="I77" i="19"/>
  <c r="D45" i="19" s="1"/>
  <c r="E45" i="19" s="1"/>
  <c r="I76" i="19"/>
  <c r="D44" i="19" s="1"/>
  <c r="E44" i="19" s="1"/>
  <c r="I75" i="19"/>
  <c r="D43" i="19" s="1"/>
  <c r="E43" i="19" s="1"/>
  <c r="I74" i="19"/>
  <c r="D41" i="19" s="1"/>
  <c r="I73" i="19"/>
  <c r="I72" i="19"/>
  <c r="I71" i="19"/>
  <c r="D38" i="19" s="1"/>
  <c r="E38" i="19" s="1"/>
  <c r="I70" i="19"/>
  <c r="H17" i="19"/>
  <c r="C67" i="19" s="1"/>
  <c r="G10" i="19"/>
  <c r="D66" i="19"/>
  <c r="G32" i="19"/>
  <c r="C66" i="19" s="1"/>
  <c r="E66" i="19" s="1"/>
  <c r="D65" i="19"/>
  <c r="E65" i="19"/>
  <c r="H65" i="19" s="1"/>
  <c r="G62" i="19"/>
  <c r="G29" i="19"/>
  <c r="C61" i="19" s="1"/>
  <c r="D60" i="19"/>
  <c r="E60" i="19" s="1"/>
  <c r="D59" i="19"/>
  <c r="E59" i="19" s="1"/>
  <c r="G57" i="19"/>
  <c r="D56" i="19"/>
  <c r="E56" i="19" s="1"/>
  <c r="G26" i="19"/>
  <c r="C56" i="19" s="1"/>
  <c r="D55" i="19"/>
  <c r="E55" i="19" s="1"/>
  <c r="D53" i="19"/>
  <c r="E53" i="19" s="1"/>
  <c r="G52" i="19"/>
  <c r="G23" i="19"/>
  <c r="C51" i="19" s="1"/>
  <c r="D48" i="19"/>
  <c r="E48" i="19" s="1"/>
  <c r="G47" i="19"/>
  <c r="D46" i="19"/>
  <c r="G20" i="19"/>
  <c r="C46" i="19" s="1"/>
  <c r="G42" i="19"/>
  <c r="G17" i="19"/>
  <c r="C41" i="19" s="1"/>
  <c r="C34" i="19" s="1"/>
  <c r="D40" i="19"/>
  <c r="E40" i="19" s="1"/>
  <c r="D39" i="19"/>
  <c r="E39" i="19" s="1"/>
  <c r="G37" i="19"/>
  <c r="D36" i="19"/>
  <c r="C36" i="19"/>
  <c r="B16" i="19"/>
  <c r="E11" i="19"/>
  <c r="C10" i="19"/>
  <c r="E10" i="19" s="1"/>
  <c r="C9" i="19"/>
  <c r="E9" i="19" s="1"/>
  <c r="C8" i="19"/>
  <c r="E8" i="19" s="1"/>
  <c r="C7" i="19"/>
  <c r="E7" i="19" s="1"/>
  <c r="E6" i="19"/>
  <c r="H7" i="8"/>
  <c r="H8" i="8"/>
  <c r="H9" i="8"/>
  <c r="H10" i="8"/>
  <c r="H11" i="8"/>
  <c r="H12" i="8"/>
  <c r="H13" i="8"/>
  <c r="H6" i="8"/>
  <c r="G8" i="8"/>
  <c r="G9" i="8"/>
  <c r="G10" i="8"/>
  <c r="G11" i="8"/>
  <c r="G12" i="8"/>
  <c r="G13" i="8"/>
  <c r="P276" i="1"/>
  <c r="R276" i="1"/>
  <c r="S276" i="1"/>
  <c r="B279" i="1"/>
  <c r="B133" i="1"/>
  <c r="B134" i="1"/>
  <c r="B160" i="1"/>
  <c r="B180" i="1"/>
  <c r="B185" i="1"/>
  <c r="B189" i="1"/>
  <c r="B190" i="1"/>
  <c r="B205" i="1"/>
  <c r="B232" i="1"/>
  <c r="B237" i="1"/>
  <c r="B250" i="1"/>
  <c r="B270" i="1"/>
  <c r="B273" i="1"/>
  <c r="B275" i="1"/>
  <c r="B277" i="1"/>
  <c r="P270" i="1"/>
  <c r="R270" i="1"/>
  <c r="S270" i="1"/>
  <c r="P271" i="1"/>
  <c r="R271" i="1"/>
  <c r="S271" i="1"/>
  <c r="P272" i="1"/>
  <c r="R272" i="1"/>
  <c r="S272" i="1"/>
  <c r="P273" i="1"/>
  <c r="R273" i="1"/>
  <c r="S273" i="1"/>
  <c r="P274" i="1"/>
  <c r="R274" i="1"/>
  <c r="S274" i="1"/>
  <c r="P275" i="1"/>
  <c r="R275" i="1"/>
  <c r="S275" i="1"/>
  <c r="P277" i="1"/>
  <c r="R277" i="1"/>
  <c r="S277" i="1"/>
  <c r="P278" i="1"/>
  <c r="R278" i="1"/>
  <c r="S278" i="1"/>
  <c r="P279" i="1"/>
  <c r="R279" i="1"/>
  <c r="S279" i="1"/>
  <c r="P280" i="1"/>
  <c r="R280" i="1"/>
  <c r="S280" i="1"/>
  <c r="G6" i="8"/>
  <c r="G7" i="8"/>
  <c r="F8" i="8"/>
  <c r="F10" i="8"/>
  <c r="P409" i="1"/>
  <c r="Q409" i="1"/>
  <c r="S409" i="1"/>
  <c r="R409" i="1"/>
  <c r="P407" i="1"/>
  <c r="Q407" i="1"/>
  <c r="S407" i="1"/>
  <c r="R407" i="1"/>
  <c r="P408" i="1"/>
  <c r="Q408" i="1"/>
  <c r="S408" i="1"/>
  <c r="R408" i="1"/>
  <c r="P281" i="1"/>
  <c r="R281" i="1"/>
  <c r="P282" i="1"/>
  <c r="R282" i="1"/>
  <c r="P283" i="1"/>
  <c r="S283" i="1"/>
  <c r="R283" i="1"/>
  <c r="P284" i="1"/>
  <c r="R284" i="1"/>
  <c r="P285" i="1"/>
  <c r="S285" i="1"/>
  <c r="R285" i="1"/>
  <c r="P286" i="1"/>
  <c r="R286" i="1"/>
  <c r="P287" i="1"/>
  <c r="R287" i="1"/>
  <c r="P288" i="1"/>
  <c r="R288" i="1"/>
  <c r="P289" i="1"/>
  <c r="R289" i="1"/>
  <c r="P290" i="1"/>
  <c r="R290" i="1"/>
  <c r="P291" i="1"/>
  <c r="S291" i="1"/>
  <c r="R291" i="1"/>
  <c r="P292" i="1"/>
  <c r="R292" i="1"/>
  <c r="P293" i="1"/>
  <c r="R293" i="1"/>
  <c r="P294" i="1"/>
  <c r="R294" i="1"/>
  <c r="P295" i="1"/>
  <c r="S295" i="1"/>
  <c r="R295" i="1"/>
  <c r="P296" i="1"/>
  <c r="R296" i="1"/>
  <c r="P297" i="1"/>
  <c r="S297" i="1"/>
  <c r="R297" i="1"/>
  <c r="P298" i="1"/>
  <c r="S298" i="1"/>
  <c r="R298" i="1"/>
  <c r="P299" i="1"/>
  <c r="S299" i="1"/>
  <c r="R299" i="1"/>
  <c r="P300" i="1"/>
  <c r="R300" i="1"/>
  <c r="P301" i="1"/>
  <c r="S301" i="1"/>
  <c r="R301" i="1"/>
  <c r="P302" i="1"/>
  <c r="R302" i="1"/>
  <c r="P303" i="1"/>
  <c r="S303" i="1"/>
  <c r="R303" i="1"/>
  <c r="P304" i="1"/>
  <c r="S304" i="1"/>
  <c r="R304" i="1"/>
  <c r="P305" i="1"/>
  <c r="R305" i="1"/>
  <c r="P306" i="1"/>
  <c r="S306" i="1"/>
  <c r="R306" i="1"/>
  <c r="P307" i="1"/>
  <c r="S307" i="1"/>
  <c r="R307" i="1"/>
  <c r="P308" i="1"/>
  <c r="R308" i="1"/>
  <c r="P309" i="1"/>
  <c r="S309" i="1"/>
  <c r="R309" i="1"/>
  <c r="P310" i="1"/>
  <c r="R310" i="1"/>
  <c r="P311" i="1"/>
  <c r="S311" i="1"/>
  <c r="R311" i="1"/>
  <c r="P312" i="1"/>
  <c r="S312" i="1"/>
  <c r="R312" i="1"/>
  <c r="P313" i="1"/>
  <c r="R313" i="1"/>
  <c r="P314" i="1"/>
  <c r="R314" i="1"/>
  <c r="P315" i="1"/>
  <c r="R315" i="1"/>
  <c r="P316" i="1"/>
  <c r="R316" i="1"/>
  <c r="P317" i="1"/>
  <c r="R317" i="1"/>
  <c r="P318" i="1"/>
  <c r="R318" i="1"/>
  <c r="P319" i="1"/>
  <c r="S319" i="1"/>
  <c r="R319" i="1"/>
  <c r="P320" i="1"/>
  <c r="R320" i="1"/>
  <c r="P321" i="1"/>
  <c r="R321" i="1"/>
  <c r="P322" i="1"/>
  <c r="R322" i="1"/>
  <c r="P323" i="1"/>
  <c r="R323" i="1"/>
  <c r="P324" i="1"/>
  <c r="R324" i="1"/>
  <c r="P325" i="1"/>
  <c r="S325" i="1"/>
  <c r="R325" i="1"/>
  <c r="P326" i="1"/>
  <c r="S326" i="1"/>
  <c r="R326" i="1"/>
  <c r="P327" i="1"/>
  <c r="S327" i="1"/>
  <c r="R327" i="1"/>
  <c r="P328" i="1"/>
  <c r="R328" i="1"/>
  <c r="P329" i="1"/>
  <c r="R329" i="1"/>
  <c r="P330" i="1"/>
  <c r="R330" i="1"/>
  <c r="P331" i="1"/>
  <c r="S331" i="1"/>
  <c r="R331" i="1"/>
  <c r="P332" i="1"/>
  <c r="R332" i="1"/>
  <c r="P333" i="1"/>
  <c r="S333" i="1"/>
  <c r="R333" i="1"/>
  <c r="P334" i="1"/>
  <c r="R334" i="1"/>
  <c r="P335" i="1"/>
  <c r="S335" i="1"/>
  <c r="R335" i="1"/>
  <c r="P336" i="1"/>
  <c r="R336" i="1"/>
  <c r="P337" i="1"/>
  <c r="R337" i="1"/>
  <c r="P338" i="1"/>
  <c r="R338" i="1"/>
  <c r="P339" i="1"/>
  <c r="R339" i="1"/>
  <c r="P340" i="1"/>
  <c r="R340" i="1"/>
  <c r="P341" i="1"/>
  <c r="S341" i="1"/>
  <c r="R341" i="1"/>
  <c r="P342" i="1"/>
  <c r="R342" i="1"/>
  <c r="P343" i="1"/>
  <c r="S343" i="1"/>
  <c r="R343" i="1"/>
  <c r="P344" i="1"/>
  <c r="R344" i="1"/>
  <c r="P345" i="1"/>
  <c r="R345" i="1"/>
  <c r="P346" i="1"/>
  <c r="R346" i="1"/>
  <c r="P347" i="1"/>
  <c r="S347" i="1"/>
  <c r="R347" i="1"/>
  <c r="P348" i="1"/>
  <c r="R348" i="1"/>
  <c r="P349" i="1"/>
  <c r="S349" i="1"/>
  <c r="R349" i="1"/>
  <c r="P350" i="1"/>
  <c r="R350" i="1"/>
  <c r="P351" i="1"/>
  <c r="R351" i="1"/>
  <c r="P352" i="1"/>
  <c r="R352" i="1"/>
  <c r="P353" i="1"/>
  <c r="R353" i="1"/>
  <c r="P354" i="1"/>
  <c r="R354" i="1"/>
  <c r="P355" i="1"/>
  <c r="R355" i="1"/>
  <c r="P356" i="1"/>
  <c r="R356" i="1"/>
  <c r="P357" i="1"/>
  <c r="R357" i="1"/>
  <c r="P358" i="1"/>
  <c r="R358" i="1"/>
  <c r="P359" i="1"/>
  <c r="R359" i="1"/>
  <c r="P360" i="1"/>
  <c r="S360" i="1"/>
  <c r="R360" i="1"/>
  <c r="P361" i="1"/>
  <c r="R361" i="1"/>
  <c r="P362" i="1"/>
  <c r="R362" i="1"/>
  <c r="P363" i="1"/>
  <c r="R363" i="1"/>
  <c r="P364" i="1"/>
  <c r="S364" i="1"/>
  <c r="R364" i="1"/>
  <c r="P365" i="1"/>
  <c r="S365" i="1"/>
  <c r="R365" i="1"/>
  <c r="P366" i="1"/>
  <c r="R366" i="1"/>
  <c r="P367" i="1"/>
  <c r="R367" i="1"/>
  <c r="P368" i="1"/>
  <c r="S368" i="1"/>
  <c r="R368" i="1"/>
  <c r="P369" i="1"/>
  <c r="S369" i="1"/>
  <c r="R369" i="1"/>
  <c r="P370" i="1"/>
  <c r="S370" i="1"/>
  <c r="R370" i="1"/>
  <c r="P371" i="1"/>
  <c r="R371" i="1"/>
  <c r="P372" i="1"/>
  <c r="R372" i="1"/>
  <c r="P373" i="1"/>
  <c r="S373" i="1"/>
  <c r="R373" i="1"/>
  <c r="P374" i="1"/>
  <c r="S374" i="1"/>
  <c r="R374" i="1"/>
  <c r="P375" i="1"/>
  <c r="R375" i="1"/>
  <c r="P376" i="1"/>
  <c r="S376" i="1"/>
  <c r="R376" i="1"/>
  <c r="P377" i="1"/>
  <c r="R377" i="1"/>
  <c r="P378" i="1"/>
  <c r="R378" i="1"/>
  <c r="P379" i="1"/>
  <c r="R379" i="1"/>
  <c r="P380" i="1"/>
  <c r="S380" i="1"/>
  <c r="R380" i="1"/>
  <c r="P381" i="1"/>
  <c r="R381" i="1"/>
  <c r="P382" i="1"/>
  <c r="R382" i="1"/>
  <c r="P383" i="1"/>
  <c r="R383" i="1"/>
  <c r="P384" i="1"/>
  <c r="S384" i="1"/>
  <c r="R384" i="1"/>
  <c r="P385" i="1"/>
  <c r="S385" i="1"/>
  <c r="R385" i="1"/>
  <c r="P386" i="1"/>
  <c r="R386" i="1"/>
  <c r="P387" i="1"/>
  <c r="R387" i="1"/>
  <c r="P388" i="1"/>
  <c r="S388" i="1"/>
  <c r="R388" i="1"/>
  <c r="P389" i="1"/>
  <c r="R389" i="1"/>
  <c r="P390" i="1"/>
  <c r="R390" i="1"/>
  <c r="P391" i="1"/>
  <c r="R391" i="1"/>
  <c r="P392" i="1"/>
  <c r="S392" i="1"/>
  <c r="R392" i="1"/>
  <c r="P393" i="1"/>
  <c r="S393" i="1"/>
  <c r="R393" i="1"/>
  <c r="P394" i="1"/>
  <c r="R394" i="1"/>
  <c r="P395" i="1"/>
  <c r="R395" i="1"/>
  <c r="P396" i="1"/>
  <c r="R396" i="1"/>
  <c r="P397" i="1"/>
  <c r="S397" i="1"/>
  <c r="R397" i="1"/>
  <c r="P398" i="1"/>
  <c r="R398" i="1"/>
  <c r="P399" i="1"/>
  <c r="S399" i="1"/>
  <c r="R399" i="1"/>
  <c r="P400" i="1"/>
  <c r="S400" i="1"/>
  <c r="R400" i="1"/>
  <c r="P401" i="1"/>
  <c r="R401" i="1"/>
  <c r="P402" i="1"/>
  <c r="S402" i="1"/>
  <c r="R402" i="1"/>
  <c r="P403" i="1"/>
  <c r="R403" i="1"/>
  <c r="P404" i="1"/>
  <c r="S404" i="1"/>
  <c r="R404" i="1"/>
  <c r="P405" i="1"/>
  <c r="R405" i="1"/>
  <c r="P406" i="1"/>
  <c r="S406" i="1"/>
  <c r="R406"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S345" i="1"/>
  <c r="V14" i="1"/>
  <c r="V20" i="1"/>
  <c r="V22" i="1"/>
  <c r="V30" i="1"/>
  <c r="V32" i="1"/>
  <c r="V37" i="1"/>
  <c r="V42" i="1"/>
  <c r="V48" i="1"/>
  <c r="V52" i="1"/>
  <c r="V77" i="1"/>
  <c r="V83" i="1"/>
  <c r="V100" i="1"/>
  <c r="V113" i="1"/>
  <c r="V114" i="1"/>
  <c r="V133" i="1"/>
  <c r="V134" i="1"/>
  <c r="V160" i="1"/>
  <c r="V180" i="1"/>
  <c r="V185" i="1"/>
  <c r="V189" i="1"/>
  <c r="V190" i="1"/>
  <c r="V205" i="1"/>
  <c r="V232" i="1"/>
  <c r="V237" i="1"/>
  <c r="V250" i="1"/>
  <c r="P75" i="1"/>
  <c r="R75" i="1"/>
  <c r="P76" i="1"/>
  <c r="R76" i="1"/>
  <c r="P78" i="1"/>
  <c r="R78" i="1"/>
  <c r="P79" i="1"/>
  <c r="V79" i="1"/>
  <c r="R79" i="1"/>
  <c r="P80" i="1"/>
  <c r="V80" i="1"/>
  <c r="R80" i="1"/>
  <c r="P81" i="1"/>
  <c r="V81" i="1"/>
  <c r="R81" i="1"/>
  <c r="P82" i="1"/>
  <c r="R82" i="1"/>
  <c r="P84" i="1"/>
  <c r="V84" i="1"/>
  <c r="R84" i="1"/>
  <c r="P85" i="1"/>
  <c r="V85" i="1"/>
  <c r="R85" i="1"/>
  <c r="P86" i="1"/>
  <c r="R86" i="1"/>
  <c r="P87" i="1"/>
  <c r="R87" i="1"/>
  <c r="P88" i="1"/>
  <c r="V88" i="1"/>
  <c r="R88" i="1"/>
  <c r="P89" i="1"/>
  <c r="V89" i="1"/>
  <c r="R89" i="1"/>
  <c r="P90" i="1"/>
  <c r="V90" i="1"/>
  <c r="R90" i="1"/>
  <c r="P91" i="1"/>
  <c r="R91" i="1"/>
  <c r="P92" i="1"/>
  <c r="V92" i="1"/>
  <c r="R92" i="1"/>
  <c r="P93" i="1"/>
  <c r="V93" i="1"/>
  <c r="R93" i="1"/>
  <c r="P94" i="1"/>
  <c r="V94" i="1"/>
  <c r="R94" i="1"/>
  <c r="P95" i="1"/>
  <c r="V95" i="1"/>
  <c r="R95" i="1"/>
  <c r="P96" i="1"/>
  <c r="R96" i="1"/>
  <c r="P97" i="1"/>
  <c r="V97" i="1"/>
  <c r="R97" i="1"/>
  <c r="P98" i="1"/>
  <c r="R98" i="1"/>
  <c r="P99" i="1"/>
  <c r="V99" i="1"/>
  <c r="R99" i="1"/>
  <c r="P101" i="1"/>
  <c r="V101" i="1"/>
  <c r="R101" i="1"/>
  <c r="P102" i="1"/>
  <c r="V102" i="1"/>
  <c r="R102" i="1"/>
  <c r="P103" i="1"/>
  <c r="V103" i="1"/>
  <c r="R103" i="1"/>
  <c r="P104" i="1"/>
  <c r="V104" i="1"/>
  <c r="R104" i="1"/>
  <c r="P105" i="1"/>
  <c r="V105" i="1"/>
  <c r="R105" i="1"/>
  <c r="P106" i="1"/>
  <c r="V106" i="1"/>
  <c r="R106" i="1"/>
  <c r="P107" i="1"/>
  <c r="V107" i="1"/>
  <c r="R107" i="1"/>
  <c r="P108" i="1"/>
  <c r="V108" i="1"/>
  <c r="R108" i="1"/>
  <c r="P109" i="1"/>
  <c r="R109" i="1"/>
  <c r="P110" i="1"/>
  <c r="R110" i="1"/>
  <c r="P111" i="1"/>
  <c r="V111" i="1"/>
  <c r="R111" i="1"/>
  <c r="P112" i="1"/>
  <c r="R112" i="1"/>
  <c r="P115" i="1"/>
  <c r="V115" i="1"/>
  <c r="R115" i="1"/>
  <c r="P116" i="1"/>
  <c r="R116" i="1"/>
  <c r="P117" i="1"/>
  <c r="R117" i="1"/>
  <c r="P118" i="1"/>
  <c r="R118" i="1"/>
  <c r="P119" i="1"/>
  <c r="V119" i="1"/>
  <c r="R119" i="1"/>
  <c r="P120" i="1"/>
  <c r="V120" i="1"/>
  <c r="R120" i="1"/>
  <c r="P121" i="1"/>
  <c r="V121" i="1"/>
  <c r="R121" i="1"/>
  <c r="P122" i="1"/>
  <c r="V122" i="1"/>
  <c r="R122" i="1"/>
  <c r="P123" i="1"/>
  <c r="V123" i="1"/>
  <c r="R123" i="1"/>
  <c r="P124" i="1"/>
  <c r="R124" i="1"/>
  <c r="P126" i="1"/>
  <c r="R126" i="1"/>
  <c r="P127" i="1"/>
  <c r="V127" i="1"/>
  <c r="R127" i="1"/>
  <c r="P128" i="1"/>
  <c r="R128" i="1"/>
  <c r="P129" i="1"/>
  <c r="V129" i="1"/>
  <c r="R129" i="1"/>
  <c r="P130" i="1"/>
  <c r="V130" i="1"/>
  <c r="R130" i="1"/>
  <c r="P131" i="1"/>
  <c r="R131" i="1"/>
  <c r="P132" i="1"/>
  <c r="V132" i="1"/>
  <c r="R132" i="1"/>
  <c r="P135" i="1"/>
  <c r="R135" i="1"/>
  <c r="P136" i="1"/>
  <c r="R136" i="1"/>
  <c r="P137" i="1"/>
  <c r="R137" i="1"/>
  <c r="P138" i="1"/>
  <c r="V138" i="1"/>
  <c r="R138" i="1"/>
  <c r="P139" i="1"/>
  <c r="V139" i="1"/>
  <c r="R139" i="1"/>
  <c r="P140" i="1"/>
  <c r="R140" i="1"/>
  <c r="P141" i="1"/>
  <c r="R141" i="1"/>
  <c r="P142" i="1"/>
  <c r="R142" i="1"/>
  <c r="P143" i="1"/>
  <c r="V143" i="1"/>
  <c r="R143" i="1"/>
  <c r="P144" i="1"/>
  <c r="V144" i="1"/>
  <c r="R144" i="1"/>
  <c r="P145" i="1"/>
  <c r="V145" i="1"/>
  <c r="R145" i="1"/>
  <c r="P146" i="1"/>
  <c r="R146" i="1"/>
  <c r="P147" i="1"/>
  <c r="V147" i="1"/>
  <c r="R147" i="1"/>
  <c r="P148" i="1"/>
  <c r="V148" i="1"/>
  <c r="R148" i="1"/>
  <c r="P149" i="1"/>
  <c r="R149" i="1"/>
  <c r="P150" i="1"/>
  <c r="V150" i="1"/>
  <c r="R150" i="1"/>
  <c r="P151" i="1"/>
  <c r="V151" i="1"/>
  <c r="R151" i="1"/>
  <c r="P152" i="1"/>
  <c r="R152" i="1"/>
  <c r="P153" i="1"/>
  <c r="V153" i="1"/>
  <c r="R153" i="1"/>
  <c r="P154" i="1"/>
  <c r="R154" i="1"/>
  <c r="P155" i="1"/>
  <c r="R155" i="1"/>
  <c r="P156" i="1"/>
  <c r="R156" i="1"/>
  <c r="P157" i="1"/>
  <c r="V157" i="1"/>
  <c r="R157" i="1"/>
  <c r="P158" i="1"/>
  <c r="V158" i="1"/>
  <c r="R158" i="1"/>
  <c r="P159" i="1"/>
  <c r="V159" i="1"/>
  <c r="R159" i="1"/>
  <c r="P161" i="1"/>
  <c r="V161" i="1"/>
  <c r="R161" i="1"/>
  <c r="P162" i="1"/>
  <c r="R162" i="1"/>
  <c r="P163" i="1"/>
  <c r="V163" i="1"/>
  <c r="R163" i="1"/>
  <c r="P164" i="1"/>
  <c r="R164" i="1"/>
  <c r="P165" i="1"/>
  <c r="V165" i="1"/>
  <c r="R165" i="1"/>
  <c r="P166" i="1"/>
  <c r="V166" i="1"/>
  <c r="R166" i="1"/>
  <c r="P167" i="1"/>
  <c r="R167" i="1"/>
  <c r="P168" i="1"/>
  <c r="V168" i="1"/>
  <c r="R168" i="1"/>
  <c r="P169" i="1"/>
  <c r="V169" i="1"/>
  <c r="R169" i="1"/>
  <c r="P170" i="1"/>
  <c r="V170" i="1"/>
  <c r="R170" i="1"/>
  <c r="P171" i="1"/>
  <c r="V171" i="1"/>
  <c r="R171" i="1"/>
  <c r="P172" i="1"/>
  <c r="R172" i="1"/>
  <c r="P173" i="1"/>
  <c r="V173" i="1"/>
  <c r="R173" i="1"/>
  <c r="P174" i="1"/>
  <c r="V174" i="1"/>
  <c r="R174" i="1"/>
  <c r="P175" i="1"/>
  <c r="V175" i="1"/>
  <c r="R175" i="1"/>
  <c r="P176" i="1"/>
  <c r="R176" i="1"/>
  <c r="P177" i="1"/>
  <c r="V177" i="1"/>
  <c r="R177" i="1"/>
  <c r="P178" i="1"/>
  <c r="V178" i="1"/>
  <c r="R178" i="1"/>
  <c r="P179" i="1"/>
  <c r="V179" i="1"/>
  <c r="R179" i="1"/>
  <c r="P181" i="1"/>
  <c r="V181" i="1"/>
  <c r="R181" i="1"/>
  <c r="P182" i="1"/>
  <c r="V182" i="1"/>
  <c r="R182" i="1"/>
  <c r="P183" i="1"/>
  <c r="V183" i="1"/>
  <c r="R183" i="1"/>
  <c r="P184" i="1"/>
  <c r="V184" i="1"/>
  <c r="R184" i="1"/>
  <c r="P186" i="1"/>
  <c r="R186" i="1"/>
  <c r="P187" i="1"/>
  <c r="R187" i="1"/>
  <c r="P188" i="1"/>
  <c r="V188" i="1"/>
  <c r="R188" i="1"/>
  <c r="P191" i="1"/>
  <c r="R191" i="1"/>
  <c r="P192" i="1"/>
  <c r="V192" i="1"/>
  <c r="R192" i="1"/>
  <c r="P193" i="1"/>
  <c r="V193" i="1"/>
  <c r="R193" i="1"/>
  <c r="P194" i="1"/>
  <c r="V194" i="1"/>
  <c r="R194" i="1"/>
  <c r="P195" i="1"/>
  <c r="R195" i="1"/>
  <c r="P196" i="1"/>
  <c r="V196" i="1"/>
  <c r="R196" i="1"/>
  <c r="P197" i="1"/>
  <c r="R197" i="1"/>
  <c r="P198" i="1"/>
  <c r="V198" i="1"/>
  <c r="R198" i="1"/>
  <c r="P199" i="1"/>
  <c r="R199" i="1"/>
  <c r="P200" i="1"/>
  <c r="V200" i="1"/>
  <c r="R200" i="1"/>
  <c r="P201" i="1"/>
  <c r="R201" i="1"/>
  <c r="P202" i="1"/>
  <c r="V202" i="1"/>
  <c r="R202" i="1"/>
  <c r="P203" i="1"/>
  <c r="R203" i="1"/>
  <c r="P204" i="1"/>
  <c r="R204" i="1"/>
  <c r="P206" i="1"/>
  <c r="R206" i="1"/>
  <c r="P207" i="1"/>
  <c r="V207" i="1"/>
  <c r="R207" i="1"/>
  <c r="P208" i="1"/>
  <c r="V208" i="1"/>
  <c r="R208" i="1"/>
  <c r="P209" i="1"/>
  <c r="V209" i="1"/>
  <c r="R209" i="1"/>
  <c r="P210" i="1"/>
  <c r="V210" i="1"/>
  <c r="R210" i="1"/>
  <c r="P211" i="1"/>
  <c r="V211" i="1"/>
  <c r="R211" i="1"/>
  <c r="P212" i="1"/>
  <c r="R212" i="1"/>
  <c r="P213" i="1"/>
  <c r="V213" i="1"/>
  <c r="R213" i="1"/>
  <c r="P214" i="1"/>
  <c r="V214" i="1"/>
  <c r="R214" i="1"/>
  <c r="P215" i="1"/>
  <c r="V215" i="1"/>
  <c r="R215" i="1"/>
  <c r="P216" i="1"/>
  <c r="R216" i="1"/>
  <c r="P217" i="1"/>
  <c r="R217" i="1"/>
  <c r="P218" i="1"/>
  <c r="V218" i="1"/>
  <c r="R218" i="1"/>
  <c r="P219" i="1"/>
  <c r="R219" i="1"/>
  <c r="P220" i="1"/>
  <c r="R220" i="1"/>
  <c r="P221" i="1"/>
  <c r="V221" i="1"/>
  <c r="R221" i="1"/>
  <c r="P222" i="1"/>
  <c r="V222" i="1"/>
  <c r="R222" i="1"/>
  <c r="P223" i="1"/>
  <c r="V223" i="1"/>
  <c r="R223" i="1"/>
  <c r="P224" i="1"/>
  <c r="V224" i="1"/>
  <c r="R224" i="1"/>
  <c r="P225" i="1"/>
  <c r="V225" i="1"/>
  <c r="R225" i="1"/>
  <c r="P226" i="1"/>
  <c r="V226" i="1"/>
  <c r="R226" i="1"/>
  <c r="P227" i="1"/>
  <c r="V227" i="1"/>
  <c r="R227" i="1"/>
  <c r="P228" i="1"/>
  <c r="R228" i="1"/>
  <c r="P229" i="1"/>
  <c r="V229" i="1"/>
  <c r="R229" i="1"/>
  <c r="P230" i="1"/>
  <c r="V230" i="1"/>
  <c r="R230" i="1"/>
  <c r="P231" i="1"/>
  <c r="V231" i="1"/>
  <c r="R231" i="1"/>
  <c r="P233" i="1"/>
  <c r="V233" i="1"/>
  <c r="R233" i="1"/>
  <c r="P234" i="1"/>
  <c r="R234" i="1"/>
  <c r="P235" i="1"/>
  <c r="V235" i="1"/>
  <c r="R235" i="1"/>
  <c r="P236" i="1"/>
  <c r="V236" i="1"/>
  <c r="R236" i="1"/>
  <c r="P238" i="1"/>
  <c r="V238" i="1"/>
  <c r="R238" i="1"/>
  <c r="P239" i="1"/>
  <c r="V239" i="1"/>
  <c r="R239" i="1"/>
  <c r="P240" i="1"/>
  <c r="V240" i="1"/>
  <c r="R240" i="1"/>
  <c r="P241" i="1"/>
  <c r="V241" i="1"/>
  <c r="R241" i="1"/>
  <c r="P242" i="1"/>
  <c r="R242" i="1"/>
  <c r="P243" i="1"/>
  <c r="V243" i="1"/>
  <c r="R243" i="1"/>
  <c r="P244" i="1"/>
  <c r="R244" i="1"/>
  <c r="P245" i="1"/>
  <c r="V245" i="1"/>
  <c r="R245" i="1"/>
  <c r="P246" i="1"/>
  <c r="R246" i="1"/>
  <c r="P247" i="1"/>
  <c r="V247" i="1"/>
  <c r="R247" i="1"/>
  <c r="P248" i="1"/>
  <c r="R248" i="1"/>
  <c r="P249" i="1"/>
  <c r="V249" i="1"/>
  <c r="R249" i="1"/>
  <c r="P251" i="1"/>
  <c r="V251" i="1"/>
  <c r="R251" i="1"/>
  <c r="P252" i="1"/>
  <c r="V252" i="1"/>
  <c r="R252" i="1"/>
  <c r="P253" i="1"/>
  <c r="V253" i="1"/>
  <c r="R253" i="1"/>
  <c r="P254" i="1"/>
  <c r="V254" i="1"/>
  <c r="R254" i="1"/>
  <c r="P255" i="1"/>
  <c r="V255" i="1"/>
  <c r="R255" i="1"/>
  <c r="P256" i="1"/>
  <c r="V256" i="1"/>
  <c r="R256" i="1"/>
  <c r="P257" i="1"/>
  <c r="V257" i="1"/>
  <c r="R257" i="1"/>
  <c r="P258" i="1"/>
  <c r="V258" i="1"/>
  <c r="R258" i="1"/>
  <c r="P259" i="1"/>
  <c r="R259" i="1"/>
  <c r="P260" i="1"/>
  <c r="V260" i="1"/>
  <c r="R260" i="1"/>
  <c r="P261" i="1"/>
  <c r="V261" i="1"/>
  <c r="R261" i="1"/>
  <c r="P262" i="1"/>
  <c r="V262" i="1"/>
  <c r="R262" i="1"/>
  <c r="P263" i="1"/>
  <c r="R263" i="1"/>
  <c r="P264" i="1"/>
  <c r="R264" i="1"/>
  <c r="P265" i="1"/>
  <c r="R265" i="1"/>
  <c r="P266" i="1"/>
  <c r="V266" i="1"/>
  <c r="R266" i="1"/>
  <c r="P267" i="1"/>
  <c r="R267" i="1"/>
  <c r="P268" i="1"/>
  <c r="V268" i="1"/>
  <c r="R268" i="1"/>
  <c r="P269" i="1"/>
  <c r="V269" i="1"/>
  <c r="R269" i="1"/>
  <c r="V118" i="1"/>
  <c r="V228" i="1"/>
  <c r="V220" i="1"/>
  <c r="V141" i="1"/>
  <c r="V195" i="1"/>
  <c r="V242" i="1"/>
  <c r="V142" i="1"/>
  <c r="V154" i="1"/>
  <c r="V246" i="1"/>
  <c r="V146" i="1"/>
  <c r="V109" i="1"/>
  <c r="F4" i="8"/>
  <c r="F12" i="8"/>
  <c r="E6" i="8"/>
  <c r="F6" i="8"/>
  <c r="E7" i="8"/>
  <c r="H100" i="7"/>
  <c r="E100" i="7" s="1"/>
  <c r="D100" i="7"/>
  <c r="I95" i="7"/>
  <c r="D67" i="7"/>
  <c r="I94" i="7"/>
  <c r="D66" i="7"/>
  <c r="I93" i="7"/>
  <c r="I92" i="7"/>
  <c r="D64" i="7" s="1"/>
  <c r="E64" i="7" s="1"/>
  <c r="I91" i="7"/>
  <c r="D63" i="7" s="1"/>
  <c r="E63" i="7" s="1"/>
  <c r="I90" i="7"/>
  <c r="D61" i="7" s="1"/>
  <c r="I89" i="7"/>
  <c r="D60" i="7" s="1"/>
  <c r="E60" i="7" s="1"/>
  <c r="I88" i="7"/>
  <c r="D59" i="7" s="1"/>
  <c r="E59" i="7" s="1"/>
  <c r="I87" i="7"/>
  <c r="D58" i="7" s="1"/>
  <c r="E58" i="7" s="1"/>
  <c r="I86" i="7"/>
  <c r="D56" i="7"/>
  <c r="I85" i="7"/>
  <c r="D55" i="7"/>
  <c r="E55" i="7" s="1"/>
  <c r="I84" i="7"/>
  <c r="I83" i="7"/>
  <c r="D53" i="7" s="1"/>
  <c r="E53" i="7" s="1"/>
  <c r="I82" i="7"/>
  <c r="D51" i="7" s="1"/>
  <c r="E51" i="7" s="1"/>
  <c r="I81" i="7"/>
  <c r="D50" i="7" s="1"/>
  <c r="E50" i="7" s="1"/>
  <c r="I80" i="7"/>
  <c r="D49" i="7" s="1"/>
  <c r="E49" i="7" s="1"/>
  <c r="I79" i="7"/>
  <c r="I78" i="7"/>
  <c r="D46" i="7" s="1"/>
  <c r="E46" i="7" s="1"/>
  <c r="I77" i="7"/>
  <c r="I76" i="7"/>
  <c r="I75" i="7"/>
  <c r="I74" i="7"/>
  <c r="D41" i="7"/>
  <c r="I73" i="7"/>
  <c r="D40" i="7"/>
  <c r="I72" i="7"/>
  <c r="I71" i="7"/>
  <c r="D38" i="7" s="1"/>
  <c r="E38" i="7" s="1"/>
  <c r="I70" i="7"/>
  <c r="D36" i="7" s="1"/>
  <c r="V9" i="1"/>
  <c r="V10" i="1"/>
  <c r="V11" i="1"/>
  <c r="V12" i="1"/>
  <c r="V13" i="1"/>
  <c r="V15" i="1"/>
  <c r="V16" i="1"/>
  <c r="V17" i="1"/>
  <c r="V18" i="1"/>
  <c r="V19" i="1"/>
  <c r="V21" i="1"/>
  <c r="V23" i="1"/>
  <c r="V24" i="1"/>
  <c r="V25" i="1"/>
  <c r="V26" i="1"/>
  <c r="V27" i="1"/>
  <c r="V28" i="1"/>
  <c r="V29" i="1"/>
  <c r="V31" i="1"/>
  <c r="V33" i="1"/>
  <c r="V34" i="1"/>
  <c r="V35" i="1"/>
  <c r="V38" i="1"/>
  <c r="V39" i="1"/>
  <c r="V40" i="1"/>
  <c r="V41" i="1"/>
  <c r="V43" i="1"/>
  <c r="V44" i="1"/>
  <c r="V45" i="1"/>
  <c r="V46" i="1"/>
  <c r="V47" i="1"/>
  <c r="V49" i="1"/>
  <c r="V50" i="1"/>
  <c r="V51" i="1"/>
  <c r="V53" i="1"/>
  <c r="V54" i="1"/>
  <c r="V55" i="1"/>
  <c r="V57" i="1"/>
  <c r="V58" i="1"/>
  <c r="V59" i="1"/>
  <c r="V61" i="1"/>
  <c r="V62" i="1"/>
  <c r="V64" i="1"/>
  <c r="V65" i="1"/>
  <c r="V66" i="1"/>
  <c r="V68" i="1"/>
  <c r="V69" i="1"/>
  <c r="V70" i="1"/>
  <c r="V71" i="1"/>
  <c r="V73" i="1"/>
  <c r="V74" i="1"/>
  <c r="G10" i="7"/>
  <c r="D65" i="7"/>
  <c r="G62" i="7"/>
  <c r="G29" i="7"/>
  <c r="C61" i="7" s="1"/>
  <c r="G57" i="7"/>
  <c r="D54" i="7"/>
  <c r="G52" i="7"/>
  <c r="G23" i="7"/>
  <c r="D48" i="7"/>
  <c r="G47" i="7"/>
  <c r="G20" i="7"/>
  <c r="D45" i="7"/>
  <c r="E45" i="7" s="1"/>
  <c r="D44" i="7"/>
  <c r="E44" i="7" s="1"/>
  <c r="D43" i="7"/>
  <c r="E43" i="7" s="1"/>
  <c r="G42" i="7"/>
  <c r="G17" i="7"/>
  <c r="C41" i="7" s="1"/>
  <c r="E41" i="7" s="1"/>
  <c r="D39" i="7"/>
  <c r="G37" i="7"/>
  <c r="G32" i="7"/>
  <c r="G26" i="7"/>
  <c r="C56" i="7" s="1"/>
  <c r="E56" i="7" s="1"/>
  <c r="P74" i="1"/>
  <c r="R74" i="1"/>
  <c r="P73" i="1"/>
  <c r="R73" i="1"/>
  <c r="P72" i="1"/>
  <c r="R72" i="1"/>
  <c r="P71" i="1"/>
  <c r="R71" i="1"/>
  <c r="P70" i="1"/>
  <c r="R70" i="1"/>
  <c r="P69" i="1"/>
  <c r="R69" i="1"/>
  <c r="P68" i="1"/>
  <c r="R68" i="1"/>
  <c r="P67" i="1"/>
  <c r="R67" i="1"/>
  <c r="P66" i="1"/>
  <c r="R66" i="1"/>
  <c r="P65" i="1"/>
  <c r="R65" i="1"/>
  <c r="P64" i="1"/>
  <c r="R64" i="1"/>
  <c r="P63" i="1"/>
  <c r="R63" i="1"/>
  <c r="P62" i="1"/>
  <c r="R62" i="1"/>
  <c r="P61" i="1"/>
  <c r="R61" i="1"/>
  <c r="P60" i="1"/>
  <c r="R60" i="1"/>
  <c r="P59" i="1"/>
  <c r="R59" i="1"/>
  <c r="P58" i="1"/>
  <c r="R58" i="1"/>
  <c r="P57" i="1"/>
  <c r="R57" i="1"/>
  <c r="P56" i="1"/>
  <c r="R56" i="1"/>
  <c r="P55" i="1"/>
  <c r="R55" i="1"/>
  <c r="P54" i="1"/>
  <c r="R54" i="1"/>
  <c r="P53" i="1"/>
  <c r="R53" i="1"/>
  <c r="P51" i="1"/>
  <c r="R51" i="1"/>
  <c r="P50" i="1"/>
  <c r="R50" i="1"/>
  <c r="P49" i="1"/>
  <c r="R49" i="1"/>
  <c r="P47" i="1"/>
  <c r="R47" i="1"/>
  <c r="P46" i="1"/>
  <c r="R46" i="1"/>
  <c r="P45" i="1"/>
  <c r="R45" i="1"/>
  <c r="P44" i="1"/>
  <c r="R44" i="1"/>
  <c r="P43" i="1"/>
  <c r="R43" i="1"/>
  <c r="P41" i="1"/>
  <c r="R41" i="1"/>
  <c r="P40" i="1"/>
  <c r="R40" i="1"/>
  <c r="P39" i="1"/>
  <c r="R39" i="1"/>
  <c r="P38" i="1"/>
  <c r="R38" i="1"/>
  <c r="P36" i="1"/>
  <c r="R36" i="1"/>
  <c r="P35" i="1"/>
  <c r="R35" i="1"/>
  <c r="P34" i="1"/>
  <c r="R34" i="1"/>
  <c r="P33" i="1"/>
  <c r="R33" i="1"/>
  <c r="P31" i="1"/>
  <c r="R31" i="1"/>
  <c r="P29" i="1"/>
  <c r="R29" i="1"/>
  <c r="P28" i="1"/>
  <c r="R28" i="1"/>
  <c r="P27" i="1"/>
  <c r="R27" i="1"/>
  <c r="P26" i="1"/>
  <c r="R26" i="1"/>
  <c r="P25" i="1"/>
  <c r="R25" i="1"/>
  <c r="P24" i="1"/>
  <c r="R24" i="1"/>
  <c r="P23" i="1"/>
  <c r="R23" i="1"/>
  <c r="P21" i="1"/>
  <c r="R21" i="1"/>
  <c r="P19" i="1"/>
  <c r="R19" i="1"/>
  <c r="P18" i="1"/>
  <c r="R18" i="1"/>
  <c r="P17" i="1"/>
  <c r="R17" i="1"/>
  <c r="P16" i="1"/>
  <c r="R16" i="1"/>
  <c r="P15" i="1"/>
  <c r="R15" i="1"/>
  <c r="P14" i="1"/>
  <c r="R14" i="1"/>
  <c r="P13" i="1"/>
  <c r="R13" i="1"/>
  <c r="P12" i="1"/>
  <c r="R12" i="1"/>
  <c r="P11" i="1"/>
  <c r="R11" i="1"/>
  <c r="P10" i="1"/>
  <c r="R10" i="1"/>
  <c r="P9" i="1"/>
  <c r="R9" i="1"/>
  <c r="P8" i="1"/>
  <c r="R8" i="1"/>
  <c r="E1" i="15"/>
  <c r="P4" i="1"/>
  <c r="F7" i="8"/>
  <c r="F9" i="8"/>
  <c r="F11" i="8"/>
  <c r="F13" i="8"/>
  <c r="S340" i="1"/>
  <c r="S233" i="1"/>
  <c r="S115" i="1"/>
  <c r="S346" i="1"/>
  <c r="S350" i="1"/>
  <c r="S354" i="1"/>
  <c r="S362" i="1"/>
  <c r="S168" i="1"/>
  <c r="S258" i="1"/>
  <c r="S219" i="1"/>
  <c r="S241" i="1"/>
  <c r="S236" i="1"/>
  <c r="S231" i="1"/>
  <c r="S227" i="1"/>
  <c r="S202" i="1"/>
  <c r="S194" i="1"/>
  <c r="S188" i="1"/>
  <c r="S174" i="1"/>
  <c r="S170" i="1"/>
  <c r="S93" i="1"/>
  <c r="S328" i="1"/>
  <c r="S371" i="1"/>
  <c r="S106" i="1"/>
  <c r="V219" i="1"/>
  <c r="S255" i="1"/>
  <c r="S251" i="1"/>
  <c r="S238" i="1"/>
  <c r="S208" i="1"/>
  <c r="S101" i="1"/>
  <c r="S88" i="1"/>
  <c r="S79" i="1"/>
  <c r="S367" i="1"/>
  <c r="U409" i="1"/>
  <c r="S80" i="1"/>
  <c r="S76" i="1"/>
  <c r="S344" i="1"/>
  <c r="S332" i="1"/>
  <c r="S375" i="1"/>
  <c r="S387" i="1"/>
  <c r="S33" i="1"/>
  <c r="S50" i="1"/>
  <c r="S149" i="1"/>
  <c r="S132" i="1"/>
  <c r="S119" i="1"/>
  <c r="S358" i="1"/>
  <c r="S405" i="1"/>
  <c r="S398" i="1"/>
  <c r="S269" i="1"/>
  <c r="S257" i="1"/>
  <c r="S253" i="1"/>
  <c r="S235" i="1"/>
  <c r="S234" i="1"/>
  <c r="S230" i="1"/>
  <c r="S222" i="1"/>
  <c r="S217" i="1"/>
  <c r="S214" i="1"/>
  <c r="S210" i="1"/>
  <c r="S186" i="1"/>
  <c r="S179" i="1"/>
  <c r="S128" i="1"/>
  <c r="S85" i="1"/>
  <c r="V76" i="1"/>
  <c r="S382" i="1"/>
  <c r="S314" i="1"/>
  <c r="S104" i="1"/>
  <c r="S90" i="1"/>
  <c r="S292" i="1"/>
  <c r="S284" i="1"/>
  <c r="S329" i="1"/>
  <c r="S74" i="1"/>
  <c r="S138" i="1"/>
  <c r="V128" i="1"/>
  <c r="S229" i="1"/>
  <c r="S111" i="1"/>
  <c r="S167" i="1"/>
  <c r="S166" i="1"/>
  <c r="S163" i="1"/>
  <c r="S162" i="1"/>
  <c r="S161" i="1"/>
  <c r="S150" i="1"/>
  <c r="V149" i="1"/>
  <c r="S147" i="1"/>
  <c r="S145" i="1"/>
  <c r="S139" i="1"/>
  <c r="S135" i="1"/>
  <c r="S118" i="1"/>
  <c r="S117" i="1"/>
  <c r="S109" i="1"/>
  <c r="S108" i="1"/>
  <c r="S105" i="1"/>
  <c r="S396" i="1"/>
  <c r="U408" i="1"/>
  <c r="U407" i="1"/>
  <c r="S366" i="1"/>
  <c r="S379" i="1"/>
  <c r="S378" i="1"/>
  <c r="S377" i="1"/>
  <c r="S151" i="1"/>
  <c r="S11" i="1"/>
  <c r="S23" i="1"/>
  <c r="S29" i="1"/>
  <c r="S40" i="1"/>
  <c r="S57" i="1"/>
  <c r="S61" i="1"/>
  <c r="S71" i="1"/>
  <c r="S142" i="1"/>
  <c r="S122" i="1"/>
  <c r="S245" i="1"/>
  <c r="S322" i="1"/>
  <c r="S296" i="1"/>
  <c r="S288" i="1"/>
  <c r="S305" i="1"/>
  <c r="S353" i="1"/>
  <c r="S361" i="1"/>
  <c r="S17" i="1"/>
  <c r="V186" i="1"/>
  <c r="V217" i="1"/>
  <c r="S243" i="1"/>
  <c r="S200" i="1"/>
  <c r="V167" i="1"/>
  <c r="S268" i="1"/>
  <c r="S266" i="1"/>
  <c r="S248" i="1"/>
  <c r="S226" i="1"/>
  <c r="S207" i="1"/>
  <c r="S206" i="1"/>
  <c r="S201" i="1"/>
  <c r="S178" i="1"/>
  <c r="S176" i="1"/>
  <c r="S175" i="1"/>
  <c r="S173" i="1"/>
  <c r="S172" i="1"/>
  <c r="S144" i="1"/>
  <c r="S84" i="1"/>
  <c r="S356" i="1"/>
  <c r="S302" i="1"/>
  <c r="S352" i="1"/>
  <c r="S363" i="1"/>
  <c r="S281" i="1"/>
  <c r="S43" i="1"/>
  <c r="S13" i="1"/>
  <c r="S69" i="1"/>
  <c r="S8" i="1"/>
  <c r="S10" i="1"/>
  <c r="S12" i="1"/>
  <c r="S16" i="1"/>
  <c r="S18" i="1"/>
  <c r="S21" i="1"/>
  <c r="S24" i="1"/>
  <c r="S26" i="1"/>
  <c r="S28" i="1"/>
  <c r="S31" i="1"/>
  <c r="S34" i="1"/>
  <c r="S36" i="1"/>
  <c r="S49" i="1"/>
  <c r="V162" i="1"/>
  <c r="V117" i="1"/>
  <c r="V234" i="1"/>
  <c r="S181" i="1"/>
  <c r="S246" i="1"/>
  <c r="S242" i="1"/>
  <c r="S372" i="1"/>
  <c r="S310" i="1"/>
  <c r="S383" i="1"/>
  <c r="S47" i="1"/>
  <c r="S15" i="1"/>
  <c r="S25" i="1"/>
  <c r="S148" i="1"/>
  <c r="S221" i="1"/>
  <c r="S263" i="1"/>
  <c r="S252" i="1"/>
  <c r="S224" i="1"/>
  <c r="S215" i="1"/>
  <c r="S211" i="1"/>
  <c r="S209" i="1"/>
  <c r="S183" i="1"/>
  <c r="S95" i="1"/>
  <c r="S94" i="1"/>
  <c r="S92" i="1"/>
  <c r="S348" i="1"/>
  <c r="V36" i="1"/>
  <c r="S320" i="1"/>
  <c r="S38" i="1"/>
  <c r="S45" i="1"/>
  <c r="S73" i="1"/>
  <c r="S65" i="1"/>
  <c r="S59" i="1"/>
  <c r="S39" i="1"/>
  <c r="S41" i="1"/>
  <c r="S54" i="1"/>
  <c r="S62" i="1"/>
  <c r="V176" i="1"/>
  <c r="V172" i="1"/>
  <c r="S323" i="1"/>
  <c r="S315" i="1"/>
  <c r="S324" i="1"/>
  <c r="S53" i="1"/>
  <c r="S9" i="1"/>
  <c r="S19" i="1"/>
  <c r="S35" i="1"/>
  <c r="S72" i="1"/>
  <c r="S103" i="1"/>
  <c r="S112" i="1"/>
  <c r="V112" i="1"/>
  <c r="S401" i="1"/>
  <c r="S390" i="1"/>
  <c r="S386" i="1"/>
  <c r="S381" i="1"/>
  <c r="S321" i="1"/>
  <c r="S317" i="1"/>
  <c r="S313" i="1"/>
  <c r="S308" i="1"/>
  <c r="S300" i="1"/>
  <c r="S316" i="1"/>
  <c r="S294" i="1"/>
  <c r="S359" i="1"/>
  <c r="S355" i="1"/>
  <c r="S351" i="1"/>
  <c r="S342" i="1"/>
  <c r="S318" i="1"/>
  <c r="S220" i="1"/>
  <c r="S196" i="1"/>
  <c r="S192" i="1"/>
  <c r="S182" i="1"/>
  <c r="S171" i="1"/>
  <c r="S169" i="1"/>
  <c r="S123" i="1"/>
  <c r="S97" i="1"/>
  <c r="S240" i="1"/>
  <c r="S195" i="1"/>
  <c r="S184" i="1"/>
  <c r="S154" i="1"/>
  <c r="S129" i="1"/>
  <c r="S127" i="1"/>
  <c r="S102" i="1"/>
  <c r="S264" i="1"/>
  <c r="S254" i="1"/>
  <c r="S244" i="1"/>
  <c r="S223" i="1"/>
  <c r="S198" i="1"/>
  <c r="S159" i="1"/>
  <c r="S152" i="1"/>
  <c r="S146" i="1"/>
  <c r="S143" i="1"/>
  <c r="S141" i="1"/>
  <c r="S130" i="1"/>
  <c r="S121" i="1"/>
  <c r="S89" i="1"/>
  <c r="S81" i="1"/>
  <c r="S60" i="1"/>
  <c r="V110" i="1"/>
  <c r="S110" i="1"/>
  <c r="S91" i="1"/>
  <c r="V91" i="1"/>
  <c r="S64" i="1"/>
  <c r="V8" i="1"/>
  <c r="S27" i="1"/>
  <c r="S44" i="1"/>
  <c r="V67" i="1"/>
  <c r="S67" i="1"/>
  <c r="V63" i="1"/>
  <c r="S63" i="1"/>
  <c r="S136" i="1"/>
  <c r="V136" i="1"/>
  <c r="S98" i="1"/>
  <c r="V98" i="1"/>
  <c r="S14" i="1"/>
  <c r="S56" i="1"/>
  <c r="V56" i="1"/>
  <c r="V203" i="1"/>
  <c r="S203" i="1"/>
  <c r="S155" i="1"/>
  <c r="V155" i="1"/>
  <c r="S137" i="1"/>
  <c r="V137" i="1"/>
  <c r="V126" i="1"/>
  <c r="S126" i="1"/>
  <c r="V212" i="1"/>
  <c r="S212" i="1"/>
  <c r="V87" i="1"/>
  <c r="S87" i="1"/>
  <c r="S68" i="1"/>
  <c r="V72" i="1"/>
  <c r="V60" i="1"/>
  <c r="V206" i="1"/>
  <c r="S204" i="1"/>
  <c r="V204" i="1"/>
  <c r="V199" i="1"/>
  <c r="S199" i="1"/>
  <c r="V156" i="1"/>
  <c r="S156" i="1"/>
  <c r="V131" i="1"/>
  <c r="S131" i="1"/>
  <c r="S78" i="1"/>
  <c r="V78" i="1"/>
  <c r="V265" i="1"/>
  <c r="S265" i="1"/>
  <c r="V197" i="1"/>
  <c r="S197" i="1"/>
  <c r="S193" i="1"/>
  <c r="V187" i="1"/>
  <c r="S187" i="1"/>
  <c r="S165" i="1"/>
  <c r="V135" i="1"/>
  <c r="V124" i="1"/>
  <c r="S124" i="1"/>
  <c r="V116" i="1"/>
  <c r="S116" i="1"/>
  <c r="S96" i="1"/>
  <c r="V96" i="1"/>
  <c r="V75" i="1"/>
  <c r="S75" i="1"/>
  <c r="S46" i="1"/>
  <c r="S51" i="1"/>
  <c r="S66" i="1"/>
  <c r="S58" i="1"/>
  <c r="S55" i="1"/>
  <c r="S70" i="1"/>
  <c r="S261" i="1"/>
  <c r="S256" i="1"/>
  <c r="V263" i="1"/>
  <c r="S260" i="1"/>
  <c r="S247" i="1"/>
  <c r="S228" i="1"/>
  <c r="S225" i="1"/>
  <c r="S218" i="1"/>
  <c r="S213" i="1"/>
  <c r="V191" i="1"/>
  <c r="S191" i="1"/>
  <c r="S177" i="1"/>
  <c r="S157" i="1"/>
  <c r="V152" i="1"/>
  <c r="V140" i="1"/>
  <c r="S140" i="1"/>
  <c r="S99" i="1"/>
  <c r="S336" i="1"/>
  <c r="V264" i="1"/>
  <c r="S262" i="1"/>
  <c r="S249" i="1"/>
  <c r="V248" i="1"/>
  <c r="V244" i="1"/>
  <c r="S216" i="1"/>
  <c r="V216" i="1"/>
  <c r="V201" i="1"/>
  <c r="V164" i="1"/>
  <c r="S164" i="1"/>
  <c r="S153" i="1"/>
  <c r="S120" i="1"/>
  <c r="V82" i="1"/>
  <c r="S82" i="1"/>
  <c r="S389" i="1"/>
  <c r="S337" i="1"/>
  <c r="S293" i="1"/>
  <c r="S289" i="1"/>
  <c r="S395" i="1"/>
  <c r="S391" i="1"/>
  <c r="S339" i="1"/>
  <c r="S267" i="1"/>
  <c r="V267" i="1"/>
  <c r="V259" i="1"/>
  <c r="S259" i="1"/>
  <c r="S239" i="1"/>
  <c r="S158" i="1"/>
  <c r="S107" i="1"/>
  <c r="V86" i="1"/>
  <c r="S86" i="1"/>
  <c r="S394" i="1"/>
  <c r="S338" i="1"/>
  <c r="S334" i="1"/>
  <c r="S330" i="1"/>
  <c r="S290" i="1"/>
  <c r="S286" i="1"/>
  <c r="S282" i="1"/>
  <c r="S357" i="1"/>
  <c r="S287" i="1"/>
  <c r="S403" i="1"/>
  <c r="G5" i="1"/>
  <c r="L4" i="1"/>
  <c r="H17" i="7"/>
  <c r="C67" i="7" s="1"/>
  <c r="E67" i="7" s="1"/>
  <c r="C59" i="7"/>
  <c r="C38" i="7"/>
  <c r="C60" i="7"/>
  <c r="C44" i="7"/>
  <c r="C58" i="7"/>
  <c r="C54" i="7"/>
  <c r="E54" i="7"/>
  <c r="F54" i="7" s="1"/>
  <c r="C46" i="7"/>
  <c r="C39" i="7"/>
  <c r="E39" i="7" s="1"/>
  <c r="C50" i="7"/>
  <c r="C55" i="7"/>
  <c r="C43" i="7"/>
  <c r="C49" i="7"/>
  <c r="C53" i="7"/>
  <c r="E6" i="7"/>
  <c r="C40" i="7"/>
  <c r="E40" i="7"/>
  <c r="F40" i="7" s="1"/>
  <c r="C45" i="7"/>
  <c r="C63" i="7"/>
  <c r="C66" i="7"/>
  <c r="E66" i="7"/>
  <c r="H66" i="7" s="1"/>
  <c r="C48" i="7"/>
  <c r="E48" i="7"/>
  <c r="F48" i="7" s="1"/>
  <c r="C36" i="7"/>
  <c r="C51" i="7"/>
  <c r="C64" i="7"/>
  <c r="C65" i="7"/>
  <c r="L4" i="24"/>
  <c r="H44" i="7" l="1"/>
  <c r="F44" i="7"/>
  <c r="D34" i="19"/>
  <c r="H41" i="26"/>
  <c r="F41" i="26"/>
  <c r="H44" i="26"/>
  <c r="F44" i="26"/>
  <c r="H50" i="26"/>
  <c r="F50" i="26"/>
  <c r="H59" i="26"/>
  <c r="F59" i="26"/>
  <c r="D34" i="26"/>
  <c r="E36" i="26"/>
  <c r="H51" i="26"/>
  <c r="F51" i="26"/>
  <c r="E56" i="26"/>
  <c r="H38" i="26"/>
  <c r="F38" i="26"/>
  <c r="H67" i="26"/>
  <c r="F67" i="26"/>
  <c r="C34" i="26"/>
  <c r="H39" i="26"/>
  <c r="F39" i="26"/>
  <c r="H49" i="26"/>
  <c r="F49" i="26"/>
  <c r="E61" i="26"/>
  <c r="H64" i="26"/>
  <c r="F64" i="26"/>
  <c r="F54" i="26"/>
  <c r="H54" i="26"/>
  <c r="H45" i="26"/>
  <c r="F45" i="26"/>
  <c r="H43" i="26"/>
  <c r="F43" i="26"/>
  <c r="F48" i="26"/>
  <c r="H48" i="26"/>
  <c r="H47" i="26" s="1"/>
  <c r="H53" i="26"/>
  <c r="F53" i="26"/>
  <c r="H63" i="26"/>
  <c r="F63" i="26"/>
  <c r="H55" i="26"/>
  <c r="F55" i="26"/>
  <c r="H58" i="26"/>
  <c r="F58" i="26"/>
  <c r="H65" i="26"/>
  <c r="F65" i="26"/>
  <c r="C28" i="26"/>
  <c r="C22" i="26"/>
  <c r="C16" i="26"/>
  <c r="E11" i="26"/>
  <c r="C10" i="26"/>
  <c r="E10" i="26" s="1"/>
  <c r="C8" i="26"/>
  <c r="E8" i="26" s="1"/>
  <c r="C31" i="26"/>
  <c r="C25" i="26"/>
  <c r="C19" i="26"/>
  <c r="H16" i="26"/>
  <c r="B16" i="26"/>
  <c r="C9" i="26"/>
  <c r="E9" i="26" s="1"/>
  <c r="C7" i="26"/>
  <c r="E7" i="26" s="1"/>
  <c r="H40" i="26"/>
  <c r="H46" i="26"/>
  <c r="H60" i="26"/>
  <c r="H66" i="26"/>
  <c r="F56" i="21"/>
  <c r="H56" i="21"/>
  <c r="F58" i="21"/>
  <c r="H58" i="21"/>
  <c r="H57" i="21" s="1"/>
  <c r="F61" i="21"/>
  <c r="H61" i="21"/>
  <c r="F64" i="21"/>
  <c r="H64" i="21"/>
  <c r="F43" i="21"/>
  <c r="H43" i="21"/>
  <c r="H48" i="21"/>
  <c r="F48" i="21"/>
  <c r="H53" i="21"/>
  <c r="F53" i="21"/>
  <c r="F63" i="21"/>
  <c r="H63" i="21"/>
  <c r="H62" i="21" s="1"/>
  <c r="H67" i="21"/>
  <c r="F67" i="21"/>
  <c r="F31" i="21"/>
  <c r="G31" i="21"/>
  <c r="E31" i="21"/>
  <c r="D31" i="21"/>
  <c r="C34" i="21"/>
  <c r="F38" i="21"/>
  <c r="H38" i="21"/>
  <c r="H37" i="21" s="1"/>
  <c r="F41" i="21"/>
  <c r="H41" i="21"/>
  <c r="F44" i="21"/>
  <c r="H44" i="21"/>
  <c r="H51" i="21"/>
  <c r="F51" i="21"/>
  <c r="E34" i="21"/>
  <c r="H36" i="21"/>
  <c r="F36" i="21"/>
  <c r="H50" i="21"/>
  <c r="F50" i="21"/>
  <c r="H59" i="21"/>
  <c r="F59" i="21"/>
  <c r="H66" i="21"/>
  <c r="F66" i="21"/>
  <c r="H45" i="21"/>
  <c r="F45" i="21"/>
  <c r="F55" i="21"/>
  <c r="H55" i="21"/>
  <c r="H65" i="21"/>
  <c r="F65" i="21"/>
  <c r="H39" i="21"/>
  <c r="F39" i="21"/>
  <c r="H46" i="21"/>
  <c r="F46" i="21"/>
  <c r="F49" i="21"/>
  <c r="H49" i="21"/>
  <c r="C8" i="21"/>
  <c r="E8" i="21" s="1"/>
  <c r="C10" i="21"/>
  <c r="E10" i="21" s="1"/>
  <c r="E16" i="21"/>
  <c r="D22" i="21"/>
  <c r="D28" i="21"/>
  <c r="E11" i="21"/>
  <c r="F16" i="21"/>
  <c r="E22" i="21"/>
  <c r="E28" i="21"/>
  <c r="D34" i="21"/>
  <c r="F40" i="21"/>
  <c r="F54" i="21"/>
  <c r="F60" i="21"/>
  <c r="C19" i="21"/>
  <c r="C25" i="21"/>
  <c r="C7" i="21"/>
  <c r="E7" i="21" s="1"/>
  <c r="C9" i="21"/>
  <c r="E9" i="21" s="1"/>
  <c r="B16" i="21"/>
  <c r="H59" i="7"/>
  <c r="F59" i="7"/>
  <c r="F43" i="7"/>
  <c r="H43" i="7"/>
  <c r="E65" i="7"/>
  <c r="F53" i="7"/>
  <c r="H53" i="7"/>
  <c r="H60" i="7"/>
  <c r="F60" i="7"/>
  <c r="H67" i="7"/>
  <c r="F67" i="7"/>
  <c r="H46" i="7"/>
  <c r="F46" i="7"/>
  <c r="H51" i="7"/>
  <c r="F51" i="7"/>
  <c r="F64" i="7"/>
  <c r="H64" i="7"/>
  <c r="F39" i="7"/>
  <c r="H39" i="7"/>
  <c r="D34" i="7"/>
  <c r="E36" i="7"/>
  <c r="H49" i="7"/>
  <c r="F49" i="7"/>
  <c r="E61" i="7"/>
  <c r="C25" i="7"/>
  <c r="C19" i="7"/>
  <c r="C10" i="7"/>
  <c r="E10" i="7" s="1"/>
  <c r="E11" i="7"/>
  <c r="C8" i="7"/>
  <c r="E8" i="7" s="1"/>
  <c r="C28" i="7"/>
  <c r="C22" i="7"/>
  <c r="C16" i="7"/>
  <c r="C7" i="7"/>
  <c r="E7" i="7" s="1"/>
  <c r="H16" i="7"/>
  <c r="C9" i="7"/>
  <c r="E9" i="7" s="1"/>
  <c r="C31" i="7"/>
  <c r="B16" i="7"/>
  <c r="F56" i="7"/>
  <c r="H56" i="7"/>
  <c r="F41" i="7"/>
  <c r="H41" i="7"/>
  <c r="F45" i="7"/>
  <c r="H45" i="7"/>
  <c r="F38" i="7"/>
  <c r="H38" i="7"/>
  <c r="H50" i="7"/>
  <c r="F50" i="7"/>
  <c r="H55" i="7"/>
  <c r="F55" i="7"/>
  <c r="H58" i="7"/>
  <c r="F58" i="7"/>
  <c r="H63" i="7"/>
  <c r="F63" i="7"/>
  <c r="H40" i="7"/>
  <c r="F100" i="7"/>
  <c r="F66" i="7"/>
  <c r="G100" i="7"/>
  <c r="C34" i="7"/>
  <c r="H48" i="7"/>
  <c r="H47" i="7" s="1"/>
  <c r="H54" i="7"/>
  <c r="H50" i="19"/>
  <c r="F50" i="19"/>
  <c r="H39" i="19"/>
  <c r="F39" i="19"/>
  <c r="H43" i="19"/>
  <c r="F43" i="19"/>
  <c r="F56" i="19"/>
  <c r="H56" i="19"/>
  <c r="H66" i="19"/>
  <c r="F66" i="19"/>
  <c r="E41" i="19"/>
  <c r="H51" i="19"/>
  <c r="F51" i="19"/>
  <c r="E61" i="19"/>
  <c r="F40" i="19"/>
  <c r="H40" i="19"/>
  <c r="H45" i="19"/>
  <c r="F45" i="19"/>
  <c r="F48" i="19"/>
  <c r="H48" i="19"/>
  <c r="H53" i="19"/>
  <c r="F53" i="19"/>
  <c r="H38" i="19"/>
  <c r="F38" i="19"/>
  <c r="H58" i="19"/>
  <c r="F58" i="19"/>
  <c r="H63" i="19"/>
  <c r="F63" i="19"/>
  <c r="E67" i="19"/>
  <c r="H55" i="19"/>
  <c r="F55" i="19"/>
  <c r="H59" i="19"/>
  <c r="F59" i="19"/>
  <c r="F44" i="19"/>
  <c r="H44" i="19"/>
  <c r="H49" i="19"/>
  <c r="F49" i="19"/>
  <c r="H54" i="19"/>
  <c r="F54" i="19"/>
  <c r="H64" i="19"/>
  <c r="F64" i="19"/>
  <c r="E46" i="19"/>
  <c r="F60" i="19"/>
  <c r="H60" i="19"/>
  <c r="E31" i="19"/>
  <c r="D31" i="19"/>
  <c r="G31" i="19"/>
  <c r="F31" i="19"/>
  <c r="E36" i="19"/>
  <c r="F65" i="19"/>
  <c r="F100" i="19"/>
  <c r="H16" i="19"/>
  <c r="G100" i="19"/>
  <c r="C16" i="19"/>
  <c r="C22" i="19"/>
  <c r="C28" i="19"/>
  <c r="C19" i="19"/>
  <c r="C25" i="19"/>
  <c r="H53" i="20"/>
  <c r="F53" i="20"/>
  <c r="E66" i="20"/>
  <c r="D34" i="20"/>
  <c r="E41" i="20"/>
  <c r="H61" i="20"/>
  <c r="F61" i="20"/>
  <c r="H36" i="20"/>
  <c r="F36" i="20"/>
  <c r="H40" i="20"/>
  <c r="F40" i="20"/>
  <c r="H43" i="20"/>
  <c r="F43" i="20"/>
  <c r="F48" i="20"/>
  <c r="H48" i="20"/>
  <c r="H51" i="20"/>
  <c r="F51" i="20"/>
  <c r="H59" i="20"/>
  <c r="F59" i="20"/>
  <c r="H16" i="20"/>
  <c r="C31" i="20"/>
  <c r="C25" i="20"/>
  <c r="C19" i="20"/>
  <c r="B16" i="20"/>
  <c r="C9" i="20"/>
  <c r="E9" i="20" s="1"/>
  <c r="C7" i="20"/>
  <c r="E7" i="20" s="1"/>
  <c r="E11" i="20"/>
  <c r="C28" i="20"/>
  <c r="C22" i="20"/>
  <c r="C16" i="20"/>
  <c r="C10" i="20"/>
  <c r="E10" i="20" s="1"/>
  <c r="C8" i="20"/>
  <c r="E8" i="20" s="1"/>
  <c r="C34" i="20"/>
  <c r="E46" i="20"/>
  <c r="H54" i="20"/>
  <c r="F54" i="20"/>
  <c r="F67" i="20"/>
  <c r="H67" i="20"/>
  <c r="F44" i="20"/>
  <c r="H44" i="20"/>
  <c r="H49" i="20"/>
  <c r="F49" i="20"/>
  <c r="F64" i="20"/>
  <c r="H64" i="20"/>
  <c r="H39" i="20"/>
  <c r="F39" i="20"/>
  <c r="H60" i="20"/>
  <c r="F60" i="20"/>
  <c r="H63" i="20"/>
  <c r="F63" i="20"/>
  <c r="H45" i="20"/>
  <c r="F45" i="20"/>
  <c r="F50" i="20"/>
  <c r="H50" i="20"/>
  <c r="H55" i="20"/>
  <c r="F55" i="20"/>
  <c r="H65" i="20"/>
  <c r="F65" i="20"/>
  <c r="H38" i="20"/>
  <c r="H56" i="20"/>
  <c r="H58" i="20"/>
  <c r="F100" i="20"/>
  <c r="B9" i="25"/>
  <c r="B10" i="25" s="1"/>
  <c r="B11" i="25" s="1"/>
  <c r="B10" i="1"/>
  <c r="B11" i="1" s="1"/>
  <c r="B12" i="1" s="1"/>
  <c r="B8" i="22"/>
  <c r="B9" i="22" s="1"/>
  <c r="B8" i="23"/>
  <c r="B8" i="24"/>
  <c r="H62" i="26" l="1"/>
  <c r="E25" i="26"/>
  <c r="D25" i="26"/>
  <c r="G25" i="26"/>
  <c r="F25" i="26"/>
  <c r="H61" i="26"/>
  <c r="F61" i="26"/>
  <c r="H57" i="26"/>
  <c r="E31" i="26"/>
  <c r="D31" i="26"/>
  <c r="G31" i="26"/>
  <c r="F31" i="26"/>
  <c r="F16" i="26"/>
  <c r="E16" i="26"/>
  <c r="D16" i="26"/>
  <c r="G16" i="26"/>
  <c r="H52" i="26"/>
  <c r="H42" i="26"/>
  <c r="H37" i="26"/>
  <c r="H36" i="26"/>
  <c r="F36" i="26"/>
  <c r="E34" i="26"/>
  <c r="E19" i="26"/>
  <c r="D19" i="26"/>
  <c r="F19" i="26"/>
  <c r="G19" i="26"/>
  <c r="E28" i="26"/>
  <c r="D28" i="26"/>
  <c r="F28" i="26"/>
  <c r="G28" i="26"/>
  <c r="E22" i="26"/>
  <c r="D22" i="26"/>
  <c r="G22" i="26"/>
  <c r="F22" i="26"/>
  <c r="H56" i="26"/>
  <c r="F56" i="26"/>
  <c r="F25" i="21"/>
  <c r="E25" i="21"/>
  <c r="G25" i="21"/>
  <c r="D25" i="21"/>
  <c r="H47" i="21"/>
  <c r="F19" i="21"/>
  <c r="E19" i="21"/>
  <c r="D19" i="21"/>
  <c r="G19" i="21"/>
  <c r="F34" i="21"/>
  <c r="H42" i="21"/>
  <c r="H52" i="21"/>
  <c r="D31" i="7"/>
  <c r="F31" i="7"/>
  <c r="G31" i="7"/>
  <c r="E31" i="7"/>
  <c r="H61" i="7"/>
  <c r="F61" i="7"/>
  <c r="H42" i="7"/>
  <c r="E22" i="7"/>
  <c r="F22" i="7"/>
  <c r="D22" i="7"/>
  <c r="G22" i="7"/>
  <c r="H52" i="7"/>
  <c r="H57" i="7"/>
  <c r="E28" i="7"/>
  <c r="D28" i="7"/>
  <c r="F28" i="7"/>
  <c r="G28" i="7"/>
  <c r="D19" i="7"/>
  <c r="G19" i="7"/>
  <c r="E19" i="7"/>
  <c r="F19" i="7"/>
  <c r="E16" i="7"/>
  <c r="G16" i="7"/>
  <c r="F16" i="7"/>
  <c r="D16" i="7"/>
  <c r="H37" i="7"/>
  <c r="D25" i="7"/>
  <c r="G25" i="7"/>
  <c r="E25" i="7"/>
  <c r="F25" i="7"/>
  <c r="H36" i="7"/>
  <c r="E34" i="7"/>
  <c r="F36" i="7"/>
  <c r="H65" i="7"/>
  <c r="H62" i="7" s="1"/>
  <c r="F65" i="7"/>
  <c r="E25" i="19"/>
  <c r="D25" i="19"/>
  <c r="G25" i="19"/>
  <c r="F25" i="19"/>
  <c r="F16" i="19"/>
  <c r="E16" i="19"/>
  <c r="D16" i="19"/>
  <c r="G16" i="19"/>
  <c r="H46" i="19"/>
  <c r="H42" i="19" s="1"/>
  <c r="F46" i="19"/>
  <c r="H61" i="19"/>
  <c r="H57" i="19" s="1"/>
  <c r="F61" i="19"/>
  <c r="E19" i="19"/>
  <c r="D19" i="19"/>
  <c r="G19" i="19"/>
  <c r="F19" i="19"/>
  <c r="H36" i="19"/>
  <c r="F36" i="19"/>
  <c r="E34" i="19"/>
  <c r="H67" i="19"/>
  <c r="F67" i="19"/>
  <c r="H52" i="19"/>
  <c r="E28" i="19"/>
  <c r="D28" i="19"/>
  <c r="G28" i="19"/>
  <c r="F28" i="19"/>
  <c r="H47" i="19"/>
  <c r="E22" i="19"/>
  <c r="D22" i="19"/>
  <c r="G22" i="19"/>
  <c r="F22" i="19"/>
  <c r="H62" i="19"/>
  <c r="H41" i="19"/>
  <c r="H37" i="19" s="1"/>
  <c r="F41" i="19"/>
  <c r="F46" i="20"/>
  <c r="H46" i="20"/>
  <c r="D16" i="20"/>
  <c r="F16" i="20"/>
  <c r="G16" i="20"/>
  <c r="E16" i="20"/>
  <c r="G25" i="20"/>
  <c r="E25" i="20"/>
  <c r="F25" i="20"/>
  <c r="D25" i="20"/>
  <c r="H37" i="20"/>
  <c r="G19" i="20"/>
  <c r="E19" i="20"/>
  <c r="F19" i="20"/>
  <c r="D19" i="20"/>
  <c r="H47" i="20"/>
  <c r="H57" i="20"/>
  <c r="G22" i="20"/>
  <c r="F22" i="20"/>
  <c r="E22" i="20"/>
  <c r="D22" i="20"/>
  <c r="G31" i="20"/>
  <c r="E31" i="20"/>
  <c r="F31" i="20"/>
  <c r="D31" i="20"/>
  <c r="F34" i="20"/>
  <c r="F66" i="20"/>
  <c r="H66" i="20"/>
  <c r="H62" i="20" s="1"/>
  <c r="G28" i="20"/>
  <c r="E28" i="20"/>
  <c r="F28" i="20"/>
  <c r="D28" i="20"/>
  <c r="H42" i="20"/>
  <c r="E34" i="20"/>
  <c r="H41" i="20"/>
  <c r="F41" i="20"/>
  <c r="H52" i="20"/>
  <c r="B10" i="24"/>
  <c r="B12" i="24" s="1"/>
  <c r="B14" i="24" s="1"/>
  <c r="B16" i="24" s="1"/>
  <c r="B10" i="22"/>
  <c r="B11" i="22" s="1"/>
  <c r="B12" i="25"/>
  <c r="B13" i="1"/>
  <c r="B9" i="23"/>
  <c r="F34" i="26" l="1"/>
  <c r="F34" i="7"/>
  <c r="F34" i="19"/>
  <c r="B13" i="25"/>
  <c r="B15" i="25" s="1"/>
  <c r="B12" i="22"/>
  <c r="B13" i="22" s="1"/>
  <c r="B15" i="1"/>
  <c r="B18" i="24"/>
  <c r="B10" i="23"/>
  <c r="B15" i="22" l="1"/>
  <c r="B16" i="22" s="1"/>
  <c r="B16" i="1"/>
  <c r="B17" i="1" s="1"/>
  <c r="B20" i="24"/>
  <c r="B11" i="23"/>
  <c r="B16" i="25"/>
  <c r="B17" i="22" l="1"/>
  <c r="B18" i="22" s="1"/>
  <c r="B12" i="23"/>
  <c r="B13" i="23" s="1"/>
  <c r="B17" i="25"/>
  <c r="B18" i="25" s="1"/>
  <c r="B19" i="25" s="1"/>
  <c r="B22" i="24"/>
  <c r="B18" i="1"/>
  <c r="B19" i="22" l="1"/>
  <c r="B21" i="22" s="1"/>
  <c r="B21" i="25"/>
  <c r="B23" i="25" s="1"/>
  <c r="B24" i="25" s="1"/>
  <c r="B19" i="1"/>
  <c r="B24" i="24"/>
  <c r="B26" i="24" s="1"/>
  <c r="B15" i="23"/>
  <c r="B25" i="25" l="1"/>
  <c r="B26" i="25" s="1"/>
  <c r="B27" i="25" s="1"/>
  <c r="B28" i="25" s="1"/>
  <c r="B29" i="25" s="1"/>
  <c r="B31" i="25" s="1"/>
  <c r="B33" i="25" s="1"/>
  <c r="B34" i="25" s="1"/>
  <c r="B35" i="25" s="1"/>
  <c r="B36" i="25" s="1"/>
  <c r="B38" i="25" s="1"/>
  <c r="B39" i="25" s="1"/>
  <c r="B40" i="25" s="1"/>
  <c r="B41" i="25" s="1"/>
  <c r="B43" i="25" s="1"/>
  <c r="B44" i="25" s="1"/>
  <c r="B45" i="25" s="1"/>
  <c r="B46" i="25" s="1"/>
  <c r="B47" i="25" s="1"/>
  <c r="B49" i="25" s="1"/>
  <c r="B50" i="25" s="1"/>
  <c r="B51" i="25" s="1"/>
  <c r="B53" i="25" s="1"/>
  <c r="B55" i="25" s="1"/>
  <c r="B57" i="25" s="1"/>
  <c r="B59" i="25" s="1"/>
  <c r="B61" i="25" s="1"/>
  <c r="B63" i="25" s="1"/>
  <c r="B65" i="25" s="1"/>
  <c r="B67" i="25" s="1"/>
  <c r="B69" i="25" s="1"/>
  <c r="B71" i="25" s="1"/>
  <c r="B73" i="25" s="1"/>
  <c r="B75" i="25" s="1"/>
  <c r="B77" i="25" s="1"/>
  <c r="B79" i="25" s="1"/>
  <c r="B81" i="25" s="1"/>
  <c r="B21" i="1"/>
  <c r="B23" i="22"/>
  <c r="B28" i="24"/>
  <c r="B30" i="24" s="1"/>
  <c r="B32" i="24" s="1"/>
  <c r="B34" i="24" s="1"/>
  <c r="B36" i="24" s="1"/>
  <c r="B38" i="24" s="1"/>
  <c r="B40" i="24" s="1"/>
  <c r="B42" i="24" s="1"/>
  <c r="B44" i="24" s="1"/>
  <c r="B16" i="23"/>
  <c r="B17" i="23" s="1"/>
  <c r="B18" i="23" s="1"/>
  <c r="B19" i="23" s="1"/>
  <c r="B21" i="23" s="1"/>
  <c r="B23" i="23" s="1"/>
  <c r="B24" i="23" s="1"/>
  <c r="B24" i="22" l="1"/>
  <c r="B23" i="1"/>
  <c r="B25" i="23"/>
  <c r="B26" i="23" s="1"/>
  <c r="B27" i="23" s="1"/>
  <c r="B28" i="23" s="1"/>
  <c r="B29" i="23" s="1"/>
  <c r="B31" i="23" s="1"/>
  <c r="B33" i="23" s="1"/>
  <c r="B35" i="23" s="1"/>
  <c r="B37" i="23" s="1"/>
  <c r="B39" i="23" s="1"/>
  <c r="B41" i="23" s="1"/>
  <c r="B43" i="23" s="1"/>
  <c r="B45" i="23" s="1"/>
  <c r="B47" i="23" s="1"/>
  <c r="B49" i="23" s="1"/>
  <c r="B51" i="23" s="1"/>
  <c r="B53" i="23" s="1"/>
  <c r="B55" i="23" s="1"/>
  <c r="B57" i="23" s="1"/>
  <c r="B59" i="23" s="1"/>
  <c r="B61" i="23" s="1"/>
  <c r="B63" i="23" s="1"/>
  <c r="B24" i="1" l="1"/>
  <c r="B25" i="1" s="1"/>
  <c r="B26" i="1" s="1"/>
  <c r="B27" i="1" s="1"/>
  <c r="B28" i="1" s="1"/>
  <c r="B29" i="1" s="1"/>
  <c r="B31" i="1" s="1"/>
  <c r="B33" i="1" s="1"/>
  <c r="B34" i="1" s="1"/>
  <c r="B35" i="1" s="1"/>
  <c r="B36" i="1" s="1"/>
  <c r="B38" i="1" s="1"/>
  <c r="B39" i="1" s="1"/>
  <c r="B40" i="1" s="1"/>
  <c r="B41" i="1" s="1"/>
  <c r="B43" i="1" s="1"/>
  <c r="B44" i="1" s="1"/>
  <c r="B45" i="1" s="1"/>
  <c r="B46" i="1" s="1"/>
  <c r="B47" i="1" s="1"/>
  <c r="B49" i="1" s="1"/>
  <c r="B50" i="1" s="1"/>
  <c r="B51"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8" i="1" s="1"/>
  <c r="B79" i="1" s="1"/>
  <c r="B80" i="1" s="1"/>
  <c r="B81" i="1" s="1"/>
  <c r="B82" i="1" s="1"/>
  <c r="B84" i="1" s="1"/>
  <c r="B85" i="1" s="1"/>
  <c r="B86" i="1" s="1"/>
  <c r="B87" i="1" s="1"/>
  <c r="B88" i="1" s="1"/>
  <c r="B89" i="1" s="1"/>
  <c r="B90" i="1" s="1"/>
  <c r="B91" i="1" s="1"/>
  <c r="B92" i="1" s="1"/>
  <c r="B93" i="1" s="1"/>
  <c r="B94" i="1" s="1"/>
  <c r="B95" i="1" s="1"/>
  <c r="B96" i="1" s="1"/>
  <c r="B97" i="1" s="1"/>
  <c r="B98" i="1" s="1"/>
  <c r="B99" i="1" s="1"/>
  <c r="B101" i="1" s="1"/>
  <c r="B102" i="1" s="1"/>
  <c r="B103" i="1" s="1"/>
  <c r="B104" i="1" s="1"/>
  <c r="B105" i="1" s="1"/>
  <c r="B106" i="1" s="1"/>
  <c r="B107" i="1" s="1"/>
  <c r="B108" i="1" s="1"/>
  <c r="B109" i="1" s="1"/>
  <c r="B110" i="1" s="1"/>
  <c r="B111" i="1" s="1"/>
  <c r="B112" i="1" s="1"/>
  <c r="B115" i="1" s="1"/>
  <c r="B116" i="1" s="1"/>
  <c r="B117" i="1" s="1"/>
  <c r="B118" i="1" s="1"/>
  <c r="B119" i="1" s="1"/>
  <c r="B120" i="1" s="1"/>
  <c r="B121" i="1" s="1"/>
  <c r="B122" i="1" s="1"/>
  <c r="B123" i="1" s="1"/>
  <c r="B124" i="1" s="1"/>
  <c r="B126" i="1" s="1"/>
  <c r="B127" i="1" s="1"/>
  <c r="B128" i="1" s="1"/>
  <c r="B129" i="1" s="1"/>
  <c r="B130" i="1" s="1"/>
  <c r="B131" i="1" s="1"/>
  <c r="B132" i="1" s="1"/>
  <c r="B135" i="1" s="1"/>
  <c r="B136" i="1" s="1"/>
  <c r="B137" i="1" s="1"/>
  <c r="B138" i="1" s="1"/>
  <c r="B139" i="1" s="1"/>
  <c r="B140" i="1" s="1"/>
  <c r="B141" i="1" s="1"/>
  <c r="B142" i="1" s="1"/>
  <c r="B143" i="1" s="1"/>
  <c r="B144" i="1" s="1"/>
  <c r="B145" i="1" s="1"/>
  <c r="B25" i="22"/>
  <c r="B26" i="22" s="1"/>
  <c r="B27" i="22" s="1"/>
  <c r="B28" i="22" s="1"/>
  <c r="B29" i="22" s="1"/>
  <c r="B31" i="22" s="1"/>
  <c r="B33" i="22" s="1"/>
  <c r="B34" i="22" s="1"/>
  <c r="B35" i="22" s="1"/>
  <c r="B36" i="22" s="1"/>
  <c r="B38" i="22" s="1"/>
  <c r="B39" i="22" s="1"/>
  <c r="B40" i="22" s="1"/>
  <c r="B41" i="22" s="1"/>
  <c r="B43" i="22" s="1"/>
  <c r="B44" i="22" s="1"/>
  <c r="B45" i="22" s="1"/>
  <c r="B46" i="22" s="1"/>
  <c r="B47" i="22" s="1"/>
  <c r="B49" i="22" s="1"/>
  <c r="B50" i="22" s="1"/>
  <c r="B51" i="22" s="1"/>
  <c r="B53" i="22" s="1"/>
  <c r="B54" i="22" s="1"/>
  <c r="B55" i="22" s="1"/>
  <c r="B56" i="22" s="1"/>
  <c r="B57" i="22" s="1"/>
  <c r="B58" i="22" s="1"/>
  <c r="B59" i="22" s="1"/>
  <c r="B60" i="22" s="1"/>
  <c r="B61" i="22" s="1"/>
  <c r="B62" i="22" s="1"/>
  <c r="B63" i="22" s="1"/>
  <c r="B64" i="22" s="1"/>
  <c r="B65" i="22" s="1"/>
  <c r="B66" i="22" s="1"/>
  <c r="B67" i="22" s="1"/>
  <c r="B68" i="22" s="1"/>
  <c r="B69" i="22" s="1"/>
  <c r="B70" i="22" s="1"/>
  <c r="B71" i="22" s="1"/>
  <c r="B72" i="22" s="1"/>
  <c r="B73" i="22" s="1"/>
  <c r="B74" i="22" s="1"/>
  <c r="B75" i="22" s="1"/>
  <c r="B76" i="22" s="1"/>
  <c r="B78" i="22" s="1"/>
  <c r="B79" i="22" s="1"/>
  <c r="B80" i="22" s="1"/>
  <c r="B81" i="22" s="1"/>
  <c r="B82" i="22" s="1"/>
  <c r="B84" i="22" s="1"/>
  <c r="B85" i="22" s="1"/>
  <c r="B86" i="22" s="1"/>
  <c r="B87" i="22" s="1"/>
  <c r="B88" i="22" s="1"/>
  <c r="B89" i="22" s="1"/>
  <c r="B90" i="22" s="1"/>
  <c r="B91" i="22" s="1"/>
  <c r="B92" i="22" s="1"/>
  <c r="B93" i="22" s="1"/>
  <c r="B94" i="22" s="1"/>
  <c r="B95" i="22" s="1"/>
  <c r="B96" i="22" s="1"/>
  <c r="B97" i="22" s="1"/>
  <c r="B98" i="22" s="1"/>
  <c r="B99" i="22" s="1"/>
  <c r="B101" i="22" s="1"/>
  <c r="B102" i="22" s="1"/>
  <c r="B103" i="22" s="1"/>
  <c r="B104" i="22" s="1"/>
  <c r="B105" i="22" s="1"/>
  <c r="B106" i="22" s="1"/>
  <c r="B107" i="22" s="1"/>
  <c r="B108" i="22" s="1"/>
  <c r="B109" i="22" s="1"/>
  <c r="B110" i="22" s="1"/>
  <c r="B111" i="22" s="1"/>
  <c r="B112" i="22" s="1"/>
  <c r="B115" i="22" s="1"/>
  <c r="B116" i="22" s="1"/>
  <c r="B117" i="22" s="1"/>
  <c r="B118" i="22" s="1"/>
  <c r="B119" i="22" s="1"/>
  <c r="B120" i="22" s="1"/>
  <c r="B121" i="22" s="1"/>
  <c r="B122" i="22" s="1"/>
  <c r="B123" i="22" s="1"/>
  <c r="B124" i="22" s="1"/>
  <c r="B126" i="22" s="1"/>
  <c r="B127" i="22" s="1"/>
  <c r="B128" i="22" s="1"/>
  <c r="B129" i="22" s="1"/>
  <c r="B130" i="22" s="1"/>
  <c r="B131" i="22" s="1"/>
  <c r="B132" i="22" s="1"/>
  <c r="B134" i="22" s="1"/>
  <c r="B136" i="22" s="1"/>
  <c r="B138" i="22" s="1"/>
  <c r="B140" i="22" s="1"/>
  <c r="B142" i="22" s="1"/>
  <c r="B144" i="22" s="1"/>
  <c r="B146" i="22" s="1"/>
  <c r="B148" i="22" s="1"/>
  <c r="B150" i="22" s="1"/>
  <c r="B146" i="1" l="1"/>
  <c r="B147" i="1" s="1"/>
  <c r="B148" i="1" s="1"/>
  <c r="B149" i="1" s="1"/>
  <c r="B150" i="1" s="1"/>
  <c r="B151" i="1" s="1"/>
  <c r="B152" i="1" s="1"/>
  <c r="B153" i="1" s="1"/>
  <c r="B154" i="1" s="1"/>
  <c r="B155" i="1" s="1"/>
  <c r="B156" i="1" s="1"/>
  <c r="B157" i="1" s="1"/>
  <c r="B158" i="1" s="1"/>
  <c r="B159" i="1" s="1"/>
  <c r="B161" i="1" s="1"/>
  <c r="B162" i="1" s="1"/>
  <c r="B163" i="1" s="1"/>
  <c r="B164" i="1" s="1"/>
  <c r="B165" i="1" s="1"/>
  <c r="B166" i="1" s="1"/>
  <c r="B167" i="1" s="1"/>
  <c r="B168" i="1" s="1"/>
  <c r="B169" i="1" s="1"/>
  <c r="B170" i="1" s="1"/>
  <c r="B171" i="1" s="1"/>
  <c r="B172" i="1" s="1"/>
  <c r="B173" i="1" s="1"/>
  <c r="B174" i="1" s="1"/>
  <c r="B175" i="1" s="1"/>
  <c r="B176" i="1" s="1"/>
  <c r="B177" i="1" s="1"/>
  <c r="B178" i="1" s="1"/>
  <c r="B179" i="1" s="1"/>
  <c r="B181" i="1" s="1"/>
  <c r="B182" i="1" s="1"/>
  <c r="B183" i="1" s="1"/>
  <c r="B184" i="1" s="1"/>
  <c r="B186" i="1" s="1"/>
  <c r="B187" i="1" s="1"/>
  <c r="B188" i="1" s="1"/>
  <c r="B191" i="1" s="1"/>
  <c r="B192" i="1" s="1"/>
  <c r="B193" i="1" s="1"/>
  <c r="B194" i="1" s="1"/>
  <c r="B195" i="1" s="1"/>
  <c r="B196" i="1" s="1"/>
  <c r="B197" i="1" s="1"/>
  <c r="B198" i="1" s="1"/>
  <c r="B199" i="1" s="1"/>
  <c r="B200" i="1" s="1"/>
  <c r="B201" i="1" s="1"/>
  <c r="B202" i="1" s="1"/>
  <c r="B203" i="1" s="1"/>
  <c r="B204"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3" i="1" s="1"/>
  <c r="B234" i="1" s="1"/>
  <c r="B235" i="1" s="1"/>
  <c r="B236" i="1" s="1"/>
  <c r="B238" i="1" s="1"/>
  <c r="B239" i="1" s="1"/>
  <c r="B240" i="1" s="1"/>
  <c r="B241" i="1" s="1"/>
  <c r="B242" i="1" s="1"/>
  <c r="B243" i="1" s="1"/>
  <c r="B244" i="1" s="1"/>
  <c r="B245" i="1" s="1"/>
  <c r="B246" i="1" s="1"/>
  <c r="B247" i="1" s="1"/>
  <c r="B248" i="1" s="1"/>
  <c r="B249" i="1" s="1"/>
  <c r="B251" i="1" s="1"/>
  <c r="B252" i="1" s="1"/>
  <c r="B253" i="1" s="1"/>
  <c r="B254" i="1" s="1"/>
  <c r="B255" i="1" s="1"/>
  <c r="B256" i="1" s="1"/>
  <c r="B257" i="1" s="1"/>
  <c r="B258" i="1" s="1"/>
  <c r="B259" i="1" s="1"/>
  <c r="B260" i="1" s="1"/>
  <c r="B261" i="1" s="1"/>
  <c r="B262" i="1" s="1"/>
  <c r="B263" i="1" s="1"/>
  <c r="B264" i="1" s="1"/>
  <c r="B265" i="1" s="1"/>
  <c r="B266" i="1" s="1"/>
  <c r="B267" i="1" s="1"/>
  <c r="B268" i="1" s="1"/>
  <c r="B269" i="1" s="1"/>
  <c r="B271" i="1" s="1"/>
  <c r="B272" i="1" s="1"/>
  <c r="B274" i="1" s="1"/>
  <c r="B276" i="1" s="1"/>
  <c r="B278" i="1" s="1"/>
  <c r="B280" i="1" s="1"/>
</calcChain>
</file>

<file path=xl/comments1.xml><?xml version="1.0" encoding="utf-8"?>
<comments xmlns="http://schemas.openxmlformats.org/spreadsheetml/2006/main">
  <authors>
    <author>hw</author>
  </authors>
  <commentList>
    <comment ref="J6" authorId="0" shapeId="0">
      <text>
        <r>
          <rPr>
            <sz val="9"/>
            <rFont val="宋体"/>
            <family val="3"/>
            <charset val="134"/>
          </rPr>
          <t>高，中，低</t>
        </r>
      </text>
    </comment>
    <comment ref="M6" authorId="0" shapeId="0">
      <text>
        <r>
          <rPr>
            <b/>
            <sz val="9"/>
            <rFont val="Tahoma"/>
            <family val="2"/>
          </rPr>
          <t>hw:</t>
        </r>
        <r>
          <rPr>
            <sz val="9"/>
            <rFont val="Tahoma"/>
            <family val="2"/>
          </rPr>
          <t xml:space="preserve">
</t>
        </r>
        <r>
          <rPr>
            <sz val="9"/>
            <rFont val="宋体"/>
            <family val="3"/>
            <charset val="134"/>
          </rPr>
          <t>项目组评估</t>
        </r>
      </text>
    </comment>
  </commentList>
</comments>
</file>

<file path=xl/comments10.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comments2.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comments3.xml><?xml version="1.0" encoding="utf-8"?>
<comments xmlns="http://schemas.openxmlformats.org/spreadsheetml/2006/main">
  <authors>
    <author>hw</author>
  </authors>
  <commentList>
    <comment ref="J6" authorId="0" shapeId="0">
      <text>
        <r>
          <rPr>
            <sz val="9"/>
            <rFont val="宋体"/>
            <family val="3"/>
            <charset val="134"/>
          </rPr>
          <t>高，中，低</t>
        </r>
      </text>
    </comment>
    <comment ref="M6" authorId="0" shapeId="0">
      <text>
        <r>
          <rPr>
            <b/>
            <sz val="9"/>
            <rFont val="Tahoma"/>
            <family val="2"/>
          </rPr>
          <t>hw:</t>
        </r>
        <r>
          <rPr>
            <sz val="9"/>
            <rFont val="Tahoma"/>
            <family val="2"/>
          </rPr>
          <t xml:space="preserve">
</t>
        </r>
        <r>
          <rPr>
            <sz val="9"/>
            <rFont val="宋体"/>
            <family val="3"/>
            <charset val="134"/>
          </rPr>
          <t>项目组评估</t>
        </r>
      </text>
    </comment>
  </commentList>
</comments>
</file>

<file path=xl/comments4.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comments5.xml><?xml version="1.0" encoding="utf-8"?>
<comments xmlns="http://schemas.openxmlformats.org/spreadsheetml/2006/main">
  <authors>
    <author>hw</author>
  </authors>
  <commentList>
    <comment ref="J6" authorId="0" shapeId="0">
      <text>
        <r>
          <rPr>
            <sz val="9"/>
            <rFont val="宋体"/>
            <family val="3"/>
            <charset val="134"/>
          </rPr>
          <t>高，中，低</t>
        </r>
      </text>
    </comment>
    <comment ref="M6" authorId="0" shapeId="0">
      <text>
        <r>
          <rPr>
            <b/>
            <sz val="9"/>
            <rFont val="Tahoma"/>
            <family val="2"/>
          </rPr>
          <t>hw:</t>
        </r>
        <r>
          <rPr>
            <sz val="9"/>
            <rFont val="Tahoma"/>
            <family val="2"/>
          </rPr>
          <t xml:space="preserve">
</t>
        </r>
        <r>
          <rPr>
            <sz val="9"/>
            <rFont val="宋体"/>
            <family val="3"/>
            <charset val="134"/>
          </rPr>
          <t>项目组评估</t>
        </r>
      </text>
    </comment>
  </commentList>
</comments>
</file>

<file path=xl/comments6.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comments7.xml><?xml version="1.0" encoding="utf-8"?>
<comments xmlns="http://schemas.openxmlformats.org/spreadsheetml/2006/main">
  <authors>
    <author>hw</author>
  </authors>
  <commentList>
    <comment ref="J6" authorId="0" shapeId="0">
      <text>
        <r>
          <rPr>
            <sz val="9"/>
            <rFont val="宋体"/>
            <family val="3"/>
            <charset val="134"/>
          </rPr>
          <t>高，中，低</t>
        </r>
      </text>
    </comment>
    <comment ref="M6" authorId="0" shapeId="0">
      <text>
        <r>
          <rPr>
            <b/>
            <sz val="9"/>
            <rFont val="Tahoma"/>
            <family val="2"/>
          </rPr>
          <t>hw:</t>
        </r>
        <r>
          <rPr>
            <sz val="9"/>
            <rFont val="Tahoma"/>
            <family val="2"/>
          </rPr>
          <t xml:space="preserve">
</t>
        </r>
        <r>
          <rPr>
            <sz val="9"/>
            <rFont val="宋体"/>
            <family val="3"/>
            <charset val="134"/>
          </rPr>
          <t>项目组评估</t>
        </r>
      </text>
    </comment>
  </commentList>
</comments>
</file>

<file path=xl/comments8.xml><?xml version="1.0" encoding="utf-8"?>
<comments xmlns="http://schemas.openxmlformats.org/spreadsheetml/2006/main">
  <authors>
    <author>yun.xiong</author>
  </authors>
  <commentList>
    <comment ref="G3" authorId="0" shapeId="0">
      <text>
        <r>
          <rPr>
            <b/>
            <sz val="9"/>
            <rFont val="宋体"/>
            <family val="3"/>
            <charset val="134"/>
          </rPr>
          <t>yun.xiong:</t>
        </r>
        <r>
          <rPr>
            <sz val="9"/>
            <rFont val="宋体"/>
            <family val="3"/>
            <charset val="134"/>
          </rPr>
          <t xml:space="preserve">
写触发重新估算的主要依据即可
</t>
        </r>
      </text>
    </comment>
  </commentList>
</comments>
</file>

<file path=xl/comments9.xml><?xml version="1.0" encoding="utf-8"?>
<comments xmlns="http://schemas.openxmlformats.org/spreadsheetml/2006/main">
  <authors>
    <author>hw</author>
  </authors>
  <commentList>
    <comment ref="J6" authorId="0" shapeId="0">
      <text>
        <r>
          <rPr>
            <sz val="9"/>
            <rFont val="宋体"/>
            <family val="3"/>
            <charset val="134"/>
          </rPr>
          <t>高，中，低</t>
        </r>
      </text>
    </comment>
    <comment ref="M6" authorId="0" shapeId="0">
      <text>
        <r>
          <rPr>
            <b/>
            <sz val="9"/>
            <rFont val="Tahoma"/>
            <family val="2"/>
          </rPr>
          <t>hw:</t>
        </r>
        <r>
          <rPr>
            <sz val="9"/>
            <rFont val="Tahoma"/>
            <family val="2"/>
          </rPr>
          <t xml:space="preserve">
</t>
        </r>
        <r>
          <rPr>
            <sz val="9"/>
            <rFont val="宋体"/>
            <family val="3"/>
            <charset val="134"/>
          </rPr>
          <t>项目组评估</t>
        </r>
      </text>
    </comment>
  </commentList>
</comments>
</file>

<file path=xl/sharedStrings.xml><?xml version="1.0" encoding="utf-8"?>
<sst xmlns="http://schemas.openxmlformats.org/spreadsheetml/2006/main" count="4620" uniqueCount="582">
  <si>
    <t xml:space="preserve"> 估算表</t>
  </si>
  <si>
    <t>修订历史记录（A-添加，M-修改，D-删除）</t>
  </si>
  <si>
    <t>版本　</t>
  </si>
  <si>
    <t>日期　</t>
  </si>
  <si>
    <r>
      <rPr>
        <sz val="10.5"/>
        <color indexed="8"/>
        <rFont val="Times New Roman"/>
        <family val="1"/>
      </rPr>
      <t>A/M/D</t>
    </r>
    <r>
      <rPr>
        <sz val="10.5"/>
        <color indexed="8"/>
        <rFont val="宋体"/>
        <family val="3"/>
        <charset val="134"/>
      </rPr>
      <t>　</t>
    </r>
  </si>
  <si>
    <t>修订者　　</t>
  </si>
  <si>
    <t>说明　　　</t>
  </si>
  <si>
    <r>
      <rPr>
        <sz val="10"/>
        <rFont val="宋体"/>
        <family val="3"/>
        <charset val="134"/>
      </rPr>
      <t>V</t>
    </r>
    <r>
      <rPr>
        <sz val="10"/>
        <rFont val="宋体"/>
        <family val="3"/>
        <charset val="134"/>
      </rPr>
      <t>0.1</t>
    </r>
  </si>
  <si>
    <t>A</t>
  </si>
  <si>
    <t>付艳华</t>
  </si>
  <si>
    <t>创新初始版本</t>
  </si>
  <si>
    <t>V1.0</t>
  </si>
  <si>
    <t>M</t>
  </si>
  <si>
    <t>对模版及部分公式及度量指标忧化</t>
  </si>
  <si>
    <r>
      <rPr>
        <sz val="10"/>
        <rFont val="宋体"/>
        <family val="3"/>
        <charset val="134"/>
      </rPr>
      <t>V</t>
    </r>
    <r>
      <rPr>
        <sz val="10"/>
        <rFont val="宋体"/>
        <family val="3"/>
        <charset val="134"/>
      </rPr>
      <t>1.1</t>
    </r>
  </si>
  <si>
    <t>V1.5</t>
  </si>
  <si>
    <t xml:space="preserve"> M </t>
  </si>
  <si>
    <t>按咨询老师建议进行修订,增加业务知识数据采集</t>
  </si>
  <si>
    <t>V2.0</t>
  </si>
  <si>
    <t>/</t>
  </si>
  <si>
    <t>正式发布CMMI四流程文档</t>
  </si>
  <si>
    <t>重要声明</t>
  </si>
  <si>
    <t>版权声明</t>
  </si>
  <si>
    <r>
      <rPr>
        <sz val="10"/>
        <rFont val="宋体"/>
        <family val="3"/>
        <charset val="134"/>
      </rPr>
      <t>版权所有 © 2014</t>
    </r>
    <r>
      <rPr>
        <sz val="11"/>
        <color theme="1"/>
        <rFont val="宋体"/>
        <family val="3"/>
        <charset val="134"/>
      </rPr>
      <t xml:space="preserve">, 深圳国泰安教育技术有限公司，保留所有权利。
</t>
    </r>
  </si>
  <si>
    <t>商标声明</t>
  </si>
  <si>
    <t>深圳国泰安教育技术有限公司和深圳国泰安教育技术有限公司的产品是深圳国泰安教育技术有限公司专有。在提及其他公司及其产品时将使用各自公司所拥有的商标，这种使用的目的仅限于引用。</t>
  </si>
  <si>
    <r>
      <rPr>
        <b/>
        <u/>
        <sz val="12"/>
        <color indexed="8"/>
        <rFont val="宋体"/>
        <family val="3"/>
        <charset val="134"/>
      </rPr>
      <t>不作保证声明</t>
    </r>
    <r>
      <rPr>
        <b/>
        <u/>
        <sz val="12"/>
        <color indexed="8"/>
        <rFont val="Arial"/>
        <family val="2"/>
      </rPr>
      <t xml:space="preserve"> </t>
    </r>
  </si>
  <si>
    <t>深圳国泰安教育技术有限公司不对此文档中的任何内容作任何明示或暗示的陈述或保证，而且不对特定目的的适销性及适用性或者任何间接、特殊或连带的损失承担任何责任。</t>
  </si>
  <si>
    <t>保密声明</t>
  </si>
  <si>
    <t>本文档（包括任何附件）包含的信息是保密信息。接收人了解其获得的本文档是保密的，除用于规定的目的外不得用于任何目的，也不得将本文档泄露给任何第三方。</t>
  </si>
  <si>
    <t xml:space="preserve"> </t>
  </si>
  <si>
    <t>目的</t>
  </si>
  <si>
    <t>本指导书用于定义在软件项目合同签订和编制项目总体计划之前，根据软件产品规模、所采用的开发过程以及项目资源配置进行项目估算所应涵盖的内容、遵循的程序和采用的方法。以指导项目的工作量、成本估算和计划活动。</t>
  </si>
  <si>
    <t>范围</t>
  </si>
  <si>
    <t>本指导书适用于公司内所有软件开发项目的工作量、成本估算和计划活动,用于量级估算，预算估算和确定性估算。</t>
  </si>
  <si>
    <t>术语定义</t>
  </si>
  <si>
    <t>WBS ：（Work Breakdown Structure）工作分解结构；</t>
  </si>
  <si>
    <t>FP：（Function Point）功能点；</t>
  </si>
  <si>
    <t>Delphi估算法：Delphi法是一种专家评估技术，在没有历史数据的情况下，这种方式适用于评定过去与将来，新技术与特定程序之间的差别。对于需要预测和深度分析的领域，依赖于专家的技术指导，可以获得较为客观的估算。通过专家们的互相讨论，还可以博取众长。</t>
  </si>
  <si>
    <t>估算内容</t>
  </si>
  <si>
    <t>本指导书定义的估算内容包括项目总工作量、项目成本、阶段工作量</t>
  </si>
  <si>
    <t>估算程序</t>
  </si>
  <si>
    <t>量级估算（可选）</t>
  </si>
  <si>
    <t>量级估算是指在项目可行性分析初期进行的估算。量级估算的目的主要用于评估项目的可行性，以及项目的合同评估。量级估算一般采取的方法是专家估算。量级估算并不是必须的</t>
  </si>
  <si>
    <r>
      <rPr>
        <sz val="10"/>
        <rFont val="宋体"/>
        <family val="3"/>
        <charset val="134"/>
      </rPr>
      <t xml:space="preserve"> </t>
    </r>
    <r>
      <rPr>
        <sz val="10"/>
        <rFont val="宋体"/>
        <family val="3"/>
        <charset val="134"/>
      </rPr>
      <t xml:space="preserve">  </t>
    </r>
    <r>
      <rPr>
        <sz val="10"/>
        <rFont val="宋体"/>
        <family val="3"/>
        <charset val="134"/>
      </rPr>
      <t>5.1.1</t>
    </r>
  </si>
  <si>
    <t>阶段分解</t>
  </si>
  <si>
    <t>依据项目实际情况进行阶段分解，一般分为需求阶段、设计阶段、开发阶段、测试阶段、验收阶段进行分解,必要时按项目类型进行调整</t>
  </si>
  <si>
    <r>
      <rPr>
        <sz val="10"/>
        <rFont val="宋体"/>
        <family val="3"/>
        <charset val="134"/>
      </rPr>
      <t>5</t>
    </r>
    <r>
      <rPr>
        <sz val="10"/>
        <rFont val="宋体"/>
        <family val="3"/>
        <charset val="134"/>
      </rPr>
      <t>.1.2</t>
    </r>
  </si>
  <si>
    <t>阶段估算</t>
  </si>
  <si>
    <t>依据项目实际情况及项目初步确认总体工作量，进行各个阶段估算，以人月为基本单位，进行总体量级估算</t>
  </si>
  <si>
    <t>预算估算（必选）</t>
  </si>
  <si>
    <t>预算估算是指在项目立项阶段所进行的估算。预算估算的目的是评估项目所需要投入的资源，并用于向部门经理申请项目所需的资源。预算估算是必须的。</t>
  </si>
  <si>
    <r>
      <rPr>
        <sz val="10"/>
        <rFont val="宋体"/>
        <family val="3"/>
        <charset val="134"/>
      </rPr>
      <t>5.</t>
    </r>
    <r>
      <rPr>
        <sz val="10"/>
        <rFont val="宋体"/>
        <family val="3"/>
        <charset val="134"/>
      </rPr>
      <t>2.1</t>
    </r>
  </si>
  <si>
    <t>建立工作分解结构（WBS）</t>
  </si>
  <si>
    <t>工作分解结构以可交付成果为对象，是为实现项目目标并创造必要的可交付成果而执行的工作分解之后得到的一种层次结构。工作分解结构确定了项目整个范围，并按照规则组织在一起。即：WBS是一种将项目的最终交付结果，包括硬件、软件和服务，分解为各自的组成要素，再将各组成要素（或子系统），一直分解到具体工作的一种描述项目各任务之间关系的数据结构。通过将细分化的所有项目要素统一编码，并为项目的所有信息建立一个共同的定义，从而为项目估算和计划制定提供可靠依据。
在项目初期，为了达到易于估算和管理的水平，在进行工作分解时，只要根据用户需求和业务特点，按照整个系统大的组成部分分解成相对比较独立的各个功能模块，分解详细度达到工作分解结构第二层（即二级用例）即可。</t>
  </si>
  <si>
    <r>
      <rPr>
        <sz val="10"/>
        <rFont val="宋体"/>
        <family val="3"/>
        <charset val="134"/>
      </rPr>
      <t>5</t>
    </r>
    <r>
      <rPr>
        <sz val="10"/>
        <rFont val="宋体"/>
        <family val="3"/>
        <charset val="134"/>
      </rPr>
      <t>.2</t>
    </r>
    <r>
      <rPr>
        <sz val="10"/>
        <rFont val="宋体"/>
        <family val="3"/>
        <charset val="134"/>
      </rPr>
      <t>.2</t>
    </r>
  </si>
  <si>
    <t>估算项目规模</t>
  </si>
  <si>
    <t>根据工作分解结构分解出的功能模块，计算出二级用例数量，以作为项目规模的估算值，采用标准功能点作为基准参考。</t>
  </si>
  <si>
    <r>
      <rPr>
        <sz val="10"/>
        <rFont val="宋体"/>
        <family val="3"/>
        <charset val="134"/>
      </rPr>
      <t>5</t>
    </r>
    <r>
      <rPr>
        <sz val="10"/>
        <rFont val="宋体"/>
        <family val="3"/>
        <charset val="134"/>
      </rPr>
      <t>.2</t>
    </r>
    <r>
      <rPr>
        <sz val="10"/>
        <rFont val="宋体"/>
        <family val="3"/>
        <charset val="134"/>
      </rPr>
      <t>.3</t>
    </r>
  </si>
  <si>
    <t>工作量估算</t>
  </si>
  <si>
    <r>
      <rPr>
        <sz val="10"/>
        <rFont val="宋体"/>
        <family val="3"/>
        <charset val="134"/>
      </rPr>
      <t xml:space="preserve">1、按照公司项目生命周期规定的标准模型（即：需求、设计、编码及单元测试、测试、上线及客户验收等），按开发工作量参照一定经验系数反算出项目总体工作量及阶段工作量
2、根据公司度量指标和项目实施经验估算出各个主要任务活动的工作量，以人天为单位。；
</t>
    </r>
    <r>
      <rPr>
        <sz val="10"/>
        <rFont val="宋体"/>
        <family val="3"/>
        <charset val="134"/>
      </rPr>
      <t>3</t>
    </r>
    <r>
      <rPr>
        <sz val="10"/>
        <rFont val="宋体"/>
        <family val="3"/>
        <charset val="134"/>
      </rPr>
      <t xml:space="preserve">、依据估算出的工作量，得到项目实际总工作量和每个阶段的工作量
</t>
    </r>
    <r>
      <rPr>
        <sz val="10"/>
        <rFont val="宋体"/>
        <family val="3"/>
        <charset val="134"/>
      </rPr>
      <t>4、根据项目管理、配置管理、质量保证占总工作量的比例，进行计算各自的计划工作量</t>
    </r>
    <r>
      <rPr>
        <sz val="10"/>
        <rFont val="宋体"/>
        <family val="3"/>
        <charset val="134"/>
      </rPr>
      <t>。</t>
    </r>
  </si>
  <si>
    <t>5.2.4</t>
  </si>
  <si>
    <t>成本估算</t>
  </si>
  <si>
    <t>本部分估算主要以人力成本为主要考虑因素。根据公司人力资源部制定的平均人均成本，最终算出项目成本。</t>
  </si>
  <si>
    <t>确定性估算（必选）</t>
  </si>
  <si>
    <t>确定性估算是指在获取项目所需要的资源后所进行的估算，一般在产品规格需求分析完成后，依据具体功能点进行的估算，采用和预算估算一致的模版，只不过功能点方面进行了进一步的细化，以及开发资源方面的细化。确定性估算使用自底向上的估算方法。确定性估算是必须的。确定性估算用于监控项目进展</t>
  </si>
  <si>
    <t>5.3.1</t>
  </si>
  <si>
    <r>
      <rPr>
        <sz val="10"/>
        <rFont val="宋体"/>
        <family val="3"/>
        <charset val="134"/>
      </rPr>
      <t>5.3</t>
    </r>
    <r>
      <rPr>
        <sz val="10"/>
        <rFont val="宋体"/>
        <family val="3"/>
        <charset val="134"/>
      </rPr>
      <t>.2</t>
    </r>
  </si>
  <si>
    <r>
      <rPr>
        <sz val="10"/>
        <rFont val="宋体"/>
        <family val="3"/>
        <charset val="134"/>
      </rPr>
      <t>5.3</t>
    </r>
    <r>
      <rPr>
        <sz val="10"/>
        <rFont val="宋体"/>
        <family val="3"/>
        <charset val="134"/>
      </rPr>
      <t>.3</t>
    </r>
  </si>
  <si>
    <t>5.3.4</t>
  </si>
  <si>
    <r>
      <rPr>
        <b/>
        <sz val="10"/>
        <rFont val="宋体"/>
        <family val="3"/>
        <charset val="134"/>
      </rPr>
      <t>参考标准：</t>
    </r>
    <r>
      <rPr>
        <sz val="10"/>
        <rFont val="宋体"/>
        <family val="3"/>
        <charset val="134"/>
      </rPr>
      <t>一共考虑</t>
    </r>
    <r>
      <rPr>
        <sz val="10"/>
        <rFont val="Arial"/>
        <family val="2"/>
      </rPr>
      <t>13</t>
    </r>
    <r>
      <rPr>
        <sz val="10"/>
        <rFont val="宋体"/>
        <family val="3"/>
        <charset val="134"/>
      </rPr>
      <t>个技术因素，分别是：</t>
    </r>
  </si>
  <si>
    <t>技术复杂度</t>
  </si>
  <si>
    <t>序号</t>
  </si>
  <si>
    <t>技术因素</t>
  </si>
  <si>
    <t>取值范围</t>
  </si>
  <si>
    <t>参数说明</t>
  </si>
  <si>
    <t>请填写技术因素填写数据参考取值范围</t>
  </si>
  <si>
    <t>E1</t>
  </si>
  <si>
    <t>0~5</t>
  </si>
  <si>
    <t>系统分布式程度</t>
  </si>
  <si>
    <t>E2</t>
  </si>
  <si>
    <t>系统性能要求</t>
  </si>
  <si>
    <t>E3</t>
  </si>
  <si>
    <t>最终用户使用效率要求</t>
  </si>
  <si>
    <t>E4</t>
  </si>
  <si>
    <t>内部处理复杂度</t>
  </si>
  <si>
    <t>E5</t>
  </si>
  <si>
    <t>复用程度</t>
  </si>
  <si>
    <t>E6</t>
  </si>
  <si>
    <t>易于安装要求度</t>
  </si>
  <si>
    <t>E7</t>
  </si>
  <si>
    <t>系统易于使用程度</t>
  </si>
  <si>
    <t>E8</t>
  </si>
  <si>
    <t>可移植性</t>
  </si>
  <si>
    <t>E9</t>
  </si>
  <si>
    <t>系统易于修改程度</t>
  </si>
  <si>
    <t>E10</t>
  </si>
  <si>
    <t>并发性要求</t>
  </si>
  <si>
    <t>E11</t>
  </si>
  <si>
    <t>特殊安全功能特性要求</t>
  </si>
  <si>
    <t>E12</t>
  </si>
  <si>
    <t>为第三方系统提供直接系统访问</t>
  </si>
  <si>
    <t>E13</t>
  </si>
  <si>
    <t>是否需要特殊的用户培训措施</t>
  </si>
  <si>
    <t xml:space="preserve">注：复杂度的技术因素取值范围从0到5，表示该项对技术复杂度的影响从没有到极高。为0意味着该技术因素与本项目无关，3代表一般，5代表对该项目有很强的影响。
每个因素都是对技术复杂度的线性调整，设Ei为根据13个方面的技术因素对软件系统的影响程度，则技术复杂度为：
TCF = 0.6 + 0.01 x ∑Ei， (i=1….13)
Ei∈（0,5），则： TCF∈（0.6，1.25）
</t>
  </si>
  <si>
    <t>总体估算</t>
  </si>
  <si>
    <r>
      <rPr>
        <sz val="10"/>
        <color theme="3" tint="0.39994506668294322"/>
        <rFont val="宋体"/>
        <family val="3"/>
        <charset val="134"/>
        <scheme val="minor"/>
      </rPr>
      <t>说明：此表内容将作为《项目计划书.mmp</t>
    </r>
    <r>
      <rPr>
        <sz val="10"/>
        <color indexed="62"/>
        <rFont val="宋体"/>
        <family val="3"/>
        <charset val="134"/>
      </rPr>
      <t>》的参考输入。
1.估算项目各个阶段所需时间，以天为单位（工作日），进行估算</t>
    </r>
  </si>
  <si>
    <t>项目开始日期：</t>
  </si>
  <si>
    <t>估计初始项目工作量(人月):</t>
  </si>
  <si>
    <t>项目阶段</t>
  </si>
  <si>
    <t>工期(天)</t>
  </si>
  <si>
    <t>投入人员(人数)</t>
  </si>
  <si>
    <t>预计开始时间</t>
  </si>
  <si>
    <t>预计完成日期</t>
  </si>
  <si>
    <t>备注</t>
  </si>
  <si>
    <t>产品立项</t>
  </si>
  <si>
    <t>迭代一</t>
  </si>
  <si>
    <t>迭代二</t>
  </si>
  <si>
    <t>迭代三</t>
  </si>
  <si>
    <t>迭代四</t>
  </si>
  <si>
    <t>迭代五</t>
  </si>
  <si>
    <t>备注:标准阶段按上述进行分解，对于定制性项目需根据客户的具体要求进行相应调整。</t>
  </si>
  <si>
    <t>开发工作量估算</t>
  </si>
  <si>
    <r>
      <rPr>
        <sz val="10"/>
        <color theme="3" tint="0.39994506668294322"/>
        <rFont val="宋体"/>
        <family val="3"/>
        <charset val="134"/>
        <scheme val="minor"/>
      </rPr>
      <t xml:space="preserve">填表说明：
</t>
    </r>
    <r>
      <rPr>
        <sz val="10"/>
        <color rgb="FFFF0000"/>
        <rFont val="宋体"/>
        <family val="3"/>
        <charset val="134"/>
        <scheme val="minor"/>
      </rPr>
      <t>1.此表中的工作量仅需考虑开发工作量（包括设计、编码、单元测试的工作量）。</t>
    </r>
    <r>
      <rPr>
        <sz val="10"/>
        <color theme="3" tint="0.39994506668294322"/>
        <rFont val="宋体"/>
        <family val="3"/>
        <charset val="134"/>
        <scheme val="minor"/>
      </rPr>
      <t xml:space="preserve">
2.本表需求项来自于《客户需求说明书》中的功能需求项和非功能需求项。
3.估算时请考虑：复用程度、技术难易度、技术实现的风险。
4.估算时“标准差”一般应小于期望值的±30%，若超出或低于，则需重新估算。
5.参与估算的人员建议至少3人,工作年限在二年以上,熟悉业务。</t>
    </r>
  </si>
  <si>
    <t>估算对象</t>
  </si>
  <si>
    <t>需求项（个）</t>
  </si>
  <si>
    <t>开发工作量单位</t>
  </si>
  <si>
    <t>标准功能点（一个标准的开发人员一个工作日所完成开发工作量）</t>
  </si>
  <si>
    <t>估算假设
参考数据</t>
  </si>
  <si>
    <t>采用标准人员，标准功能点法，进行标准评估，标准功能点定义为标准开发人员一个工作日完成的工作量</t>
  </si>
  <si>
    <t>复用率(%)</t>
  </si>
  <si>
    <t>技术复杂
程度</t>
  </si>
  <si>
    <t>SFP/开发工作量
总计(人天)</t>
  </si>
  <si>
    <t>复用功能点</t>
  </si>
  <si>
    <t>标准估算值（以标准工程师为基准进行估算）（SFP）</t>
  </si>
  <si>
    <t>所属分类/栏目
(分解至业务单元)</t>
  </si>
  <si>
    <t>需求项
（包括功能需求和非功能需求）</t>
  </si>
  <si>
    <t>所属迭代</t>
  </si>
  <si>
    <t>类型</t>
  </si>
  <si>
    <t>难易度/技术及风险分析</t>
  </si>
  <si>
    <t>是否有
复用来源</t>
  </si>
  <si>
    <t>复用比例
（％）</t>
  </si>
  <si>
    <t>优先级</t>
  </si>
  <si>
    <t>最小值</t>
  </si>
  <si>
    <t>平均值</t>
  </si>
  <si>
    <t>最大值</t>
  </si>
  <si>
    <t>偏差</t>
  </si>
  <si>
    <r>
      <rPr>
        <sz val="10"/>
        <color theme="1"/>
        <rFont val="宋体"/>
        <family val="3"/>
        <charset val="134"/>
        <scheme val="minor"/>
      </rPr>
      <t>是否接受</t>
    </r>
    <r>
      <rPr>
        <b/>
        <sz val="12"/>
        <rFont val="Arial"/>
        <family val="2"/>
      </rPr>
      <t>(Y/N)</t>
    </r>
  </si>
  <si>
    <t>更改的最终结果</t>
  </si>
  <si>
    <t>复用的功能点数</t>
  </si>
  <si>
    <t>修改原因</t>
  </si>
  <si>
    <t>新功能</t>
  </si>
  <si>
    <t>低风险</t>
  </si>
  <si>
    <t>高</t>
  </si>
  <si>
    <t>Y</t>
  </si>
  <si>
    <t>无</t>
  </si>
  <si>
    <t>高风险</t>
  </si>
  <si>
    <t>中</t>
  </si>
  <si>
    <t>总工作量估算</t>
  </si>
  <si>
    <r>
      <rPr>
        <sz val="10"/>
        <color theme="3"/>
        <rFont val="宋体"/>
        <family val="3"/>
        <charset val="134"/>
        <scheme val="minor"/>
      </rPr>
      <t>说明：此表内容将作为《项目立项报告</t>
    </r>
    <r>
      <rPr>
        <sz val="10"/>
        <color theme="3"/>
        <rFont val="宋体"/>
        <family val="3"/>
        <charset val="134"/>
      </rPr>
      <t>》的主要输入。</t>
    </r>
    <r>
      <rPr>
        <sz val="10"/>
        <color rgb="FF333399"/>
        <rFont val="宋体"/>
        <family val="3"/>
        <charset val="134"/>
      </rPr>
      <t xml:space="preserve">
1.估算规模是“预算估算表”sheet中列出的功能需求项总数。
2.按每月21.75个标准工作日计算。
3.各专业人员配比是经验值，可在公司度量工作实施一段时间后修改。</t>
    </r>
    <r>
      <rPr>
        <sz val="10"/>
        <color rgb="FF333399"/>
        <rFont val="宋体"/>
        <family val="3"/>
        <charset val="134"/>
        <scheme val="minor"/>
      </rPr>
      <t xml:space="preserve">
4.估算表累积修改，每次估算保留前一次估算结果
5.估算开始前填写估算时段和估算时间</t>
    </r>
  </si>
  <si>
    <t>估算时段</t>
  </si>
  <si>
    <t>估算时间</t>
  </si>
  <si>
    <t>估算依据</t>
  </si>
  <si>
    <t>期望开始日期</t>
  </si>
  <si>
    <t>迭代一SFP</t>
  </si>
  <si>
    <t>迭代二SFP</t>
  </si>
  <si>
    <t>迭代三SFP</t>
  </si>
  <si>
    <t>迭代四SFP</t>
  </si>
  <si>
    <t>迭代五SFP</t>
  </si>
  <si>
    <t>迭代六SFP</t>
  </si>
  <si>
    <t>期望结束日期</t>
  </si>
  <si>
    <r>
      <rPr>
        <sz val="10"/>
        <color theme="1"/>
        <rFont val="宋体"/>
        <family val="3"/>
        <charset val="134"/>
        <scheme val="minor"/>
      </rPr>
      <t>估算规模
（S</t>
    </r>
    <r>
      <rPr>
        <sz val="10"/>
        <color indexed="8"/>
        <rFont val="宋体"/>
        <family val="3"/>
        <charset val="134"/>
      </rPr>
      <t>FP</t>
    </r>
    <r>
      <rPr>
        <sz val="10"/>
        <color indexed="8"/>
        <rFont val="宋体"/>
        <family val="3"/>
        <charset val="134"/>
      </rPr>
      <t>）</t>
    </r>
  </si>
  <si>
    <t>活动配比</t>
  </si>
  <si>
    <t>工作量比例
经验值</t>
  </si>
  <si>
    <t>软件工程活动总工作量
（人天）</t>
  </si>
  <si>
    <t>总工作量
（人月）</t>
  </si>
  <si>
    <t>软件工程活动占比</t>
  </si>
  <si>
    <t>项目管理活动（人天）</t>
  </si>
  <si>
    <t>项目管理活动占比</t>
  </si>
  <si>
    <t>配置管理活动（人天）</t>
  </si>
  <si>
    <t>配置管理活动占比</t>
  </si>
  <si>
    <t>质量保证活动（人天）</t>
  </si>
  <si>
    <t>质量保证活动占比</t>
  </si>
  <si>
    <t>风险预留</t>
  </si>
  <si>
    <t>其他
占比</t>
  </si>
  <si>
    <t>项目总工作量（人天）</t>
  </si>
  <si>
    <t>阶段工作量估算</t>
  </si>
  <si>
    <t>说明：估算各个阶段及工作量，它是《项目立项报告》的重要输入。
按开发工作量进行估算需求阶段、测试阶段、验收阶段的工作量</t>
  </si>
  <si>
    <t>各迭代比例明细</t>
  </si>
  <si>
    <t>产品立项阶段</t>
  </si>
  <si>
    <t>迭代一合计</t>
  </si>
  <si>
    <t>迭代一需求</t>
  </si>
  <si>
    <t>迭代一设计</t>
  </si>
  <si>
    <t>迭代一开发</t>
  </si>
  <si>
    <t>迭代一测试</t>
  </si>
  <si>
    <t>系统集成与验收结项阶段</t>
  </si>
  <si>
    <t>迭代二合计</t>
  </si>
  <si>
    <t>迭代二需求</t>
  </si>
  <si>
    <t>迭代二设计</t>
  </si>
  <si>
    <t>迭代二开发</t>
  </si>
  <si>
    <t>迭代二测试</t>
  </si>
  <si>
    <t>迭代三合计</t>
  </si>
  <si>
    <t>迭代三需求</t>
  </si>
  <si>
    <t>迭代三设计</t>
  </si>
  <si>
    <t>迭代三开发</t>
  </si>
  <si>
    <t>迭代三测试</t>
  </si>
  <si>
    <t>迭代四合计</t>
  </si>
  <si>
    <t>迭代四需求</t>
  </si>
  <si>
    <t>迭代四设计</t>
  </si>
  <si>
    <t>迭代四开发</t>
  </si>
  <si>
    <t>迭代四测试</t>
  </si>
  <si>
    <t>迭代五合计</t>
  </si>
  <si>
    <t>迭代五需求</t>
  </si>
  <si>
    <t>迭代五设计</t>
  </si>
  <si>
    <t>迭代五开发</t>
  </si>
  <si>
    <t>迭代五测试</t>
  </si>
  <si>
    <t>迭代六合计</t>
  </si>
  <si>
    <t>迭代六需求</t>
  </si>
  <si>
    <t>迭代六设计</t>
  </si>
  <si>
    <t>迭代六开发</t>
  </si>
  <si>
    <t>迭代六测试</t>
  </si>
  <si>
    <t>阶段工期估算</t>
  </si>
  <si>
    <t>合计</t>
  </si>
  <si>
    <t>阶段</t>
  </si>
  <si>
    <t>软件工程活动估算工作量（人天）</t>
  </si>
  <si>
    <t>预计工程资源
（估算人数）</t>
  </si>
  <si>
    <t>预计天数
（工作日）</t>
  </si>
  <si>
    <t>预计天数
(自然日)</t>
  </si>
  <si>
    <t>预计
开始日期</t>
  </si>
  <si>
    <t>预计
结束日期</t>
  </si>
  <si>
    <t>迭代六</t>
  </si>
  <si>
    <t>工程资源估算</t>
  </si>
  <si>
    <t>专家
(5-10)</t>
  </si>
  <si>
    <t>高级工程师
(3-5年)</t>
  </si>
  <si>
    <t>标准工程师
(2年)</t>
  </si>
  <si>
    <t>一般工程师
(1-2年)业务熟悉</t>
  </si>
  <si>
    <t>初级工程师
(1-2年)
了解业务</t>
  </si>
  <si>
    <t>实习生 
(1年以下)</t>
  </si>
  <si>
    <t>汇总</t>
  </si>
  <si>
    <t>备注说明
（填写影响此阶段工期的主导角色）</t>
  </si>
  <si>
    <t>填写产品人员和项目经理情况</t>
  </si>
  <si>
    <t>填写开发人员和项目经理情况</t>
  </si>
  <si>
    <t>填写设计人员情况</t>
  </si>
  <si>
    <t>填写开发人员情况</t>
  </si>
  <si>
    <t>填写测试人员情况</t>
  </si>
  <si>
    <t>总体阶段人员估算</t>
  </si>
  <si>
    <t>说明：估算各个职位人员工作量及人员配比数目
按开发工作量进行估算开发工程师、策划工程师、测试工程师、UI工程师及美工、数据库开发工程师的工作量及人数</t>
  </si>
  <si>
    <t>职业分类</t>
  </si>
  <si>
    <t>开发工程师</t>
  </si>
  <si>
    <t>策划工程师</t>
  </si>
  <si>
    <t>测试工程师</t>
  </si>
  <si>
    <t>配置管理员</t>
  </si>
  <si>
    <t>项目成员人数</t>
  </si>
  <si>
    <t>UI及美工工程师</t>
  </si>
  <si>
    <t>开发工程师数量（人）</t>
  </si>
  <si>
    <t>各专业人员配比（依据经验值）</t>
  </si>
  <si>
    <r>
      <rPr>
        <sz val="10"/>
        <color theme="1"/>
        <rFont val="宋体"/>
        <family val="3"/>
        <charset val="134"/>
        <scheme val="minor"/>
      </rPr>
      <t>说明: 
1.文档中</t>
    </r>
    <r>
      <rPr>
        <b/>
        <sz val="10"/>
        <color indexed="8"/>
        <rFont val="宋体"/>
        <family val="3"/>
        <charset val="134"/>
      </rPr>
      <t>空白背景</t>
    </r>
    <r>
      <rPr>
        <sz val="10"/>
        <color indexed="8"/>
        <rFont val="宋体"/>
        <family val="3"/>
        <charset val="134"/>
      </rPr>
      <t>需要手工输入信息
2.文档中</t>
    </r>
    <r>
      <rPr>
        <b/>
        <sz val="10"/>
        <color indexed="8"/>
        <rFont val="宋体"/>
        <family val="3"/>
        <charset val="134"/>
      </rPr>
      <t>蓝色背景</t>
    </r>
    <r>
      <rPr>
        <sz val="10"/>
        <color indexed="8"/>
        <rFont val="宋体"/>
        <family val="3"/>
        <charset val="134"/>
      </rPr>
      <t>为公式自动计算区域
3.文档中</t>
    </r>
    <r>
      <rPr>
        <b/>
        <sz val="10"/>
        <color indexed="8"/>
        <rFont val="宋体"/>
        <family val="3"/>
        <charset val="134"/>
      </rPr>
      <t>淡黄色背景</t>
    </r>
    <r>
      <rPr>
        <sz val="10"/>
        <color indexed="8"/>
        <rFont val="宋体"/>
        <family val="3"/>
        <charset val="134"/>
      </rPr>
      <t>为可调整区域(根据项目的实际情况估算配比及人员系数可作调整)</t>
    </r>
  </si>
  <si>
    <t>人员评估系数表</t>
  </si>
  <si>
    <t xml:space="preserve">说明：此表内容用于人员能力情况系数，用于工作量的评估之用，人员能力分析包括工作年限，来公司年限，工作能力等：
</t>
  </si>
  <si>
    <t>人员等级</t>
  </si>
  <si>
    <t>人员技能系数等级</t>
  </si>
  <si>
    <t>专家</t>
  </si>
  <si>
    <t>一个具有5到10年全职开发工作经验的工程师，非常熟悉公司相关业务，多次参与公司项目开发</t>
  </si>
  <si>
    <t>高级工程师</t>
  </si>
  <si>
    <t>一个具有3到5年全职开发工作经验的工程师，非常熟悉公司相关业务</t>
  </si>
  <si>
    <t>标准人员</t>
  </si>
  <si>
    <t>一个具有2年全职开发工作经验的工程师，熟悉公司相关业务</t>
  </si>
  <si>
    <t>一般工程师</t>
  </si>
  <si>
    <t>一个具有1到2年全职开发工作经验的工程师，较熟悉公司相关业务</t>
  </si>
  <si>
    <t>初级工程师</t>
  </si>
  <si>
    <t>一个具有1到2年全职开发工作经验的工程师，能力一般，不太熟悉公司相关业务</t>
  </si>
  <si>
    <t>实习生</t>
  </si>
  <si>
    <t>实习生，工作经验不足1年，不熟悉公司业务</t>
  </si>
  <si>
    <t>日期</t>
  </si>
  <si>
    <t>节假日名</t>
  </si>
  <si>
    <t>元旦</t>
  </si>
  <si>
    <t>春节</t>
  </si>
  <si>
    <t>清明</t>
  </si>
  <si>
    <t>劳动</t>
  </si>
  <si>
    <t>端午</t>
  </si>
  <si>
    <t>中秋</t>
  </si>
  <si>
    <t>国庆</t>
  </si>
  <si>
    <t>2019年元旦</t>
  </si>
  <si>
    <t>迭代六</t>
    <phoneticPr fontId="28" type="noConversion"/>
  </si>
  <si>
    <t>教师首页优化</t>
    <phoneticPr fontId="28" type="noConversion"/>
  </si>
  <si>
    <t>最新动态的性能优化</t>
    <phoneticPr fontId="28" type="noConversion"/>
  </si>
  <si>
    <t>实训达人的性能优化</t>
    <phoneticPr fontId="28" type="noConversion"/>
  </si>
  <si>
    <t>最新打开的性能优化</t>
    <phoneticPr fontId="28" type="noConversion"/>
  </si>
  <si>
    <t>首页公告数量查询的性能优化</t>
    <phoneticPr fontId="28" type="noConversion"/>
  </si>
  <si>
    <t>首页购物车数量查询的性能优化</t>
    <phoneticPr fontId="28" type="noConversion"/>
  </si>
  <si>
    <t>IM的性能优化</t>
    <phoneticPr fontId="28" type="noConversion"/>
  </si>
  <si>
    <t>学生首页的优化</t>
    <phoneticPr fontId="28" type="noConversion"/>
  </si>
  <si>
    <t>最新动态的性能优化</t>
    <phoneticPr fontId="28" type="noConversion"/>
  </si>
  <si>
    <t>实训达人的性能优化</t>
    <phoneticPr fontId="28" type="noConversion"/>
  </si>
  <si>
    <t>成绩概况的性能优化</t>
    <phoneticPr fontId="28" type="noConversion"/>
  </si>
  <si>
    <t>首页公告数量查询的性能优化</t>
    <phoneticPr fontId="28" type="noConversion"/>
  </si>
  <si>
    <t>账号删除逻辑bug排查</t>
    <phoneticPr fontId="28" type="noConversion"/>
  </si>
  <si>
    <t>柜面系统细节优化</t>
    <phoneticPr fontId="28" type="noConversion"/>
  </si>
  <si>
    <t>面板显示</t>
    <phoneticPr fontId="28" type="noConversion"/>
  </si>
  <si>
    <t>弹窗修改</t>
    <phoneticPr fontId="28" type="noConversion"/>
  </si>
  <si>
    <t>客户管理</t>
    <phoneticPr fontId="28" type="noConversion"/>
  </si>
  <si>
    <t>三级菜单</t>
    <phoneticPr fontId="28" type="noConversion"/>
  </si>
  <si>
    <t>贷款</t>
    <phoneticPr fontId="28" type="noConversion"/>
  </si>
  <si>
    <t>信用评估</t>
    <phoneticPr fontId="28" type="noConversion"/>
  </si>
  <si>
    <t>汇付</t>
    <phoneticPr fontId="28" type="noConversion"/>
  </si>
  <si>
    <t>平台端</t>
    <phoneticPr fontId="28" type="noConversion"/>
  </si>
  <si>
    <t>查看成绩响应时间优化</t>
    <phoneticPr fontId="28" type="noConversion"/>
  </si>
  <si>
    <t>柜面</t>
    <phoneticPr fontId="28" type="noConversion"/>
  </si>
  <si>
    <t>弹窗修改</t>
    <phoneticPr fontId="28" type="noConversion"/>
  </si>
  <si>
    <t>客户账户信息查询</t>
    <phoneticPr fontId="28" type="noConversion"/>
  </si>
  <si>
    <t>柜面进入练习</t>
    <phoneticPr fontId="28" type="noConversion"/>
  </si>
  <si>
    <t>柜面进入考核</t>
    <phoneticPr fontId="28" type="noConversion"/>
  </si>
  <si>
    <t>支付结算</t>
    <phoneticPr fontId="28" type="noConversion"/>
  </si>
  <si>
    <t>案例面板首展开</t>
  </si>
  <si>
    <t>公司客户信息建立</t>
    <phoneticPr fontId="28" type="noConversion"/>
  </si>
  <si>
    <t>票据查询</t>
    <phoneticPr fontId="28" type="noConversion"/>
  </si>
  <si>
    <t>三级菜单</t>
    <phoneticPr fontId="28" type="noConversion"/>
  </si>
  <si>
    <t>国际业务</t>
    <phoneticPr fontId="28" type="noConversion"/>
  </si>
  <si>
    <t>查询按钮添加</t>
    <phoneticPr fontId="28" type="noConversion"/>
  </si>
  <si>
    <t>跟单托收申请</t>
  </si>
  <si>
    <t>信贷</t>
    <phoneticPr fontId="28" type="noConversion"/>
  </si>
  <si>
    <t>客户管理</t>
  </si>
  <si>
    <t>平台端</t>
    <phoneticPr fontId="28" type="noConversion"/>
  </si>
  <si>
    <t>(超管)应用-应用管理-理论应用-配置应用内容（3个子系统系统）</t>
    <phoneticPr fontId="28" type="noConversion"/>
  </si>
  <si>
    <t>（理论应用）教学-我的应用-发布考核（3个子系统系统）</t>
    <phoneticPr fontId="28" type="noConversion"/>
  </si>
  <si>
    <t>（理论应用）学习-我的应用-进入考核（3个子系统系统）</t>
    <phoneticPr fontId="28" type="noConversion"/>
  </si>
  <si>
    <t>（理论应用）教学-成绩管理-查看成绩（3个子系统系统）</t>
    <phoneticPr fontId="28" type="noConversion"/>
  </si>
  <si>
    <t>（理论应用）教学/学习-进入应用-进入练习（3个子系统系统）</t>
    <phoneticPr fontId="28" type="noConversion"/>
  </si>
  <si>
    <t>理论试题管理系统（3个子系统系统）</t>
    <phoneticPr fontId="28" type="noConversion"/>
  </si>
  <si>
    <t>理论考试系统-试卷管理（3个子系统系统）</t>
    <phoneticPr fontId="28" type="noConversion"/>
  </si>
  <si>
    <t>（教师）发布考核-团队模式（保险综合）</t>
    <phoneticPr fontId="28" type="noConversion"/>
  </si>
  <si>
    <t>大赛系统对接（平台-大赛系统）</t>
    <phoneticPr fontId="28" type="noConversion"/>
  </si>
  <si>
    <t>（教师）教学-成绩管理-查看学生成绩详情（国结）</t>
    <phoneticPr fontId="28" type="noConversion"/>
  </si>
  <si>
    <t>（学生）查看成绩-考核点详情（国结）</t>
    <phoneticPr fontId="28" type="noConversion"/>
  </si>
  <si>
    <t>银行子系统-自由模式练习（银行4个子系统）</t>
    <phoneticPr fontId="28" type="noConversion"/>
  </si>
  <si>
    <t>（学校管理员）管理-用户管理（平台）</t>
    <phoneticPr fontId="28" type="noConversion"/>
  </si>
  <si>
    <t>应用分类-应用类型</t>
    <phoneticPr fontId="32" type="noConversion"/>
  </si>
  <si>
    <t>细节优化汇总</t>
    <phoneticPr fontId="32" type="noConversion"/>
  </si>
  <si>
    <t>（超管）应用-应用管理-创建应用</t>
    <phoneticPr fontId="32" type="noConversion"/>
  </si>
  <si>
    <t>（接口模式应用）教学-我的应用</t>
    <phoneticPr fontId="32" type="noConversion"/>
  </si>
  <si>
    <t>（接口模式应用）学习-我的应用</t>
    <phoneticPr fontId="32" type="noConversion"/>
  </si>
  <si>
    <t>（教师）教学-我的应用-应用信息</t>
    <phoneticPr fontId="32" type="noConversion"/>
  </si>
  <si>
    <t>（学生）学习-我的应用-应用信息</t>
    <phoneticPr fontId="32" type="noConversion"/>
  </si>
  <si>
    <t>用户注册功能（平台）</t>
    <phoneticPr fontId="28" type="noConversion"/>
  </si>
  <si>
    <t>（超管）应用-应用后台-理财规划</t>
    <phoneticPr fontId="32" type="noConversion"/>
  </si>
  <si>
    <t>（教师）发布考核</t>
    <phoneticPr fontId="32" type="noConversion"/>
  </si>
  <si>
    <t>（教师）考核列表</t>
    <phoneticPr fontId="32" type="noConversion"/>
  </si>
  <si>
    <t>题库系统</t>
    <phoneticPr fontId="28" type="noConversion"/>
  </si>
  <si>
    <t>试题管理（除导入）</t>
    <phoneticPr fontId="28" type="noConversion"/>
  </si>
  <si>
    <t>试题管理导入</t>
    <phoneticPr fontId="28" type="noConversion"/>
  </si>
  <si>
    <t>外部接口编写</t>
    <phoneticPr fontId="28" type="noConversion"/>
  </si>
  <si>
    <t>科目管理</t>
    <phoneticPr fontId="28" type="noConversion"/>
  </si>
  <si>
    <t>考试系统</t>
    <phoneticPr fontId="28" type="noConversion"/>
  </si>
  <si>
    <t>（教师）考核列表-修改时间</t>
    <phoneticPr fontId="28" type="noConversion"/>
  </si>
  <si>
    <t>（平台-超管）后台试卷管理入口</t>
    <phoneticPr fontId="28" type="noConversion"/>
  </si>
  <si>
    <t>（平台-教师）后台试卷管理入口</t>
    <phoneticPr fontId="28" type="noConversion"/>
  </si>
  <si>
    <t>（平台-教师）发布理论考核</t>
    <phoneticPr fontId="28" type="noConversion"/>
  </si>
  <si>
    <t>（超管/教师）试卷管理</t>
    <phoneticPr fontId="28" type="noConversion"/>
  </si>
  <si>
    <t>（超管/教师）新增试卷</t>
    <phoneticPr fontId="28" type="noConversion"/>
  </si>
  <si>
    <t>（超管/教师）试卷预览</t>
    <phoneticPr fontId="28" type="noConversion"/>
  </si>
  <si>
    <t>（超管/教师）查看试题</t>
    <phoneticPr fontId="28" type="noConversion"/>
  </si>
  <si>
    <t>（学生）练习做题界面</t>
    <phoneticPr fontId="28" type="noConversion"/>
  </si>
  <si>
    <t>（平台-学生）进入理论考核</t>
    <phoneticPr fontId="28" type="noConversion"/>
  </si>
  <si>
    <t xml:space="preserve"> 成绩详情</t>
    <phoneticPr fontId="28" type="noConversion"/>
  </si>
  <si>
    <t>（平台-教师）成绩管理-查看理论成绩</t>
    <phoneticPr fontId="28" type="noConversion"/>
  </si>
  <si>
    <t>（平台-学生）进入理论练习&amp;查看历史成绩</t>
    <phoneticPr fontId="28" type="noConversion"/>
  </si>
  <si>
    <t>（学生）练习成绩列表</t>
    <phoneticPr fontId="28" type="noConversion"/>
  </si>
  <si>
    <t>（平台-学生）查看理论考核成绩</t>
    <phoneticPr fontId="28" type="noConversion"/>
  </si>
  <si>
    <t>（学生）考核做题界面</t>
    <phoneticPr fontId="28" type="noConversion"/>
  </si>
  <si>
    <t>大赛系统</t>
    <phoneticPr fontId="28" type="noConversion"/>
  </si>
  <si>
    <t>学生端-竞赛列表页</t>
    <phoneticPr fontId="28" type="noConversion"/>
  </si>
  <si>
    <t>学生端-竞赛列表-查看详情</t>
    <phoneticPr fontId="28" type="noConversion"/>
  </si>
  <si>
    <t>学生端-竞赛列表-我要报名</t>
    <phoneticPr fontId="28" type="noConversion"/>
  </si>
  <si>
    <t>学生端-我的竞赛</t>
    <phoneticPr fontId="28" type="noConversion"/>
  </si>
  <si>
    <t>学生端-竞赛排名</t>
    <phoneticPr fontId="28" type="noConversion"/>
  </si>
  <si>
    <t>学生端-平台对接需求</t>
    <phoneticPr fontId="28" type="noConversion"/>
  </si>
  <si>
    <t>教师端-竞赛列表页</t>
    <phoneticPr fontId="28" type="noConversion"/>
  </si>
  <si>
    <t>教师端-竞赛列表-查看详情</t>
    <phoneticPr fontId="28" type="noConversion"/>
  </si>
  <si>
    <t>教师端-我的竞赛-列表页</t>
    <phoneticPr fontId="28" type="noConversion"/>
  </si>
  <si>
    <t>教师端-我的竞赛-创建竞赛</t>
    <phoneticPr fontId="28" type="noConversion"/>
  </si>
  <si>
    <t>教师端-竞赛排名</t>
    <phoneticPr fontId="28" type="noConversion"/>
  </si>
  <si>
    <t>教师端-平台对接需求</t>
    <phoneticPr fontId="28" type="noConversion"/>
  </si>
  <si>
    <t>财会易系统</t>
    <phoneticPr fontId="28" type="noConversion"/>
  </si>
  <si>
    <t xml:space="preserve">以渔有方学生端-进入练习--项目练习 </t>
    <phoneticPr fontId="28" type="noConversion"/>
  </si>
  <si>
    <t>以渔有方学生端-进入练习--项目练习--题目练习</t>
    <phoneticPr fontId="28" type="noConversion"/>
  </si>
  <si>
    <t>以渔有方学生端-进入练习-查看历史成绩</t>
    <phoneticPr fontId="28" type="noConversion"/>
  </si>
  <si>
    <t>以渔学生端-进入考核</t>
    <phoneticPr fontId="28" type="noConversion"/>
  </si>
  <si>
    <t>教师端-我的应用-进入应用-教学环节</t>
    <phoneticPr fontId="28" type="noConversion"/>
  </si>
  <si>
    <t>以渔有方教师端-案例管理</t>
    <phoneticPr fontId="28" type="noConversion"/>
  </si>
  <si>
    <t>以渔有方教师端-案例管理-创建案例1</t>
    <phoneticPr fontId="28" type="noConversion"/>
  </si>
  <si>
    <t>以渔有方教师端-案例管理-创建案例2</t>
    <phoneticPr fontId="28" type="noConversion"/>
  </si>
  <si>
    <t>教师端-案例管理-案例编辑</t>
    <phoneticPr fontId="28" type="noConversion"/>
  </si>
  <si>
    <t>教师端-项目管理</t>
    <phoneticPr fontId="28" type="noConversion"/>
  </si>
  <si>
    <t>审计综合</t>
    <phoneticPr fontId="28" type="noConversion"/>
  </si>
  <si>
    <t>教师端</t>
    <phoneticPr fontId="28" type="noConversion"/>
  </si>
  <si>
    <t>添加案例-风险评估</t>
    <phoneticPr fontId="28" type="noConversion"/>
  </si>
  <si>
    <t>添加案例-审计计划-审计风险点</t>
    <phoneticPr fontId="28" type="noConversion"/>
  </si>
  <si>
    <t>添加案例-审计计划-风险应对工作</t>
    <phoneticPr fontId="28" type="noConversion"/>
  </si>
  <si>
    <t>添加案例-审计计划-审计计划书</t>
    <phoneticPr fontId="28" type="noConversion"/>
  </si>
  <si>
    <t>添加案例-控制测试</t>
    <phoneticPr fontId="28" type="noConversion"/>
  </si>
  <si>
    <t>添加案例-函件填写-函件科目选择</t>
    <phoneticPr fontId="28" type="noConversion"/>
  </si>
  <si>
    <t>添加案例-函件填写-关联公司交易</t>
    <phoneticPr fontId="28" type="noConversion"/>
  </si>
  <si>
    <t>添加案例-函件填写-函件填写</t>
    <phoneticPr fontId="28" type="noConversion"/>
  </si>
  <si>
    <t>添加案例-审计程序</t>
    <phoneticPr fontId="28" type="noConversion"/>
  </si>
  <si>
    <t>添加案例-完成报告</t>
    <phoneticPr fontId="28" type="noConversion"/>
  </si>
  <si>
    <t>编辑案例-风险评估</t>
    <phoneticPr fontId="28" type="noConversion"/>
  </si>
  <si>
    <t>编辑案例-审计计划</t>
    <phoneticPr fontId="28" type="noConversion"/>
  </si>
  <si>
    <t>编辑案例-控制测试</t>
    <phoneticPr fontId="28" type="noConversion"/>
  </si>
  <si>
    <t>编辑案例-函件填写</t>
    <phoneticPr fontId="28" type="noConversion"/>
  </si>
  <si>
    <t>编辑案例-审计程序</t>
    <phoneticPr fontId="28" type="noConversion"/>
  </si>
  <si>
    <t>编辑案例-完成报告</t>
    <phoneticPr fontId="28" type="noConversion"/>
  </si>
  <si>
    <t>模板设置</t>
    <phoneticPr fontId="28" type="noConversion"/>
  </si>
  <si>
    <t>删除案例</t>
    <phoneticPr fontId="28" type="noConversion"/>
  </si>
  <si>
    <t>练习管理</t>
    <phoneticPr fontId="28" type="noConversion"/>
  </si>
  <si>
    <t>考核管理</t>
    <phoneticPr fontId="28" type="noConversion"/>
  </si>
  <si>
    <t>成绩单-成绩查询</t>
    <phoneticPr fontId="28" type="noConversion"/>
  </si>
  <si>
    <t>成绩单-成绩统计</t>
    <phoneticPr fontId="28" type="noConversion"/>
  </si>
  <si>
    <t>成绩单-成绩导出</t>
    <phoneticPr fontId="28" type="noConversion"/>
  </si>
  <si>
    <t>发布考核</t>
    <phoneticPr fontId="28" type="noConversion"/>
  </si>
  <si>
    <t>考核列表</t>
    <phoneticPr fontId="28" type="noConversion"/>
  </si>
  <si>
    <t>学生端</t>
    <phoneticPr fontId="28" type="noConversion"/>
  </si>
  <si>
    <t>进行练习-风险评估</t>
    <phoneticPr fontId="28" type="noConversion"/>
  </si>
  <si>
    <t>进行练习-审计计划</t>
    <phoneticPr fontId="28" type="noConversion"/>
  </si>
  <si>
    <t>进行练习-控制测试</t>
    <phoneticPr fontId="28" type="noConversion"/>
  </si>
  <si>
    <t>进行练习-函件填写</t>
    <phoneticPr fontId="28" type="noConversion"/>
  </si>
  <si>
    <t>进行练习-审计程序</t>
    <phoneticPr fontId="28" type="noConversion"/>
  </si>
  <si>
    <t>进行练习-完成报告</t>
    <phoneticPr fontId="28" type="noConversion"/>
  </si>
  <si>
    <t>查看练习记录</t>
    <phoneticPr fontId="28" type="noConversion"/>
  </si>
  <si>
    <t>进行考核-风险评估</t>
    <phoneticPr fontId="28" type="noConversion"/>
  </si>
  <si>
    <t>进行考核-审计计划</t>
    <phoneticPr fontId="28" type="noConversion"/>
  </si>
  <si>
    <t>进行考核-控制测试</t>
    <phoneticPr fontId="28" type="noConversion"/>
  </si>
  <si>
    <t>进行考核-函件填写</t>
    <phoneticPr fontId="28" type="noConversion"/>
  </si>
  <si>
    <t>进行考核-审计程序</t>
    <phoneticPr fontId="28" type="noConversion"/>
  </si>
  <si>
    <t>进行考核-完成报告</t>
    <phoneticPr fontId="28" type="noConversion"/>
  </si>
  <si>
    <t>练习成绩查看</t>
    <phoneticPr fontId="28" type="noConversion"/>
  </si>
  <si>
    <t>练习打分详情</t>
    <phoneticPr fontId="28" type="noConversion"/>
  </si>
  <si>
    <t>考核成绩查看</t>
    <phoneticPr fontId="28" type="noConversion"/>
  </si>
  <si>
    <t>考核系统分值计算</t>
    <phoneticPr fontId="28" type="noConversion"/>
  </si>
  <si>
    <t>考核系统系统打分</t>
    <phoneticPr fontId="28" type="noConversion"/>
  </si>
  <si>
    <t>考核打分详情</t>
    <phoneticPr fontId="28" type="noConversion"/>
  </si>
  <si>
    <t>管理端</t>
    <phoneticPr fontId="28" type="noConversion"/>
  </si>
  <si>
    <t>案例管理</t>
    <phoneticPr fontId="28" type="noConversion"/>
  </si>
  <si>
    <t>练习管理</t>
    <phoneticPr fontId="28" type="noConversion"/>
  </si>
  <si>
    <t>考核管理</t>
    <phoneticPr fontId="28" type="noConversion"/>
  </si>
  <si>
    <t>登陆</t>
    <phoneticPr fontId="28" type="noConversion"/>
  </si>
  <si>
    <t>其他</t>
    <phoneticPr fontId="28" type="noConversion"/>
  </si>
  <si>
    <t>浏览器兼容性</t>
    <phoneticPr fontId="28" type="noConversion"/>
  </si>
  <si>
    <t>平台对接</t>
    <phoneticPr fontId="28" type="noConversion"/>
  </si>
  <si>
    <t>缓存优化</t>
    <phoneticPr fontId="28" type="noConversion"/>
  </si>
  <si>
    <t>电子报税</t>
    <phoneticPr fontId="28" type="noConversion"/>
  </si>
  <si>
    <t>教师端</t>
    <phoneticPr fontId="28" type="noConversion"/>
  </si>
  <si>
    <t>添加案例</t>
    <phoneticPr fontId="28" type="noConversion"/>
  </si>
  <si>
    <t>编辑案例</t>
    <phoneticPr fontId="28" type="noConversion"/>
  </si>
  <si>
    <t>查看案例</t>
    <phoneticPr fontId="28" type="noConversion"/>
  </si>
  <si>
    <t>删除案例</t>
    <phoneticPr fontId="28" type="noConversion"/>
  </si>
  <si>
    <t>添加习题</t>
    <phoneticPr fontId="28" type="noConversion"/>
  </si>
  <si>
    <t>删除习题</t>
    <phoneticPr fontId="28" type="noConversion"/>
  </si>
  <si>
    <t>设置考核分数</t>
    <phoneticPr fontId="28" type="noConversion"/>
  </si>
  <si>
    <t>练习管理</t>
    <phoneticPr fontId="28" type="noConversion"/>
  </si>
  <si>
    <t>考核管理</t>
    <phoneticPr fontId="28" type="noConversion"/>
  </si>
  <si>
    <t>成绩单-成绩查询</t>
    <phoneticPr fontId="28" type="noConversion"/>
  </si>
  <si>
    <t>成绩单-成绩统计</t>
    <phoneticPr fontId="28" type="noConversion"/>
  </si>
  <si>
    <t>成绩单-成绩导出</t>
    <phoneticPr fontId="28" type="noConversion"/>
  </si>
  <si>
    <t>发布考核</t>
    <phoneticPr fontId="28" type="noConversion"/>
  </si>
  <si>
    <t>考核列表</t>
    <phoneticPr fontId="28" type="noConversion"/>
  </si>
  <si>
    <t>学生端</t>
    <phoneticPr fontId="28" type="noConversion"/>
  </si>
  <si>
    <t>税局选择</t>
    <phoneticPr fontId="28" type="noConversion"/>
  </si>
  <si>
    <t>进行练习-企业所得税-月（季）度预缴纳A类申报</t>
    <phoneticPr fontId="28" type="noConversion"/>
  </si>
  <si>
    <t>进行练习-个人所得税-年收入12万以上个税申报</t>
    <phoneticPr fontId="28" type="noConversion"/>
  </si>
  <si>
    <t>进行练习-增值税-一般纳税人增值税申报</t>
    <phoneticPr fontId="28" type="noConversion"/>
  </si>
  <si>
    <t>进行练习-企业所得税-月（季）度预缴纳B类申报(流程同A类)</t>
    <phoneticPr fontId="28" type="noConversion"/>
  </si>
  <si>
    <t>进行练习-企业所得税-年度A类申报 (流程同季度预缴纳申报A类)</t>
    <phoneticPr fontId="28" type="noConversion"/>
  </si>
  <si>
    <t>进行练习-增值税-小规模（流程同一般纳税人）</t>
    <phoneticPr fontId="28" type="noConversion"/>
  </si>
  <si>
    <t>进行练习-消费税-酒类应税消费税申报（流程同个人所得税）</t>
    <phoneticPr fontId="28" type="noConversion"/>
  </si>
  <si>
    <t>进行练习-车辆购置税（流程同个人所得税）</t>
    <phoneticPr fontId="28" type="noConversion"/>
  </si>
  <si>
    <t>进行练习-资源税（流程同个人所得税）</t>
    <phoneticPr fontId="28" type="noConversion"/>
  </si>
  <si>
    <t>进行练习-车船使用税（流程同个人所得税）</t>
    <phoneticPr fontId="28" type="noConversion"/>
  </si>
  <si>
    <t>进行练习-房产税（流程同个人所得税）</t>
    <phoneticPr fontId="28" type="noConversion"/>
  </si>
  <si>
    <t>进行练习-城镇土地使用税（流程同个人所得税）</t>
    <phoneticPr fontId="28" type="noConversion"/>
  </si>
  <si>
    <t>进行练习-印花税（流程同个人所得税）</t>
    <phoneticPr fontId="28" type="noConversion"/>
  </si>
  <si>
    <t>进行练习-烟叶税（流程同个人所得税）</t>
    <phoneticPr fontId="28" type="noConversion"/>
  </si>
  <si>
    <t>进行练习-契税（流程同个人所得税）</t>
    <phoneticPr fontId="28" type="noConversion"/>
  </si>
  <si>
    <t>进行练习-耕地占用税（流程同个人所得税）</t>
    <phoneticPr fontId="28" type="noConversion"/>
  </si>
  <si>
    <t>进行练习-环保税-A类（流程同个人所得税)</t>
    <phoneticPr fontId="28" type="noConversion"/>
  </si>
  <si>
    <t>进行练习-土地增值税（流程同个人所得税）</t>
    <phoneticPr fontId="28" type="noConversion"/>
  </si>
  <si>
    <t>进行练习-城建税、教育附加、地方教育附加税（流程同个人所得税）</t>
    <phoneticPr fontId="28" type="noConversion"/>
  </si>
  <si>
    <t>查看练习记录</t>
    <phoneticPr fontId="28" type="noConversion"/>
  </si>
  <si>
    <t>进行考核</t>
    <phoneticPr fontId="28" type="noConversion"/>
  </si>
  <si>
    <t>练习打分详情</t>
    <phoneticPr fontId="28" type="noConversion"/>
  </si>
  <si>
    <t>考核成绩查看</t>
    <phoneticPr fontId="28" type="noConversion"/>
  </si>
  <si>
    <t>考核系统打分</t>
    <phoneticPr fontId="28" type="noConversion"/>
  </si>
  <si>
    <t>考核打分详情</t>
    <phoneticPr fontId="28" type="noConversion"/>
  </si>
  <si>
    <t>管理端</t>
    <phoneticPr fontId="28" type="noConversion"/>
  </si>
  <si>
    <t>案例管理</t>
    <phoneticPr fontId="28" type="noConversion"/>
  </si>
  <si>
    <t>登陆对接</t>
    <phoneticPr fontId="28" type="noConversion"/>
  </si>
  <si>
    <t>P2P集成</t>
    <phoneticPr fontId="28" type="noConversion"/>
  </si>
  <si>
    <t>获取银行案例数据</t>
  </si>
  <si>
    <t>登录子系统进行练习</t>
  </si>
  <si>
    <t>登陆子系统 自由练习（学生）</t>
  </si>
  <si>
    <t>登录子系统进行练习(教师)</t>
  </si>
  <si>
    <t>学生登录考核</t>
  </si>
  <si>
    <t>管理员登录后台</t>
  </si>
  <si>
    <t>登录子系统进行案例管理</t>
  </si>
  <si>
    <t>用户在线积分</t>
    <phoneticPr fontId="28" type="noConversion"/>
  </si>
  <si>
    <t>成绩同步</t>
    <phoneticPr fontId="28" type="noConversion"/>
  </si>
  <si>
    <t>案例新增</t>
    <phoneticPr fontId="28" type="noConversion"/>
  </si>
  <si>
    <t>案例修改</t>
    <phoneticPr fontId="28" type="noConversion"/>
  </si>
  <si>
    <t>案例删除</t>
    <phoneticPr fontId="28" type="noConversion"/>
  </si>
  <si>
    <t>财务分析集成</t>
    <phoneticPr fontId="28" type="noConversion"/>
  </si>
  <si>
    <t>子系统后台管理权限拆分（超管&amp;教师）</t>
    <phoneticPr fontId="28" type="noConversion"/>
  </si>
  <si>
    <t>超管端-应用后台</t>
    <phoneticPr fontId="28" type="noConversion"/>
  </si>
  <si>
    <t>超管端-配置应用内容</t>
    <phoneticPr fontId="28" type="noConversion"/>
  </si>
  <si>
    <t>教师端-后台</t>
    <phoneticPr fontId="28" type="noConversion"/>
  </si>
  <si>
    <t>教师端-发布个人考核</t>
    <phoneticPr fontId="28" type="noConversion"/>
  </si>
  <si>
    <t>教师端-考核列表</t>
    <phoneticPr fontId="28" type="noConversion"/>
  </si>
  <si>
    <t>教师端-查看考核成绩</t>
    <phoneticPr fontId="28" type="noConversion"/>
  </si>
  <si>
    <t>教师端-进入练习</t>
    <phoneticPr fontId="28" type="noConversion"/>
  </si>
  <si>
    <t>学生端-考核成绩</t>
    <phoneticPr fontId="28" type="noConversion"/>
  </si>
  <si>
    <t>学生端-个人练习</t>
    <phoneticPr fontId="28" type="noConversion"/>
  </si>
  <si>
    <t>学生端-练习-查看历史成绩</t>
    <phoneticPr fontId="28" type="noConversion"/>
  </si>
  <si>
    <t>学生端-案例学习</t>
    <phoneticPr fontId="28" type="noConversion"/>
  </si>
  <si>
    <t>学生端-个人考核</t>
    <phoneticPr fontId="28" type="noConversion"/>
  </si>
  <si>
    <t>学生端-查看实训成绩中的案例内容展示要求</t>
    <phoneticPr fontId="28" type="noConversion"/>
  </si>
  <si>
    <t>内置项目接口</t>
    <phoneticPr fontId="28" type="noConversion"/>
  </si>
  <si>
    <t>应用练习/考核成绩同步接口</t>
    <phoneticPr fontId="28" type="noConversion"/>
  </si>
  <si>
    <t>进入练习/考核登录接口</t>
    <phoneticPr fontId="28" type="noConversion"/>
  </si>
  <si>
    <t>创建应用考核接口</t>
    <phoneticPr fontId="28" type="noConversion"/>
  </si>
  <si>
    <t>考核时间同步接口</t>
    <phoneticPr fontId="28" type="noConversion"/>
  </si>
  <si>
    <t>黄超</t>
    <phoneticPr fontId="28" type="noConversion"/>
  </si>
  <si>
    <t>王博海</t>
    <phoneticPr fontId="28" type="noConversion"/>
  </si>
  <si>
    <t>吕奎</t>
    <phoneticPr fontId="28" type="noConversion"/>
  </si>
  <si>
    <t>周开杰</t>
    <phoneticPr fontId="28" type="noConversion"/>
  </si>
  <si>
    <t>迭代二</t>
    <phoneticPr fontId="28" type="noConversion"/>
  </si>
  <si>
    <t>迭代三</t>
    <phoneticPr fontId="28" type="noConversion"/>
  </si>
  <si>
    <t>迭代四</t>
    <phoneticPr fontId="28" type="noConversion"/>
  </si>
  <si>
    <t>移动端</t>
    <phoneticPr fontId="28" type="noConversion"/>
  </si>
  <si>
    <t>IOS端</t>
    <phoneticPr fontId="28" type="noConversion"/>
  </si>
  <si>
    <t>Android端</t>
    <phoneticPr fontId="28" type="noConversion"/>
  </si>
  <si>
    <t>PC端</t>
    <phoneticPr fontId="28" type="noConversion"/>
  </si>
  <si>
    <t>迭代五</t>
    <phoneticPr fontId="28" type="noConversion"/>
  </si>
  <si>
    <t>无</t>
    <phoneticPr fontId="28" type="noConversion"/>
  </si>
  <si>
    <t>高</t>
    <phoneticPr fontId="28" type="noConversion"/>
  </si>
  <si>
    <t>众筹系统集成</t>
    <phoneticPr fontId="28" type="noConversion"/>
  </si>
  <si>
    <t>系统集成与验收结项</t>
    <phoneticPr fontId="28" type="noConversion"/>
  </si>
  <si>
    <t>金融支付</t>
    <phoneticPr fontId="28" type="noConversion"/>
  </si>
  <si>
    <t>平台完善</t>
    <phoneticPr fontId="28" type="noConversion"/>
  </si>
  <si>
    <t>迭代六</t>
    <phoneticPr fontId="28" type="noConversion"/>
  </si>
  <si>
    <t>pc端开发</t>
    <phoneticPr fontId="28" type="noConversion"/>
  </si>
  <si>
    <t>接口联调</t>
    <phoneticPr fontId="28" type="noConversion"/>
  </si>
  <si>
    <t>平台优化</t>
    <phoneticPr fontId="28" type="noConversion"/>
  </si>
  <si>
    <t>银行四系统</t>
    <phoneticPr fontId="28" type="noConversion"/>
  </si>
  <si>
    <t>平台功能</t>
    <phoneticPr fontId="28" type="noConversion"/>
  </si>
  <si>
    <t>题库模块</t>
    <phoneticPr fontId="28" type="noConversion"/>
  </si>
  <si>
    <t>考试模块</t>
    <phoneticPr fontId="28" type="noConversion"/>
  </si>
  <si>
    <t>首页的优化</t>
    <phoneticPr fontId="28" type="noConversion"/>
  </si>
  <si>
    <t>页面优化</t>
    <phoneticPr fontId="28" type="noConversion"/>
  </si>
  <si>
    <t>成绩页面优化</t>
    <phoneticPr fontId="28" type="noConversion"/>
  </si>
  <si>
    <t>平台优化</t>
    <phoneticPr fontId="32" type="noConversion"/>
  </si>
  <si>
    <t>财会易系统开发</t>
    <phoneticPr fontId="28" type="noConversion"/>
  </si>
  <si>
    <t>大赛开发</t>
    <phoneticPr fontId="28" type="noConversion"/>
  </si>
  <si>
    <t>考试开发</t>
    <phoneticPr fontId="28" type="noConversion"/>
  </si>
  <si>
    <t>题库开发</t>
    <phoneticPr fontId="28" type="noConversion"/>
  </si>
  <si>
    <t>审计综合开发</t>
    <phoneticPr fontId="28" type="noConversion"/>
  </si>
  <si>
    <t>电子报税开发</t>
    <phoneticPr fontId="28" type="noConversion"/>
  </si>
  <si>
    <t>P2P的集成</t>
    <phoneticPr fontId="28" type="noConversion"/>
  </si>
  <si>
    <t>财务分析的集成</t>
    <phoneticPr fontId="28" type="noConversion"/>
  </si>
  <si>
    <t>Android端和IOS端</t>
    <phoneticPr fontId="28" type="noConversion"/>
  </si>
  <si>
    <t>接口开发</t>
    <phoneticPr fontId="28" type="noConversion"/>
  </si>
  <si>
    <t>众筹集成</t>
    <phoneticPr fontId="28" type="noConversion"/>
  </si>
  <si>
    <t>金融支付开发</t>
    <phoneticPr fontId="28" type="noConversion"/>
  </si>
  <si>
    <t>产品立项阶段</t>
    <phoneticPr fontId="28" type="noConversion"/>
  </si>
  <si>
    <t>产品立项规划</t>
    <phoneticPr fontId="28" type="noConversion"/>
  </si>
  <si>
    <t>迭代一客户需求说明书</t>
    <phoneticPr fontId="28" type="noConversion"/>
  </si>
  <si>
    <t>迭代一开始</t>
    <phoneticPr fontId="28" type="noConversion"/>
  </si>
  <si>
    <t>迭代三开始</t>
    <phoneticPr fontId="28" type="noConversion"/>
  </si>
  <si>
    <t>迭代二客户需求说明书</t>
    <phoneticPr fontId="28" type="noConversion"/>
  </si>
  <si>
    <t>迭代二开始</t>
    <phoneticPr fontId="28" type="noConversion"/>
  </si>
  <si>
    <t>迭代三客户需求说明书</t>
    <phoneticPr fontId="28" type="noConversion"/>
  </si>
  <si>
    <t>迭代四开始</t>
    <phoneticPr fontId="28" type="noConversion"/>
  </si>
  <si>
    <t>迭代四客户需求说明书</t>
    <phoneticPr fontId="28" type="noConversion"/>
  </si>
  <si>
    <t>保险综合</t>
    <phoneticPr fontId="28" type="noConversion"/>
  </si>
  <si>
    <t>保险综合集成</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</si>
</sst>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0_);[Red]\(0.0\)"/>
    <numFmt numFmtId="177" formatCode="0.0_ "/>
    <numFmt numFmtId="178" formatCode="yyyy&quot;年&quot;m&quot;月&quot;d&quot;日&quot;;@"/>
    <numFmt numFmtId="179" formatCode="yyyy/m/d;@"/>
    <numFmt numFmtId="180" formatCode="0.00_);[Red]\(0.00\)"/>
    <numFmt numFmtId="181" formatCode="0.00_ "/>
    <numFmt numFmtId="182" formatCode="0.0%"/>
    <numFmt numFmtId="183" formatCode="yyyy/mm/dd"/>
    <numFmt numFmtId="184" formatCode="yyyy\/mm\/dd"/>
  </numFmts>
  <fonts count="36" x14ac:knownFonts="1">
    <font>
      <sz val="10"/>
      <name val="宋体"/>
      <charset val="134"/>
    </font>
    <font>
      <sz val="10"/>
      <color theme="1"/>
      <name val="宋体"/>
      <family val="3"/>
      <charset val="134"/>
      <scheme val="minor"/>
    </font>
    <font>
      <b/>
      <sz val="10"/>
      <color theme="1"/>
      <name val="宋体"/>
      <family val="3"/>
      <charset val="134"/>
      <scheme val="minor"/>
    </font>
    <font>
      <sz val="10"/>
      <color theme="3" tint="0.39994506668294322"/>
      <name val="宋体"/>
      <family val="3"/>
      <charset val="134"/>
      <scheme val="minor"/>
    </font>
    <font>
      <sz val="10"/>
      <color theme="3"/>
      <name val="宋体"/>
      <family val="3"/>
      <charset val="134"/>
      <scheme val="minor"/>
    </font>
    <font>
      <sz val="10"/>
      <name val="宋体"/>
      <family val="3"/>
      <charset val="134"/>
      <scheme val="minor"/>
    </font>
    <font>
      <sz val="10"/>
      <color rgb="FFFF0000"/>
      <name val="宋体"/>
      <family val="3"/>
      <charset val="134"/>
      <scheme val="minor"/>
    </font>
    <font>
      <b/>
      <sz val="10"/>
      <name val="宋体"/>
      <family val="3"/>
      <charset val="134"/>
    </font>
    <font>
      <sz val="10.5"/>
      <name val="Calibri"/>
      <family val="2"/>
    </font>
    <font>
      <sz val="10.5"/>
      <name val="宋体"/>
      <family val="3"/>
      <charset val="134"/>
    </font>
    <font>
      <b/>
      <sz val="18"/>
      <color indexed="8"/>
      <name val="宋体"/>
      <family val="3"/>
      <charset val="134"/>
    </font>
    <font>
      <sz val="10.5"/>
      <color indexed="8"/>
      <name val="宋体"/>
      <family val="3"/>
      <charset val="134"/>
    </font>
    <font>
      <sz val="10.5"/>
      <color indexed="8"/>
      <name val="Times New Roman"/>
      <family val="1"/>
    </font>
    <font>
      <b/>
      <sz val="14"/>
      <color indexed="8"/>
      <name val="宋体"/>
      <family val="3"/>
      <charset val="134"/>
    </font>
    <font>
      <b/>
      <u/>
      <sz val="12"/>
      <color indexed="8"/>
      <name val="宋体"/>
      <family val="3"/>
      <charset val="134"/>
    </font>
    <font>
      <sz val="12"/>
      <name val="宋体"/>
      <family val="3"/>
      <charset val="134"/>
    </font>
    <font>
      <sz val="11"/>
      <color theme="1"/>
      <name val="宋体"/>
      <family val="3"/>
      <charset val="134"/>
      <scheme val="minor"/>
    </font>
    <font>
      <sz val="10"/>
      <color theme="3"/>
      <name val="宋体"/>
      <family val="3"/>
      <charset val="134"/>
    </font>
    <font>
      <sz val="10"/>
      <color rgb="FF333399"/>
      <name val="宋体"/>
      <family val="3"/>
      <charset val="134"/>
    </font>
    <font>
      <sz val="10"/>
      <color rgb="FF333399"/>
      <name val="宋体"/>
      <family val="3"/>
      <charset val="134"/>
      <scheme val="minor"/>
    </font>
    <font>
      <sz val="10"/>
      <color indexed="8"/>
      <name val="宋体"/>
      <family val="3"/>
      <charset val="134"/>
    </font>
    <font>
      <b/>
      <sz val="10"/>
      <color indexed="8"/>
      <name val="宋体"/>
      <family val="3"/>
      <charset val="134"/>
    </font>
    <font>
      <b/>
      <sz val="12"/>
      <name val="Arial"/>
      <family val="2"/>
    </font>
    <font>
      <sz val="10"/>
      <color indexed="62"/>
      <name val="宋体"/>
      <family val="3"/>
      <charset val="134"/>
    </font>
    <font>
      <sz val="10"/>
      <name val="Arial"/>
      <family val="2"/>
    </font>
    <font>
      <sz val="11"/>
      <color theme="1"/>
      <name val="宋体"/>
      <family val="3"/>
      <charset val="134"/>
    </font>
    <font>
      <b/>
      <u/>
      <sz val="12"/>
      <color indexed="8"/>
      <name val="Arial"/>
      <family val="2"/>
    </font>
    <font>
      <sz val="10"/>
      <name val="宋体"/>
      <family val="3"/>
      <charset val="134"/>
    </font>
    <font>
      <sz val="9"/>
      <name val="宋体"/>
      <family val="3"/>
      <charset val="134"/>
    </font>
    <font>
      <b/>
      <sz val="9"/>
      <name val="宋体"/>
      <family val="3"/>
      <charset val="134"/>
    </font>
    <font>
      <sz val="9"/>
      <name val="微软雅黑"/>
      <family val="2"/>
      <charset val="134"/>
    </font>
    <font>
      <sz val="9"/>
      <color theme="1"/>
      <name val="微软雅黑"/>
      <family val="2"/>
      <charset val="134"/>
    </font>
    <font>
      <sz val="9"/>
      <name val="宋体"/>
      <family val="2"/>
      <charset val="134"/>
      <scheme val="minor"/>
    </font>
    <font>
      <sz val="9"/>
      <color rgb="FF000000"/>
      <name val="微软雅黑"/>
      <family val="2"/>
      <charset val="134"/>
    </font>
    <font>
      <b/>
      <sz val="9"/>
      <name val="Tahoma"/>
      <family val="2"/>
    </font>
    <font>
      <sz val="9"/>
      <name val="Tahoma"/>
      <family val="2"/>
    </font>
  </fonts>
  <fills count="11">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CCFFFF"/>
        <bgColor indexed="64"/>
      </patternFill>
    </fill>
    <fill>
      <patternFill patternType="solid">
        <fgColor rgb="FFFFF5EB"/>
        <bgColor indexed="64"/>
      </patternFill>
    </fill>
    <fill>
      <patternFill patternType="solid">
        <fgColor indexed="9"/>
        <bgColor indexed="64"/>
      </patternFill>
    </fill>
    <fill>
      <patternFill patternType="solid">
        <fgColor rgb="FFD3F9FB"/>
        <bgColor indexed="64"/>
      </patternFill>
    </fill>
    <fill>
      <patternFill patternType="solid">
        <fgColor theme="0" tint="-0.14996795556505021"/>
        <bgColor indexed="64"/>
      </patternFill>
    </fill>
    <fill>
      <patternFill patternType="solid">
        <fgColor theme="8" tint="0.79995117038483843"/>
        <bgColor indexed="64"/>
      </patternFill>
    </fill>
    <fill>
      <patternFill patternType="solid">
        <fgColor theme="0" tint="-4.9989318521683403E-2"/>
        <bgColor indexed="64"/>
      </patternFill>
    </fill>
  </fills>
  <borders count="23">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style="thin">
        <color auto="1"/>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auto="1"/>
      </right>
      <top style="thin">
        <color auto="1"/>
      </top>
      <bottom style="hair">
        <color auto="1"/>
      </bottom>
      <diagonal/>
    </border>
    <border>
      <left/>
      <right style="thin">
        <color auto="1"/>
      </right>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right style="thin">
        <color auto="1"/>
      </right>
      <top style="hair">
        <color auto="1"/>
      </top>
      <bottom style="thin">
        <color auto="1"/>
      </bottom>
      <diagonal/>
    </border>
  </borders>
  <cellStyleXfs count="6">
    <xf numFmtId="0" fontId="0" fillId="0" borderId="0">
      <alignment vertical="center"/>
    </xf>
    <xf numFmtId="0" fontId="16" fillId="0" borderId="0">
      <alignment vertical="center"/>
    </xf>
    <xf numFmtId="9" fontId="16" fillId="0" borderId="0" applyFont="0" applyFill="0" applyBorder="0" applyAlignment="0" applyProtection="0">
      <alignment vertical="center"/>
    </xf>
    <xf numFmtId="0" fontId="27" fillId="0" borderId="0"/>
    <xf numFmtId="0" fontId="16" fillId="0" borderId="0">
      <alignment vertical="center"/>
    </xf>
    <xf numFmtId="0" fontId="27" fillId="0" borderId="0">
      <alignment vertical="center"/>
    </xf>
  </cellStyleXfs>
  <cellXfs count="252">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31" fontId="1" fillId="0" borderId="3" xfId="0" applyNumberFormat="1" applyFont="1" applyBorder="1" applyAlignment="1">
      <alignment horizontal="left" vertical="center"/>
    </xf>
    <xf numFmtId="0" fontId="1" fillId="0" borderId="3" xfId="0" applyFont="1" applyBorder="1">
      <alignment vertical="center"/>
    </xf>
    <xf numFmtId="0" fontId="1" fillId="0" borderId="3" xfId="0" applyFont="1" applyBorder="1" applyAlignment="1">
      <alignment vertical="center" wrapText="1"/>
    </xf>
    <xf numFmtId="0" fontId="1" fillId="0" borderId="3" xfId="0" applyFont="1" applyBorder="1" applyAlignment="1">
      <alignment vertical="center"/>
    </xf>
    <xf numFmtId="178" fontId="1" fillId="2" borderId="3" xfId="0" applyNumberFormat="1" applyFont="1" applyFill="1" applyBorder="1" applyAlignment="1">
      <alignment horizontal="left" vertical="center"/>
    </xf>
    <xf numFmtId="0" fontId="1" fillId="2" borderId="3" xfId="0" applyFont="1" applyFill="1" applyBorder="1">
      <alignment vertical="center"/>
    </xf>
    <xf numFmtId="0" fontId="1" fillId="2" borderId="0" xfId="4" applyFont="1" applyFill="1" applyAlignment="1">
      <alignment vertical="center" wrapText="1"/>
    </xf>
    <xf numFmtId="177" fontId="1" fillId="2" borderId="0" xfId="4" applyNumberFormat="1" applyFont="1" applyFill="1" applyAlignment="1">
      <alignment vertical="center" wrapText="1"/>
    </xf>
    <xf numFmtId="0" fontId="3" fillId="2" borderId="0" xfId="4" applyFont="1" applyFill="1" applyAlignment="1">
      <alignment horizontal="left" vertical="center" wrapText="1"/>
    </xf>
    <xf numFmtId="0" fontId="3" fillId="2" borderId="0" xfId="4" applyFont="1" applyFill="1" applyAlignment="1">
      <alignment vertical="center" wrapText="1"/>
    </xf>
    <xf numFmtId="0" fontId="2" fillId="3" borderId="3" xfId="0" applyFont="1" applyFill="1" applyBorder="1" applyAlignment="1">
      <alignment horizontal="center" vertical="center"/>
    </xf>
    <xf numFmtId="0" fontId="0" fillId="0" borderId="3" xfId="0" applyFont="1" applyBorder="1">
      <alignment vertical="center"/>
    </xf>
    <xf numFmtId="0" fontId="1" fillId="2" borderId="3" xfId="4" applyFont="1" applyFill="1" applyBorder="1" applyAlignment="1">
      <alignment horizontal="center" vertical="center" wrapText="1"/>
    </xf>
    <xf numFmtId="0" fontId="1" fillId="2" borderId="0" xfId="0" applyFont="1" applyFill="1" applyAlignment="1">
      <alignment vertical="center" wrapText="1"/>
    </xf>
    <xf numFmtId="0" fontId="1" fillId="3" borderId="3" xfId="4" applyFont="1" applyFill="1" applyBorder="1" applyAlignment="1">
      <alignment horizontal="center" vertical="center" wrapText="1"/>
    </xf>
    <xf numFmtId="0" fontId="3" fillId="2" borderId="3" xfId="4" applyFont="1" applyFill="1" applyBorder="1" applyAlignment="1">
      <alignment vertical="center" wrapText="1"/>
    </xf>
    <xf numFmtId="0" fontId="3" fillId="2" borderId="0" xfId="4" applyFont="1" applyFill="1" applyBorder="1" applyAlignment="1">
      <alignment vertical="center" wrapText="1"/>
    </xf>
    <xf numFmtId="179" fontId="1" fillId="2" borderId="3" xfId="4" applyNumberFormat="1" applyFont="1" applyFill="1" applyBorder="1" applyAlignment="1">
      <alignment horizontal="center" vertical="center" wrapText="1"/>
    </xf>
    <xf numFmtId="180" fontId="1" fillId="4" borderId="3" xfId="2" applyNumberFormat="1" applyFont="1" applyFill="1" applyBorder="1" applyAlignment="1" applyProtection="1">
      <alignment horizontal="center" vertical="center" wrapText="1"/>
    </xf>
    <xf numFmtId="0" fontId="1" fillId="3" borderId="2" xfId="4" applyFont="1" applyFill="1" applyBorder="1" applyAlignment="1">
      <alignment horizontal="center" vertical="center" wrapText="1"/>
    </xf>
    <xf numFmtId="177" fontId="1" fillId="4" borderId="2" xfId="4" applyNumberFormat="1" applyFont="1" applyFill="1" applyBorder="1" applyAlignment="1">
      <alignment horizontal="center" vertical="center" wrapText="1"/>
    </xf>
    <xf numFmtId="181" fontId="1" fillId="4" borderId="3" xfId="4" applyNumberFormat="1" applyFont="1" applyFill="1" applyBorder="1" applyAlignment="1">
      <alignment horizontal="center" vertical="center" wrapText="1"/>
    </xf>
    <xf numFmtId="10" fontId="5" fillId="0" borderId="3" xfId="4" applyNumberFormat="1" applyFont="1" applyFill="1" applyBorder="1" applyAlignment="1">
      <alignment horizontal="center" vertical="center" wrapText="1"/>
    </xf>
    <xf numFmtId="9" fontId="1" fillId="4" borderId="2" xfId="2" applyFont="1" applyFill="1" applyBorder="1" applyAlignment="1" applyProtection="1">
      <alignment horizontal="center" vertical="center" wrapText="1"/>
    </xf>
    <xf numFmtId="0" fontId="5" fillId="2" borderId="0" xfId="4" applyNumberFormat="1" applyFont="1" applyFill="1" applyBorder="1" applyAlignment="1">
      <alignment horizontal="center" vertical="center" wrapText="1"/>
    </xf>
    <xf numFmtId="177" fontId="1" fillId="2" borderId="0" xfId="0" applyNumberFormat="1" applyFont="1" applyFill="1" applyAlignment="1">
      <alignment vertical="center" wrapText="1"/>
    </xf>
    <xf numFmtId="0" fontId="1" fillId="3" borderId="2" xfId="4" applyFont="1" applyFill="1" applyBorder="1" applyAlignment="1">
      <alignment vertical="center" wrapText="1"/>
    </xf>
    <xf numFmtId="0" fontId="1" fillId="3" borderId="3" xfId="4" applyFont="1" applyFill="1" applyBorder="1" applyAlignment="1">
      <alignment vertical="center" wrapText="1"/>
    </xf>
    <xf numFmtId="181" fontId="1" fillId="3" borderId="3" xfId="4" applyNumberFormat="1" applyFont="1" applyFill="1" applyBorder="1" applyAlignment="1">
      <alignment horizontal="center" vertical="center" wrapText="1"/>
    </xf>
    <xf numFmtId="181" fontId="1" fillId="3" borderId="2" xfId="4" applyNumberFormat="1" applyFont="1" applyFill="1" applyBorder="1" applyAlignment="1">
      <alignment horizontal="center" vertical="center" wrapText="1"/>
    </xf>
    <xf numFmtId="181" fontId="1" fillId="3" borderId="7" xfId="4" applyNumberFormat="1"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9" fontId="1" fillId="0" borderId="3" xfId="2"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182" fontId="1" fillId="2" borderId="0" xfId="4" applyNumberFormat="1" applyFont="1" applyFill="1" applyBorder="1" applyAlignment="1">
      <alignment horizontal="center" vertical="center" wrapText="1"/>
    </xf>
    <xf numFmtId="177" fontId="1" fillId="4" borderId="3" xfId="4" applyNumberFormat="1" applyFont="1" applyFill="1" applyBorder="1" applyAlignment="1">
      <alignment horizontal="center" vertical="center" wrapText="1"/>
    </xf>
    <xf numFmtId="0" fontId="0" fillId="0" borderId="3" xfId="0" applyBorder="1" applyAlignment="1">
      <alignment vertical="center" wrapText="1"/>
    </xf>
    <xf numFmtId="0" fontId="1" fillId="3" borderId="8" xfId="4" applyFont="1" applyFill="1" applyBorder="1" applyAlignment="1">
      <alignment horizontal="center" vertical="center" wrapText="1"/>
    </xf>
    <xf numFmtId="183" fontId="1" fillId="2" borderId="3" xfId="4" applyNumberFormat="1" applyFont="1" applyFill="1" applyBorder="1" applyAlignment="1">
      <alignment horizontal="center" vertical="center" wrapText="1"/>
    </xf>
    <xf numFmtId="183" fontId="1" fillId="4" borderId="3" xfId="4" applyNumberFormat="1" applyFont="1" applyFill="1" applyBorder="1" applyAlignment="1">
      <alignment horizontal="center" vertical="center" wrapText="1"/>
    </xf>
    <xf numFmtId="183" fontId="0" fillId="0" borderId="3" xfId="0" applyNumberFormat="1" applyBorder="1" applyAlignment="1">
      <alignment horizontal="center" vertical="center"/>
    </xf>
    <xf numFmtId="183" fontId="0" fillId="0" borderId="3" xfId="0" applyNumberFormat="1" applyBorder="1">
      <alignment vertical="center"/>
    </xf>
    <xf numFmtId="0" fontId="0" fillId="0" borderId="3" xfId="0" applyBorder="1" applyAlignment="1">
      <alignment horizontal="center" vertical="center"/>
    </xf>
    <xf numFmtId="0" fontId="1" fillId="5" borderId="3" xfId="4" applyFont="1" applyFill="1" applyBorder="1" applyAlignment="1">
      <alignment horizontal="center" vertical="center" wrapText="1"/>
    </xf>
    <xf numFmtId="0" fontId="0" fillId="0" borderId="3" xfId="0" applyFont="1" applyBorder="1" applyAlignment="1">
      <alignment vertical="center"/>
    </xf>
    <xf numFmtId="0" fontId="1" fillId="2" borderId="3" xfId="4" applyFont="1" applyFill="1" applyBorder="1" applyAlignment="1">
      <alignment vertical="center" wrapText="1"/>
    </xf>
    <xf numFmtId="176" fontId="1" fillId="2" borderId="0" xfId="0" applyNumberFormat="1" applyFont="1" applyFill="1">
      <alignment vertical="center"/>
    </xf>
    <xf numFmtId="177" fontId="1" fillId="2" borderId="0" xfId="0" applyNumberFormat="1" applyFont="1" applyFill="1">
      <alignment vertical="center"/>
    </xf>
    <xf numFmtId="0" fontId="2" fillId="2" borderId="0" xfId="0" applyFont="1" applyFill="1" applyAlignment="1">
      <alignment horizontal="left" vertical="center"/>
    </xf>
    <xf numFmtId="0" fontId="3" fillId="2" borderId="13" xfId="0" applyFont="1" applyFill="1" applyBorder="1" applyAlignment="1">
      <alignment horizontal="left" vertical="center" wrapText="1"/>
    </xf>
    <xf numFmtId="0" fontId="1" fillId="3" borderId="3" xfId="0" applyFont="1" applyFill="1" applyBorder="1" applyAlignment="1">
      <alignment horizontal="center" vertical="center" wrapText="1"/>
    </xf>
    <xf numFmtId="0" fontId="1" fillId="3" borderId="8" xfId="0" applyFont="1" applyFill="1" applyBorder="1" applyAlignment="1">
      <alignment horizontal="center" vertical="center" wrapText="1"/>
    </xf>
    <xf numFmtId="177" fontId="1" fillId="4" borderId="5" xfId="4" applyNumberFormat="1" applyFont="1" applyFill="1" applyBorder="1" applyAlignment="1">
      <alignment horizontal="center" vertical="center" wrapText="1"/>
    </xf>
    <xf numFmtId="176" fontId="1" fillId="3" borderId="8" xfId="0" applyNumberFormat="1" applyFont="1" applyFill="1" applyBorder="1" applyAlignment="1">
      <alignment horizontal="center" vertical="center" wrapText="1"/>
    </xf>
    <xf numFmtId="177" fontId="1" fillId="3" borderId="8" xfId="0" applyNumberFormat="1" applyFont="1" applyFill="1" applyBorder="1" applyAlignment="1">
      <alignment horizontal="center" vertical="center" wrapText="1"/>
    </xf>
    <xf numFmtId="177" fontId="1" fillId="3" borderId="3" xfId="0" applyNumberFormat="1"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13" xfId="0" applyFont="1" applyFill="1" applyBorder="1" applyAlignment="1">
      <alignment vertical="center" wrapText="1"/>
    </xf>
    <xf numFmtId="0" fontId="3" fillId="2" borderId="0" xfId="0" applyFont="1" applyFill="1" applyBorder="1" applyAlignment="1">
      <alignment vertical="center" wrapText="1"/>
    </xf>
    <xf numFmtId="177" fontId="5" fillId="3" borderId="3" xfId="0" applyNumberFormat="1" applyFont="1" applyFill="1" applyBorder="1" applyAlignment="1">
      <alignment horizontal="center" vertical="center" wrapText="1"/>
    </xf>
    <xf numFmtId="177" fontId="1" fillId="3" borderId="9" xfId="0" applyNumberFormat="1" applyFont="1" applyFill="1" applyBorder="1" applyAlignment="1">
      <alignment horizontal="center" vertical="center" wrapText="1"/>
    </xf>
    <xf numFmtId="177" fontId="1" fillId="3" borderId="9" xfId="0" applyNumberFormat="1" applyFont="1" applyFill="1" applyBorder="1" applyAlignment="1">
      <alignment vertical="center" wrapText="1"/>
    </xf>
    <xf numFmtId="177" fontId="1" fillId="3" borderId="10" xfId="0" applyNumberFormat="1" applyFont="1" applyFill="1" applyBorder="1" applyAlignment="1">
      <alignment vertical="center" wrapText="1"/>
    </xf>
    <xf numFmtId="177" fontId="1" fillId="3" borderId="11" xfId="0" applyNumberFormat="1" applyFont="1" applyFill="1" applyBorder="1" applyAlignment="1">
      <alignment vertical="center" wrapText="1"/>
    </xf>
    <xf numFmtId="177" fontId="1" fillId="3" borderId="14" xfId="0" applyNumberFormat="1" applyFont="1" applyFill="1" applyBorder="1" applyAlignment="1">
      <alignment vertical="center" wrapText="1"/>
    </xf>
    <xf numFmtId="177" fontId="1" fillId="3" borderId="0" xfId="0" applyNumberFormat="1" applyFont="1" applyFill="1" applyBorder="1" applyAlignment="1">
      <alignment vertical="center" wrapText="1"/>
    </xf>
    <xf numFmtId="177" fontId="1" fillId="3" borderId="15" xfId="0" applyNumberFormat="1" applyFont="1" applyFill="1" applyBorder="1" applyAlignment="1">
      <alignment vertical="center" wrapText="1"/>
    </xf>
    <xf numFmtId="177" fontId="1" fillId="3" borderId="12" xfId="0" applyNumberFormat="1" applyFont="1" applyFill="1" applyBorder="1" applyAlignment="1">
      <alignment vertical="center" wrapText="1"/>
    </xf>
    <xf numFmtId="177" fontId="1" fillId="3" borderId="13" xfId="0" applyNumberFormat="1" applyFont="1" applyFill="1" applyBorder="1" applyAlignment="1">
      <alignment vertical="center" wrapText="1"/>
    </xf>
    <xf numFmtId="177" fontId="1" fillId="3" borderId="1" xfId="0" applyNumberFormat="1" applyFont="1" applyFill="1" applyBorder="1" applyAlignment="1">
      <alignment vertical="center" wrapText="1"/>
    </xf>
    <xf numFmtId="177" fontId="6" fillId="3" borderId="4" xfId="0" applyNumberFormat="1" applyFont="1" applyFill="1" applyBorder="1" applyAlignment="1">
      <alignment horizontal="center" vertical="center" wrapText="1"/>
    </xf>
    <xf numFmtId="0" fontId="1" fillId="2" borderId="0" xfId="4" applyFont="1" applyFill="1" applyBorder="1" applyAlignment="1">
      <alignment vertical="center" wrapText="1"/>
    </xf>
    <xf numFmtId="0" fontId="1" fillId="2" borderId="9" xfId="4" applyFont="1" applyFill="1" applyBorder="1" applyAlignment="1">
      <alignment vertical="center" wrapText="1"/>
    </xf>
    <xf numFmtId="0" fontId="1" fillId="2" borderId="10" xfId="4" applyFont="1" applyFill="1" applyBorder="1" applyAlignment="1">
      <alignment vertical="center" wrapText="1"/>
    </xf>
    <xf numFmtId="0" fontId="1" fillId="2" borderId="14" xfId="4" applyFont="1" applyFill="1" applyBorder="1" applyAlignment="1">
      <alignment vertical="center" wrapText="1"/>
    </xf>
    <xf numFmtId="0" fontId="3" fillId="2" borderId="0" xfId="4" applyFont="1" applyFill="1" applyBorder="1" applyAlignment="1">
      <alignment horizontal="left" vertical="center" wrapText="1"/>
    </xf>
    <xf numFmtId="0" fontId="0" fillId="0" borderId="0" xfId="0" applyBorder="1">
      <alignment vertical="center"/>
    </xf>
    <xf numFmtId="176" fontId="1" fillId="3" borderId="3" xfId="0" applyNumberFormat="1" applyFont="1" applyFill="1" applyBorder="1" applyAlignment="1">
      <alignment horizontal="center" vertical="center" wrapText="1"/>
    </xf>
    <xf numFmtId="14" fontId="3" fillId="2" borderId="3" xfId="4" applyNumberFormat="1" applyFont="1" applyFill="1" applyBorder="1" applyAlignment="1">
      <alignment horizontal="center" vertical="center" wrapText="1"/>
    </xf>
    <xf numFmtId="181" fontId="5" fillId="7" borderId="6" xfId="4" applyNumberFormat="1" applyFont="1" applyFill="1" applyBorder="1" applyAlignment="1">
      <alignment horizontal="center" vertical="center" wrapText="1"/>
    </xf>
    <xf numFmtId="0" fontId="0" fillId="8" borderId="3" xfId="0" applyFont="1" applyFill="1" applyBorder="1" applyAlignment="1">
      <alignment horizontal="center" vertical="center"/>
    </xf>
    <xf numFmtId="0" fontId="0" fillId="8" borderId="3" xfId="0" applyFill="1" applyBorder="1" applyAlignment="1">
      <alignment horizontal="center" vertical="center"/>
    </xf>
    <xf numFmtId="0" fontId="0" fillId="0" borderId="3" xfId="0" applyFont="1" applyBorder="1" applyAlignment="1">
      <alignment horizontal="left" vertical="center"/>
    </xf>
    <xf numFmtId="0" fontId="0" fillId="0" borderId="3" xfId="0" applyFont="1" applyBorder="1" applyAlignment="1">
      <alignment horizontal="center" vertical="center"/>
    </xf>
    <xf numFmtId="183" fontId="1" fillId="4" borderId="3" xfId="0" applyNumberFormat="1" applyFont="1" applyFill="1" applyBorder="1" applyAlignment="1">
      <alignment horizontal="center" vertical="center" wrapText="1"/>
    </xf>
    <xf numFmtId="0" fontId="0" fillId="0" borderId="0" xfId="0" applyAlignment="1">
      <alignment horizontal="left" vertical="center"/>
    </xf>
    <xf numFmtId="0" fontId="0" fillId="0" borderId="0" xfId="0" applyAlignment="1">
      <alignment horizontal="center" vertical="center"/>
    </xf>
    <xf numFmtId="177" fontId="1" fillId="2" borderId="10" xfId="4" applyNumberFormat="1" applyFont="1" applyFill="1" applyBorder="1" applyAlignment="1">
      <alignment vertical="center" wrapText="1"/>
    </xf>
    <xf numFmtId="0" fontId="0" fillId="0" borderId="0" xfId="0" applyFont="1">
      <alignment vertical="center"/>
    </xf>
    <xf numFmtId="0" fontId="7" fillId="0" borderId="16" xfId="0" applyFont="1" applyBorder="1" applyAlignment="1">
      <alignment vertical="center"/>
    </xf>
    <xf numFmtId="0" fontId="0" fillId="9" borderId="17" xfId="0" applyFont="1" applyFill="1" applyBorder="1" applyAlignment="1">
      <alignment horizontal="center" vertical="center"/>
    </xf>
    <xf numFmtId="0" fontId="8" fillId="10" borderId="17" xfId="0" applyFont="1" applyFill="1" applyBorder="1" applyAlignment="1">
      <alignment horizontal="center" vertical="center" wrapText="1"/>
    </xf>
    <xf numFmtId="0" fontId="9" fillId="10" borderId="17" xfId="0" applyFont="1" applyFill="1" applyBorder="1" applyAlignment="1">
      <alignment horizontal="justify" vertical="center" wrapText="1"/>
    </xf>
    <xf numFmtId="0" fontId="0" fillId="0" borderId="17" xfId="0" applyBorder="1">
      <alignment vertical="center"/>
    </xf>
    <xf numFmtId="0" fontId="0" fillId="0" borderId="0" xfId="0" applyFill="1">
      <alignment vertical="center"/>
    </xf>
    <xf numFmtId="0" fontId="1" fillId="0" borderId="0" xfId="4" applyFont="1" applyFill="1" applyBorder="1" applyAlignment="1">
      <alignment horizontal="center" vertical="center" wrapText="1"/>
    </xf>
    <xf numFmtId="0" fontId="0" fillId="6" borderId="0" xfId="0" applyFont="1" applyFill="1" applyAlignment="1">
      <alignment horizontal="right" vertical="center"/>
    </xf>
    <xf numFmtId="0" fontId="0" fillId="6" borderId="0" xfId="0" applyFill="1">
      <alignment vertical="center"/>
    </xf>
    <xf numFmtId="0" fontId="7"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6" borderId="0" xfId="0" applyFont="1" applyFill="1" applyAlignment="1">
      <alignment horizontal="left" vertical="center" wrapText="1"/>
    </xf>
    <xf numFmtId="0" fontId="7" fillId="6" borderId="0" xfId="0" applyFont="1" applyFill="1">
      <alignment vertical="center"/>
    </xf>
    <xf numFmtId="0" fontId="0" fillId="0" borderId="0" xfId="0" applyAlignment="1"/>
    <xf numFmtId="0" fontId="0" fillId="0" borderId="0" xfId="0" applyAlignment="1">
      <alignment vertical="center"/>
    </xf>
    <xf numFmtId="0" fontId="11" fillId="0" borderId="3" xfId="0" applyFont="1" applyBorder="1" applyAlignment="1">
      <alignment horizontal="left" vertical="center"/>
    </xf>
    <xf numFmtId="0" fontId="12" fillId="0" borderId="3" xfId="0" applyFont="1" applyBorder="1" applyAlignment="1">
      <alignment horizontal="left" vertical="center"/>
    </xf>
    <xf numFmtId="49" fontId="0" fillId="0" borderId="3" xfId="0" applyNumberFormat="1" applyBorder="1" applyAlignment="1">
      <alignment horizontal="center" vertical="center"/>
    </xf>
    <xf numFmtId="184" fontId="0" fillId="0" borderId="3" xfId="0" applyNumberFormat="1" applyBorder="1" applyAlignment="1">
      <alignment horizontal="center" vertical="center"/>
    </xf>
    <xf numFmtId="184" fontId="0" fillId="0" borderId="3" xfId="0" applyNumberFormat="1" applyFont="1" applyBorder="1" applyAlignment="1">
      <alignment horizontal="center" vertical="center"/>
    </xf>
    <xf numFmtId="0" fontId="14" fillId="0" borderId="3" xfId="0" applyFont="1" applyBorder="1" applyAlignment="1">
      <alignment horizontal="left" vertical="center" wrapText="1"/>
    </xf>
    <xf numFmtId="0" fontId="15" fillId="6" borderId="0" xfId="0" applyFont="1" applyFill="1" applyBorder="1" applyAlignment="1">
      <alignment vertical="center"/>
    </xf>
    <xf numFmtId="0" fontId="15" fillId="6" borderId="0" xfId="0" applyNumberFormat="1" applyFont="1" applyFill="1" applyBorder="1" applyAlignment="1">
      <alignment horizontal="center" vertical="center"/>
    </xf>
    <xf numFmtId="0" fontId="15" fillId="6" borderId="0" xfId="0" applyNumberFormat="1" applyFont="1" applyFill="1" applyBorder="1" applyAlignment="1">
      <alignment vertical="center"/>
    </xf>
    <xf numFmtId="0" fontId="0" fillId="6" borderId="0" xfId="0" applyNumberFormat="1" applyFill="1" applyBorder="1" applyAlignment="1"/>
    <xf numFmtId="0" fontId="15" fillId="6" borderId="0" xfId="0" applyNumberFormat="1" applyFont="1" applyFill="1" applyBorder="1" applyAlignment="1"/>
    <xf numFmtId="0" fontId="15" fillId="6" borderId="0" xfId="0" applyFont="1" applyFill="1" applyBorder="1" applyAlignment="1"/>
    <xf numFmtId="182" fontId="1" fillId="4" borderId="3" xfId="4" applyNumberFormat="1" applyFont="1" applyFill="1" applyBorder="1" applyAlignment="1">
      <alignment horizontal="center" vertical="center" wrapText="1"/>
    </xf>
    <xf numFmtId="0" fontId="27" fillId="0" borderId="3" xfId="0" applyFont="1" applyBorder="1" applyAlignment="1">
      <alignment horizontal="left" vertical="center"/>
    </xf>
    <xf numFmtId="0" fontId="30" fillId="2" borderId="3" xfId="0" applyFont="1" applyFill="1" applyBorder="1" applyAlignment="1">
      <alignment horizontal="left" vertical="center" wrapText="1"/>
    </xf>
    <xf numFmtId="0" fontId="30" fillId="2" borderId="3" xfId="0" applyFont="1" applyFill="1" applyBorder="1" applyAlignment="1">
      <alignment horizontal="left" vertical="top" wrapText="1"/>
    </xf>
    <xf numFmtId="0" fontId="31" fillId="2" borderId="3" xfId="0" applyFont="1" applyFill="1" applyBorder="1" applyAlignment="1">
      <alignment horizontal="center" vertical="center" wrapText="1"/>
    </xf>
    <xf numFmtId="0" fontId="1" fillId="2" borderId="3" xfId="0" applyFont="1" applyFill="1" applyBorder="1" applyAlignment="1">
      <alignment horizontal="center" vertical="center" wrapText="1"/>
    </xf>
    <xf numFmtId="176" fontId="31" fillId="2" borderId="3" xfId="0" applyNumberFormat="1" applyFont="1" applyFill="1" applyBorder="1" applyAlignment="1">
      <alignment horizontal="center" vertical="center" wrapText="1"/>
    </xf>
    <xf numFmtId="176" fontId="31" fillId="2" borderId="3" xfId="5" applyNumberFormat="1" applyFont="1" applyFill="1" applyBorder="1" applyAlignment="1">
      <alignment horizontal="center" vertical="center" wrapText="1"/>
    </xf>
    <xf numFmtId="0" fontId="31" fillId="2" borderId="3" xfId="0" applyFont="1" applyFill="1" applyBorder="1" applyAlignment="1">
      <alignment horizontal="left" vertical="center" wrapText="1"/>
    </xf>
    <xf numFmtId="0" fontId="31" fillId="0" borderId="3" xfId="0" applyFont="1" applyFill="1" applyBorder="1" applyAlignment="1">
      <alignment horizontal="center" vertical="center" wrapText="1"/>
    </xf>
    <xf numFmtId="0" fontId="30" fillId="0" borderId="3" xfId="0" applyFont="1" applyFill="1" applyBorder="1" applyAlignment="1">
      <alignment horizontal="left" vertical="center" wrapText="1"/>
    </xf>
    <xf numFmtId="0" fontId="30" fillId="2" borderId="3" xfId="0" applyFont="1" applyFill="1" applyBorder="1" applyAlignment="1">
      <alignment horizontal="center" vertical="center" wrapText="1"/>
    </xf>
    <xf numFmtId="176" fontId="31" fillId="0" borderId="3" xfId="0" applyNumberFormat="1" applyFont="1" applyFill="1" applyBorder="1" applyAlignment="1">
      <alignment horizontal="center" vertical="center" wrapText="1"/>
    </xf>
    <xf numFmtId="0" fontId="30" fillId="2" borderId="3" xfId="0" applyFont="1" applyFill="1" applyBorder="1" applyAlignment="1">
      <alignment horizontal="left" vertical="center"/>
    </xf>
    <xf numFmtId="0" fontId="31" fillId="2" borderId="3" xfId="0" applyFont="1" applyFill="1" applyBorder="1" applyAlignment="1">
      <alignment vertical="center"/>
    </xf>
    <xf numFmtId="0" fontId="31" fillId="2" borderId="3" xfId="0" applyFont="1" applyFill="1" applyBorder="1" applyAlignment="1">
      <alignment horizontal="center" vertical="center"/>
    </xf>
    <xf numFmtId="0" fontId="31" fillId="2" borderId="3" xfId="0" applyFont="1" applyFill="1" applyBorder="1" applyAlignment="1">
      <alignment horizontal="left" vertical="center"/>
    </xf>
    <xf numFmtId="0" fontId="1" fillId="2" borderId="22" xfId="0" applyFont="1" applyFill="1" applyBorder="1">
      <alignment vertical="center"/>
    </xf>
    <xf numFmtId="0" fontId="0" fillId="0" borderId="3" xfId="0" applyFont="1" applyFill="1" applyBorder="1" applyAlignment="1">
      <alignment horizontal="center" vertical="center"/>
    </xf>
    <xf numFmtId="177" fontId="1" fillId="0" borderId="3" xfId="4" applyNumberFormat="1" applyFont="1" applyFill="1" applyBorder="1" applyAlignment="1">
      <alignment horizontal="center" vertical="center" wrapText="1"/>
    </xf>
    <xf numFmtId="0" fontId="0" fillId="6" borderId="3" xfId="0" applyFont="1" applyFill="1" applyBorder="1" applyAlignment="1">
      <alignment horizontal="center" vertical="center"/>
    </xf>
    <xf numFmtId="0" fontId="33" fillId="0" borderId="3" xfId="0" applyFont="1" applyBorder="1" applyAlignment="1">
      <alignment horizontal="left" vertical="center" wrapText="1"/>
    </xf>
    <xf numFmtId="177" fontId="1" fillId="2" borderId="3" xfId="0" applyNumberFormat="1" applyFont="1" applyFill="1" applyBorder="1">
      <alignment vertical="center"/>
    </xf>
    <xf numFmtId="0" fontId="31" fillId="4" borderId="3" xfId="0" applyFont="1" applyFill="1" applyBorder="1" applyAlignment="1">
      <alignment horizontal="center" vertical="center" wrapText="1"/>
    </xf>
    <xf numFmtId="0" fontId="30" fillId="0" borderId="3" xfId="0" applyFont="1" applyFill="1" applyBorder="1" applyAlignment="1">
      <alignment horizontal="center" vertical="center"/>
    </xf>
    <xf numFmtId="177" fontId="31" fillId="4" borderId="3" xfId="4" applyNumberFormat="1" applyFont="1" applyFill="1" applyBorder="1" applyAlignment="1">
      <alignment horizontal="center" vertical="center" wrapText="1"/>
    </xf>
    <xf numFmtId="182" fontId="31" fillId="4" borderId="3" xfId="4" applyNumberFormat="1" applyFont="1" applyFill="1" applyBorder="1" applyAlignment="1">
      <alignment horizontal="center" vertical="center" wrapText="1"/>
    </xf>
    <xf numFmtId="177" fontId="31" fillId="0" borderId="3" xfId="4" applyNumberFormat="1" applyFont="1" applyFill="1" applyBorder="1" applyAlignment="1">
      <alignment horizontal="center" vertical="center" wrapText="1"/>
    </xf>
    <xf numFmtId="0" fontId="31" fillId="2" borderId="18" xfId="0" applyFont="1" applyFill="1" applyBorder="1" applyAlignment="1">
      <alignment horizontal="center" vertical="center" wrapText="1"/>
    </xf>
    <xf numFmtId="0" fontId="31" fillId="2" borderId="0" xfId="0" applyFont="1" applyFill="1" applyAlignment="1">
      <alignment horizontal="center" vertical="center" wrapText="1"/>
    </xf>
    <xf numFmtId="0" fontId="31" fillId="2" borderId="19" xfId="0" applyFont="1" applyFill="1" applyBorder="1" applyAlignment="1">
      <alignment horizontal="center" vertical="center" wrapText="1"/>
    </xf>
    <xf numFmtId="0" fontId="31" fillId="2" borderId="20" xfId="0" applyFont="1" applyFill="1" applyBorder="1" applyAlignment="1">
      <alignment horizontal="center" vertical="center" wrapText="1"/>
    </xf>
    <xf numFmtId="0" fontId="30" fillId="6" borderId="3" xfId="0" applyFont="1" applyFill="1" applyBorder="1" applyAlignment="1">
      <alignment horizontal="center" vertical="center"/>
    </xf>
    <xf numFmtId="0" fontId="31" fillId="2" borderId="0" xfId="0" applyFont="1" applyFill="1" applyAlignment="1">
      <alignment horizontal="center" vertical="center"/>
    </xf>
    <xf numFmtId="0" fontId="31" fillId="2" borderId="21" xfId="0" applyFont="1" applyFill="1" applyBorder="1" applyAlignment="1">
      <alignment horizontal="center" vertical="center" wrapText="1"/>
    </xf>
    <xf numFmtId="177" fontId="31" fillId="2" borderId="3" xfId="0" applyNumberFormat="1" applyFont="1" applyFill="1" applyBorder="1">
      <alignment vertical="center"/>
    </xf>
    <xf numFmtId="0" fontId="31" fillId="2" borderId="20" xfId="0" applyFont="1" applyFill="1" applyBorder="1">
      <alignment vertical="center"/>
    </xf>
    <xf numFmtId="0" fontId="31" fillId="2" borderId="0" xfId="0" applyFont="1" applyFill="1">
      <alignment vertical="center"/>
    </xf>
    <xf numFmtId="0" fontId="31" fillId="2" borderId="22" xfId="0" applyFont="1" applyFill="1" applyBorder="1">
      <alignment vertical="center"/>
    </xf>
    <xf numFmtId="0" fontId="0" fillId="0" borderId="0" xfId="0">
      <alignment vertical="center"/>
    </xf>
    <xf numFmtId="0" fontId="0" fillId="0" borderId="3" xfId="0" applyNumberFormat="1" applyBorder="1" applyAlignment="1">
      <alignment horizontal="center" vertical="center"/>
    </xf>
    <xf numFmtId="0" fontId="0" fillId="0" borderId="3" xfId="0" applyBorder="1" applyAlignment="1">
      <alignment horizontal="center" vertical="center"/>
    </xf>
    <xf numFmtId="0" fontId="0" fillId="0" borderId="0" xfId="0">
      <alignment vertical="center"/>
    </xf>
    <xf numFmtId="177" fontId="1" fillId="4" borderId="5" xfId="4" applyNumberFormat="1" applyFont="1" applyFill="1" applyBorder="1" applyAlignment="1">
      <alignment horizontal="center" vertical="center" wrapText="1"/>
    </xf>
    <xf numFmtId="0" fontId="3" fillId="2" borderId="13" xfId="0" applyFont="1" applyFill="1" applyBorder="1" applyAlignment="1">
      <alignment horizontal="left" vertical="center" wrapText="1"/>
    </xf>
    <xf numFmtId="0" fontId="3" fillId="2" borderId="0" xfId="4" applyFont="1" applyFill="1" applyAlignment="1">
      <alignment horizontal="left" vertical="center" wrapText="1"/>
    </xf>
    <xf numFmtId="0" fontId="1" fillId="3" borderId="3" xfId="4" applyFont="1" applyFill="1" applyBorder="1" applyAlignment="1">
      <alignment horizontal="center" vertical="center" wrapText="1"/>
    </xf>
    <xf numFmtId="182" fontId="1" fillId="4" borderId="3" xfId="4" applyNumberFormat="1" applyFont="1" applyFill="1" applyBorder="1" applyAlignment="1">
      <alignment horizontal="center" vertical="center" wrapText="1"/>
    </xf>
    <xf numFmtId="10" fontId="1" fillId="4" borderId="3" xfId="4" applyNumberFormat="1"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14" fontId="3" fillId="2" borderId="3" xfId="4" applyNumberFormat="1" applyFont="1" applyFill="1" applyBorder="1" applyAlignment="1">
      <alignment vertical="center" wrapText="1"/>
    </xf>
    <xf numFmtId="0" fontId="0" fillId="0" borderId="3" xfId="0" applyBorder="1" applyAlignment="1">
      <alignment horizontal="center" vertical="center"/>
    </xf>
    <xf numFmtId="0" fontId="13" fillId="0" borderId="8" xfId="0" applyFont="1" applyBorder="1" applyAlignment="1">
      <alignment horizontal="left" vertical="center" wrapText="1"/>
    </xf>
    <xf numFmtId="0" fontId="13" fillId="0" borderId="7" xfId="0" applyFont="1" applyBorder="1" applyAlignment="1">
      <alignment horizontal="left" vertical="center" wrapText="1"/>
    </xf>
    <xf numFmtId="0" fontId="13" fillId="0" borderId="2" xfId="0" applyFont="1" applyBorder="1" applyAlignment="1">
      <alignment horizontal="left" vertical="center" wrapText="1"/>
    </xf>
    <xf numFmtId="0" fontId="10" fillId="0" borderId="0" xfId="0" applyFont="1" applyAlignment="1">
      <alignment horizontal="center" vertical="center"/>
    </xf>
    <xf numFmtId="0" fontId="0" fillId="0" borderId="3" xfId="0" applyBorder="1" applyAlignment="1">
      <alignment horizontal="center" vertical="center"/>
    </xf>
    <xf numFmtId="0" fontId="0" fillId="0" borderId="3" xfId="3" applyFont="1" applyBorder="1" applyAlignment="1">
      <alignment horizontal="left" vertical="center" wrapText="1"/>
    </xf>
    <xf numFmtId="0" fontId="27" fillId="0" borderId="3" xfId="3" applyBorder="1" applyAlignment="1">
      <alignment horizontal="left" vertical="center" wrapText="1"/>
    </xf>
    <xf numFmtId="0" fontId="0" fillId="0" borderId="3" xfId="0" applyBorder="1" applyAlignment="1">
      <alignment horizontal="left" vertical="center" wrapText="1"/>
    </xf>
    <xf numFmtId="0" fontId="7" fillId="6" borderId="0" xfId="0" applyFont="1" applyFill="1" applyAlignment="1">
      <alignment vertical="center" wrapText="1"/>
    </xf>
    <xf numFmtId="0" fontId="0" fillId="6" borderId="0" xfId="0" applyFont="1" applyFill="1" applyAlignment="1">
      <alignment vertical="center" wrapText="1"/>
    </xf>
    <xf numFmtId="0" fontId="0" fillId="6" borderId="0" xfId="0" applyFill="1" applyAlignment="1">
      <alignment vertical="center" wrapText="1"/>
    </xf>
    <xf numFmtId="0" fontId="0" fillId="0" borderId="0" xfId="0" applyFont="1" applyAlignment="1">
      <alignment horizontal="left" vertical="center" wrapText="1"/>
    </xf>
    <xf numFmtId="0" fontId="0" fillId="6" borderId="0" xfId="0" applyFont="1" applyFill="1" applyAlignment="1">
      <alignment horizontal="left" vertical="center" wrapText="1"/>
    </xf>
    <xf numFmtId="0" fontId="0" fillId="0" borderId="9"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left" vertical="center"/>
    </xf>
    <xf numFmtId="0" fontId="0" fillId="0" borderId="15"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 xfId="0" applyBorder="1" applyAlignment="1">
      <alignment horizontal="left" vertical="center"/>
    </xf>
    <xf numFmtId="0" fontId="2" fillId="2" borderId="10" xfId="4" applyFont="1" applyFill="1" applyBorder="1" applyAlignment="1">
      <alignment horizontal="left" vertical="center" wrapText="1"/>
    </xf>
    <xf numFmtId="0" fontId="3" fillId="2" borderId="0" xfId="4" applyFont="1" applyFill="1" applyBorder="1" applyAlignment="1">
      <alignment horizontal="left" vertical="center" wrapText="1"/>
    </xf>
    <xf numFmtId="0" fontId="0" fillId="0" borderId="0" xfId="0">
      <alignment vertical="center"/>
    </xf>
    <xf numFmtId="176" fontId="1" fillId="3" borderId="4" xfId="0" applyNumberFormat="1" applyFont="1" applyFill="1" applyBorder="1" applyAlignment="1">
      <alignment horizontal="center" vertical="center" wrapText="1"/>
    </xf>
    <xf numFmtId="176" fontId="1" fillId="3" borderId="6" xfId="0" applyNumberFormat="1" applyFont="1" applyFill="1" applyBorder="1" applyAlignment="1">
      <alignment horizontal="center" vertical="center" wrapText="1"/>
    </xf>
    <xf numFmtId="0" fontId="0" fillId="0" borderId="9" xfId="0" applyFont="1" applyFill="1" applyBorder="1" applyAlignment="1">
      <alignment horizontal="left" vertical="center" wrapText="1"/>
    </xf>
    <xf numFmtId="0" fontId="0" fillId="0" borderId="10" xfId="0" applyFont="1" applyFill="1" applyBorder="1" applyAlignment="1">
      <alignment horizontal="left" vertical="center" wrapText="1"/>
    </xf>
    <xf numFmtId="0" fontId="0" fillId="0" borderId="11"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0"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2"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 xfId="0" applyFont="1" applyFill="1" applyBorder="1" applyAlignment="1">
      <alignment horizontal="left" vertical="center" wrapText="1"/>
    </xf>
    <xf numFmtId="177" fontId="1" fillId="4" borderId="4" xfId="4" applyNumberFormat="1" applyFont="1" applyFill="1" applyBorder="1" applyAlignment="1">
      <alignment horizontal="center" vertical="center" wrapText="1"/>
    </xf>
    <xf numFmtId="177" fontId="1" fillId="4" borderId="5" xfId="4" applyNumberFormat="1" applyFont="1" applyFill="1" applyBorder="1" applyAlignment="1">
      <alignment horizontal="center" vertical="center" wrapText="1"/>
    </xf>
    <xf numFmtId="177" fontId="1" fillId="4" borderId="6" xfId="4" applyNumberFormat="1" applyFont="1" applyFill="1" applyBorder="1" applyAlignment="1">
      <alignment horizontal="center" vertical="center" wrapText="1"/>
    </xf>
    <xf numFmtId="177" fontId="1" fillId="3" borderId="4" xfId="0" applyNumberFormat="1" applyFont="1" applyFill="1" applyBorder="1" applyAlignment="1">
      <alignment horizontal="center" vertical="center" wrapText="1"/>
    </xf>
    <xf numFmtId="177" fontId="1" fillId="3" borderId="5" xfId="0" applyNumberFormat="1" applyFont="1" applyFill="1" applyBorder="1" applyAlignment="1">
      <alignment horizontal="center" vertical="center" wrapText="1"/>
    </xf>
    <xf numFmtId="0" fontId="3" fillId="2" borderId="13" xfId="0" applyFont="1" applyFill="1" applyBorder="1" applyAlignment="1">
      <alignment horizontal="left" vertical="center" wrapText="1"/>
    </xf>
    <xf numFmtId="176" fontId="1" fillId="3" borderId="5" xfId="0" applyNumberFormat="1" applyFont="1" applyFill="1" applyBorder="1" applyAlignment="1">
      <alignment horizontal="center" vertical="center" wrapText="1"/>
    </xf>
    <xf numFmtId="177" fontId="1" fillId="2" borderId="4" xfId="0" applyNumberFormat="1" applyFont="1" applyFill="1" applyBorder="1" applyAlignment="1">
      <alignment horizontal="center" vertical="center" wrapText="1"/>
    </xf>
    <xf numFmtId="177" fontId="1" fillId="2" borderId="5" xfId="0" applyNumberFormat="1" applyFont="1" applyFill="1" applyBorder="1" applyAlignment="1">
      <alignment horizontal="center" vertical="center" wrapText="1"/>
    </xf>
    <xf numFmtId="0" fontId="3" fillId="2" borderId="4" xfId="0" applyFont="1" applyFill="1" applyBorder="1" applyAlignment="1">
      <alignment horizontal="left" vertical="center" wrapText="1"/>
    </xf>
    <xf numFmtId="0" fontId="3" fillId="2" borderId="5" xfId="0" applyFont="1" applyFill="1" applyBorder="1" applyAlignment="1">
      <alignment horizontal="left" vertical="center" wrapText="1"/>
    </xf>
    <xf numFmtId="10" fontId="5" fillId="4" borderId="4" xfId="4" applyNumberFormat="1" applyFont="1" applyFill="1" applyBorder="1" applyAlignment="1">
      <alignment horizontal="center" vertical="center" wrapText="1"/>
    </xf>
    <xf numFmtId="10" fontId="0" fillId="0" borderId="6" xfId="0" applyNumberFormat="1" applyFont="1" applyBorder="1" applyAlignment="1">
      <alignment horizontal="center" vertical="center" wrapText="1"/>
    </xf>
    <xf numFmtId="177" fontId="5" fillId="3" borderId="4" xfId="0" applyNumberFormat="1" applyFont="1" applyFill="1" applyBorder="1" applyAlignment="1">
      <alignment horizontal="center" vertical="center" wrapText="1"/>
    </xf>
    <xf numFmtId="177" fontId="5" fillId="3" borderId="6" xfId="0" applyNumberFormat="1" applyFont="1" applyFill="1" applyBorder="1" applyAlignment="1">
      <alignment horizontal="center" vertical="center" wrapText="1"/>
    </xf>
    <xf numFmtId="0" fontId="1" fillId="3" borderId="4" xfId="4" applyFont="1" applyFill="1" applyBorder="1" applyAlignment="1">
      <alignment horizontal="center" vertical="center" wrapText="1"/>
    </xf>
    <xf numFmtId="0" fontId="1" fillId="3" borderId="5" xfId="4" applyFont="1" applyFill="1" applyBorder="1" applyAlignment="1">
      <alignment horizontal="center" vertical="center" wrapText="1"/>
    </xf>
    <xf numFmtId="0" fontId="1" fillId="3" borderId="6" xfId="4" applyFont="1" applyFill="1" applyBorder="1" applyAlignment="1">
      <alignment horizontal="center" vertical="center" wrapText="1"/>
    </xf>
    <xf numFmtId="0" fontId="1" fillId="2" borderId="9" xfId="4" applyFont="1" applyFill="1" applyBorder="1" applyAlignment="1">
      <alignment horizontal="left" vertical="center" wrapText="1"/>
    </xf>
    <xf numFmtId="0" fontId="1" fillId="2" borderId="10" xfId="4" applyFont="1" applyFill="1" applyBorder="1" applyAlignment="1">
      <alignment horizontal="left" vertical="center" wrapText="1"/>
    </xf>
    <xf numFmtId="0" fontId="1" fillId="2" borderId="11" xfId="4" applyFont="1" applyFill="1" applyBorder="1" applyAlignment="1">
      <alignment horizontal="left" vertical="center" wrapText="1"/>
    </xf>
    <xf numFmtId="0" fontId="1" fillId="2" borderId="12" xfId="4" applyFont="1" applyFill="1" applyBorder="1" applyAlignment="1">
      <alignment horizontal="left" vertical="center" wrapText="1"/>
    </xf>
    <xf numFmtId="0" fontId="1" fillId="2" borderId="13" xfId="4" applyFont="1" applyFill="1" applyBorder="1" applyAlignment="1">
      <alignment horizontal="left" vertical="center" wrapText="1"/>
    </xf>
    <xf numFmtId="0" fontId="1" fillId="2" borderId="1" xfId="4" applyFont="1" applyFill="1" applyBorder="1" applyAlignment="1">
      <alignment horizontal="left" vertical="center" wrapText="1"/>
    </xf>
    <xf numFmtId="0" fontId="1" fillId="3" borderId="8" xfId="4" applyFont="1" applyFill="1" applyBorder="1" applyAlignment="1">
      <alignment horizontal="center" vertical="center" wrapText="1"/>
    </xf>
    <xf numFmtId="0" fontId="1" fillId="3" borderId="2" xfId="4" applyFont="1" applyFill="1" applyBorder="1" applyAlignment="1">
      <alignment horizontal="center" vertical="center" wrapText="1"/>
    </xf>
    <xf numFmtId="0" fontId="3" fillId="2" borderId="0" xfId="4" applyFont="1" applyFill="1" applyAlignment="1">
      <alignment horizontal="left" vertical="center" wrapText="1"/>
    </xf>
    <xf numFmtId="0" fontId="0" fillId="0" borderId="4" xfId="0" applyFont="1" applyBorder="1" applyAlignment="1">
      <alignment horizontal="left" vertical="center"/>
    </xf>
    <xf numFmtId="0" fontId="0" fillId="0" borderId="6" xfId="0" applyFont="1" applyBorder="1" applyAlignment="1">
      <alignment horizontal="left" vertical="center"/>
    </xf>
    <xf numFmtId="0" fontId="2" fillId="2" borderId="0" xfId="0" applyFont="1" applyFill="1" applyAlignment="1">
      <alignment horizontal="left" vertical="center" wrapText="1"/>
    </xf>
    <xf numFmtId="182" fontId="1" fillId="4" borderId="3" xfId="4" applyNumberFormat="1" applyFont="1" applyFill="1" applyBorder="1" applyAlignment="1">
      <alignment horizontal="center" vertical="center" wrapText="1"/>
    </xf>
    <xf numFmtId="0" fontId="3" fillId="2" borderId="0" xfId="4" applyFont="1" applyFill="1" applyAlignment="1">
      <alignment horizontal="center" vertical="center" wrapText="1"/>
    </xf>
    <xf numFmtId="0" fontId="1" fillId="3" borderId="3" xfId="4" applyFont="1" applyFill="1" applyBorder="1" applyAlignment="1">
      <alignment horizontal="center" vertical="center" wrapText="1"/>
    </xf>
    <xf numFmtId="9" fontId="1" fillId="0" borderId="3" xfId="2" applyNumberFormat="1" applyFont="1" applyFill="1" applyBorder="1" applyAlignment="1" applyProtection="1">
      <alignment horizontal="center" vertical="center" wrapText="1"/>
    </xf>
    <xf numFmtId="10" fontId="1" fillId="4" borderId="3" xfId="4" applyNumberFormat="1" applyFont="1" applyFill="1" applyBorder="1" applyAlignment="1">
      <alignment horizontal="center" vertical="center" wrapText="1"/>
    </xf>
    <xf numFmtId="0" fontId="2" fillId="2" borderId="0" xfId="4" applyFont="1" applyFill="1" applyAlignment="1">
      <alignment horizontal="left" vertical="center" wrapText="1"/>
    </xf>
    <xf numFmtId="0" fontId="4" fillId="2" borderId="0" xfId="4" applyFont="1" applyFill="1" applyAlignment="1">
      <alignment horizontal="left" vertical="center" wrapText="1"/>
    </xf>
    <xf numFmtId="0" fontId="0" fillId="0" borderId="5" xfId="0" applyFont="1" applyBorder="1" applyAlignment="1">
      <alignment horizontal="left"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cellXfs>
  <cellStyles count="6">
    <cellStyle name="百分比" xfId="2" builtinId="5"/>
    <cellStyle name="常规" xfId="0" builtinId="0"/>
    <cellStyle name="常规 16" xfId="3"/>
    <cellStyle name="常规 2" xfId="4"/>
    <cellStyle name="常规 2 6 2 2 4" xfId="1"/>
    <cellStyle name="常规 3" xfId="5"/>
  </cellStyles>
  <dxfs count="0"/>
  <tableStyles count="0" defaultTableStyle="TableStyleMedium9" defaultPivotStyle="PivotStyleLight16"/>
  <colors>
    <mruColors>
      <color rgb="FFD3F9FB"/>
      <color rgb="FF3A31F7"/>
      <color rgb="FFD6F6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285750</xdr:colOff>
      <xdr:row>3</xdr:row>
      <xdr:rowOff>57150</xdr:rowOff>
    </xdr:to>
    <xdr:pic>
      <xdr:nvPicPr>
        <xdr:cNvPr id="3" name="图片 2" descr="国泰安新标志（彩色）"/>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t="21819" b="25455"/>
        <a:stretch>
          <a:fillRect/>
        </a:stretch>
      </xdr:blipFill>
      <xdr:spPr>
        <a:xfrm>
          <a:off x="0" y="0"/>
          <a:ext cx="1476375"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92.168.187.1\&#22269;&#27888;&#23433;cmmi&#20307;&#27169;&#29256;&#25351;&#21335;&#27491;&#24335;&#29256;v1.0\1_&#26085;&#24120;&#24037;&#20316;\B_CMMI&#35780;&#20272;\3_&#36807;&#31243;&#23450;&#20041;\&#25104;&#26524;\&#36807;&#31243;&#25903;&#25345;\30_&#27169;&#29256;\&#36807;&#31243;&#23450;&#20041;&#19982;&#36807;&#31243;&#25913;&#3682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过程体系发布说明"/>
      <sheetName val="选项列表"/>
      <sheetName val="过程改进建议一览表"/>
      <sheetName val="过程改进年度计划"/>
      <sheetName val="过程改进实施计划"/>
      <sheetName val="OPF、OPD检查单"/>
      <sheetName val="Sheet1 (2)"/>
      <sheetName val="过程资产库管理规范"/>
      <sheetName val="过程资资产库管理规范"/>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vmlDrawing" Target="../drawings/vmlDrawing11.vml"/><Relationship Id="rId1" Type="http://schemas.openxmlformats.org/officeDocument/2006/relationships/printerSettings" Target="../printerSettings/printerSettings4.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13.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5.bin"/><Relationship Id="rId4" Type="http://schemas.openxmlformats.org/officeDocument/2006/relationships/comments" Target="../comments9.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6.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3.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1"/>
  <sheetViews>
    <sheetView showGridLines="0" topLeftCell="A10" workbookViewId="0">
      <selection activeCell="I13" sqref="I13"/>
    </sheetView>
  </sheetViews>
  <sheetFormatPr defaultColWidth="9.140625" defaultRowHeight="12" x14ac:dyDescent="0.15"/>
  <cols>
    <col min="1" max="1" width="17.85546875" style="107" customWidth="1"/>
    <col min="2" max="2" width="16.28515625" style="107" customWidth="1"/>
    <col min="3" max="3" width="13.28515625" style="107" customWidth="1"/>
    <col min="4" max="5" width="9.140625" style="107"/>
    <col min="6" max="6" width="41.28515625" style="107" customWidth="1"/>
    <col min="7" max="16384" width="9.140625" style="107"/>
  </cols>
  <sheetData>
    <row r="1" spans="1:6" x14ac:dyDescent="0.15">
      <c r="A1" s="178" t="s">
        <v>0</v>
      </c>
      <c r="B1" s="178"/>
      <c r="C1" s="178"/>
      <c r="D1" s="178"/>
      <c r="E1" s="178"/>
      <c r="F1" s="178"/>
    </row>
    <row r="2" spans="1:6" x14ac:dyDescent="0.15">
      <c r="A2" s="178"/>
      <c r="B2" s="178"/>
      <c r="C2" s="178"/>
      <c r="D2" s="178"/>
      <c r="E2" s="178"/>
      <c r="F2" s="178"/>
    </row>
    <row r="3" spans="1:6" ht="15" customHeight="1" x14ac:dyDescent="0.15">
      <c r="A3" s="90"/>
      <c r="B3" s="90"/>
      <c r="C3" s="90"/>
      <c r="D3" s="90"/>
      <c r="E3" s="90"/>
      <c r="F3" s="90"/>
    </row>
    <row r="4" spans="1:6" ht="18.75" customHeight="1" x14ac:dyDescent="0.15">
      <c r="A4" s="108"/>
      <c r="B4" s="179" t="s">
        <v>1</v>
      </c>
      <c r="C4" s="179"/>
      <c r="D4" s="179"/>
      <c r="E4" s="179"/>
      <c r="F4" s="179"/>
    </row>
    <row r="5" spans="1:6" ht="13.5" x14ac:dyDescent="0.15">
      <c r="A5" s="108"/>
      <c r="B5" s="109" t="s">
        <v>2</v>
      </c>
      <c r="C5" s="109" t="s">
        <v>3</v>
      </c>
      <c r="D5" s="110" t="s">
        <v>4</v>
      </c>
      <c r="E5" s="109" t="s">
        <v>5</v>
      </c>
      <c r="F5" s="109" t="s">
        <v>6</v>
      </c>
    </row>
    <row r="6" spans="1:6" ht="14.1" customHeight="1" x14ac:dyDescent="0.15">
      <c r="A6" s="108"/>
      <c r="B6" s="111" t="s">
        <v>7</v>
      </c>
      <c r="C6" s="112">
        <v>40784</v>
      </c>
      <c r="D6" s="87" t="s">
        <v>8</v>
      </c>
      <c r="E6" s="87" t="s">
        <v>9</v>
      </c>
      <c r="F6" s="86" t="s">
        <v>10</v>
      </c>
    </row>
    <row r="7" spans="1:6" ht="14.1" customHeight="1" x14ac:dyDescent="0.15">
      <c r="A7" s="108"/>
      <c r="B7" s="46" t="s">
        <v>11</v>
      </c>
      <c r="C7" s="113">
        <v>40890</v>
      </c>
      <c r="D7" s="87" t="s">
        <v>12</v>
      </c>
      <c r="E7" s="87" t="s">
        <v>9</v>
      </c>
      <c r="F7" s="86" t="s">
        <v>13</v>
      </c>
    </row>
    <row r="8" spans="1:6" ht="14.1" customHeight="1" x14ac:dyDescent="0.15">
      <c r="A8" s="108"/>
      <c r="B8" s="87" t="s">
        <v>14</v>
      </c>
      <c r="C8" s="112">
        <v>41578</v>
      </c>
      <c r="D8" s="87" t="s">
        <v>12</v>
      </c>
      <c r="E8" s="87" t="s">
        <v>9</v>
      </c>
      <c r="F8" s="86" t="s">
        <v>13</v>
      </c>
    </row>
    <row r="9" spans="1:6" ht="14.1" customHeight="1" x14ac:dyDescent="0.15">
      <c r="A9" s="108"/>
      <c r="B9" s="87" t="s">
        <v>15</v>
      </c>
      <c r="C9" s="112">
        <v>42122</v>
      </c>
      <c r="D9" s="87" t="s">
        <v>16</v>
      </c>
      <c r="E9" s="87" t="s">
        <v>9</v>
      </c>
      <c r="F9" s="86" t="s">
        <v>17</v>
      </c>
    </row>
    <row r="10" spans="1:6" ht="14.1" customHeight="1" x14ac:dyDescent="0.15">
      <c r="A10" s="108"/>
      <c r="B10" s="87" t="s">
        <v>18</v>
      </c>
      <c r="C10" s="112">
        <v>42307</v>
      </c>
      <c r="D10" s="87" t="s">
        <v>19</v>
      </c>
      <c r="E10" s="87" t="s">
        <v>19</v>
      </c>
      <c r="F10" s="86" t="s">
        <v>20</v>
      </c>
    </row>
    <row r="11" spans="1:6" x14ac:dyDescent="0.15">
      <c r="A11" s="108"/>
      <c r="B11" s="108"/>
      <c r="C11" s="108"/>
      <c r="D11" s="108"/>
      <c r="E11" s="108"/>
      <c r="F11" s="108"/>
    </row>
    <row r="12" spans="1:6" ht="68.25" customHeight="1" x14ac:dyDescent="0.15">
      <c r="A12" s="175" t="s">
        <v>21</v>
      </c>
      <c r="B12" s="114" t="s">
        <v>22</v>
      </c>
      <c r="C12" s="180" t="s">
        <v>23</v>
      </c>
      <c r="D12" s="181"/>
      <c r="E12" s="181"/>
      <c r="F12" s="181"/>
    </row>
    <row r="13" spans="1:6" ht="68.25" customHeight="1" x14ac:dyDescent="0.15">
      <c r="A13" s="176"/>
      <c r="B13" s="114" t="s">
        <v>24</v>
      </c>
      <c r="C13" s="181" t="s">
        <v>25</v>
      </c>
      <c r="D13" s="181"/>
      <c r="E13" s="181"/>
      <c r="F13" s="181"/>
    </row>
    <row r="14" spans="1:6" ht="68.25" customHeight="1" x14ac:dyDescent="0.15">
      <c r="A14" s="176"/>
      <c r="B14" s="114" t="s">
        <v>26</v>
      </c>
      <c r="C14" s="181" t="s">
        <v>27</v>
      </c>
      <c r="D14" s="181"/>
      <c r="E14" s="181"/>
      <c r="F14" s="181"/>
    </row>
    <row r="15" spans="1:6" ht="68.25" customHeight="1" x14ac:dyDescent="0.15">
      <c r="A15" s="177"/>
      <c r="B15" s="114" t="s">
        <v>28</v>
      </c>
      <c r="C15" s="182" t="s">
        <v>29</v>
      </c>
      <c r="D15" s="182"/>
      <c r="E15" s="182"/>
      <c r="F15" s="182"/>
    </row>
    <row r="16" spans="1:6" ht="14.25" x14ac:dyDescent="0.15">
      <c r="A16" s="115"/>
    </row>
    <row r="17" spans="1:1" ht="14.25" x14ac:dyDescent="0.15">
      <c r="A17" s="116"/>
    </row>
    <row r="18" spans="1:1" ht="14.25" x14ac:dyDescent="0.15">
      <c r="A18" s="117" t="s">
        <v>30</v>
      </c>
    </row>
    <row r="19" spans="1:1" x14ac:dyDescent="0.15">
      <c r="A19" s="118"/>
    </row>
    <row r="20" spans="1:1" ht="14.25" x14ac:dyDescent="0.15">
      <c r="A20" s="119"/>
    </row>
    <row r="21" spans="1:1" ht="14.25" x14ac:dyDescent="0.15">
      <c r="A21" s="120"/>
    </row>
  </sheetData>
  <mergeCells count="7">
    <mergeCell ref="A12:A15"/>
    <mergeCell ref="A1:F2"/>
    <mergeCell ref="B4:F4"/>
    <mergeCell ref="C12:F12"/>
    <mergeCell ref="C13:F13"/>
    <mergeCell ref="C14:F14"/>
    <mergeCell ref="C15:F15"/>
  </mergeCells>
  <phoneticPr fontId="28" type="noConversion"/>
  <pageMargins left="0.69930555555555596" right="0.69930555555555596"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B1:O109"/>
  <sheetViews>
    <sheetView showGridLines="0" zoomScaleNormal="100" workbookViewId="0">
      <selection activeCell="I15" sqref="I15:N19"/>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15" ht="21" customHeight="1" x14ac:dyDescent="0.15">
      <c r="B1" s="246" t="s">
        <v>158</v>
      </c>
      <c r="C1" s="246"/>
    </row>
    <row r="2" spans="2:15" ht="81" customHeight="1" x14ac:dyDescent="0.15">
      <c r="B2" s="247" t="s">
        <v>159</v>
      </c>
      <c r="C2" s="237"/>
      <c r="D2" s="237"/>
      <c r="E2" s="237"/>
      <c r="F2" s="237"/>
      <c r="G2" s="237"/>
      <c r="H2" s="13"/>
    </row>
    <row r="3" spans="2:15" ht="33" customHeight="1" x14ac:dyDescent="0.15">
      <c r="B3" s="167" t="s">
        <v>160</v>
      </c>
      <c r="C3" s="19" t="s">
        <v>576</v>
      </c>
      <c r="D3" s="167" t="s">
        <v>161</v>
      </c>
      <c r="E3" s="173">
        <v>43271</v>
      </c>
      <c r="F3" s="167" t="s">
        <v>162</v>
      </c>
      <c r="G3" s="19" t="s">
        <v>575</v>
      </c>
      <c r="H3" s="20"/>
      <c r="I3" s="20"/>
    </row>
    <row r="4" spans="2:15" ht="30.75" customHeight="1" x14ac:dyDescent="0.15">
      <c r="B4" s="167" t="s">
        <v>163</v>
      </c>
      <c r="C4" s="21">
        <v>43222</v>
      </c>
      <c r="D4" s="167" t="s">
        <v>164</v>
      </c>
      <c r="E4" s="22">
        <f>SUMIF(预算估算表3!$E7:$E81,"迭代一",预算估算表3!$U7:$U81)</f>
        <v>21.2</v>
      </c>
      <c r="F4" s="167" t="s">
        <v>165</v>
      </c>
      <c r="G4" s="22">
        <f>SUMIF(预算估算表3!$E7:$E81,"迭代二",预算估算表3!$U7:$U81)</f>
        <v>37.800000000000011</v>
      </c>
      <c r="H4" s="167" t="s">
        <v>166</v>
      </c>
      <c r="I4" s="22">
        <f>SUMIF(预算估算表3!$E7:$E81,"迭代三",预算估算表3!$U7:$U81)</f>
        <v>193</v>
      </c>
      <c r="J4" s="167" t="s">
        <v>167</v>
      </c>
      <c r="K4" s="22">
        <f>SUMIF(预算估算表3!$E7:$E240,"迭代四",预算估算表3!$U7:$U240)</f>
        <v>255</v>
      </c>
      <c r="L4" s="167" t="s">
        <v>168</v>
      </c>
      <c r="M4" s="22">
        <f>SUMIF(预算估算表3!$E7:$E240,"迭代五",预算估算表3!$U7:$U240)</f>
        <v>145</v>
      </c>
      <c r="N4" s="167" t="s">
        <v>169</v>
      </c>
      <c r="O4" s="22">
        <f>SUMIF(预算估算表4!$E7:$E309,"迭代六",预算估算表4!$U7:$U309)</f>
        <v>250</v>
      </c>
    </row>
    <row r="5" spans="2:15" ht="32.25" customHeight="1" x14ac:dyDescent="0.15">
      <c r="B5" s="167" t="s">
        <v>170</v>
      </c>
      <c r="C5" s="21">
        <v>43490</v>
      </c>
      <c r="D5" s="172" t="s">
        <v>171</v>
      </c>
      <c r="E5" s="24">
        <f>预算估算表3!C5</f>
        <v>902</v>
      </c>
      <c r="F5" s="166"/>
      <c r="G5" s="172" t="s">
        <v>172</v>
      </c>
      <c r="H5" s="243" t="s">
        <v>173</v>
      </c>
      <c r="I5" s="243"/>
    </row>
    <row r="6" spans="2:15" ht="35.1" customHeight="1" x14ac:dyDescent="0.15">
      <c r="B6" s="167" t="s">
        <v>174</v>
      </c>
      <c r="C6" s="25">
        <f>预算估算表3!C5/((C17*SUM(E17:F17))+C20*SUM(E20:F20)+C23*SUM(E23:F23)+C26*SUM(E26:F26)+C29*SUM(E29:F29)+C32*SUM(E32:F32))</f>
        <v>1835.9454508446975</v>
      </c>
      <c r="D6" s="167" t="s">
        <v>175</v>
      </c>
      <c r="E6" s="25">
        <f>IF(C6=0,"-",C6/21.75)</f>
        <v>84.411285096307935</v>
      </c>
      <c r="F6" s="167" t="s">
        <v>176</v>
      </c>
      <c r="G6" s="26">
        <v>0.85</v>
      </c>
      <c r="H6" s="241">
        <v>0.75</v>
      </c>
      <c r="I6" s="241"/>
    </row>
    <row r="7" spans="2:15" ht="33" customHeight="1" x14ac:dyDescent="0.15">
      <c r="B7" s="167" t="s">
        <v>177</v>
      </c>
      <c r="C7" s="25">
        <f>C11*G7</f>
        <v>172.79486596185387</v>
      </c>
      <c r="D7" s="167" t="s">
        <v>175</v>
      </c>
      <c r="E7" s="25">
        <f>IF(C7=0,"-",C7/21.75)</f>
        <v>7.9445915384760397</v>
      </c>
      <c r="F7" s="167" t="s">
        <v>178</v>
      </c>
      <c r="G7" s="26">
        <v>0.08</v>
      </c>
      <c r="H7" s="241">
        <v>0.1</v>
      </c>
      <c r="I7" s="241"/>
    </row>
    <row r="8" spans="2:15" ht="36" customHeight="1" x14ac:dyDescent="0.15">
      <c r="B8" s="167" t="s">
        <v>179</v>
      </c>
      <c r="C8" s="25">
        <f>C11*G8</f>
        <v>43.198716490463468</v>
      </c>
      <c r="D8" s="167" t="s">
        <v>175</v>
      </c>
      <c r="E8" s="25">
        <f>IF(C8=0,"-",C8/21.75)</f>
        <v>1.9861478846190099</v>
      </c>
      <c r="F8" s="167" t="s">
        <v>180</v>
      </c>
      <c r="G8" s="26">
        <v>0.02</v>
      </c>
      <c r="H8" s="241">
        <v>0.05</v>
      </c>
      <c r="I8" s="241"/>
    </row>
    <row r="9" spans="2:15" ht="35.1" customHeight="1" x14ac:dyDescent="0.15">
      <c r="B9" s="167" t="s">
        <v>181</v>
      </c>
      <c r="C9" s="25">
        <f>C11*G9</f>
        <v>64.798074735695195</v>
      </c>
      <c r="D9" s="167" t="s">
        <v>175</v>
      </c>
      <c r="E9" s="25">
        <f>IF(C9=0,"-",C9/21.75)</f>
        <v>2.9792218269285149</v>
      </c>
      <c r="F9" s="167" t="s">
        <v>182</v>
      </c>
      <c r="G9" s="26">
        <v>0.03</v>
      </c>
      <c r="H9" s="241">
        <v>0.05</v>
      </c>
      <c r="I9" s="241"/>
    </row>
    <row r="10" spans="2:15" ht="33" customHeight="1" x14ac:dyDescent="0.15">
      <c r="B10" s="167" t="s">
        <v>183</v>
      </c>
      <c r="C10" s="25">
        <f>C11*G10</f>
        <v>43.198716490463504</v>
      </c>
      <c r="D10" s="167" t="s">
        <v>175</v>
      </c>
      <c r="E10" s="25">
        <f>IF(C10=0,"-",C10/21.75)</f>
        <v>1.9861478846190117</v>
      </c>
      <c r="F10" s="167" t="s">
        <v>184</v>
      </c>
      <c r="G10" s="27">
        <f>1-SUM(G6:G9)</f>
        <v>2.0000000000000018E-2</v>
      </c>
      <c r="H10" s="241">
        <v>0.05</v>
      </c>
      <c r="I10" s="241"/>
    </row>
    <row r="11" spans="2:15" ht="32.1" customHeight="1" x14ac:dyDescent="0.15">
      <c r="B11" s="167" t="s">
        <v>185</v>
      </c>
      <c r="C11" s="25">
        <f>C6/G6</f>
        <v>2159.9358245231733</v>
      </c>
      <c r="D11" s="167" t="s">
        <v>175</v>
      </c>
      <c r="E11" s="25">
        <f>IF(C11=0,"-",(C11/21.75))</f>
        <v>99.307394230950493</v>
      </c>
      <c r="G11" s="28"/>
      <c r="H11" s="10"/>
    </row>
    <row r="12" spans="2:15" s="17" customFormat="1" ht="21" customHeight="1" x14ac:dyDescent="0.15">
      <c r="B12" s="240" t="s">
        <v>186</v>
      </c>
      <c r="C12" s="240"/>
      <c r="H12" s="29"/>
    </row>
    <row r="13" spans="2:15" s="17" customFormat="1" ht="33.950000000000003" customHeight="1" x14ac:dyDescent="0.15">
      <c r="B13" s="242" t="s">
        <v>187</v>
      </c>
      <c r="C13" s="242"/>
      <c r="D13" s="242"/>
      <c r="E13" s="242"/>
      <c r="F13" s="242"/>
      <c r="H13" s="29"/>
    </row>
    <row r="14" spans="2:15" ht="21" customHeight="1" x14ac:dyDescent="0.15">
      <c r="B14" s="243" t="s">
        <v>188</v>
      </c>
      <c r="C14" s="243"/>
      <c r="D14" s="243"/>
      <c r="E14" s="243"/>
      <c r="F14" s="243"/>
      <c r="G14" s="243"/>
      <c r="H14" s="243"/>
    </row>
    <row r="15" spans="2:15" ht="18.95" customHeight="1" x14ac:dyDescent="0.15">
      <c r="B15" s="167" t="s">
        <v>189</v>
      </c>
      <c r="C15" s="30" t="s">
        <v>190</v>
      </c>
      <c r="D15" s="31" t="s">
        <v>191</v>
      </c>
      <c r="E15" s="31" t="s">
        <v>192</v>
      </c>
      <c r="F15" s="31" t="s">
        <v>193</v>
      </c>
      <c r="G15" s="30" t="s">
        <v>194</v>
      </c>
      <c r="H15" s="30" t="s">
        <v>195</v>
      </c>
    </row>
    <row r="16" spans="2:15" ht="18.95" customHeight="1" x14ac:dyDescent="0.15">
      <c r="B16" s="32">
        <f>C11*B17</f>
        <v>43.198716490463468</v>
      </c>
      <c r="C16" s="33">
        <f>C11*C17</f>
        <v>64.798074735695195</v>
      </c>
      <c r="D16" s="32">
        <f>C16*D17</f>
        <v>6.4798074735695197</v>
      </c>
      <c r="E16" s="32">
        <f>C16*E17</f>
        <v>6.4798074735695197</v>
      </c>
      <c r="F16" s="32">
        <f>C16*F17</f>
        <v>22.679326157493318</v>
      </c>
      <c r="G16" s="33">
        <f>C16*G17</f>
        <v>29.159133631062836</v>
      </c>
      <c r="H16" s="34">
        <f>C11*H17</f>
        <v>107.99679122615852</v>
      </c>
    </row>
    <row r="17" spans="2:8" ht="15" customHeight="1" x14ac:dyDescent="0.15">
      <c r="B17" s="244">
        <v>0.02</v>
      </c>
      <c r="C17" s="170">
        <v>0.03</v>
      </c>
      <c r="D17" s="36">
        <v>0.1</v>
      </c>
      <c r="E17" s="36">
        <v>0.1</v>
      </c>
      <c r="F17" s="36">
        <v>0.35</v>
      </c>
      <c r="G17" s="169">
        <f>1-SUM(D17:F17)</f>
        <v>0.44999999999999996</v>
      </c>
      <c r="H17" s="245">
        <f>1-SUM(B17,C17,C20,C23,C26,C29,C32)</f>
        <v>4.9999999999999933E-2</v>
      </c>
    </row>
    <row r="18" spans="2:8" ht="18.95" customHeight="1" x14ac:dyDescent="0.15">
      <c r="B18" s="244"/>
      <c r="C18" s="31" t="s">
        <v>196</v>
      </c>
      <c r="D18" s="31" t="s">
        <v>197</v>
      </c>
      <c r="E18" s="31" t="s">
        <v>198</v>
      </c>
      <c r="F18" s="31" t="s">
        <v>199</v>
      </c>
      <c r="G18" s="31" t="s">
        <v>200</v>
      </c>
      <c r="H18" s="245"/>
    </row>
    <row r="19" spans="2:8" ht="18.95" customHeight="1" x14ac:dyDescent="0.15">
      <c r="B19" s="244"/>
      <c r="C19" s="32">
        <f>C11*C20</f>
        <v>86.397432980926936</v>
      </c>
      <c r="D19" s="32">
        <f>C19*D20</f>
        <v>2.591922989427808</v>
      </c>
      <c r="E19" s="32">
        <f>C19*E20</f>
        <v>1.7279486596185387</v>
      </c>
      <c r="F19" s="32">
        <f>C19*F20</f>
        <v>38.87884484141712</v>
      </c>
      <c r="G19" s="32">
        <f>C19*G20</f>
        <v>43.198716490463468</v>
      </c>
      <c r="H19" s="245"/>
    </row>
    <row r="20" spans="2:8" ht="18" customHeight="1" x14ac:dyDescent="0.15">
      <c r="B20" s="244"/>
      <c r="C20" s="170">
        <v>0.04</v>
      </c>
      <c r="D20" s="36">
        <v>0.03</v>
      </c>
      <c r="E20" s="36">
        <v>0.02</v>
      </c>
      <c r="F20" s="36">
        <v>0.45</v>
      </c>
      <c r="G20" s="169">
        <f>1-SUM(D20:F20)</f>
        <v>0.5</v>
      </c>
      <c r="H20" s="245"/>
    </row>
    <row r="21" spans="2:8" ht="18.95" customHeight="1" x14ac:dyDescent="0.15">
      <c r="B21" s="244"/>
      <c r="C21" s="31" t="s">
        <v>201</v>
      </c>
      <c r="D21" s="31" t="s">
        <v>202</v>
      </c>
      <c r="E21" s="31" t="s">
        <v>203</v>
      </c>
      <c r="F21" s="31" t="s">
        <v>204</v>
      </c>
      <c r="G21" s="31" t="s">
        <v>205</v>
      </c>
      <c r="H21" s="245"/>
    </row>
    <row r="22" spans="2:8" s="163" customFormat="1" ht="18.95" customHeight="1" x14ac:dyDescent="0.15">
      <c r="B22" s="244"/>
      <c r="C22" s="32">
        <f>C11*C23</f>
        <v>496.78523964032991</v>
      </c>
      <c r="D22" s="32">
        <f>C22*D23</f>
        <v>49.678523964032991</v>
      </c>
      <c r="E22" s="32">
        <f>C22*E23</f>
        <v>74.517785946049486</v>
      </c>
      <c r="F22" s="32">
        <f>C22*F23</f>
        <v>198.71409585613196</v>
      </c>
      <c r="G22" s="32">
        <f>C22*G23</f>
        <v>173.87483387411547</v>
      </c>
      <c r="H22" s="245"/>
    </row>
    <row r="23" spans="2:8" ht="17.100000000000001" customHeight="1" x14ac:dyDescent="0.15">
      <c r="B23" s="244"/>
      <c r="C23" s="170">
        <v>0.23</v>
      </c>
      <c r="D23" s="36">
        <v>0.1</v>
      </c>
      <c r="E23" s="36">
        <v>0.15</v>
      </c>
      <c r="F23" s="36">
        <v>0.4</v>
      </c>
      <c r="G23" s="169">
        <f>1-SUM(D23:F23)</f>
        <v>0.35</v>
      </c>
      <c r="H23" s="245"/>
    </row>
    <row r="24" spans="2:8" ht="17.100000000000001" customHeight="1" x14ac:dyDescent="0.15">
      <c r="B24" s="244"/>
      <c r="C24" s="31" t="s">
        <v>206</v>
      </c>
      <c r="D24" s="31" t="s">
        <v>207</v>
      </c>
      <c r="E24" s="31" t="s">
        <v>208</v>
      </c>
      <c r="F24" s="31" t="s">
        <v>209</v>
      </c>
      <c r="G24" s="31" t="s">
        <v>210</v>
      </c>
      <c r="H24" s="245"/>
    </row>
    <row r="25" spans="2:8" ht="17.100000000000001" customHeight="1" x14ac:dyDescent="0.15">
      <c r="B25" s="244"/>
      <c r="C25" s="32">
        <f>C11*C26</f>
        <v>604.78203086648864</v>
      </c>
      <c r="D25" s="32">
        <f>C25*D26</f>
        <v>60.478203086648868</v>
      </c>
      <c r="E25" s="32">
        <f>C25*E26</f>
        <v>90.717304629973299</v>
      </c>
      <c r="F25" s="32">
        <f>C25*F26</f>
        <v>211.67371080327101</v>
      </c>
      <c r="G25" s="32">
        <f>C25*G26</f>
        <v>241.91281234659547</v>
      </c>
      <c r="H25" s="245"/>
    </row>
    <row r="26" spans="2:8" ht="17.100000000000001" customHeight="1" x14ac:dyDescent="0.15">
      <c r="B26" s="244"/>
      <c r="C26" s="170">
        <v>0.28000000000000003</v>
      </c>
      <c r="D26" s="36">
        <v>0.1</v>
      </c>
      <c r="E26" s="36">
        <v>0.15</v>
      </c>
      <c r="F26" s="36">
        <v>0.35</v>
      </c>
      <c r="G26" s="169">
        <f>1-SUM(D26:F26)</f>
        <v>0.4</v>
      </c>
      <c r="H26" s="245"/>
    </row>
    <row r="27" spans="2:8" ht="17.100000000000001" customHeight="1" x14ac:dyDescent="0.15">
      <c r="B27" s="244"/>
      <c r="C27" s="31" t="s">
        <v>211</v>
      </c>
      <c r="D27" s="31" t="s">
        <v>212</v>
      </c>
      <c r="E27" s="31" t="s">
        <v>213</v>
      </c>
      <c r="F27" s="31" t="s">
        <v>214</v>
      </c>
      <c r="G27" s="31" t="s">
        <v>215</v>
      </c>
      <c r="H27" s="245"/>
    </row>
    <row r="28" spans="2:8" ht="17.100000000000001" customHeight="1" x14ac:dyDescent="0.15">
      <c r="B28" s="244"/>
      <c r="C28" s="32">
        <f>C11*C29</f>
        <v>237.59294069754907</v>
      </c>
      <c r="D28" s="32">
        <f>C28*D29</f>
        <v>23.759294069754908</v>
      </c>
      <c r="E28" s="32">
        <f>C28*E29</f>
        <v>23.759294069754908</v>
      </c>
      <c r="F28" s="32">
        <f>C28*F29</f>
        <v>106.91682331389708</v>
      </c>
      <c r="G28" s="32">
        <f>C28*G29</f>
        <v>83.157529244142168</v>
      </c>
      <c r="H28" s="245"/>
    </row>
    <row r="29" spans="2:8" ht="17.100000000000001" customHeight="1" x14ac:dyDescent="0.15">
      <c r="B29" s="244"/>
      <c r="C29" s="170">
        <v>0.11</v>
      </c>
      <c r="D29" s="36">
        <v>0.1</v>
      </c>
      <c r="E29" s="36">
        <v>0.1</v>
      </c>
      <c r="F29" s="36">
        <v>0.45</v>
      </c>
      <c r="G29" s="169">
        <f>1-SUM(D29:F29)</f>
        <v>0.35</v>
      </c>
      <c r="H29" s="245"/>
    </row>
    <row r="30" spans="2:8" ht="17.100000000000001" customHeight="1" x14ac:dyDescent="0.15">
      <c r="B30" s="244"/>
      <c r="C30" s="31" t="s">
        <v>216</v>
      </c>
      <c r="D30" s="31" t="s">
        <v>217</v>
      </c>
      <c r="E30" s="31" t="s">
        <v>218</v>
      </c>
      <c r="F30" s="31" t="s">
        <v>219</v>
      </c>
      <c r="G30" s="31" t="s">
        <v>220</v>
      </c>
      <c r="H30" s="245"/>
    </row>
    <row r="31" spans="2:8" ht="17.100000000000001" customHeight="1" x14ac:dyDescent="0.15">
      <c r="B31" s="244"/>
      <c r="C31" s="32">
        <f>C11*C32</f>
        <v>518.38459788556156</v>
      </c>
      <c r="D31" s="32">
        <f>C31*D32</f>
        <v>51.838459788556158</v>
      </c>
      <c r="E31" s="32">
        <f>C31*E32</f>
        <v>77.757689682834226</v>
      </c>
      <c r="F31" s="32">
        <f>C31*F32</f>
        <v>207.35383915422463</v>
      </c>
      <c r="G31" s="32">
        <f>C31*G32</f>
        <v>181.43460925994654</v>
      </c>
      <c r="H31" s="245"/>
    </row>
    <row r="32" spans="2:8" ht="17.100000000000001" customHeight="1" x14ac:dyDescent="0.15">
      <c r="B32" s="244"/>
      <c r="C32" s="170">
        <v>0.24</v>
      </c>
      <c r="D32" s="36">
        <v>0.1</v>
      </c>
      <c r="E32" s="36">
        <v>0.15</v>
      </c>
      <c r="F32" s="36">
        <v>0.4</v>
      </c>
      <c r="G32" s="169">
        <f>1-SUM(D32:F32)</f>
        <v>0.35</v>
      </c>
      <c r="H32" s="245"/>
    </row>
    <row r="33" spans="2:9" ht="27" customHeight="1" x14ac:dyDescent="0.15">
      <c r="B33" s="240" t="s">
        <v>221</v>
      </c>
      <c r="C33" s="240"/>
      <c r="D33" s="38"/>
      <c r="E33" s="38"/>
      <c r="F33" s="38"/>
      <c r="G33" s="38"/>
      <c r="H33" s="38"/>
      <c r="I33" s="38"/>
    </row>
    <row r="34" spans="2:9" ht="27" customHeight="1" x14ac:dyDescent="0.15">
      <c r="B34" s="167" t="s">
        <v>222</v>
      </c>
      <c r="C34" s="39">
        <f>SUM(C36:C67)</f>
        <v>1835.9454508446979</v>
      </c>
      <c r="D34" s="39">
        <f>SUM(D36:D67)</f>
        <v>202.54999999999995</v>
      </c>
      <c r="E34" s="39">
        <f>SUM(E36:E67)</f>
        <v>243.32761511548887</v>
      </c>
      <c r="F34" s="39">
        <f>SUM(F36:F67)</f>
        <v>335.62429671101916</v>
      </c>
      <c r="G34" s="40"/>
      <c r="H34" s="40"/>
      <c r="I34" s="40"/>
    </row>
    <row r="35" spans="2:9" ht="36.6" customHeight="1" x14ac:dyDescent="0.15">
      <c r="B35" s="171" t="s">
        <v>223</v>
      </c>
      <c r="C35" s="167" t="s">
        <v>224</v>
      </c>
      <c r="D35" s="167" t="s">
        <v>225</v>
      </c>
      <c r="E35" s="167" t="s">
        <v>226</v>
      </c>
      <c r="F35" s="167" t="s">
        <v>227</v>
      </c>
      <c r="G35" s="167" t="s">
        <v>228</v>
      </c>
      <c r="H35" s="167" t="s">
        <v>229</v>
      </c>
      <c r="I35" s="167" t="s">
        <v>114</v>
      </c>
    </row>
    <row r="36" spans="2:9" s="17" customFormat="1" ht="27" customHeight="1" x14ac:dyDescent="0.15">
      <c r="B36" s="167" t="s">
        <v>189</v>
      </c>
      <c r="C36" s="39">
        <f>IF(C6=0,"-",C6*B17)</f>
        <v>36.718909016893953</v>
      </c>
      <c r="D36" s="39">
        <f>I70</f>
        <v>7.4</v>
      </c>
      <c r="E36" s="39">
        <f t="shared" ref="E36:E41" si="0">IF(ISBLANK(D36),"-",C36*(1/(1-$G$10))/D36)</f>
        <v>5.0632803387884664</v>
      </c>
      <c r="F36" s="39">
        <f>E36*30/21.75</f>
        <v>6.9838349500530565</v>
      </c>
      <c r="G36" s="42">
        <v>43222</v>
      </c>
      <c r="H36" s="43">
        <f>IF(INT(E36)-E36,WORKDAY(G36,E36,'附录-节假日'!$A$2:$A$35),WORKDAY(G36,E36-1,'附录-节假日'!$A$2:$A$35))</f>
        <v>43229</v>
      </c>
      <c r="I36" s="45"/>
    </row>
    <row r="37" spans="2:9" s="17" customFormat="1" ht="27" customHeight="1" x14ac:dyDescent="0.15">
      <c r="B37" s="226" t="s">
        <v>116</v>
      </c>
      <c r="C37" s="227"/>
      <c r="D37" s="227"/>
      <c r="E37" s="227"/>
      <c r="F37" s="228"/>
      <c r="G37" s="43">
        <f>MIN(G38:G41)</f>
        <v>43229</v>
      </c>
      <c r="H37" s="43">
        <f>MAX(H38:H41)</f>
        <v>43259</v>
      </c>
      <c r="I37" s="45"/>
    </row>
    <row r="38" spans="2:9" s="17" customFormat="1" ht="27" customHeight="1" x14ac:dyDescent="0.15">
      <c r="B38" s="167" t="s">
        <v>191</v>
      </c>
      <c r="C38" s="39">
        <f>C6*C17*D17</f>
        <v>5.5078363525340919</v>
      </c>
      <c r="D38" s="39">
        <f t="shared" ref="D38:D41" si="1">I71</f>
        <v>2.25</v>
      </c>
      <c r="E38" s="39">
        <f t="shared" si="0"/>
        <v>2.4978849671356427</v>
      </c>
      <c r="F38" s="39">
        <f t="shared" ref="F38:F51" si="2">E38*30/21.75</f>
        <v>3.4453585753595073</v>
      </c>
      <c r="G38" s="44">
        <v>43229</v>
      </c>
      <c r="H38" s="43">
        <f>IF(INT(E38)-E38,WORKDAY(G38,E38,'附录-节假日'!$A$2:$A$35),WORKDAY(G38,E38-1,'附录-节假日'!$A$2:$A$35))</f>
        <v>43231</v>
      </c>
      <c r="I38" s="45"/>
    </row>
    <row r="39" spans="2:9" s="17" customFormat="1" ht="27" customHeight="1" x14ac:dyDescent="0.15">
      <c r="B39" s="167" t="s">
        <v>192</v>
      </c>
      <c r="C39" s="39">
        <f>C6*C17*E17</f>
        <v>5.5078363525340919</v>
      </c>
      <c r="D39" s="39">
        <f t="shared" si="1"/>
        <v>2.5</v>
      </c>
      <c r="E39" s="39">
        <f t="shared" si="0"/>
        <v>2.2480964704220785</v>
      </c>
      <c r="F39" s="39">
        <f t="shared" si="2"/>
        <v>3.1008227178235566</v>
      </c>
      <c r="G39" s="44">
        <v>43232</v>
      </c>
      <c r="H39" s="43">
        <f>IF(INT(E39)-E39,WORKDAY(G39,E39,'附录-节假日'!$A$2:$A$35),WORKDAY(G39,E39-1,'附录-节假日'!$A$2:$A$35))</f>
        <v>43235</v>
      </c>
      <c r="I39" s="45"/>
    </row>
    <row r="40" spans="2:9" s="17" customFormat="1" ht="27" customHeight="1" x14ac:dyDescent="0.15">
      <c r="B40" s="167" t="s">
        <v>193</v>
      </c>
      <c r="C40" s="39">
        <f>C6*C17*F17</f>
        <v>19.277427233869322</v>
      </c>
      <c r="D40" s="39">
        <f t="shared" si="1"/>
        <v>3.6</v>
      </c>
      <c r="E40" s="39">
        <f t="shared" si="0"/>
        <v>5.4641233656092183</v>
      </c>
      <c r="F40" s="39">
        <f t="shared" si="2"/>
        <v>7.5367218835989211</v>
      </c>
      <c r="G40" s="44">
        <v>43236</v>
      </c>
      <c r="H40" s="43">
        <f>IF(INT(E40)-E40,WORKDAY(G40,E40,'附录-节假日'!$A$2:$A$35),WORKDAY(G40,E40-1,'附录-节假日'!$A$2:$A$35))</f>
        <v>43243</v>
      </c>
      <c r="I40" s="45"/>
    </row>
    <row r="41" spans="2:9" s="17" customFormat="1" ht="27" customHeight="1" x14ac:dyDescent="0.15">
      <c r="B41" s="167" t="s">
        <v>194</v>
      </c>
      <c r="C41" s="39">
        <f>C6*C17*G17</f>
        <v>24.78526358640341</v>
      </c>
      <c r="D41" s="39">
        <f t="shared" si="1"/>
        <v>2.25</v>
      </c>
      <c r="E41" s="39">
        <f t="shared" si="0"/>
        <v>11.240482352110391</v>
      </c>
      <c r="F41" s="39">
        <f t="shared" si="2"/>
        <v>15.504113589117779</v>
      </c>
      <c r="G41" s="44">
        <v>43244</v>
      </c>
      <c r="H41" s="43">
        <f>IF(INT(E41)-E41,WORKDAY(G41,E41,'附录-节假日'!$A$2:$A$35),WORKDAY(G41,E41-1,'附录-节假日'!$A$2:$A$35))</f>
        <v>43259</v>
      </c>
      <c r="I41" s="45"/>
    </row>
    <row r="42" spans="2:9" s="17" customFormat="1" ht="27" customHeight="1" x14ac:dyDescent="0.15">
      <c r="B42" s="226" t="s">
        <v>117</v>
      </c>
      <c r="C42" s="227"/>
      <c r="D42" s="227"/>
      <c r="E42" s="227"/>
      <c r="F42" s="228"/>
      <c r="G42" s="43">
        <f>MIN(G43:G46)</f>
        <v>43271</v>
      </c>
      <c r="H42" s="43">
        <f>MAX(H43:H46)</f>
        <v>43290</v>
      </c>
      <c r="I42" s="45"/>
    </row>
    <row r="43" spans="2:9" s="17" customFormat="1" ht="27" customHeight="1" x14ac:dyDescent="0.15">
      <c r="B43" s="167" t="s">
        <v>197</v>
      </c>
      <c r="C43" s="39">
        <f>C6*C20*D20</f>
        <v>2.2031345410136369</v>
      </c>
      <c r="D43" s="39">
        <f t="shared" ref="D43:D46" si="3">I75</f>
        <v>3.85</v>
      </c>
      <c r="E43" s="39">
        <f t="shared" ref="E43:E51" si="4">IF(ISBLANK(D43),"-",C43*(1/(1-$G$10))/D43)</f>
        <v>0.58392116114859183</v>
      </c>
      <c r="F43" s="39">
        <f t="shared" si="2"/>
        <v>0.8054084981359888</v>
      </c>
      <c r="G43" s="44">
        <v>43271</v>
      </c>
      <c r="H43" s="43">
        <f>IF(INT(E43)-E43,WORKDAY(G43,E43,'附录-节假日'!$A$2:$A$35),WORKDAY(G43,E43-1,'附录-节假日'!$A$2:$A$35))</f>
        <v>43271</v>
      </c>
      <c r="I43" s="45"/>
    </row>
    <row r="44" spans="2:9" s="17" customFormat="1" ht="27" customHeight="1" x14ac:dyDescent="0.15">
      <c r="B44" s="167" t="s">
        <v>198</v>
      </c>
      <c r="C44" s="39">
        <f>C6*C20*E20</f>
        <v>1.4687563606757581</v>
      </c>
      <c r="D44" s="39">
        <f t="shared" si="3"/>
        <v>5.0999999999999996</v>
      </c>
      <c r="E44" s="39">
        <f t="shared" si="4"/>
        <v>0.29386881966301681</v>
      </c>
      <c r="F44" s="39">
        <f t="shared" si="2"/>
        <v>0.40533630298347151</v>
      </c>
      <c r="G44" s="44">
        <v>43272</v>
      </c>
      <c r="H44" s="43">
        <f>IF(INT(E44)-E44,WORKDAY(G44,E44,'附录-节假日'!$A$2:$A$35),WORKDAY(G44,E44-1,'附录-节假日'!$A$2:$A$35))</f>
        <v>43272</v>
      </c>
      <c r="I44" s="45"/>
    </row>
    <row r="45" spans="2:9" s="17" customFormat="1" ht="27" customHeight="1" x14ac:dyDescent="0.15">
      <c r="B45" s="167" t="s">
        <v>199</v>
      </c>
      <c r="C45" s="39">
        <f>C6*C20*F20</f>
        <v>33.047018115204558</v>
      </c>
      <c r="D45" s="39">
        <f t="shared" si="3"/>
        <v>12.05</v>
      </c>
      <c r="E45" s="39">
        <f t="shared" si="4"/>
        <v>2.798460336624994</v>
      </c>
      <c r="F45" s="39">
        <f t="shared" si="2"/>
        <v>3.8599452918965436</v>
      </c>
      <c r="G45" s="44">
        <v>43273</v>
      </c>
      <c r="H45" s="43">
        <f>IF(INT(E45)-E45,WORKDAY(G45,E45,'附录-节假日'!$A$2:$A$35),WORKDAY(G45,E45-1,'附录-节假日'!$A$2:$A$35))</f>
        <v>43277</v>
      </c>
      <c r="I45" s="45"/>
    </row>
    <row r="46" spans="2:9" s="17" customFormat="1" ht="27" customHeight="1" x14ac:dyDescent="0.15">
      <c r="B46" s="167" t="s">
        <v>200</v>
      </c>
      <c r="C46" s="39">
        <f>C6*C20*G20</f>
        <v>36.718909016893953</v>
      </c>
      <c r="D46" s="39">
        <f t="shared" si="3"/>
        <v>5.0999999999999996</v>
      </c>
      <c r="E46" s="39">
        <f t="shared" si="4"/>
        <v>7.3467204915754216</v>
      </c>
      <c r="F46" s="39">
        <f t="shared" si="2"/>
        <v>10.133407574586789</v>
      </c>
      <c r="G46" s="44">
        <v>43279</v>
      </c>
      <c r="H46" s="43">
        <f>IF(INT(E46)-E46,WORKDAY(G46,E46,'附录-节假日'!$A$2:$A$35),WORKDAY(G46,E46-1,'附录-节假日'!$A$2:$A$35))</f>
        <v>43290</v>
      </c>
      <c r="I46" s="45"/>
    </row>
    <row r="47" spans="2:9" s="17" customFormat="1" ht="27" customHeight="1" x14ac:dyDescent="0.15">
      <c r="B47" s="226" t="s">
        <v>118</v>
      </c>
      <c r="C47" s="227"/>
      <c r="D47" s="227"/>
      <c r="E47" s="227"/>
      <c r="F47" s="228"/>
      <c r="G47" s="43">
        <f>MIN(G48:G51)</f>
        <v>43294</v>
      </c>
      <c r="H47" s="43">
        <f>MAX(H48:H51)</f>
        <v>43391</v>
      </c>
      <c r="I47" s="45"/>
    </row>
    <row r="48" spans="2:9" s="17" customFormat="1" ht="27" customHeight="1" x14ac:dyDescent="0.15">
      <c r="B48" s="167" t="s">
        <v>202</v>
      </c>
      <c r="C48" s="39">
        <f>C6*C23*D23</f>
        <v>42.226745369428045</v>
      </c>
      <c r="D48" s="39">
        <f t="shared" ref="D48:D51" si="5">I79</f>
        <v>12.05</v>
      </c>
      <c r="E48" s="39">
        <f t="shared" si="4"/>
        <v>3.5758104301319373</v>
      </c>
      <c r="F48" s="39">
        <f t="shared" si="2"/>
        <v>4.9321523174233617</v>
      </c>
      <c r="G48" s="44">
        <v>43294</v>
      </c>
      <c r="H48" s="43">
        <f>IF(INT(E48)-E48,WORKDAY(G48,E48,'附录-节假日'!$A$2:$A$35),WORKDAY(G48,E48-1,'附录-节假日'!$A$2:$A$35))</f>
        <v>43299</v>
      </c>
      <c r="I48" s="45"/>
    </row>
    <row r="49" spans="2:9" s="17" customFormat="1" ht="27" customHeight="1" x14ac:dyDescent="0.15">
      <c r="B49" s="167" t="s">
        <v>203</v>
      </c>
      <c r="C49" s="39">
        <f>C6*C23*E23</f>
        <v>63.340118054142067</v>
      </c>
      <c r="D49" s="39">
        <f t="shared" si="5"/>
        <v>10.45</v>
      </c>
      <c r="E49" s="39">
        <f t="shared" si="4"/>
        <v>6.1849544042712692</v>
      </c>
      <c r="F49" s="39">
        <f t="shared" si="2"/>
        <v>8.530971592098302</v>
      </c>
      <c r="G49" s="44">
        <v>43300</v>
      </c>
      <c r="H49" s="43">
        <f>IF(INT(E49)-E49,WORKDAY(G49,E49,'附录-节假日'!$A$2:$A$35),WORKDAY(G49,E49-1,'附录-节假日'!$A$2:$A$35))</f>
        <v>43308</v>
      </c>
      <c r="I49" s="45"/>
    </row>
    <row r="50" spans="2:9" s="17" customFormat="1" ht="27" customHeight="1" x14ac:dyDescent="0.15">
      <c r="B50" s="167" t="s">
        <v>204</v>
      </c>
      <c r="C50" s="39">
        <f>C6*C23*F23</f>
        <v>168.90698147771218</v>
      </c>
      <c r="D50" s="39">
        <f t="shared" si="5"/>
        <v>9.25</v>
      </c>
      <c r="E50" s="39">
        <f t="shared" si="4"/>
        <v>18.632871646741556</v>
      </c>
      <c r="F50" s="39">
        <f t="shared" si="2"/>
        <v>25.700512616195251</v>
      </c>
      <c r="G50" s="44">
        <v>43311</v>
      </c>
      <c r="H50" s="43">
        <f>IF(INT(E50)-E50,WORKDAY(G50,E50,'附录-节假日'!$A$2:$A$35),WORKDAY(G50,E50-1,'附录-节假日'!$A$2:$A$35))</f>
        <v>43335</v>
      </c>
      <c r="I50" s="45"/>
    </row>
    <row r="51" spans="2:9" s="17" customFormat="1" ht="27" customHeight="1" x14ac:dyDescent="0.15">
      <c r="B51" s="167" t="s">
        <v>205</v>
      </c>
      <c r="C51" s="39">
        <f>C6*C23*G23</f>
        <v>147.79360879299816</v>
      </c>
      <c r="D51" s="39">
        <f t="shared" si="5"/>
        <v>4.5</v>
      </c>
      <c r="E51" s="39">
        <f t="shared" si="4"/>
        <v>33.513289975736548</v>
      </c>
      <c r="F51" s="39">
        <f t="shared" si="2"/>
        <v>46.225227552740066</v>
      </c>
      <c r="G51" s="44">
        <v>43338</v>
      </c>
      <c r="H51" s="43">
        <f>IF(INT(E51)-E51,WORKDAY(G51,E51,'附录-节假日'!$A$2:$A$35),WORKDAY(G51,E51-1,'附录-节假日'!$A$2:$A$35))</f>
        <v>43391</v>
      </c>
      <c r="I51" s="45"/>
    </row>
    <row r="52" spans="2:9" s="17" customFormat="1" ht="27" customHeight="1" x14ac:dyDescent="0.15">
      <c r="B52" s="226" t="s">
        <v>119</v>
      </c>
      <c r="C52" s="227"/>
      <c r="D52" s="227"/>
      <c r="E52" s="227"/>
      <c r="F52" s="228"/>
      <c r="G52" s="43">
        <f>MIN(G53:G56)</f>
        <v>43325</v>
      </c>
      <c r="H52" s="43">
        <f>MAX(H53:H56)</f>
        <v>43424</v>
      </c>
      <c r="I52" s="45"/>
    </row>
    <row r="53" spans="2:9" s="17" customFormat="1" ht="27" customHeight="1" x14ac:dyDescent="0.15">
      <c r="B53" s="167" t="s">
        <v>207</v>
      </c>
      <c r="C53" s="39">
        <f>C6*C26*D26</f>
        <v>51.406472623651531</v>
      </c>
      <c r="D53" s="39">
        <f>I83</f>
        <v>10.9</v>
      </c>
      <c r="E53" s="39">
        <f t="shared" ref="E53:E56" si="6">IF(ISBLANK(D53),"-",C53*(1/(1-$G$10))/D53)</f>
        <v>4.8124389275090369</v>
      </c>
      <c r="F53" s="39">
        <f t="shared" ref="F53:F61" si="7">E53*30/21.75</f>
        <v>6.6378467965641894</v>
      </c>
      <c r="G53" s="44">
        <v>43325</v>
      </c>
      <c r="H53" s="43">
        <f>IF(INT(E53)-E53,WORKDAY(G53,E53,'附录-节假日'!$A$2:$A$35),WORKDAY(G53,E53-1,'附录-节假日'!$A$2:$A$35))</f>
        <v>43329</v>
      </c>
      <c r="I53" s="45"/>
    </row>
    <row r="54" spans="2:9" s="17" customFormat="1" ht="27" customHeight="1" x14ac:dyDescent="0.15">
      <c r="B54" s="167" t="s">
        <v>208</v>
      </c>
      <c r="C54" s="39">
        <f>C6*C26*E26</f>
        <v>77.109708935477286</v>
      </c>
      <c r="D54" s="39">
        <f>I84</f>
        <v>9.4499999999999993</v>
      </c>
      <c r="E54" s="39">
        <f t="shared" si="6"/>
        <v>8.3262832237854774</v>
      </c>
      <c r="F54" s="39">
        <f t="shared" si="7"/>
        <v>11.484528584531693</v>
      </c>
      <c r="G54" s="44">
        <v>43332</v>
      </c>
      <c r="H54" s="43">
        <f>IF(INT(E54)-E54,WORKDAY(G54,E54,'附录-节假日'!$A$2:$A$35),WORKDAY(G54,E54-1,'附录-节假日'!$A$2:$A$35))</f>
        <v>43342</v>
      </c>
      <c r="I54" s="45"/>
    </row>
    <row r="55" spans="2:9" s="17" customFormat="1" ht="27" customHeight="1" x14ac:dyDescent="0.15">
      <c r="B55" s="167" t="s">
        <v>209</v>
      </c>
      <c r="C55" s="39">
        <f>C6*C26*F26</f>
        <v>179.92265418278035</v>
      </c>
      <c r="D55" s="39">
        <f>I85</f>
        <v>11</v>
      </c>
      <c r="E55" s="39">
        <f t="shared" si="6"/>
        <v>16.690413189497249</v>
      </c>
      <c r="F55" s="39">
        <f t="shared" si="7"/>
        <v>23.021259571720346</v>
      </c>
      <c r="G55" s="44">
        <v>43342</v>
      </c>
      <c r="H55" s="43">
        <f>IF(INT(E55)-E55,WORKDAY(G55,E55,'附录-节假日'!$A$2:$A$35),WORKDAY(G55,E55-1,'附录-节假日'!$A$2:$A$35))</f>
        <v>43364</v>
      </c>
      <c r="I55" s="45"/>
    </row>
    <row r="56" spans="2:9" s="17" customFormat="1" ht="27" customHeight="1" x14ac:dyDescent="0.15">
      <c r="B56" s="167" t="s">
        <v>210</v>
      </c>
      <c r="C56" s="39">
        <f>C6*C26*G26</f>
        <v>205.62589049460613</v>
      </c>
      <c r="D56" s="39">
        <f>I86</f>
        <v>6.1</v>
      </c>
      <c r="E56" s="39">
        <f t="shared" si="6"/>
        <v>34.397104465474428</v>
      </c>
      <c r="F56" s="39">
        <f t="shared" si="7"/>
        <v>47.444282021344044</v>
      </c>
      <c r="G56" s="44">
        <v>43369</v>
      </c>
      <c r="H56" s="43">
        <f>IF(INT(E56)-E56,WORKDAY(G56,E56,'附录-节假日'!$A$2:$A$35),WORKDAY(G56,E56-1,'附录-节假日'!$A$2:$A$35))</f>
        <v>43424</v>
      </c>
      <c r="I56" s="45"/>
    </row>
    <row r="57" spans="2:9" s="17" customFormat="1" ht="27" customHeight="1" x14ac:dyDescent="0.15">
      <c r="B57" s="226" t="s">
        <v>120</v>
      </c>
      <c r="C57" s="227"/>
      <c r="D57" s="227"/>
      <c r="E57" s="227"/>
      <c r="F57" s="228"/>
      <c r="G57" s="43">
        <f>MIN(G58:G61)</f>
        <v>43426</v>
      </c>
      <c r="H57" s="43">
        <f>MAX(H58:H61)</f>
        <v>43482</v>
      </c>
      <c r="I57" s="45"/>
    </row>
    <row r="58" spans="2:9" s="17" customFormat="1" ht="27" customHeight="1" x14ac:dyDescent="0.15">
      <c r="B58" s="167" t="s">
        <v>212</v>
      </c>
      <c r="C58" s="39">
        <f>$C$6*$C$29*D29</f>
        <v>20.195399959291674</v>
      </c>
      <c r="D58" s="39">
        <f>I87</f>
        <v>4.5</v>
      </c>
      <c r="E58" s="39">
        <f t="shared" ref="E58:E61" si="8">IF(ISBLANK(D58),"-",C58*(1/(1-$G$10))/D58)</f>
        <v>4.5794557730820129</v>
      </c>
      <c r="F58" s="39">
        <f t="shared" si="7"/>
        <v>6.3164907214924311</v>
      </c>
      <c r="G58" s="44">
        <v>43426</v>
      </c>
      <c r="H58" s="43">
        <f>IF(INT(E58)-E58,WORKDAY(G58,E58,'附录-节假日'!$A$2:$A$35),WORKDAY(G58,E58-1,'附录-节假日'!$A$2:$A$35))</f>
        <v>43432</v>
      </c>
      <c r="I58" s="45"/>
    </row>
    <row r="59" spans="2:9" s="17" customFormat="1" ht="27" customHeight="1" x14ac:dyDescent="0.15">
      <c r="B59" s="167" t="s">
        <v>213</v>
      </c>
      <c r="C59" s="39">
        <f>$C$6*$C$29*E29</f>
        <v>20.195399959291674</v>
      </c>
      <c r="D59" s="39">
        <f>I88</f>
        <v>7</v>
      </c>
      <c r="E59" s="39">
        <f t="shared" si="8"/>
        <v>2.9439358541241512</v>
      </c>
      <c r="F59" s="39">
        <f t="shared" si="7"/>
        <v>4.0606011781022779</v>
      </c>
      <c r="G59" s="44">
        <v>43433</v>
      </c>
      <c r="H59" s="43">
        <f>IF(INT(E59)-E59,WORKDAY(G59,E59,'附录-节假日'!$A$2:$A$35),WORKDAY(G59,E59-1,'附录-节假日'!$A$2:$A$35))</f>
        <v>43437</v>
      </c>
      <c r="I59" s="45"/>
    </row>
    <row r="60" spans="2:9" s="17" customFormat="1" ht="27" customHeight="1" x14ac:dyDescent="0.15">
      <c r="B60" s="167" t="s">
        <v>214</v>
      </c>
      <c r="C60" s="39">
        <f>$C$6*$C$29*F29</f>
        <v>90.879299816812519</v>
      </c>
      <c r="D60" s="39">
        <f>I89</f>
        <v>5.5</v>
      </c>
      <c r="E60" s="39">
        <f t="shared" si="8"/>
        <v>16.86072352816559</v>
      </c>
      <c r="F60" s="39">
        <f t="shared" si="7"/>
        <v>23.256170383676675</v>
      </c>
      <c r="G60" s="44">
        <v>43439</v>
      </c>
      <c r="H60" s="43">
        <f>IF(INT(E60)-E60,WORKDAY(G60,E60,'附录-节假日'!$A$2:$A$35),WORKDAY(G60,E60-1,'附录-节假日'!$A$2:$A$35))</f>
        <v>43461</v>
      </c>
      <c r="I60" s="45"/>
    </row>
    <row r="61" spans="2:9" s="17" customFormat="1" ht="27" customHeight="1" x14ac:dyDescent="0.15">
      <c r="B61" s="167" t="s">
        <v>215</v>
      </c>
      <c r="C61" s="39">
        <f>$C$6*$C$29*G29</f>
        <v>70.683899857520842</v>
      </c>
      <c r="D61" s="39">
        <f>I90</f>
        <v>6.1</v>
      </c>
      <c r="E61" s="39">
        <f t="shared" si="8"/>
        <v>11.824004660006834</v>
      </c>
      <c r="F61" s="39">
        <f t="shared" si="7"/>
        <v>16.308971944837012</v>
      </c>
      <c r="G61" s="44">
        <v>43467</v>
      </c>
      <c r="H61" s="43">
        <f>IF(INT(E61)-E61,WORKDAY(G61,E61,'附录-节假日'!$A$2:$A$35),WORKDAY(G61,E61-1,'附录-节假日'!$A$2:$A$35))</f>
        <v>43482</v>
      </c>
      <c r="I61" s="45"/>
    </row>
    <row r="62" spans="2:9" s="17" customFormat="1" ht="27" customHeight="1" x14ac:dyDescent="0.15">
      <c r="B62" s="226" t="s">
        <v>230</v>
      </c>
      <c r="C62" s="227"/>
      <c r="D62" s="227"/>
      <c r="E62" s="227"/>
      <c r="F62" s="228"/>
      <c r="G62" s="43">
        <f>MIN(G63:G66)</f>
        <v>43427</v>
      </c>
      <c r="H62" s="43">
        <f>MAX(H63:H66)</f>
        <v>43483</v>
      </c>
      <c r="I62" s="45"/>
    </row>
    <row r="63" spans="2:9" s="17" customFormat="1" ht="27" customHeight="1" x14ac:dyDescent="0.15">
      <c r="B63" s="167" t="s">
        <v>217</v>
      </c>
      <c r="C63" s="39">
        <f>C6*C32*D32</f>
        <v>44.062690820272735</v>
      </c>
      <c r="D63" s="39">
        <f>I91</f>
        <v>10.199999999999999</v>
      </c>
      <c r="E63" s="39">
        <f t="shared" ref="E63:E66" si="9">IF(ISBLANK(D63),"-",C63*(1/(1-$G$10))/D63)</f>
        <v>4.4080322949452526</v>
      </c>
      <c r="F63" s="39">
        <f t="shared" ref="F63:F66" si="10">E63*30/21.75</f>
        <v>6.0800445447520719</v>
      </c>
      <c r="G63" s="44">
        <v>43427</v>
      </c>
      <c r="H63" s="43">
        <f>IF(INT(E63)-E63,WORKDAY(G63,E63,'附录-节假日'!$A$2:$A$35),WORKDAY(G63,E63-1,'附录-节假日'!$A$2:$A$35))</f>
        <v>43433</v>
      </c>
      <c r="I63" s="45"/>
    </row>
    <row r="64" spans="2:9" s="17" customFormat="1" ht="27" customHeight="1" x14ac:dyDescent="0.15">
      <c r="B64" s="167" t="s">
        <v>218</v>
      </c>
      <c r="C64" s="39">
        <f>C6*C32*E32</f>
        <v>66.094036230409102</v>
      </c>
      <c r="D64" s="39">
        <f>I92</f>
        <v>13.45</v>
      </c>
      <c r="E64" s="39">
        <f t="shared" si="9"/>
        <v>5.0143415697146727</v>
      </c>
      <c r="F64" s="39">
        <f t="shared" si="10"/>
        <v>6.916333199606445</v>
      </c>
      <c r="G64" s="44">
        <v>43434</v>
      </c>
      <c r="H64" s="43">
        <f>IF(INT(E64)-E64,WORKDAY(G64,E64,'附录-节假日'!$A$2:$A$35),WORKDAY(G64,E64-1,'附录-节假日'!$A$2:$A$35))</f>
        <v>43441</v>
      </c>
      <c r="I64" s="45"/>
    </row>
    <row r="65" spans="2:11" s="17" customFormat="1" ht="27" customHeight="1" x14ac:dyDescent="0.15">
      <c r="B65" s="167" t="s">
        <v>219</v>
      </c>
      <c r="C65" s="39">
        <f>C6*C32*F32</f>
        <v>176.25076328109094</v>
      </c>
      <c r="D65" s="39">
        <f>I93</f>
        <v>13.45</v>
      </c>
      <c r="E65" s="39">
        <f t="shared" si="9"/>
        <v>13.37157751923913</v>
      </c>
      <c r="F65" s="39">
        <f t="shared" si="10"/>
        <v>18.443555198950524</v>
      </c>
      <c r="G65" s="44">
        <v>43441</v>
      </c>
      <c r="H65" s="43">
        <f>IF(INT(E65)-E65,WORKDAY(G65,E65,'附录-节假日'!$A$2:$A$35),WORKDAY(G65,E65-1,'附录-节假日'!$A$2:$A$35))</f>
        <v>43460</v>
      </c>
      <c r="I65" s="45"/>
    </row>
    <row r="66" spans="2:11" s="17" customFormat="1" ht="27" customHeight="1" x14ac:dyDescent="0.15">
      <c r="B66" s="167" t="s">
        <v>220</v>
      </c>
      <c r="C66" s="39">
        <f>C6*C32*G32</f>
        <v>154.21941787095457</v>
      </c>
      <c r="D66" s="39">
        <f>I94</f>
        <v>11.85</v>
      </c>
      <c r="E66" s="39">
        <f t="shared" si="9"/>
        <v>13.279894761986963</v>
      </c>
      <c r="F66" s="39">
        <f t="shared" si="10"/>
        <v>18.317096223430294</v>
      </c>
      <c r="G66" s="44">
        <v>43462</v>
      </c>
      <c r="H66" s="43">
        <f>IF(INT(E66)-E66,WORKDAY(G66,E66,'附录-节假日'!$A$2:$A$35),WORKDAY(G66,E66-1,'附录-节假日'!$A$2:$A$35))</f>
        <v>43483</v>
      </c>
      <c r="I66" s="45"/>
    </row>
    <row r="67" spans="2:11" ht="27" customHeight="1" x14ac:dyDescent="0.15">
      <c r="B67" s="167" t="s">
        <v>195</v>
      </c>
      <c r="C67" s="39">
        <f>C6*H17</f>
        <v>91.797272542234751</v>
      </c>
      <c r="D67" s="39">
        <f>I95</f>
        <v>12.7</v>
      </c>
      <c r="E67" s="39">
        <f>IF(ISBLANK(D67),"-",C67*(1/(1-G10))/D67)</f>
        <v>7.3756445879989352</v>
      </c>
      <c r="F67" s="39">
        <f>E67*30/21.75</f>
        <v>10.173302879998531</v>
      </c>
      <c r="G67" s="44">
        <v>43486</v>
      </c>
      <c r="H67" s="43">
        <f>IF(INT(E67)-E67,WORKDAY(G67,E67,'附录-节假日'!$A$2:$A$32),WORKDAY(G67,E67-1,'附录-节假日'!$A$2:$A$32))</f>
        <v>43495</v>
      </c>
      <c r="I67" s="45"/>
    </row>
    <row r="68" spans="2:11" ht="27" customHeight="1" x14ac:dyDescent="0.15">
      <c r="B68" s="163"/>
      <c r="C68" s="163"/>
      <c r="D68" s="163"/>
      <c r="E68" s="163"/>
      <c r="F68" s="163"/>
      <c r="G68" s="163"/>
      <c r="H68" s="163"/>
      <c r="I68" s="163"/>
    </row>
    <row r="69" spans="2:11" ht="35.25" customHeight="1" x14ac:dyDescent="0.15">
      <c r="B69" s="167" t="s">
        <v>231</v>
      </c>
      <c r="C69" s="167" t="s">
        <v>232</v>
      </c>
      <c r="D69" s="167" t="s">
        <v>233</v>
      </c>
      <c r="E69" s="167" t="s">
        <v>234</v>
      </c>
      <c r="F69" s="167" t="s">
        <v>235</v>
      </c>
      <c r="G69" s="167" t="s">
        <v>236</v>
      </c>
      <c r="H69" s="167" t="s">
        <v>237</v>
      </c>
      <c r="I69" s="167" t="s">
        <v>238</v>
      </c>
      <c r="J69" s="226" t="s">
        <v>239</v>
      </c>
      <c r="K69" s="228"/>
    </row>
    <row r="70" spans="2:11" ht="27" customHeight="1" x14ac:dyDescent="0.15">
      <c r="B70" s="167" t="s">
        <v>189</v>
      </c>
      <c r="C70" s="162">
        <v>4</v>
      </c>
      <c r="D70" s="162">
        <v>0</v>
      </c>
      <c r="E70" s="162">
        <v>1</v>
      </c>
      <c r="F70" s="162">
        <v>0</v>
      </c>
      <c r="G70" s="162">
        <v>0</v>
      </c>
      <c r="H70" s="162">
        <v>0</v>
      </c>
      <c r="I70" s="39">
        <f t="shared" ref="I70:I94" si="11">C70*1.6+D70*1.25+E70*1+F70*0.8+G70*0.7+H70*0.5</f>
        <v>7.4</v>
      </c>
      <c r="J70" s="238" t="s">
        <v>240</v>
      </c>
      <c r="K70" s="239"/>
    </row>
    <row r="71" spans="2:11" ht="27" customHeight="1" x14ac:dyDescent="0.15">
      <c r="B71" s="167" t="s">
        <v>191</v>
      </c>
      <c r="C71" s="162">
        <v>0</v>
      </c>
      <c r="D71" s="162">
        <v>1</v>
      </c>
      <c r="E71" s="162">
        <v>1</v>
      </c>
      <c r="F71" s="162">
        <v>0</v>
      </c>
      <c r="G71" s="162">
        <v>0</v>
      </c>
      <c r="H71" s="162">
        <v>0</v>
      </c>
      <c r="I71" s="39">
        <f t="shared" si="11"/>
        <v>2.25</v>
      </c>
      <c r="J71" s="48" t="s">
        <v>241</v>
      </c>
      <c r="K71" s="49"/>
    </row>
    <row r="72" spans="2:11" ht="27" customHeight="1" x14ac:dyDescent="0.15">
      <c r="B72" s="167" t="s">
        <v>192</v>
      </c>
      <c r="C72" s="162">
        <v>0</v>
      </c>
      <c r="D72" s="162">
        <v>2</v>
      </c>
      <c r="E72" s="162">
        <v>0</v>
      </c>
      <c r="F72" s="162">
        <v>0</v>
      </c>
      <c r="G72" s="162">
        <v>0</v>
      </c>
      <c r="H72" s="162">
        <v>0</v>
      </c>
      <c r="I72" s="39">
        <f t="shared" si="11"/>
        <v>2.5</v>
      </c>
      <c r="J72" s="238" t="s">
        <v>242</v>
      </c>
      <c r="K72" s="239"/>
    </row>
    <row r="73" spans="2:11" ht="27" customHeight="1" x14ac:dyDescent="0.15">
      <c r="B73" s="167" t="s">
        <v>193</v>
      </c>
      <c r="C73" s="162">
        <v>0</v>
      </c>
      <c r="D73" s="162">
        <v>0</v>
      </c>
      <c r="E73" s="162">
        <v>2</v>
      </c>
      <c r="F73" s="162">
        <v>2</v>
      </c>
      <c r="G73" s="162">
        <v>0</v>
      </c>
      <c r="H73" s="162">
        <v>0</v>
      </c>
      <c r="I73" s="39">
        <f t="shared" si="11"/>
        <v>3.6</v>
      </c>
      <c r="J73" s="238" t="s">
        <v>243</v>
      </c>
      <c r="K73" s="239"/>
    </row>
    <row r="74" spans="2:11" ht="27" customHeight="1" x14ac:dyDescent="0.15">
      <c r="B74" s="167" t="s">
        <v>194</v>
      </c>
      <c r="C74" s="162">
        <v>0</v>
      </c>
      <c r="D74" s="162">
        <v>1</v>
      </c>
      <c r="E74" s="162">
        <v>1</v>
      </c>
      <c r="F74" s="162">
        <v>0</v>
      </c>
      <c r="G74" s="162">
        <v>0</v>
      </c>
      <c r="H74" s="162">
        <v>0</v>
      </c>
      <c r="I74" s="39">
        <f t="shared" si="11"/>
        <v>2.25</v>
      </c>
      <c r="J74" s="238" t="s">
        <v>244</v>
      </c>
      <c r="K74" s="239"/>
    </row>
    <row r="75" spans="2:11" ht="27" customHeight="1" x14ac:dyDescent="0.15">
      <c r="B75" s="167" t="s">
        <v>197</v>
      </c>
      <c r="C75" s="162">
        <v>1</v>
      </c>
      <c r="D75" s="162">
        <v>1</v>
      </c>
      <c r="E75" s="162">
        <v>1</v>
      </c>
      <c r="F75" s="162">
        <v>0</v>
      </c>
      <c r="G75" s="162">
        <v>0</v>
      </c>
      <c r="H75" s="162">
        <v>0</v>
      </c>
      <c r="I75" s="39">
        <f t="shared" si="11"/>
        <v>3.85</v>
      </c>
      <c r="J75" s="48" t="s">
        <v>241</v>
      </c>
      <c r="K75" s="49"/>
    </row>
    <row r="76" spans="2:11" ht="27" customHeight="1" x14ac:dyDescent="0.15">
      <c r="B76" s="167" t="s">
        <v>198</v>
      </c>
      <c r="C76" s="162">
        <v>1</v>
      </c>
      <c r="D76" s="162">
        <v>2</v>
      </c>
      <c r="E76" s="162">
        <v>1</v>
      </c>
      <c r="F76" s="162">
        <v>0</v>
      </c>
      <c r="G76" s="162">
        <v>0</v>
      </c>
      <c r="H76" s="162">
        <v>0</v>
      </c>
      <c r="I76" s="39">
        <f t="shared" si="11"/>
        <v>5.0999999999999996</v>
      </c>
      <c r="J76" s="238" t="s">
        <v>242</v>
      </c>
      <c r="K76" s="239"/>
    </row>
    <row r="77" spans="2:11" ht="27" customHeight="1" x14ac:dyDescent="0.15">
      <c r="B77" s="167" t="s">
        <v>199</v>
      </c>
      <c r="C77" s="162">
        <v>3</v>
      </c>
      <c r="D77" s="162">
        <v>5</v>
      </c>
      <c r="E77" s="162">
        <v>1</v>
      </c>
      <c r="F77" s="162">
        <v>0</v>
      </c>
      <c r="G77" s="162">
        <v>0</v>
      </c>
      <c r="H77" s="162">
        <v>0</v>
      </c>
      <c r="I77" s="39">
        <f t="shared" si="11"/>
        <v>12.05</v>
      </c>
      <c r="J77" s="238" t="s">
        <v>243</v>
      </c>
      <c r="K77" s="239"/>
    </row>
    <row r="78" spans="2:11" ht="27" customHeight="1" x14ac:dyDescent="0.15">
      <c r="B78" s="167" t="s">
        <v>200</v>
      </c>
      <c r="C78" s="162">
        <v>1</v>
      </c>
      <c r="D78" s="162">
        <v>2</v>
      </c>
      <c r="E78" s="162">
        <v>1</v>
      </c>
      <c r="F78" s="162">
        <v>0</v>
      </c>
      <c r="G78" s="162">
        <v>0</v>
      </c>
      <c r="H78" s="162">
        <v>0</v>
      </c>
      <c r="I78" s="39">
        <f t="shared" si="11"/>
        <v>5.0999999999999996</v>
      </c>
      <c r="J78" s="238" t="s">
        <v>244</v>
      </c>
      <c r="K78" s="239"/>
    </row>
    <row r="79" spans="2:11" ht="27" customHeight="1" x14ac:dyDescent="0.15">
      <c r="B79" s="167" t="s">
        <v>202</v>
      </c>
      <c r="C79" s="162">
        <v>3</v>
      </c>
      <c r="D79" s="162">
        <v>5</v>
      </c>
      <c r="E79" s="162">
        <v>1</v>
      </c>
      <c r="F79" s="162">
        <v>0</v>
      </c>
      <c r="G79" s="162">
        <v>0</v>
      </c>
      <c r="H79" s="162">
        <v>0</v>
      </c>
      <c r="I79" s="39">
        <f t="shared" si="11"/>
        <v>12.05</v>
      </c>
      <c r="J79" s="48" t="s">
        <v>241</v>
      </c>
      <c r="K79" s="49"/>
    </row>
    <row r="80" spans="2:11" ht="27" customHeight="1" x14ac:dyDescent="0.15">
      <c r="B80" s="167" t="s">
        <v>203</v>
      </c>
      <c r="C80" s="162">
        <v>2</v>
      </c>
      <c r="D80" s="162">
        <v>5</v>
      </c>
      <c r="E80" s="162">
        <v>1</v>
      </c>
      <c r="F80" s="162">
        <v>0</v>
      </c>
      <c r="G80" s="162">
        <v>0</v>
      </c>
      <c r="H80" s="162">
        <v>0</v>
      </c>
      <c r="I80" s="39">
        <f t="shared" si="11"/>
        <v>10.45</v>
      </c>
      <c r="J80" s="238" t="s">
        <v>242</v>
      </c>
      <c r="K80" s="239"/>
    </row>
    <row r="81" spans="2:11" ht="27" customHeight="1" x14ac:dyDescent="0.15">
      <c r="B81" s="167" t="s">
        <v>204</v>
      </c>
      <c r="C81" s="162">
        <v>0</v>
      </c>
      <c r="D81" s="162">
        <v>5</v>
      </c>
      <c r="E81" s="162">
        <v>3</v>
      </c>
      <c r="F81" s="162">
        <v>0</v>
      </c>
      <c r="G81" s="162">
        <v>0</v>
      </c>
      <c r="H81" s="162">
        <v>0</v>
      </c>
      <c r="I81" s="39">
        <f t="shared" si="11"/>
        <v>9.25</v>
      </c>
      <c r="J81" s="238" t="s">
        <v>243</v>
      </c>
      <c r="K81" s="239"/>
    </row>
    <row r="82" spans="2:11" ht="27" customHeight="1" x14ac:dyDescent="0.15">
      <c r="B82" s="167" t="s">
        <v>205</v>
      </c>
      <c r="C82" s="162">
        <v>0</v>
      </c>
      <c r="D82" s="162">
        <v>2</v>
      </c>
      <c r="E82" s="162">
        <v>2</v>
      </c>
      <c r="F82" s="162">
        <v>0</v>
      </c>
      <c r="G82" s="162">
        <v>0</v>
      </c>
      <c r="H82" s="162">
        <v>0</v>
      </c>
      <c r="I82" s="39">
        <f t="shared" si="11"/>
        <v>4.5</v>
      </c>
      <c r="J82" s="238" t="s">
        <v>244</v>
      </c>
      <c r="K82" s="239"/>
    </row>
    <row r="83" spans="2:11" ht="27" customHeight="1" x14ac:dyDescent="0.15">
      <c r="B83" s="167" t="s">
        <v>207</v>
      </c>
      <c r="C83" s="162">
        <v>4</v>
      </c>
      <c r="D83" s="162">
        <v>2</v>
      </c>
      <c r="E83" s="162">
        <v>2</v>
      </c>
      <c r="F83" s="162">
        <v>0</v>
      </c>
      <c r="G83" s="162">
        <v>0</v>
      </c>
      <c r="H83" s="162">
        <v>0</v>
      </c>
      <c r="I83" s="39">
        <f t="shared" si="11"/>
        <v>10.9</v>
      </c>
      <c r="J83" s="48" t="s">
        <v>241</v>
      </c>
      <c r="K83" s="49"/>
    </row>
    <row r="84" spans="2:11" ht="27" customHeight="1" x14ac:dyDescent="0.15">
      <c r="B84" s="167" t="s">
        <v>208</v>
      </c>
      <c r="C84" s="162">
        <v>2</v>
      </c>
      <c r="D84" s="162">
        <v>5</v>
      </c>
      <c r="E84" s="162">
        <v>0</v>
      </c>
      <c r="F84" s="162">
        <v>0</v>
      </c>
      <c r="G84" s="162">
        <v>0</v>
      </c>
      <c r="H84" s="162">
        <v>0</v>
      </c>
      <c r="I84" s="39">
        <f t="shared" si="11"/>
        <v>9.4499999999999993</v>
      </c>
      <c r="J84" s="238" t="s">
        <v>242</v>
      </c>
      <c r="K84" s="239"/>
    </row>
    <row r="85" spans="2:11" ht="27" customHeight="1" x14ac:dyDescent="0.15">
      <c r="B85" s="167" t="s">
        <v>209</v>
      </c>
      <c r="C85" s="162">
        <v>0</v>
      </c>
      <c r="D85" s="162">
        <v>4</v>
      </c>
      <c r="E85" s="162">
        <v>6</v>
      </c>
      <c r="F85" s="162">
        <v>0</v>
      </c>
      <c r="G85" s="162">
        <v>0</v>
      </c>
      <c r="H85" s="162">
        <v>0</v>
      </c>
      <c r="I85" s="39">
        <f t="shared" si="11"/>
        <v>11</v>
      </c>
      <c r="J85" s="238" t="s">
        <v>243</v>
      </c>
      <c r="K85" s="239"/>
    </row>
    <row r="86" spans="2:11" ht="27" customHeight="1" x14ac:dyDescent="0.15">
      <c r="B86" s="167" t="s">
        <v>210</v>
      </c>
      <c r="C86" s="162">
        <v>1</v>
      </c>
      <c r="D86" s="162">
        <v>2</v>
      </c>
      <c r="E86" s="162">
        <v>2</v>
      </c>
      <c r="F86" s="162">
        <v>0</v>
      </c>
      <c r="G86" s="162">
        <v>0</v>
      </c>
      <c r="H86" s="162">
        <v>0</v>
      </c>
      <c r="I86" s="39">
        <f t="shared" si="11"/>
        <v>6.1</v>
      </c>
      <c r="J86" s="238" t="s">
        <v>244</v>
      </c>
      <c r="K86" s="239"/>
    </row>
    <row r="87" spans="2:11" ht="27" customHeight="1" x14ac:dyDescent="0.15">
      <c r="B87" s="167" t="s">
        <v>212</v>
      </c>
      <c r="C87" s="162">
        <v>0</v>
      </c>
      <c r="D87" s="162">
        <v>2</v>
      </c>
      <c r="E87" s="162">
        <v>2</v>
      </c>
      <c r="F87" s="162">
        <v>0</v>
      </c>
      <c r="G87" s="162">
        <v>0</v>
      </c>
      <c r="H87" s="162">
        <v>0</v>
      </c>
      <c r="I87" s="39">
        <f t="shared" si="11"/>
        <v>4.5</v>
      </c>
      <c r="J87" s="48" t="s">
        <v>241</v>
      </c>
      <c r="K87" s="49"/>
    </row>
    <row r="88" spans="2:11" ht="27" customHeight="1" x14ac:dyDescent="0.15">
      <c r="B88" s="167" t="s">
        <v>213</v>
      </c>
      <c r="C88" s="162">
        <v>0</v>
      </c>
      <c r="D88" s="162">
        <v>4</v>
      </c>
      <c r="E88" s="162">
        <v>2</v>
      </c>
      <c r="F88" s="162">
        <v>0</v>
      </c>
      <c r="G88" s="162">
        <v>0</v>
      </c>
      <c r="H88" s="162">
        <v>0</v>
      </c>
      <c r="I88" s="39">
        <f t="shared" si="11"/>
        <v>7</v>
      </c>
      <c r="J88" s="238" t="s">
        <v>242</v>
      </c>
      <c r="K88" s="239"/>
    </row>
    <row r="89" spans="2:11" ht="27" customHeight="1" x14ac:dyDescent="0.15">
      <c r="B89" s="167" t="s">
        <v>214</v>
      </c>
      <c r="C89" s="162">
        <v>0</v>
      </c>
      <c r="D89" s="162">
        <v>2</v>
      </c>
      <c r="E89" s="162">
        <v>3</v>
      </c>
      <c r="F89" s="162">
        <v>0</v>
      </c>
      <c r="G89" s="162">
        <v>0</v>
      </c>
      <c r="H89" s="162">
        <v>0</v>
      </c>
      <c r="I89" s="39">
        <f t="shared" si="11"/>
        <v>5.5</v>
      </c>
      <c r="J89" s="238" t="s">
        <v>243</v>
      </c>
      <c r="K89" s="239"/>
    </row>
    <row r="90" spans="2:11" ht="27" customHeight="1" x14ac:dyDescent="0.15">
      <c r="B90" s="167" t="s">
        <v>215</v>
      </c>
      <c r="C90" s="162">
        <v>1</v>
      </c>
      <c r="D90" s="162">
        <v>2</v>
      </c>
      <c r="E90" s="162">
        <v>2</v>
      </c>
      <c r="F90" s="162">
        <v>0</v>
      </c>
      <c r="G90" s="162">
        <v>0</v>
      </c>
      <c r="H90" s="162">
        <v>0</v>
      </c>
      <c r="I90" s="39">
        <f t="shared" si="11"/>
        <v>6.1</v>
      </c>
      <c r="J90" s="238" t="s">
        <v>244</v>
      </c>
      <c r="K90" s="239"/>
    </row>
    <row r="91" spans="2:11" ht="27" customHeight="1" x14ac:dyDescent="0.15">
      <c r="B91" s="167" t="s">
        <v>217</v>
      </c>
      <c r="C91" s="162">
        <v>2</v>
      </c>
      <c r="D91" s="162">
        <v>4</v>
      </c>
      <c r="E91" s="162">
        <v>2</v>
      </c>
      <c r="F91" s="162">
        <v>0</v>
      </c>
      <c r="G91" s="162">
        <v>0</v>
      </c>
      <c r="H91" s="162">
        <v>0</v>
      </c>
      <c r="I91" s="39">
        <f t="shared" si="11"/>
        <v>10.199999999999999</v>
      </c>
      <c r="J91" s="48" t="s">
        <v>241</v>
      </c>
      <c r="K91" s="49"/>
    </row>
    <row r="92" spans="2:11" ht="27" customHeight="1" x14ac:dyDescent="0.15">
      <c r="B92" s="167" t="s">
        <v>218</v>
      </c>
      <c r="C92" s="162">
        <v>2</v>
      </c>
      <c r="D92" s="162">
        <v>5</v>
      </c>
      <c r="E92" s="162">
        <v>4</v>
      </c>
      <c r="F92" s="162">
        <v>0</v>
      </c>
      <c r="G92" s="162">
        <v>0</v>
      </c>
      <c r="H92" s="162">
        <v>0</v>
      </c>
      <c r="I92" s="39">
        <f t="shared" si="11"/>
        <v>13.45</v>
      </c>
      <c r="J92" s="238" t="s">
        <v>242</v>
      </c>
      <c r="K92" s="239"/>
    </row>
    <row r="93" spans="2:11" ht="27" customHeight="1" x14ac:dyDescent="0.15">
      <c r="B93" s="167" t="s">
        <v>219</v>
      </c>
      <c r="C93" s="162">
        <v>2</v>
      </c>
      <c r="D93" s="162">
        <v>5</v>
      </c>
      <c r="E93" s="162">
        <v>4</v>
      </c>
      <c r="F93" s="162">
        <v>0</v>
      </c>
      <c r="G93" s="162">
        <v>0</v>
      </c>
      <c r="H93" s="162">
        <v>0</v>
      </c>
      <c r="I93" s="39">
        <f t="shared" si="11"/>
        <v>13.45</v>
      </c>
      <c r="J93" s="238" t="s">
        <v>243</v>
      </c>
      <c r="K93" s="239"/>
    </row>
    <row r="94" spans="2:11" ht="27" customHeight="1" x14ac:dyDescent="0.15">
      <c r="B94" s="167" t="s">
        <v>220</v>
      </c>
      <c r="C94" s="162">
        <v>1</v>
      </c>
      <c r="D94" s="162">
        <v>5</v>
      </c>
      <c r="E94" s="162">
        <v>4</v>
      </c>
      <c r="F94" s="162">
        <v>0</v>
      </c>
      <c r="G94" s="162">
        <v>0</v>
      </c>
      <c r="H94" s="162">
        <v>0</v>
      </c>
      <c r="I94" s="39">
        <f t="shared" si="11"/>
        <v>11.85</v>
      </c>
      <c r="J94" s="238" t="s">
        <v>244</v>
      </c>
      <c r="K94" s="239"/>
    </row>
    <row r="95" spans="2:11" ht="27" customHeight="1" x14ac:dyDescent="0.15">
      <c r="B95" s="167" t="s">
        <v>195</v>
      </c>
      <c r="C95" s="162">
        <v>2</v>
      </c>
      <c r="D95" s="162">
        <v>6</v>
      </c>
      <c r="E95" s="162">
        <v>2</v>
      </c>
      <c r="F95" s="162">
        <v>0</v>
      </c>
      <c r="G95" s="162">
        <v>0</v>
      </c>
      <c r="H95" s="162">
        <v>0</v>
      </c>
      <c r="I95" s="39">
        <f>C95*1.6+D95*1.25+E95*1+F95*0.8+G95*0.7+H95*0.5</f>
        <v>12.7</v>
      </c>
      <c r="J95" s="238" t="s">
        <v>240</v>
      </c>
      <c r="K95" s="239"/>
    </row>
    <row r="96" spans="2:11" ht="27" customHeight="1" x14ac:dyDescent="0.15">
      <c r="B96" s="240" t="s">
        <v>245</v>
      </c>
      <c r="C96" s="240"/>
      <c r="D96" s="17"/>
      <c r="E96" s="17"/>
      <c r="F96" s="17"/>
      <c r="G96" s="17"/>
      <c r="H96" s="29"/>
      <c r="I96" s="17"/>
    </row>
    <row r="97" spans="2:9" ht="51.6" customHeight="1" x14ac:dyDescent="0.15">
      <c r="B97" s="237" t="s">
        <v>246</v>
      </c>
      <c r="C97" s="237"/>
      <c r="D97" s="237"/>
      <c r="E97" s="237"/>
      <c r="F97" s="17"/>
      <c r="G97" s="17"/>
      <c r="H97" s="29"/>
      <c r="I97" s="17"/>
    </row>
    <row r="98" spans="2:9" ht="27" customHeight="1" x14ac:dyDescent="0.15">
      <c r="B98" s="235" t="s">
        <v>247</v>
      </c>
      <c r="C98" s="226" t="s">
        <v>248</v>
      </c>
      <c r="D98" s="228"/>
      <c r="E98" s="235" t="s">
        <v>249</v>
      </c>
      <c r="F98" s="235" t="s">
        <v>250</v>
      </c>
      <c r="G98" s="235" t="s">
        <v>251</v>
      </c>
      <c r="H98" s="235" t="s">
        <v>252</v>
      </c>
    </row>
    <row r="99" spans="2:9" ht="27" customHeight="1" x14ac:dyDescent="0.15">
      <c r="B99" s="236"/>
      <c r="C99" s="167" t="s">
        <v>248</v>
      </c>
      <c r="D99" s="167" t="s">
        <v>253</v>
      </c>
      <c r="E99" s="236"/>
      <c r="F99" s="236"/>
      <c r="G99" s="236"/>
      <c r="H99" s="236"/>
    </row>
    <row r="100" spans="2:9" ht="27" customHeight="1" x14ac:dyDescent="0.15">
      <c r="B100" s="167" t="s">
        <v>254</v>
      </c>
      <c r="C100" s="16">
        <v>10</v>
      </c>
      <c r="D100" s="39">
        <f>IF(ISERROR($H100*D101),"-",$H100*D101)</f>
        <v>1.25</v>
      </c>
      <c r="E100" s="39">
        <f>IF(ISERROR($H100*E101),"-",$H100*E101)</f>
        <v>5</v>
      </c>
      <c r="F100" s="39">
        <f>IF(ISERROR($H100*F101),"-",$H100*F101)</f>
        <v>7.5</v>
      </c>
      <c r="G100" s="39">
        <f>H100*G101</f>
        <v>1.25</v>
      </c>
      <c r="H100" s="39">
        <f>C100/C101</f>
        <v>25</v>
      </c>
    </row>
    <row r="101" spans="2:9" ht="27" customHeight="1" x14ac:dyDescent="0.15">
      <c r="B101" s="167"/>
      <c r="C101" s="47">
        <v>0.4</v>
      </c>
      <c r="D101" s="47">
        <v>0.05</v>
      </c>
      <c r="E101" s="47">
        <v>0.2</v>
      </c>
      <c r="F101" s="47">
        <v>0.3</v>
      </c>
      <c r="G101" s="47">
        <v>0.05</v>
      </c>
      <c r="H101" s="10"/>
    </row>
    <row r="102" spans="2:9" ht="27" customHeight="1" x14ac:dyDescent="0.15">
      <c r="B102" s="13"/>
      <c r="C102" s="226" t="s">
        <v>255</v>
      </c>
      <c r="D102" s="227"/>
      <c r="E102" s="227"/>
      <c r="F102" s="227"/>
      <c r="G102" s="228"/>
      <c r="H102" s="10"/>
    </row>
    <row r="103" spans="2:9" ht="27" customHeight="1" x14ac:dyDescent="0.15">
      <c r="H103" s="10"/>
    </row>
    <row r="104" spans="2:9" ht="27" customHeight="1" x14ac:dyDescent="0.15">
      <c r="B104" s="229" t="s">
        <v>256</v>
      </c>
      <c r="C104" s="230"/>
      <c r="D104" s="230"/>
      <c r="E104" s="230"/>
      <c r="F104" s="230"/>
      <c r="G104" s="230"/>
      <c r="H104" s="231"/>
    </row>
    <row r="105" spans="2:9" ht="27" customHeight="1" x14ac:dyDescent="0.15">
      <c r="B105" s="232"/>
      <c r="C105" s="233"/>
      <c r="D105" s="233"/>
      <c r="E105" s="233"/>
      <c r="F105" s="233"/>
      <c r="G105" s="233"/>
      <c r="H105" s="234"/>
    </row>
    <row r="106" spans="2:9" x14ac:dyDescent="0.15">
      <c r="H106" s="10"/>
    </row>
    <row r="107" spans="2:9" x14ac:dyDescent="0.15">
      <c r="H107" s="10"/>
    </row>
    <row r="108" spans="2:9" x14ac:dyDescent="0.15">
      <c r="H108" s="10"/>
    </row>
    <row r="109" spans="2:9" x14ac:dyDescent="0.15">
      <c r="H109" s="10"/>
    </row>
  </sheetData>
  <mergeCells count="51">
    <mergeCell ref="H8:I8"/>
    <mergeCell ref="B1:C1"/>
    <mergeCell ref="B2:G2"/>
    <mergeCell ref="H5:I5"/>
    <mergeCell ref="H6:I6"/>
    <mergeCell ref="H7:I7"/>
    <mergeCell ref="B57:F57"/>
    <mergeCell ref="H9:I9"/>
    <mergeCell ref="H10:I10"/>
    <mergeCell ref="B12:C12"/>
    <mergeCell ref="B13:F13"/>
    <mergeCell ref="B14:H14"/>
    <mergeCell ref="B17:B32"/>
    <mergeCell ref="H17:H32"/>
    <mergeCell ref="B33:C33"/>
    <mergeCell ref="B37:F37"/>
    <mergeCell ref="B42:F42"/>
    <mergeCell ref="B47:F47"/>
    <mergeCell ref="B52:F52"/>
    <mergeCell ref="J82:K82"/>
    <mergeCell ref="B62:F62"/>
    <mergeCell ref="J69:K69"/>
    <mergeCell ref="J70:K70"/>
    <mergeCell ref="J72:K72"/>
    <mergeCell ref="J73:K73"/>
    <mergeCell ref="J74:K74"/>
    <mergeCell ref="J76:K76"/>
    <mergeCell ref="J77:K77"/>
    <mergeCell ref="J78:K78"/>
    <mergeCell ref="J80:K80"/>
    <mergeCell ref="J81:K81"/>
    <mergeCell ref="B97:E97"/>
    <mergeCell ref="J84:K84"/>
    <mergeCell ref="J85:K85"/>
    <mergeCell ref="J86:K86"/>
    <mergeCell ref="J88:K88"/>
    <mergeCell ref="J89:K89"/>
    <mergeCell ref="J90:K90"/>
    <mergeCell ref="J92:K92"/>
    <mergeCell ref="J93:K93"/>
    <mergeCell ref="J94:K94"/>
    <mergeCell ref="J95:K95"/>
    <mergeCell ref="B96:C96"/>
    <mergeCell ref="C102:G102"/>
    <mergeCell ref="B104:H105"/>
    <mergeCell ref="B98:B99"/>
    <mergeCell ref="C98:D98"/>
    <mergeCell ref="E98:E99"/>
    <mergeCell ref="F98:F99"/>
    <mergeCell ref="G98:G99"/>
    <mergeCell ref="H98:H99"/>
  </mergeCells>
  <phoneticPr fontId="28" type="noConversion"/>
  <dataValidations count="2">
    <dataValidation allowBlank="1" showInputMessage="1" showErrorMessage="1" prompt="估算规模是“开发工作量估算”sheet中列出的需求项总数。" sqref="C98:C99"/>
    <dataValidation allowBlank="1" showInputMessage="1" showErrorMessage="1" prompt="开发工程师数量如为常数，则以开发工作量/计划工期，得到工期。" sqref="C100"/>
  </dataValidations>
  <pageMargins left="0.69930555555555596" right="0.69930555555555596"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W279"/>
  <sheetViews>
    <sheetView topLeftCell="A88" zoomScale="85" zoomScaleNormal="85" workbookViewId="0">
      <selection activeCell="D123" sqref="D123"/>
    </sheetView>
  </sheetViews>
  <sheetFormatPr defaultColWidth="9.140625" defaultRowHeight="12" x14ac:dyDescent="0.15"/>
  <cols>
    <col min="1" max="1" width="3" style="1" customWidth="1"/>
    <col min="2" max="2" width="14.140625" style="1" customWidth="1"/>
    <col min="3" max="3" width="18.85546875" style="50" customWidth="1"/>
    <col min="4" max="4" width="55.140625"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1" customWidth="1"/>
    <col min="20" max="20" width="17.85546875" style="1" customWidth="1"/>
    <col min="21" max="21" width="9.28515625" style="1" bestFit="1" customWidth="1"/>
    <col min="22" max="22" width="9.42578125" style="1" bestFit="1" customWidth="1"/>
    <col min="23" max="23" width="14.7109375" style="1" customWidth="1"/>
    <col min="24" max="16384" width="9.140625" style="1"/>
  </cols>
  <sheetData>
    <row r="1" spans="2:23" ht="21" customHeight="1" x14ac:dyDescent="0.15">
      <c r="B1" s="52" t="s">
        <v>122</v>
      </c>
    </row>
    <row r="2" spans="2:23" ht="90" customHeight="1" x14ac:dyDescent="0.15">
      <c r="B2" s="216" t="s">
        <v>123</v>
      </c>
      <c r="C2" s="216"/>
      <c r="D2" s="216"/>
      <c r="E2" s="165"/>
      <c r="F2" s="165"/>
      <c r="G2" s="165"/>
      <c r="H2" s="165"/>
      <c r="I2" s="60"/>
      <c r="K2" s="61"/>
      <c r="L2" s="61"/>
      <c r="M2" s="61"/>
      <c r="N2" s="62"/>
      <c r="O2" s="62"/>
      <c r="P2" s="62"/>
      <c r="Q2" s="62"/>
      <c r="R2" s="62"/>
      <c r="S2" s="62"/>
    </row>
    <row r="3" spans="2:23" s="17" customFormat="1" ht="30" customHeight="1" x14ac:dyDescent="0.15">
      <c r="B3" s="54" t="s">
        <v>124</v>
      </c>
      <c r="C3" s="200" t="s">
        <v>125</v>
      </c>
      <c r="D3" s="217"/>
      <c r="E3" s="217"/>
      <c r="F3" s="217"/>
      <c r="G3" s="217"/>
      <c r="H3" s="217"/>
      <c r="I3" s="217"/>
      <c r="J3" s="201"/>
      <c r="K3" s="59" t="s">
        <v>126</v>
      </c>
      <c r="L3" s="218" t="s">
        <v>127</v>
      </c>
      <c r="M3" s="219"/>
      <c r="N3" s="219"/>
      <c r="O3" s="219"/>
      <c r="P3" s="219"/>
      <c r="Q3" s="219"/>
      <c r="R3" s="219"/>
      <c r="S3" s="219"/>
      <c r="T3" s="65"/>
      <c r="U3" s="66"/>
      <c r="V3" s="66"/>
      <c r="W3" s="67"/>
    </row>
    <row r="4" spans="2:23" s="17" customFormat="1" ht="27" customHeight="1" x14ac:dyDescent="0.15">
      <c r="B4" s="54" t="s">
        <v>128</v>
      </c>
      <c r="C4" s="220" t="s">
        <v>129</v>
      </c>
      <c r="D4" s="221"/>
      <c r="E4" s="221"/>
      <c r="F4" s="221"/>
      <c r="G4" s="221"/>
      <c r="H4" s="221"/>
      <c r="I4" s="221"/>
      <c r="J4" s="221"/>
      <c r="K4" s="63" t="s">
        <v>130</v>
      </c>
      <c r="L4" s="222">
        <f>G5/C5*100%</f>
        <v>0</v>
      </c>
      <c r="M4" s="223"/>
      <c r="N4" s="224" t="s">
        <v>131</v>
      </c>
      <c r="O4" s="225"/>
      <c r="P4" s="211">
        <f>技术复杂度评估表!E1</f>
        <v>0.96</v>
      </c>
      <c r="Q4" s="212"/>
      <c r="R4" s="212"/>
      <c r="S4" s="213"/>
      <c r="T4" s="68"/>
      <c r="U4" s="69"/>
      <c r="V4" s="69"/>
      <c r="W4" s="70"/>
    </row>
    <row r="5" spans="2:23" s="17" customFormat="1" ht="40.5" customHeight="1" x14ac:dyDescent="0.15">
      <c r="B5" s="55" t="s">
        <v>132</v>
      </c>
      <c r="C5" s="211">
        <f>SUM(U7:U733)</f>
        <v>921.16666666666674</v>
      </c>
      <c r="D5" s="212"/>
      <c r="E5" s="164"/>
      <c r="F5" s="39" t="s">
        <v>133</v>
      </c>
      <c r="G5" s="212">
        <f>SUM(V7:V74)</f>
        <v>0</v>
      </c>
      <c r="H5" s="212"/>
      <c r="I5" s="212"/>
      <c r="J5" s="213"/>
      <c r="K5" s="214" t="s">
        <v>134</v>
      </c>
      <c r="L5" s="215"/>
      <c r="M5" s="215"/>
      <c r="N5" s="215"/>
      <c r="O5" s="215"/>
      <c r="P5" s="215"/>
      <c r="Q5" s="215"/>
      <c r="R5" s="215"/>
      <c r="S5" s="215"/>
      <c r="T5" s="71"/>
      <c r="U5" s="72"/>
      <c r="V5" s="72"/>
      <c r="W5" s="73"/>
    </row>
    <row r="6" spans="2:23" s="17" customFormat="1" ht="27" customHeight="1" x14ac:dyDescent="0.15">
      <c r="B6" s="55" t="s">
        <v>72</v>
      </c>
      <c r="C6" s="57" t="s">
        <v>135</v>
      </c>
      <c r="D6" s="55" t="s">
        <v>136</v>
      </c>
      <c r="E6" s="55" t="s">
        <v>137</v>
      </c>
      <c r="F6" s="55" t="s">
        <v>138</v>
      </c>
      <c r="G6" s="58" t="s">
        <v>139</v>
      </c>
      <c r="H6" s="59" t="s">
        <v>140</v>
      </c>
      <c r="I6" s="59" t="s">
        <v>141</v>
      </c>
      <c r="J6" s="64" t="s">
        <v>142</v>
      </c>
      <c r="K6" s="64" t="s">
        <v>529</v>
      </c>
      <c r="L6" s="64" t="s">
        <v>530</v>
      </c>
      <c r="M6" s="64" t="s">
        <v>531</v>
      </c>
      <c r="N6" s="64" t="s">
        <v>528</v>
      </c>
      <c r="O6" s="64"/>
      <c r="P6" s="64" t="s">
        <v>143</v>
      </c>
      <c r="Q6" s="64" t="s">
        <v>144</v>
      </c>
      <c r="R6" s="64" t="s">
        <v>145</v>
      </c>
      <c r="S6" s="64" t="s">
        <v>146</v>
      </c>
      <c r="T6" s="64" t="s">
        <v>147</v>
      </c>
      <c r="U6" s="64" t="s">
        <v>148</v>
      </c>
      <c r="V6" s="74" t="s">
        <v>149</v>
      </c>
      <c r="W6" s="58" t="s">
        <v>150</v>
      </c>
    </row>
    <row r="7" spans="2:23" s="150" customFormat="1" ht="18" customHeight="1" x14ac:dyDescent="0.15">
      <c r="B7" s="144" t="str">
        <f t="shared" ref="B7:B70" ca="1" si="0">IF(ISBLANK(D7),"-",COUNT(OFFSET(B$6,0,0,ROW()-ROW(B$6)))+1)</f>
        <v>-</v>
      </c>
      <c r="C7" s="123" t="s">
        <v>284</v>
      </c>
      <c r="D7" s="124"/>
      <c r="E7" s="145"/>
      <c r="F7" s="145"/>
      <c r="G7" s="125"/>
      <c r="H7" s="125"/>
      <c r="I7" s="125"/>
      <c r="J7" s="125"/>
      <c r="K7" s="127"/>
      <c r="L7" s="127"/>
      <c r="M7" s="127"/>
      <c r="N7" s="127"/>
      <c r="O7" s="127"/>
      <c r="P7" s="146"/>
      <c r="Q7" s="146"/>
      <c r="R7" s="146"/>
      <c r="S7" s="147"/>
      <c r="T7" s="148"/>
      <c r="U7" s="146"/>
      <c r="V7" s="146"/>
      <c r="W7" s="149"/>
    </row>
    <row r="8" spans="2:23" s="150" customFormat="1" ht="18" customHeight="1" x14ac:dyDescent="0.15">
      <c r="B8" s="144">
        <f t="shared" ca="1" si="0"/>
        <v>1</v>
      </c>
      <c r="C8" s="125"/>
      <c r="D8" s="123" t="s">
        <v>285</v>
      </c>
      <c r="E8" s="145" t="s">
        <v>116</v>
      </c>
      <c r="F8" s="145" t="s">
        <v>151</v>
      </c>
      <c r="G8" s="125" t="s">
        <v>152</v>
      </c>
      <c r="H8" s="125" t="s">
        <v>155</v>
      </c>
      <c r="I8" s="125">
        <v>0</v>
      </c>
      <c r="J8" s="125" t="s">
        <v>153</v>
      </c>
      <c r="K8" s="127">
        <v>1</v>
      </c>
      <c r="L8" s="127">
        <v>1</v>
      </c>
      <c r="M8" s="127">
        <v>1</v>
      </c>
      <c r="N8" s="127"/>
      <c r="O8" s="127"/>
      <c r="P8" s="146">
        <f t="shared" ref="P8:P71" si="1">IF(OR(ISNUMBER(K8),ISNUMBER(L8),ISNUMBER(M8),ISNUMBER(N8),ISNUMBER(O8)),MIN(K8:O8),"")</f>
        <v>1</v>
      </c>
      <c r="Q8" s="146">
        <f t="shared" ref="Q8:Q71" si="2">IF(OR(ISNUMBER(K8),ISNUMBER(L8),ISNUMBER(M8),ISNUMBER(N8),ISNUMBER(O8)),AVERAGE(K8:O8),"")</f>
        <v>1</v>
      </c>
      <c r="R8" s="146">
        <f t="shared" ref="R8:R71" si="3">IF(OR(ISNUMBER(K8),ISNUMBER(L8),ISNUMBER(M8),ISNUMBER(N8),ISNUMBER(O8)),MAX(K8:O8),"")</f>
        <v>1</v>
      </c>
      <c r="S8" s="147">
        <f t="shared" ref="S8:S71" si="4">IF(AND(ISNUMBER(Q8),Q8&lt;&gt;0),MAX(Q8-P8,R8-Q8)/Q8,"")</f>
        <v>0</v>
      </c>
      <c r="T8" s="148" t="s">
        <v>154</v>
      </c>
      <c r="U8" s="146">
        <f t="shared" ref="U8:U71" si="5">IF(T8="N","",Q8)</f>
        <v>1</v>
      </c>
      <c r="V8" s="146">
        <f t="shared" ref="V8:V71" si="6">IF(I8="","",I8*U8/100)</f>
        <v>0</v>
      </c>
      <c r="W8" s="151"/>
    </row>
    <row r="9" spans="2:23" s="150" customFormat="1" ht="18" customHeight="1" x14ac:dyDescent="0.15">
      <c r="B9" s="144">
        <f t="shared" ca="1" si="0"/>
        <v>2</v>
      </c>
      <c r="C9" s="125"/>
      <c r="D9" s="123" t="s">
        <v>286</v>
      </c>
      <c r="E9" s="145" t="s">
        <v>116</v>
      </c>
      <c r="F9" s="145" t="s">
        <v>151</v>
      </c>
      <c r="G9" s="125" t="s">
        <v>152</v>
      </c>
      <c r="H9" s="125" t="s">
        <v>155</v>
      </c>
      <c r="I9" s="125">
        <v>0</v>
      </c>
      <c r="J9" s="125" t="s">
        <v>153</v>
      </c>
      <c r="K9" s="127">
        <v>1</v>
      </c>
      <c r="L9" s="127">
        <v>1</v>
      </c>
      <c r="M9" s="127">
        <v>1</v>
      </c>
      <c r="N9" s="127"/>
      <c r="O9" s="127"/>
      <c r="P9" s="146">
        <f t="shared" si="1"/>
        <v>1</v>
      </c>
      <c r="Q9" s="146">
        <f t="shared" si="2"/>
        <v>1</v>
      </c>
      <c r="R9" s="146">
        <f t="shared" si="3"/>
        <v>1</v>
      </c>
      <c r="S9" s="147">
        <f t="shared" si="4"/>
        <v>0</v>
      </c>
      <c r="T9" s="148" t="s">
        <v>154</v>
      </c>
      <c r="U9" s="146">
        <f t="shared" si="5"/>
        <v>1</v>
      </c>
      <c r="V9" s="146">
        <f t="shared" si="6"/>
        <v>0</v>
      </c>
      <c r="W9" s="152"/>
    </row>
    <row r="10" spans="2:23" s="150" customFormat="1" ht="18" customHeight="1" x14ac:dyDescent="0.15">
      <c r="B10" s="144">
        <f t="shared" ca="1" si="0"/>
        <v>3</v>
      </c>
      <c r="C10" s="125"/>
      <c r="D10" s="123" t="s">
        <v>287</v>
      </c>
      <c r="E10" s="145" t="s">
        <v>116</v>
      </c>
      <c r="F10" s="145" t="s">
        <v>151</v>
      </c>
      <c r="G10" s="125" t="s">
        <v>152</v>
      </c>
      <c r="H10" s="125" t="s">
        <v>155</v>
      </c>
      <c r="I10" s="125">
        <v>0</v>
      </c>
      <c r="J10" s="125" t="s">
        <v>153</v>
      </c>
      <c r="K10" s="127">
        <v>0.5</v>
      </c>
      <c r="L10" s="127">
        <v>0.5</v>
      </c>
      <c r="M10" s="127">
        <v>0.5</v>
      </c>
      <c r="N10" s="127"/>
      <c r="O10" s="127"/>
      <c r="P10" s="146">
        <f t="shared" si="1"/>
        <v>0.5</v>
      </c>
      <c r="Q10" s="146">
        <f t="shared" si="2"/>
        <v>0.5</v>
      </c>
      <c r="R10" s="146">
        <f t="shared" si="3"/>
        <v>0.5</v>
      </c>
      <c r="S10" s="147">
        <f t="shared" si="4"/>
        <v>0</v>
      </c>
      <c r="T10" s="148" t="s">
        <v>154</v>
      </c>
      <c r="U10" s="146">
        <f t="shared" si="5"/>
        <v>0.5</v>
      </c>
      <c r="V10" s="146">
        <f t="shared" si="6"/>
        <v>0</v>
      </c>
      <c r="W10" s="152"/>
    </row>
    <row r="11" spans="2:23" s="150" customFormat="1" ht="18" customHeight="1" x14ac:dyDescent="0.15">
      <c r="B11" s="144">
        <f t="shared" ca="1" si="0"/>
        <v>4</v>
      </c>
      <c r="C11" s="125"/>
      <c r="D11" s="123" t="s">
        <v>288</v>
      </c>
      <c r="E11" s="145" t="s">
        <v>116</v>
      </c>
      <c r="F11" s="145" t="s">
        <v>151</v>
      </c>
      <c r="G11" s="125" t="s">
        <v>152</v>
      </c>
      <c r="H11" s="125" t="s">
        <v>155</v>
      </c>
      <c r="I11" s="125">
        <v>0</v>
      </c>
      <c r="J11" s="125" t="s">
        <v>153</v>
      </c>
      <c r="K11" s="127">
        <v>1</v>
      </c>
      <c r="L11" s="128">
        <v>1</v>
      </c>
      <c r="M11" s="127">
        <v>1</v>
      </c>
      <c r="N11" s="127"/>
      <c r="O11" s="127"/>
      <c r="P11" s="146">
        <f t="shared" si="1"/>
        <v>1</v>
      </c>
      <c r="Q11" s="146">
        <f t="shared" si="2"/>
        <v>1</v>
      </c>
      <c r="R11" s="146">
        <f t="shared" si="3"/>
        <v>1</v>
      </c>
      <c r="S11" s="147">
        <f t="shared" si="4"/>
        <v>0</v>
      </c>
      <c r="T11" s="148" t="s">
        <v>154</v>
      </c>
      <c r="U11" s="146">
        <f t="shared" si="5"/>
        <v>1</v>
      </c>
      <c r="V11" s="146">
        <f t="shared" si="6"/>
        <v>0</v>
      </c>
      <c r="W11" s="152"/>
    </row>
    <row r="12" spans="2:23" s="150" customFormat="1" ht="18" customHeight="1" x14ac:dyDescent="0.15">
      <c r="B12" s="144">
        <f t="shared" ca="1" si="0"/>
        <v>5</v>
      </c>
      <c r="C12" s="123"/>
      <c r="D12" s="124" t="s">
        <v>289</v>
      </c>
      <c r="E12" s="145" t="s">
        <v>116</v>
      </c>
      <c r="F12" s="145" t="s">
        <v>151</v>
      </c>
      <c r="G12" s="125" t="s">
        <v>152</v>
      </c>
      <c r="H12" s="125" t="s">
        <v>155</v>
      </c>
      <c r="I12" s="125">
        <v>0</v>
      </c>
      <c r="J12" s="125" t="s">
        <v>153</v>
      </c>
      <c r="K12" s="127">
        <v>1</v>
      </c>
      <c r="L12" s="128">
        <v>1</v>
      </c>
      <c r="M12" s="127">
        <v>1</v>
      </c>
      <c r="N12" s="127"/>
      <c r="O12" s="127"/>
      <c r="P12" s="146">
        <f t="shared" si="1"/>
        <v>1</v>
      </c>
      <c r="Q12" s="146">
        <f t="shared" si="2"/>
        <v>1</v>
      </c>
      <c r="R12" s="146">
        <f t="shared" si="3"/>
        <v>1</v>
      </c>
      <c r="S12" s="147">
        <f t="shared" si="4"/>
        <v>0</v>
      </c>
      <c r="T12" s="148" t="s">
        <v>154</v>
      </c>
      <c r="U12" s="146">
        <f t="shared" si="5"/>
        <v>1</v>
      </c>
      <c r="V12" s="146">
        <f t="shared" si="6"/>
        <v>0</v>
      </c>
      <c r="W12" s="152"/>
    </row>
    <row r="13" spans="2:23" s="150" customFormat="1" ht="18" customHeight="1" x14ac:dyDescent="0.15">
      <c r="B13" s="144">
        <f t="shared" ca="1" si="0"/>
        <v>6</v>
      </c>
      <c r="C13" s="123"/>
      <c r="D13" s="124" t="s">
        <v>290</v>
      </c>
      <c r="E13" s="145" t="s">
        <v>116</v>
      </c>
      <c r="F13" s="145" t="s">
        <v>151</v>
      </c>
      <c r="G13" s="125" t="s">
        <v>152</v>
      </c>
      <c r="H13" s="125" t="s">
        <v>155</v>
      </c>
      <c r="I13" s="125">
        <v>0</v>
      </c>
      <c r="J13" s="125" t="s">
        <v>153</v>
      </c>
      <c r="K13" s="127">
        <v>2</v>
      </c>
      <c r="L13" s="128">
        <v>2</v>
      </c>
      <c r="M13" s="127">
        <v>2</v>
      </c>
      <c r="N13" s="127"/>
      <c r="O13" s="127"/>
      <c r="P13" s="146">
        <f t="shared" si="1"/>
        <v>2</v>
      </c>
      <c r="Q13" s="146">
        <f t="shared" si="2"/>
        <v>2</v>
      </c>
      <c r="R13" s="146">
        <f t="shared" si="3"/>
        <v>2</v>
      </c>
      <c r="S13" s="147">
        <f t="shared" si="4"/>
        <v>0</v>
      </c>
      <c r="T13" s="148" t="s">
        <v>154</v>
      </c>
      <c r="U13" s="146">
        <f t="shared" si="5"/>
        <v>2</v>
      </c>
      <c r="V13" s="146">
        <f t="shared" si="6"/>
        <v>0</v>
      </c>
      <c r="W13" s="152"/>
    </row>
    <row r="14" spans="2:23" s="150" customFormat="1" ht="18" customHeight="1" x14ac:dyDescent="0.15">
      <c r="B14" s="144" t="str">
        <f t="shared" ca="1" si="0"/>
        <v>-</v>
      </c>
      <c r="C14" s="123" t="s">
        <v>291</v>
      </c>
      <c r="D14" s="124"/>
      <c r="E14" s="145"/>
      <c r="F14" s="145"/>
      <c r="G14" s="125"/>
      <c r="H14" s="125"/>
      <c r="I14" s="125"/>
      <c r="J14" s="125"/>
      <c r="K14" s="127"/>
      <c r="L14" s="128"/>
      <c r="M14" s="127"/>
      <c r="N14" s="127"/>
      <c r="O14" s="127"/>
      <c r="P14" s="146" t="str">
        <f t="shared" si="1"/>
        <v/>
      </c>
      <c r="Q14" s="146" t="str">
        <f t="shared" si="2"/>
        <v/>
      </c>
      <c r="R14" s="146" t="str">
        <f t="shared" si="3"/>
        <v/>
      </c>
      <c r="S14" s="147" t="str">
        <f t="shared" si="4"/>
        <v/>
      </c>
      <c r="T14" s="148" t="s">
        <v>154</v>
      </c>
      <c r="U14" s="146" t="str">
        <f t="shared" si="5"/>
        <v/>
      </c>
      <c r="V14" s="146" t="str">
        <f t="shared" si="6"/>
        <v/>
      </c>
      <c r="W14" s="152"/>
    </row>
    <row r="15" spans="2:23" s="150" customFormat="1" ht="18" customHeight="1" x14ac:dyDescent="0.15">
      <c r="B15" s="144">
        <f t="shared" ca="1" si="0"/>
        <v>7</v>
      </c>
      <c r="C15" s="125"/>
      <c r="D15" s="123" t="s">
        <v>285</v>
      </c>
      <c r="E15" s="145" t="s">
        <v>116</v>
      </c>
      <c r="F15" s="145" t="s">
        <v>151</v>
      </c>
      <c r="G15" s="125" t="s">
        <v>152</v>
      </c>
      <c r="H15" s="125" t="s">
        <v>155</v>
      </c>
      <c r="I15" s="125">
        <v>0</v>
      </c>
      <c r="J15" s="125" t="s">
        <v>153</v>
      </c>
      <c r="K15" s="127">
        <v>0.5</v>
      </c>
      <c r="L15" s="127">
        <v>0.5</v>
      </c>
      <c r="M15" s="127">
        <v>0.5</v>
      </c>
      <c r="N15" s="127"/>
      <c r="O15" s="127"/>
      <c r="P15" s="146">
        <f t="shared" si="1"/>
        <v>0.5</v>
      </c>
      <c r="Q15" s="146">
        <f t="shared" si="2"/>
        <v>0.5</v>
      </c>
      <c r="R15" s="146">
        <f t="shared" si="3"/>
        <v>0.5</v>
      </c>
      <c r="S15" s="147">
        <f t="shared" si="4"/>
        <v>0</v>
      </c>
      <c r="T15" s="148" t="s">
        <v>154</v>
      </c>
      <c r="U15" s="146">
        <f t="shared" si="5"/>
        <v>0.5</v>
      </c>
      <c r="V15" s="146">
        <f t="shared" si="6"/>
        <v>0</v>
      </c>
      <c r="W15" s="152"/>
    </row>
    <row r="16" spans="2:23" s="150" customFormat="1" ht="18" customHeight="1" x14ac:dyDescent="0.15">
      <c r="B16" s="144">
        <f t="shared" ca="1" si="0"/>
        <v>8</v>
      </c>
      <c r="C16" s="125"/>
      <c r="D16" s="123" t="s">
        <v>286</v>
      </c>
      <c r="E16" s="145" t="s">
        <v>116</v>
      </c>
      <c r="F16" s="145" t="s">
        <v>151</v>
      </c>
      <c r="G16" s="125" t="s">
        <v>152</v>
      </c>
      <c r="H16" s="125" t="s">
        <v>155</v>
      </c>
      <c r="I16" s="125">
        <v>0</v>
      </c>
      <c r="J16" s="125" t="s">
        <v>153</v>
      </c>
      <c r="K16" s="127">
        <v>0.5</v>
      </c>
      <c r="L16" s="127">
        <v>0.5</v>
      </c>
      <c r="M16" s="127">
        <v>0.5</v>
      </c>
      <c r="N16" s="127"/>
      <c r="O16" s="127"/>
      <c r="P16" s="146">
        <f t="shared" si="1"/>
        <v>0.5</v>
      </c>
      <c r="Q16" s="146">
        <f t="shared" si="2"/>
        <v>0.5</v>
      </c>
      <c r="R16" s="146">
        <f t="shared" si="3"/>
        <v>0.5</v>
      </c>
      <c r="S16" s="147">
        <f t="shared" si="4"/>
        <v>0</v>
      </c>
      <c r="T16" s="148" t="s">
        <v>154</v>
      </c>
      <c r="U16" s="146">
        <f t="shared" si="5"/>
        <v>0.5</v>
      </c>
      <c r="V16" s="146">
        <f t="shared" si="6"/>
        <v>0</v>
      </c>
      <c r="W16" s="152"/>
    </row>
    <row r="17" spans="2:23" s="150" customFormat="1" ht="18" customHeight="1" x14ac:dyDescent="0.15">
      <c r="B17" s="144">
        <f t="shared" ca="1" si="0"/>
        <v>9</v>
      </c>
      <c r="C17" s="123"/>
      <c r="D17" s="123" t="s">
        <v>294</v>
      </c>
      <c r="E17" s="145" t="s">
        <v>116</v>
      </c>
      <c r="F17" s="145" t="s">
        <v>151</v>
      </c>
      <c r="G17" s="125" t="s">
        <v>152</v>
      </c>
      <c r="H17" s="125" t="s">
        <v>155</v>
      </c>
      <c r="I17" s="125">
        <v>0</v>
      </c>
      <c r="J17" s="125" t="s">
        <v>153</v>
      </c>
      <c r="K17" s="127">
        <v>0.5</v>
      </c>
      <c r="L17" s="127">
        <v>0.5</v>
      </c>
      <c r="M17" s="127">
        <v>0.5</v>
      </c>
      <c r="N17" s="127"/>
      <c r="O17" s="127"/>
      <c r="P17" s="146">
        <f t="shared" si="1"/>
        <v>0.5</v>
      </c>
      <c r="Q17" s="146">
        <f t="shared" si="2"/>
        <v>0.5</v>
      </c>
      <c r="R17" s="146">
        <f t="shared" si="3"/>
        <v>0.5</v>
      </c>
      <c r="S17" s="147">
        <f t="shared" si="4"/>
        <v>0</v>
      </c>
      <c r="T17" s="148" t="s">
        <v>154</v>
      </c>
      <c r="U17" s="146">
        <f t="shared" si="5"/>
        <v>0.5</v>
      </c>
      <c r="V17" s="146">
        <f t="shared" si="6"/>
        <v>0</v>
      </c>
      <c r="W17" s="152"/>
    </row>
    <row r="18" spans="2:23" s="150" customFormat="1" ht="18" customHeight="1" x14ac:dyDescent="0.15">
      <c r="B18" s="144">
        <f t="shared" ca="1" si="0"/>
        <v>10</v>
      </c>
      <c r="C18" s="123"/>
      <c r="D18" s="123" t="s">
        <v>288</v>
      </c>
      <c r="E18" s="145" t="s">
        <v>116</v>
      </c>
      <c r="F18" s="145" t="s">
        <v>151</v>
      </c>
      <c r="G18" s="125" t="s">
        <v>152</v>
      </c>
      <c r="H18" s="125" t="s">
        <v>155</v>
      </c>
      <c r="I18" s="125">
        <v>0</v>
      </c>
      <c r="J18" s="125" t="s">
        <v>153</v>
      </c>
      <c r="K18" s="127">
        <v>0.5</v>
      </c>
      <c r="L18" s="127">
        <v>0.5</v>
      </c>
      <c r="M18" s="127">
        <v>0.5</v>
      </c>
      <c r="N18" s="127"/>
      <c r="O18" s="127"/>
      <c r="P18" s="146">
        <f t="shared" si="1"/>
        <v>0.5</v>
      </c>
      <c r="Q18" s="146">
        <f t="shared" si="2"/>
        <v>0.5</v>
      </c>
      <c r="R18" s="146">
        <f t="shared" si="3"/>
        <v>0.5</v>
      </c>
      <c r="S18" s="147">
        <f t="shared" si="4"/>
        <v>0</v>
      </c>
      <c r="T18" s="148" t="s">
        <v>154</v>
      </c>
      <c r="U18" s="146">
        <f t="shared" si="5"/>
        <v>0.5</v>
      </c>
      <c r="V18" s="146">
        <f t="shared" si="6"/>
        <v>0</v>
      </c>
      <c r="W18" s="152"/>
    </row>
    <row r="19" spans="2:23" s="150" customFormat="1" ht="18" customHeight="1" x14ac:dyDescent="0.15">
      <c r="B19" s="144">
        <f t="shared" ca="1" si="0"/>
        <v>11</v>
      </c>
      <c r="C19" s="125"/>
      <c r="D19" s="123" t="s">
        <v>290</v>
      </c>
      <c r="E19" s="145" t="s">
        <v>116</v>
      </c>
      <c r="F19" s="145" t="s">
        <v>151</v>
      </c>
      <c r="G19" s="125" t="s">
        <v>152</v>
      </c>
      <c r="H19" s="125" t="s">
        <v>155</v>
      </c>
      <c r="I19" s="125">
        <v>0</v>
      </c>
      <c r="J19" s="125" t="s">
        <v>153</v>
      </c>
      <c r="K19" s="127">
        <v>2</v>
      </c>
      <c r="L19" s="127">
        <v>2</v>
      </c>
      <c r="M19" s="127">
        <v>2</v>
      </c>
      <c r="N19" s="127"/>
      <c r="O19" s="127"/>
      <c r="P19" s="146">
        <f t="shared" si="1"/>
        <v>2</v>
      </c>
      <c r="Q19" s="146">
        <f t="shared" si="2"/>
        <v>2</v>
      </c>
      <c r="R19" s="146">
        <f t="shared" si="3"/>
        <v>2</v>
      </c>
      <c r="S19" s="147">
        <f t="shared" si="4"/>
        <v>0</v>
      </c>
      <c r="T19" s="148" t="s">
        <v>154</v>
      </c>
      <c r="U19" s="146">
        <f t="shared" si="5"/>
        <v>2</v>
      </c>
      <c r="V19" s="146">
        <f t="shared" si="6"/>
        <v>0</v>
      </c>
      <c r="W19" s="152"/>
    </row>
    <row r="20" spans="2:23" s="150" customFormat="1" ht="18" customHeight="1" x14ac:dyDescent="0.15">
      <c r="B20" s="144" t="str">
        <f t="shared" ca="1" si="0"/>
        <v>-</v>
      </c>
      <c r="C20" s="123" t="s">
        <v>296</v>
      </c>
      <c r="D20" s="123"/>
      <c r="E20" s="145"/>
      <c r="F20" s="145"/>
      <c r="G20" s="125"/>
      <c r="H20" s="125" t="s">
        <v>155</v>
      </c>
      <c r="I20" s="125">
        <v>0</v>
      </c>
      <c r="J20" s="125"/>
      <c r="K20" s="127"/>
      <c r="L20" s="127"/>
      <c r="M20" s="127"/>
      <c r="N20" s="127"/>
      <c r="O20" s="127"/>
      <c r="P20" s="146"/>
      <c r="Q20" s="146"/>
      <c r="R20" s="146"/>
      <c r="S20" s="147"/>
      <c r="T20" s="148"/>
      <c r="U20" s="146"/>
      <c r="V20" s="146">
        <f t="shared" si="6"/>
        <v>0</v>
      </c>
      <c r="W20" s="152"/>
    </row>
    <row r="21" spans="2:23" s="150" customFormat="1" ht="18" customHeight="1" x14ac:dyDescent="0.15">
      <c r="B21" s="144">
        <f t="shared" ca="1" si="0"/>
        <v>12</v>
      </c>
      <c r="C21" s="125"/>
      <c r="D21" s="123" t="s">
        <v>296</v>
      </c>
      <c r="E21" s="145" t="s">
        <v>116</v>
      </c>
      <c r="F21" s="145" t="s">
        <v>151</v>
      </c>
      <c r="G21" s="125" t="s">
        <v>152</v>
      </c>
      <c r="H21" s="125" t="s">
        <v>155</v>
      </c>
      <c r="I21" s="125">
        <v>0</v>
      </c>
      <c r="J21" s="125" t="s">
        <v>153</v>
      </c>
      <c r="K21" s="127">
        <v>1.5</v>
      </c>
      <c r="L21" s="127">
        <v>2</v>
      </c>
      <c r="M21" s="127">
        <v>1.8</v>
      </c>
      <c r="N21" s="127"/>
      <c r="O21" s="127"/>
      <c r="P21" s="146">
        <f t="shared" si="1"/>
        <v>1.5</v>
      </c>
      <c r="Q21" s="146">
        <f t="shared" si="2"/>
        <v>1.7666666666666666</v>
      </c>
      <c r="R21" s="146">
        <f t="shared" si="3"/>
        <v>2</v>
      </c>
      <c r="S21" s="147">
        <f t="shared" si="4"/>
        <v>0.15094339622641506</v>
      </c>
      <c r="T21" s="148" t="s">
        <v>154</v>
      </c>
      <c r="U21" s="146">
        <f t="shared" si="5"/>
        <v>1.7666666666666666</v>
      </c>
      <c r="V21" s="146">
        <f t="shared" si="6"/>
        <v>0</v>
      </c>
      <c r="W21" s="152"/>
    </row>
    <row r="22" spans="2:23" s="150" customFormat="1" ht="18" customHeight="1" x14ac:dyDescent="0.15">
      <c r="B22" s="144" t="str">
        <f t="shared" ca="1" si="0"/>
        <v>-</v>
      </c>
      <c r="C22" s="123" t="s">
        <v>297</v>
      </c>
      <c r="D22" s="124"/>
      <c r="E22" s="145"/>
      <c r="F22" s="145"/>
      <c r="G22" s="125"/>
      <c r="H22" s="125"/>
      <c r="I22" s="125"/>
      <c r="J22" s="125"/>
      <c r="K22" s="127"/>
      <c r="L22" s="127"/>
      <c r="M22" s="127"/>
      <c r="N22" s="127"/>
      <c r="O22" s="127"/>
      <c r="P22" s="146"/>
      <c r="Q22" s="146"/>
      <c r="R22" s="146"/>
      <c r="S22" s="147"/>
      <c r="T22" s="148"/>
      <c r="U22" s="146"/>
      <c r="V22" s="146" t="str">
        <f t="shared" si="6"/>
        <v/>
      </c>
      <c r="W22" s="152"/>
    </row>
    <row r="23" spans="2:23" s="150" customFormat="1" ht="18" customHeight="1" x14ac:dyDescent="0.15">
      <c r="B23" s="144">
        <f t="shared" ca="1" si="0"/>
        <v>13</v>
      </c>
      <c r="C23" s="125"/>
      <c r="D23" s="123" t="s">
        <v>298</v>
      </c>
      <c r="E23" s="145" t="s">
        <v>116</v>
      </c>
      <c r="F23" s="145" t="s">
        <v>151</v>
      </c>
      <c r="G23" s="125" t="s">
        <v>152</v>
      </c>
      <c r="H23" s="125" t="s">
        <v>155</v>
      </c>
      <c r="I23" s="125">
        <v>0</v>
      </c>
      <c r="J23" s="125" t="s">
        <v>153</v>
      </c>
      <c r="K23" s="127">
        <v>1</v>
      </c>
      <c r="L23" s="127">
        <v>1</v>
      </c>
      <c r="M23" s="127">
        <v>1</v>
      </c>
      <c r="N23" s="127"/>
      <c r="O23" s="127"/>
      <c r="P23" s="146">
        <f t="shared" si="1"/>
        <v>1</v>
      </c>
      <c r="Q23" s="146">
        <f t="shared" si="2"/>
        <v>1</v>
      </c>
      <c r="R23" s="146">
        <f t="shared" si="3"/>
        <v>1</v>
      </c>
      <c r="S23" s="147">
        <f t="shared" si="4"/>
        <v>0</v>
      </c>
      <c r="T23" s="148" t="s">
        <v>154</v>
      </c>
      <c r="U23" s="146">
        <f t="shared" si="5"/>
        <v>1</v>
      </c>
      <c r="V23" s="146">
        <f t="shared" si="6"/>
        <v>0</v>
      </c>
      <c r="W23" s="152"/>
    </row>
    <row r="24" spans="2:23" s="150" customFormat="1" ht="18" customHeight="1" x14ac:dyDescent="0.15">
      <c r="B24" s="144">
        <f t="shared" ca="1" si="0"/>
        <v>14</v>
      </c>
      <c r="C24" s="125"/>
      <c r="D24" s="123" t="s">
        <v>299</v>
      </c>
      <c r="E24" s="145" t="s">
        <v>116</v>
      </c>
      <c r="F24" s="145" t="s">
        <v>151</v>
      </c>
      <c r="G24" s="125" t="s">
        <v>152</v>
      </c>
      <c r="H24" s="125" t="s">
        <v>155</v>
      </c>
      <c r="I24" s="125">
        <v>0</v>
      </c>
      <c r="J24" s="125" t="s">
        <v>153</v>
      </c>
      <c r="K24" s="127">
        <v>1</v>
      </c>
      <c r="L24" s="127">
        <v>1</v>
      </c>
      <c r="M24" s="127">
        <v>1</v>
      </c>
      <c r="N24" s="127"/>
      <c r="O24" s="127"/>
      <c r="P24" s="146">
        <f t="shared" si="1"/>
        <v>1</v>
      </c>
      <c r="Q24" s="146">
        <f t="shared" si="2"/>
        <v>1</v>
      </c>
      <c r="R24" s="146">
        <f t="shared" si="3"/>
        <v>1</v>
      </c>
      <c r="S24" s="147">
        <f t="shared" si="4"/>
        <v>0</v>
      </c>
      <c r="T24" s="148" t="s">
        <v>154</v>
      </c>
      <c r="U24" s="146">
        <f t="shared" si="5"/>
        <v>1</v>
      </c>
      <c r="V24" s="146">
        <f t="shared" si="6"/>
        <v>0</v>
      </c>
      <c r="W24" s="152"/>
    </row>
    <row r="25" spans="2:23" s="150" customFormat="1" ht="18" customHeight="1" x14ac:dyDescent="0.15">
      <c r="B25" s="144">
        <f t="shared" ca="1" si="0"/>
        <v>15</v>
      </c>
      <c r="C25" s="125"/>
      <c r="D25" s="123" t="s">
        <v>300</v>
      </c>
      <c r="E25" s="145" t="s">
        <v>116</v>
      </c>
      <c r="F25" s="145" t="s">
        <v>151</v>
      </c>
      <c r="G25" s="125" t="s">
        <v>152</v>
      </c>
      <c r="H25" s="125" t="s">
        <v>155</v>
      </c>
      <c r="I25" s="125">
        <v>0</v>
      </c>
      <c r="J25" s="125" t="s">
        <v>153</v>
      </c>
      <c r="K25" s="127">
        <v>2</v>
      </c>
      <c r="L25" s="127">
        <v>2</v>
      </c>
      <c r="M25" s="127">
        <v>1.8</v>
      </c>
      <c r="N25" s="127"/>
      <c r="O25" s="127"/>
      <c r="P25" s="146">
        <f t="shared" si="1"/>
        <v>1.8</v>
      </c>
      <c r="Q25" s="146">
        <f t="shared" si="2"/>
        <v>1.9333333333333333</v>
      </c>
      <c r="R25" s="146">
        <f t="shared" si="3"/>
        <v>2</v>
      </c>
      <c r="S25" s="147">
        <f t="shared" si="4"/>
        <v>6.8965517241379296E-2</v>
      </c>
      <c r="T25" s="148" t="s">
        <v>154</v>
      </c>
      <c r="U25" s="146">
        <f t="shared" si="5"/>
        <v>1.9333333333333333</v>
      </c>
      <c r="V25" s="146">
        <f t="shared" si="6"/>
        <v>0</v>
      </c>
      <c r="W25" s="152"/>
    </row>
    <row r="26" spans="2:23" s="150" customFormat="1" ht="18" customHeight="1" x14ac:dyDescent="0.15">
      <c r="B26" s="144">
        <f t="shared" ca="1" si="0"/>
        <v>16</v>
      </c>
      <c r="C26" s="123"/>
      <c r="D26" s="124" t="s">
        <v>301</v>
      </c>
      <c r="E26" s="145" t="s">
        <v>116</v>
      </c>
      <c r="F26" s="145" t="s">
        <v>151</v>
      </c>
      <c r="G26" s="125" t="s">
        <v>152</v>
      </c>
      <c r="H26" s="125" t="s">
        <v>155</v>
      </c>
      <c r="I26" s="125">
        <v>0</v>
      </c>
      <c r="J26" s="125" t="s">
        <v>153</v>
      </c>
      <c r="K26" s="127">
        <v>1</v>
      </c>
      <c r="L26" s="127">
        <v>1</v>
      </c>
      <c r="M26" s="127">
        <v>1</v>
      </c>
      <c r="N26" s="127"/>
      <c r="O26" s="127"/>
      <c r="P26" s="146">
        <f t="shared" si="1"/>
        <v>1</v>
      </c>
      <c r="Q26" s="146">
        <f t="shared" si="2"/>
        <v>1</v>
      </c>
      <c r="R26" s="146">
        <f t="shared" si="3"/>
        <v>1</v>
      </c>
      <c r="S26" s="147">
        <f t="shared" si="4"/>
        <v>0</v>
      </c>
      <c r="T26" s="148" t="s">
        <v>154</v>
      </c>
      <c r="U26" s="146">
        <f t="shared" si="5"/>
        <v>1</v>
      </c>
      <c r="V26" s="146">
        <f t="shared" si="6"/>
        <v>0</v>
      </c>
      <c r="W26" s="152"/>
    </row>
    <row r="27" spans="2:23" s="150" customFormat="1" ht="18" customHeight="1" x14ac:dyDescent="0.15">
      <c r="B27" s="144">
        <f t="shared" ca="1" si="0"/>
        <v>17</v>
      </c>
      <c r="C27" s="123"/>
      <c r="D27" s="124" t="s">
        <v>302</v>
      </c>
      <c r="E27" s="145" t="s">
        <v>116</v>
      </c>
      <c r="F27" s="145" t="s">
        <v>151</v>
      </c>
      <c r="G27" s="125" t="s">
        <v>152</v>
      </c>
      <c r="H27" s="125" t="s">
        <v>155</v>
      </c>
      <c r="I27" s="125">
        <v>0</v>
      </c>
      <c r="J27" s="125" t="s">
        <v>153</v>
      </c>
      <c r="K27" s="127">
        <v>1</v>
      </c>
      <c r="L27" s="127">
        <v>1</v>
      </c>
      <c r="M27" s="127">
        <v>1</v>
      </c>
      <c r="N27" s="127"/>
      <c r="O27" s="127"/>
      <c r="P27" s="146">
        <f t="shared" si="1"/>
        <v>1</v>
      </c>
      <c r="Q27" s="146">
        <f t="shared" si="2"/>
        <v>1</v>
      </c>
      <c r="R27" s="146">
        <f t="shared" si="3"/>
        <v>1</v>
      </c>
      <c r="S27" s="147">
        <f t="shared" si="4"/>
        <v>0</v>
      </c>
      <c r="T27" s="148" t="s">
        <v>154</v>
      </c>
      <c r="U27" s="146">
        <f t="shared" si="5"/>
        <v>1</v>
      </c>
      <c r="V27" s="146">
        <f t="shared" si="6"/>
        <v>0</v>
      </c>
      <c r="W27" s="152"/>
    </row>
    <row r="28" spans="2:23" s="150" customFormat="1" ht="18" customHeight="1" x14ac:dyDescent="0.15">
      <c r="B28" s="144">
        <f t="shared" ca="1" si="0"/>
        <v>18</v>
      </c>
      <c r="C28" s="123"/>
      <c r="D28" s="124" t="s">
        <v>303</v>
      </c>
      <c r="E28" s="145" t="s">
        <v>116</v>
      </c>
      <c r="F28" s="145" t="s">
        <v>151</v>
      </c>
      <c r="G28" s="125" t="s">
        <v>152</v>
      </c>
      <c r="H28" s="125" t="s">
        <v>155</v>
      </c>
      <c r="I28" s="125">
        <v>0</v>
      </c>
      <c r="J28" s="125" t="s">
        <v>153</v>
      </c>
      <c r="K28" s="127">
        <v>1</v>
      </c>
      <c r="L28" s="127">
        <v>1</v>
      </c>
      <c r="M28" s="127">
        <v>1</v>
      </c>
      <c r="N28" s="127"/>
      <c r="O28" s="127"/>
      <c r="P28" s="146">
        <f t="shared" si="1"/>
        <v>1</v>
      </c>
      <c r="Q28" s="146">
        <f t="shared" si="2"/>
        <v>1</v>
      </c>
      <c r="R28" s="146">
        <f t="shared" si="3"/>
        <v>1</v>
      </c>
      <c r="S28" s="147">
        <f t="shared" si="4"/>
        <v>0</v>
      </c>
      <c r="T28" s="148" t="s">
        <v>154</v>
      </c>
      <c r="U28" s="146">
        <f t="shared" si="5"/>
        <v>1</v>
      </c>
      <c r="V28" s="146">
        <f t="shared" si="6"/>
        <v>0</v>
      </c>
      <c r="W28" s="152"/>
    </row>
    <row r="29" spans="2:23" s="150" customFormat="1" ht="18" customHeight="1" x14ac:dyDescent="0.15">
      <c r="B29" s="144">
        <f t="shared" ca="1" si="0"/>
        <v>19</v>
      </c>
      <c r="C29" s="123"/>
      <c r="D29" s="124" t="s">
        <v>304</v>
      </c>
      <c r="E29" s="145" t="s">
        <v>116</v>
      </c>
      <c r="F29" s="145" t="s">
        <v>151</v>
      </c>
      <c r="G29" s="125" t="s">
        <v>152</v>
      </c>
      <c r="H29" s="125" t="s">
        <v>155</v>
      </c>
      <c r="I29" s="125">
        <v>0</v>
      </c>
      <c r="J29" s="125" t="s">
        <v>157</v>
      </c>
      <c r="K29" s="127">
        <v>2</v>
      </c>
      <c r="L29" s="127">
        <v>2</v>
      </c>
      <c r="M29" s="127">
        <v>2</v>
      </c>
      <c r="N29" s="127"/>
      <c r="O29" s="127"/>
      <c r="P29" s="146">
        <f t="shared" si="1"/>
        <v>2</v>
      </c>
      <c r="Q29" s="146">
        <f t="shared" si="2"/>
        <v>2</v>
      </c>
      <c r="R29" s="146">
        <f t="shared" si="3"/>
        <v>2</v>
      </c>
      <c r="S29" s="147">
        <f t="shared" si="4"/>
        <v>0</v>
      </c>
      <c r="T29" s="148" t="s">
        <v>154</v>
      </c>
      <c r="U29" s="146">
        <f t="shared" si="5"/>
        <v>2</v>
      </c>
      <c r="V29" s="146">
        <f t="shared" si="6"/>
        <v>0</v>
      </c>
      <c r="W29" s="152"/>
    </row>
    <row r="30" spans="2:23" s="150" customFormat="1" ht="18" customHeight="1" x14ac:dyDescent="0.15">
      <c r="B30" s="144" t="str">
        <f t="shared" ca="1" si="0"/>
        <v>-</v>
      </c>
      <c r="C30" s="123" t="s">
        <v>305</v>
      </c>
      <c r="D30" s="124"/>
      <c r="E30" s="145"/>
      <c r="F30" s="145"/>
      <c r="G30" s="125"/>
      <c r="H30" s="125"/>
      <c r="I30" s="125"/>
      <c r="J30" s="125"/>
      <c r="K30" s="127"/>
      <c r="L30" s="127"/>
      <c r="M30" s="127"/>
      <c r="N30" s="127"/>
      <c r="O30" s="127"/>
      <c r="P30" s="146"/>
      <c r="Q30" s="146"/>
      <c r="R30" s="146"/>
      <c r="S30" s="147"/>
      <c r="T30" s="148"/>
      <c r="U30" s="146"/>
      <c r="V30" s="146" t="str">
        <f t="shared" si="6"/>
        <v/>
      </c>
      <c r="W30" s="152"/>
    </row>
    <row r="31" spans="2:23" s="150" customFormat="1" ht="18" customHeight="1" x14ac:dyDescent="0.15">
      <c r="B31" s="144">
        <f t="shared" ca="1" si="0"/>
        <v>20</v>
      </c>
      <c r="C31" s="125"/>
      <c r="D31" s="123" t="s">
        <v>306</v>
      </c>
      <c r="E31" s="145" t="s">
        <v>532</v>
      </c>
      <c r="F31" s="145" t="s">
        <v>151</v>
      </c>
      <c r="G31" s="125" t="s">
        <v>152</v>
      </c>
      <c r="H31" s="125" t="s">
        <v>155</v>
      </c>
      <c r="I31" s="125">
        <v>0</v>
      </c>
      <c r="J31" s="125" t="s">
        <v>153</v>
      </c>
      <c r="K31" s="127">
        <v>5</v>
      </c>
      <c r="L31" s="127">
        <v>4.5</v>
      </c>
      <c r="M31" s="127">
        <v>4.8</v>
      </c>
      <c r="N31" s="127"/>
      <c r="O31" s="127"/>
      <c r="P31" s="146">
        <f t="shared" si="1"/>
        <v>4.5</v>
      </c>
      <c r="Q31" s="146">
        <f t="shared" si="2"/>
        <v>4.7666666666666666</v>
      </c>
      <c r="R31" s="146">
        <f t="shared" si="3"/>
        <v>5</v>
      </c>
      <c r="S31" s="147">
        <f t="shared" si="4"/>
        <v>5.594405594405593E-2</v>
      </c>
      <c r="T31" s="148" t="s">
        <v>154</v>
      </c>
      <c r="U31" s="146">
        <f t="shared" si="5"/>
        <v>4.7666666666666666</v>
      </c>
      <c r="V31" s="146">
        <f t="shared" si="6"/>
        <v>0</v>
      </c>
      <c r="W31" s="152"/>
    </row>
    <row r="32" spans="2:23" s="150" customFormat="1" ht="18" customHeight="1" x14ac:dyDescent="0.15">
      <c r="B32" s="144" t="str">
        <f t="shared" ca="1" si="0"/>
        <v>-</v>
      </c>
      <c r="C32" s="129" t="s">
        <v>307</v>
      </c>
      <c r="D32" s="123"/>
      <c r="E32" s="145"/>
      <c r="F32" s="145"/>
      <c r="G32" s="125"/>
      <c r="H32" s="125"/>
      <c r="I32" s="125"/>
      <c r="J32" s="125"/>
      <c r="K32" s="127"/>
      <c r="L32" s="127"/>
      <c r="M32" s="127"/>
      <c r="N32" s="127"/>
      <c r="O32" s="127"/>
      <c r="P32" s="146"/>
      <c r="Q32" s="146"/>
      <c r="R32" s="146"/>
      <c r="S32" s="147"/>
      <c r="T32" s="148"/>
      <c r="U32" s="146"/>
      <c r="V32" s="146" t="str">
        <f t="shared" si="6"/>
        <v/>
      </c>
      <c r="W32" s="152"/>
    </row>
    <row r="33" spans="2:23" s="150" customFormat="1" ht="18" customHeight="1" x14ac:dyDescent="0.15">
      <c r="B33" s="144">
        <f t="shared" ca="1" si="0"/>
        <v>21</v>
      </c>
      <c r="C33" s="125"/>
      <c r="D33" s="123" t="s">
        <v>299</v>
      </c>
      <c r="E33" s="145" t="s">
        <v>532</v>
      </c>
      <c r="F33" s="145" t="s">
        <v>151</v>
      </c>
      <c r="G33" s="125" t="s">
        <v>152</v>
      </c>
      <c r="H33" s="125" t="s">
        <v>155</v>
      </c>
      <c r="I33" s="125">
        <v>0</v>
      </c>
      <c r="J33" s="125" t="s">
        <v>153</v>
      </c>
      <c r="K33" s="127">
        <v>15</v>
      </c>
      <c r="L33" s="127">
        <v>14</v>
      </c>
      <c r="M33" s="127">
        <v>14.5</v>
      </c>
      <c r="N33" s="127"/>
      <c r="O33" s="127"/>
      <c r="P33" s="146">
        <f t="shared" si="1"/>
        <v>14</v>
      </c>
      <c r="Q33" s="146">
        <f t="shared" si="2"/>
        <v>14.5</v>
      </c>
      <c r="R33" s="146">
        <f t="shared" si="3"/>
        <v>15</v>
      </c>
      <c r="S33" s="147">
        <f t="shared" si="4"/>
        <v>3.4482758620689655E-2</v>
      </c>
      <c r="T33" s="148" t="s">
        <v>154</v>
      </c>
      <c r="U33" s="146">
        <f t="shared" si="5"/>
        <v>14.5</v>
      </c>
      <c r="V33" s="146">
        <f t="shared" si="6"/>
        <v>0</v>
      </c>
      <c r="W33" s="152"/>
    </row>
    <row r="34" spans="2:23" s="150" customFormat="1" ht="18" customHeight="1" x14ac:dyDescent="0.15">
      <c r="B34" s="144">
        <f t="shared" ca="1" si="0"/>
        <v>22</v>
      </c>
      <c r="C34" s="125"/>
      <c r="D34" s="123" t="s">
        <v>309</v>
      </c>
      <c r="E34" s="145" t="s">
        <v>532</v>
      </c>
      <c r="F34" s="145" t="s">
        <v>151</v>
      </c>
      <c r="G34" s="125" t="s">
        <v>152</v>
      </c>
      <c r="H34" s="125" t="s">
        <v>155</v>
      </c>
      <c r="I34" s="125">
        <v>0</v>
      </c>
      <c r="J34" s="125" t="s">
        <v>153</v>
      </c>
      <c r="K34" s="127">
        <v>1</v>
      </c>
      <c r="L34" s="127">
        <v>1</v>
      </c>
      <c r="M34" s="127">
        <v>1</v>
      </c>
      <c r="N34" s="127"/>
      <c r="O34" s="127"/>
      <c r="P34" s="146">
        <f t="shared" si="1"/>
        <v>1</v>
      </c>
      <c r="Q34" s="146">
        <f t="shared" si="2"/>
        <v>1</v>
      </c>
      <c r="R34" s="146">
        <f t="shared" si="3"/>
        <v>1</v>
      </c>
      <c r="S34" s="147">
        <f t="shared" si="4"/>
        <v>0</v>
      </c>
      <c r="T34" s="148" t="s">
        <v>154</v>
      </c>
      <c r="U34" s="146">
        <f t="shared" si="5"/>
        <v>1</v>
      </c>
      <c r="V34" s="146">
        <f t="shared" si="6"/>
        <v>0</v>
      </c>
      <c r="W34" s="152"/>
    </row>
    <row r="35" spans="2:23" s="150" customFormat="1" ht="18" customHeight="1" x14ac:dyDescent="0.15">
      <c r="B35" s="144">
        <f t="shared" ca="1" si="0"/>
        <v>23</v>
      </c>
      <c r="C35" s="123"/>
      <c r="D35" s="124" t="s">
        <v>310</v>
      </c>
      <c r="E35" s="145" t="s">
        <v>532</v>
      </c>
      <c r="F35" s="145" t="s">
        <v>151</v>
      </c>
      <c r="G35" s="125" t="s">
        <v>152</v>
      </c>
      <c r="H35" s="125" t="s">
        <v>155</v>
      </c>
      <c r="I35" s="125">
        <v>0</v>
      </c>
      <c r="J35" s="125" t="s">
        <v>153</v>
      </c>
      <c r="K35" s="127">
        <v>5</v>
      </c>
      <c r="L35" s="127">
        <v>4.5</v>
      </c>
      <c r="M35" s="127">
        <v>5</v>
      </c>
      <c r="N35" s="127"/>
      <c r="O35" s="127"/>
      <c r="P35" s="146">
        <f t="shared" si="1"/>
        <v>4.5</v>
      </c>
      <c r="Q35" s="146">
        <f t="shared" si="2"/>
        <v>4.833333333333333</v>
      </c>
      <c r="R35" s="146">
        <f t="shared" si="3"/>
        <v>5</v>
      </c>
      <c r="S35" s="147">
        <f t="shared" si="4"/>
        <v>6.8965517241379254E-2</v>
      </c>
      <c r="T35" s="148" t="s">
        <v>154</v>
      </c>
      <c r="U35" s="146">
        <f t="shared" si="5"/>
        <v>4.833333333333333</v>
      </c>
      <c r="V35" s="146">
        <f t="shared" si="6"/>
        <v>0</v>
      </c>
      <c r="W35" s="152"/>
    </row>
    <row r="36" spans="2:23" s="150" customFormat="1" ht="18" customHeight="1" x14ac:dyDescent="0.15">
      <c r="B36" s="144">
        <f t="shared" ca="1" si="0"/>
        <v>24</v>
      </c>
      <c r="C36" s="123"/>
      <c r="D36" s="124" t="s">
        <v>311</v>
      </c>
      <c r="E36" s="145" t="s">
        <v>532</v>
      </c>
      <c r="F36" s="145" t="s">
        <v>151</v>
      </c>
      <c r="G36" s="125" t="s">
        <v>152</v>
      </c>
      <c r="H36" s="125" t="s">
        <v>155</v>
      </c>
      <c r="I36" s="125">
        <v>0</v>
      </c>
      <c r="J36" s="125" t="s">
        <v>153</v>
      </c>
      <c r="K36" s="127">
        <v>4.5</v>
      </c>
      <c r="L36" s="127">
        <v>5</v>
      </c>
      <c r="M36" s="127">
        <v>5</v>
      </c>
      <c r="N36" s="127"/>
      <c r="O36" s="127"/>
      <c r="P36" s="146">
        <f t="shared" si="1"/>
        <v>4.5</v>
      </c>
      <c r="Q36" s="146">
        <f t="shared" si="2"/>
        <v>4.833333333333333</v>
      </c>
      <c r="R36" s="146">
        <f t="shared" si="3"/>
        <v>5</v>
      </c>
      <c r="S36" s="147">
        <f t="shared" si="4"/>
        <v>6.8965517241379254E-2</v>
      </c>
      <c r="T36" s="148" t="s">
        <v>154</v>
      </c>
      <c r="U36" s="146">
        <f t="shared" si="5"/>
        <v>4.833333333333333</v>
      </c>
      <c r="V36" s="146">
        <f t="shared" si="6"/>
        <v>0</v>
      </c>
      <c r="W36" s="152"/>
    </row>
    <row r="37" spans="2:23" s="150" customFormat="1" ht="18" customHeight="1" x14ac:dyDescent="0.15">
      <c r="B37" s="144" t="str">
        <f t="shared" ca="1" si="0"/>
        <v>-</v>
      </c>
      <c r="C37" s="123" t="s">
        <v>312</v>
      </c>
      <c r="D37" s="124"/>
      <c r="E37" s="145"/>
      <c r="F37" s="145"/>
      <c r="G37" s="125"/>
      <c r="H37" s="125"/>
      <c r="I37" s="125"/>
      <c r="J37" s="125"/>
      <c r="K37" s="127"/>
      <c r="L37" s="127"/>
      <c r="M37" s="127"/>
      <c r="N37" s="127"/>
      <c r="O37" s="127"/>
      <c r="P37" s="146"/>
      <c r="Q37" s="146"/>
      <c r="R37" s="146"/>
      <c r="S37" s="147"/>
      <c r="T37" s="148"/>
      <c r="U37" s="146"/>
      <c r="V37" s="146" t="str">
        <f t="shared" si="6"/>
        <v/>
      </c>
      <c r="W37" s="152"/>
    </row>
    <row r="38" spans="2:23" s="150" customFormat="1" ht="18" customHeight="1" x14ac:dyDescent="0.15">
      <c r="B38" s="144">
        <f t="shared" ca="1" si="0"/>
        <v>25</v>
      </c>
      <c r="C38" s="123"/>
      <c r="D38" s="124" t="s">
        <v>313</v>
      </c>
      <c r="E38" s="145" t="s">
        <v>532</v>
      </c>
      <c r="F38" s="145" t="s">
        <v>151</v>
      </c>
      <c r="G38" s="125" t="s">
        <v>152</v>
      </c>
      <c r="H38" s="125" t="s">
        <v>155</v>
      </c>
      <c r="I38" s="125">
        <v>0</v>
      </c>
      <c r="J38" s="125" t="s">
        <v>153</v>
      </c>
      <c r="K38" s="127">
        <v>0.2</v>
      </c>
      <c r="L38" s="127">
        <v>0.2</v>
      </c>
      <c r="M38" s="127">
        <v>0.2</v>
      </c>
      <c r="N38" s="127"/>
      <c r="O38" s="127"/>
      <c r="P38" s="146">
        <f t="shared" si="1"/>
        <v>0.2</v>
      </c>
      <c r="Q38" s="146">
        <f t="shared" si="2"/>
        <v>0.20000000000000004</v>
      </c>
      <c r="R38" s="146">
        <f t="shared" si="3"/>
        <v>0.2</v>
      </c>
      <c r="S38" s="147">
        <f t="shared" si="4"/>
        <v>1.3877787807814454E-16</v>
      </c>
      <c r="T38" s="148" t="s">
        <v>154</v>
      </c>
      <c r="U38" s="146">
        <f t="shared" si="5"/>
        <v>0.20000000000000004</v>
      </c>
      <c r="V38" s="146">
        <f t="shared" si="6"/>
        <v>0</v>
      </c>
      <c r="W38" s="152"/>
    </row>
    <row r="39" spans="2:23" s="150" customFormat="1" ht="18" customHeight="1" x14ac:dyDescent="0.15">
      <c r="B39" s="144">
        <f t="shared" ca="1" si="0"/>
        <v>26</v>
      </c>
      <c r="C39" s="125"/>
      <c r="D39" s="123" t="s">
        <v>314</v>
      </c>
      <c r="E39" s="145" t="s">
        <v>532</v>
      </c>
      <c r="F39" s="145" t="s">
        <v>151</v>
      </c>
      <c r="G39" s="125" t="s">
        <v>152</v>
      </c>
      <c r="H39" s="125" t="s">
        <v>155</v>
      </c>
      <c r="I39" s="125">
        <v>0</v>
      </c>
      <c r="J39" s="125" t="s">
        <v>153</v>
      </c>
      <c r="K39" s="127">
        <v>0.3</v>
      </c>
      <c r="L39" s="127">
        <v>0.3</v>
      </c>
      <c r="M39" s="127">
        <v>0.3</v>
      </c>
      <c r="N39" s="127"/>
      <c r="O39" s="127"/>
      <c r="P39" s="146">
        <f t="shared" si="1"/>
        <v>0.3</v>
      </c>
      <c r="Q39" s="146">
        <f t="shared" si="2"/>
        <v>0.3</v>
      </c>
      <c r="R39" s="146">
        <f t="shared" si="3"/>
        <v>0.3</v>
      </c>
      <c r="S39" s="147">
        <f t="shared" si="4"/>
        <v>0</v>
      </c>
      <c r="T39" s="148" t="s">
        <v>154</v>
      </c>
      <c r="U39" s="146">
        <f t="shared" si="5"/>
        <v>0.3</v>
      </c>
      <c r="V39" s="146">
        <f t="shared" si="6"/>
        <v>0</v>
      </c>
      <c r="W39" s="152"/>
    </row>
    <row r="40" spans="2:23" s="150" customFormat="1" ht="18" customHeight="1" x14ac:dyDescent="0.15">
      <c r="B40" s="144">
        <f t="shared" ca="1" si="0"/>
        <v>27</v>
      </c>
      <c r="C40" s="125"/>
      <c r="D40" s="123" t="s">
        <v>315</v>
      </c>
      <c r="E40" s="145" t="s">
        <v>532</v>
      </c>
      <c r="F40" s="145" t="s">
        <v>151</v>
      </c>
      <c r="G40" s="125" t="s">
        <v>156</v>
      </c>
      <c r="H40" s="125" t="s">
        <v>155</v>
      </c>
      <c r="I40" s="125">
        <v>0</v>
      </c>
      <c r="J40" s="125" t="s">
        <v>153</v>
      </c>
      <c r="K40" s="127">
        <v>1</v>
      </c>
      <c r="L40" s="127">
        <v>1</v>
      </c>
      <c r="M40" s="127">
        <v>1.2</v>
      </c>
      <c r="N40" s="127"/>
      <c r="O40" s="127"/>
      <c r="P40" s="146">
        <f t="shared" si="1"/>
        <v>1</v>
      </c>
      <c r="Q40" s="146">
        <f t="shared" si="2"/>
        <v>1.0666666666666667</v>
      </c>
      <c r="R40" s="146">
        <f t="shared" si="3"/>
        <v>1.2</v>
      </c>
      <c r="S40" s="147">
        <f t="shared" si="4"/>
        <v>0.12499999999999997</v>
      </c>
      <c r="T40" s="148" t="s">
        <v>154</v>
      </c>
      <c r="U40" s="146">
        <f t="shared" si="5"/>
        <v>1.0666666666666667</v>
      </c>
      <c r="V40" s="146">
        <f t="shared" si="6"/>
        <v>0</v>
      </c>
      <c r="W40" s="152"/>
    </row>
    <row r="41" spans="2:23" s="150" customFormat="1" ht="18" customHeight="1" x14ac:dyDescent="0.15">
      <c r="B41" s="144">
        <f t="shared" ca="1" si="0"/>
        <v>28</v>
      </c>
      <c r="C41" s="125"/>
      <c r="D41" s="123" t="s">
        <v>301</v>
      </c>
      <c r="E41" s="145" t="s">
        <v>532</v>
      </c>
      <c r="F41" s="145" t="s">
        <v>151</v>
      </c>
      <c r="G41" s="125" t="s">
        <v>152</v>
      </c>
      <c r="H41" s="125" t="s">
        <v>155</v>
      </c>
      <c r="I41" s="125">
        <v>0</v>
      </c>
      <c r="J41" s="125" t="s">
        <v>153</v>
      </c>
      <c r="K41" s="127">
        <v>0.2</v>
      </c>
      <c r="L41" s="127">
        <v>0.2</v>
      </c>
      <c r="M41" s="127">
        <v>0.2</v>
      </c>
      <c r="N41" s="127"/>
      <c r="O41" s="127"/>
      <c r="P41" s="146">
        <f t="shared" si="1"/>
        <v>0.2</v>
      </c>
      <c r="Q41" s="146">
        <f t="shared" si="2"/>
        <v>0.20000000000000004</v>
      </c>
      <c r="R41" s="146">
        <f t="shared" si="3"/>
        <v>0.2</v>
      </c>
      <c r="S41" s="147">
        <f t="shared" si="4"/>
        <v>1.3877787807814454E-16</v>
      </c>
      <c r="T41" s="148" t="s">
        <v>154</v>
      </c>
      <c r="U41" s="146">
        <f t="shared" si="5"/>
        <v>0.20000000000000004</v>
      </c>
      <c r="V41" s="146">
        <f t="shared" si="6"/>
        <v>0</v>
      </c>
      <c r="W41" s="152"/>
    </row>
    <row r="42" spans="2:23" s="154" customFormat="1" ht="18" customHeight="1" x14ac:dyDescent="0.15">
      <c r="B42" s="144" t="str">
        <f t="shared" ca="1" si="0"/>
        <v>-</v>
      </c>
      <c r="C42" s="123" t="s">
        <v>317</v>
      </c>
      <c r="D42" s="123"/>
      <c r="E42" s="153"/>
      <c r="F42" s="145"/>
      <c r="G42" s="125"/>
      <c r="H42" s="125"/>
      <c r="I42" s="125"/>
      <c r="J42" s="125"/>
      <c r="K42" s="127"/>
      <c r="L42" s="127"/>
      <c r="M42" s="127"/>
      <c r="N42" s="127"/>
      <c r="O42" s="127"/>
      <c r="P42" s="146"/>
      <c r="Q42" s="146"/>
      <c r="R42" s="146"/>
      <c r="S42" s="147"/>
      <c r="T42" s="148"/>
      <c r="U42" s="146"/>
      <c r="V42" s="146" t="str">
        <f t="shared" si="6"/>
        <v/>
      </c>
      <c r="W42" s="152"/>
    </row>
    <row r="43" spans="2:23" s="154" customFormat="1" ht="18" customHeight="1" x14ac:dyDescent="0.15">
      <c r="B43" s="144">
        <f t="shared" ca="1" si="0"/>
        <v>29</v>
      </c>
      <c r="C43" s="123"/>
      <c r="D43" s="123" t="s">
        <v>314</v>
      </c>
      <c r="E43" s="153" t="s">
        <v>117</v>
      </c>
      <c r="F43" s="145" t="s">
        <v>151</v>
      </c>
      <c r="G43" s="125" t="s">
        <v>152</v>
      </c>
      <c r="H43" s="125" t="s">
        <v>155</v>
      </c>
      <c r="I43" s="125">
        <v>0</v>
      </c>
      <c r="J43" s="125" t="s">
        <v>153</v>
      </c>
      <c r="K43" s="127">
        <v>0.3</v>
      </c>
      <c r="L43" s="127">
        <v>0.3</v>
      </c>
      <c r="M43" s="127">
        <v>0.3</v>
      </c>
      <c r="N43" s="127"/>
      <c r="O43" s="127"/>
      <c r="P43" s="146">
        <f t="shared" si="1"/>
        <v>0.3</v>
      </c>
      <c r="Q43" s="146">
        <f t="shared" si="2"/>
        <v>0.3</v>
      </c>
      <c r="R43" s="146">
        <f t="shared" si="3"/>
        <v>0.3</v>
      </c>
      <c r="S43" s="147">
        <f t="shared" si="4"/>
        <v>0</v>
      </c>
      <c r="T43" s="148" t="s">
        <v>154</v>
      </c>
      <c r="U43" s="146">
        <f t="shared" si="5"/>
        <v>0.3</v>
      </c>
      <c r="V43" s="146">
        <f t="shared" si="6"/>
        <v>0</v>
      </c>
      <c r="W43" s="152"/>
    </row>
    <row r="44" spans="2:23" s="154" customFormat="1" ht="18" customHeight="1" x14ac:dyDescent="0.15">
      <c r="B44" s="144">
        <f t="shared" ca="1" si="0"/>
        <v>30</v>
      </c>
      <c r="C44" s="125"/>
      <c r="D44" s="123" t="s">
        <v>318</v>
      </c>
      <c r="E44" s="153" t="s">
        <v>117</v>
      </c>
      <c r="F44" s="145" t="s">
        <v>151</v>
      </c>
      <c r="G44" s="125" t="s">
        <v>152</v>
      </c>
      <c r="H44" s="125" t="s">
        <v>155</v>
      </c>
      <c r="I44" s="125">
        <v>0</v>
      </c>
      <c r="J44" s="125" t="s">
        <v>153</v>
      </c>
      <c r="K44" s="127">
        <v>4</v>
      </c>
      <c r="L44" s="127">
        <v>4</v>
      </c>
      <c r="M44" s="127">
        <v>4</v>
      </c>
      <c r="N44" s="127"/>
      <c r="O44" s="127"/>
      <c r="P44" s="146">
        <f t="shared" si="1"/>
        <v>4</v>
      </c>
      <c r="Q44" s="146">
        <f t="shared" si="2"/>
        <v>4</v>
      </c>
      <c r="R44" s="146">
        <f t="shared" si="3"/>
        <v>4</v>
      </c>
      <c r="S44" s="147">
        <f t="shared" si="4"/>
        <v>0</v>
      </c>
      <c r="T44" s="148" t="s">
        <v>154</v>
      </c>
      <c r="U44" s="146">
        <f t="shared" si="5"/>
        <v>4</v>
      </c>
      <c r="V44" s="146">
        <f t="shared" si="6"/>
        <v>0</v>
      </c>
      <c r="W44" s="152"/>
    </row>
    <row r="45" spans="2:23" s="154" customFormat="1" ht="18" customHeight="1" x14ac:dyDescent="0.15">
      <c r="B45" s="144">
        <f t="shared" ca="1" si="0"/>
        <v>31</v>
      </c>
      <c r="C45" s="125"/>
      <c r="D45" s="123" t="s">
        <v>319</v>
      </c>
      <c r="E45" s="153" t="s">
        <v>117</v>
      </c>
      <c r="F45" s="145" t="s">
        <v>151</v>
      </c>
      <c r="G45" s="125" t="s">
        <v>152</v>
      </c>
      <c r="H45" s="125" t="s">
        <v>155</v>
      </c>
      <c r="I45" s="125">
        <v>0</v>
      </c>
      <c r="J45" s="125" t="s">
        <v>153</v>
      </c>
      <c r="K45" s="127">
        <v>0.5</v>
      </c>
      <c r="L45" s="127">
        <v>0.5</v>
      </c>
      <c r="M45" s="127">
        <v>0.5</v>
      </c>
      <c r="N45" s="127"/>
      <c r="O45" s="127"/>
      <c r="P45" s="146">
        <f t="shared" si="1"/>
        <v>0.5</v>
      </c>
      <c r="Q45" s="146">
        <f t="shared" si="2"/>
        <v>0.5</v>
      </c>
      <c r="R45" s="146">
        <f t="shared" si="3"/>
        <v>0.5</v>
      </c>
      <c r="S45" s="147">
        <f t="shared" si="4"/>
        <v>0</v>
      </c>
      <c r="T45" s="148" t="s">
        <v>154</v>
      </c>
      <c r="U45" s="146">
        <f t="shared" si="5"/>
        <v>0.5</v>
      </c>
      <c r="V45" s="146">
        <f t="shared" si="6"/>
        <v>0</v>
      </c>
      <c r="W45" s="152"/>
    </row>
    <row r="46" spans="2:23" s="154" customFormat="1" ht="18" customHeight="1" x14ac:dyDescent="0.15">
      <c r="B46" s="144">
        <f t="shared" ca="1" si="0"/>
        <v>32</v>
      </c>
      <c r="C46" s="125"/>
      <c r="D46" s="123" t="s">
        <v>301</v>
      </c>
      <c r="E46" s="153" t="s">
        <v>117</v>
      </c>
      <c r="F46" s="145" t="s">
        <v>151</v>
      </c>
      <c r="G46" s="125" t="s">
        <v>156</v>
      </c>
      <c r="H46" s="125" t="s">
        <v>155</v>
      </c>
      <c r="I46" s="125">
        <v>0</v>
      </c>
      <c r="J46" s="125" t="s">
        <v>153</v>
      </c>
      <c r="K46" s="127">
        <v>0.2</v>
      </c>
      <c r="L46" s="127">
        <v>0.2</v>
      </c>
      <c r="M46" s="127">
        <v>0.2</v>
      </c>
      <c r="N46" s="127"/>
      <c r="O46" s="127"/>
      <c r="P46" s="146">
        <f t="shared" si="1"/>
        <v>0.2</v>
      </c>
      <c r="Q46" s="146">
        <f t="shared" si="2"/>
        <v>0.20000000000000004</v>
      </c>
      <c r="R46" s="146">
        <f t="shared" si="3"/>
        <v>0.2</v>
      </c>
      <c r="S46" s="147">
        <f t="shared" si="4"/>
        <v>1.3877787807814454E-16</v>
      </c>
      <c r="T46" s="148" t="s">
        <v>154</v>
      </c>
      <c r="U46" s="146">
        <f t="shared" si="5"/>
        <v>0.20000000000000004</v>
      </c>
      <c r="V46" s="146">
        <f t="shared" si="6"/>
        <v>0</v>
      </c>
      <c r="W46" s="152"/>
    </row>
    <row r="47" spans="2:23" s="154" customFormat="1" ht="18" customHeight="1" x14ac:dyDescent="0.15">
      <c r="B47" s="144">
        <f t="shared" ca="1" si="0"/>
        <v>33</v>
      </c>
      <c r="C47" s="125"/>
      <c r="D47" s="123" t="s">
        <v>313</v>
      </c>
      <c r="E47" s="153" t="s">
        <v>117</v>
      </c>
      <c r="F47" s="145" t="s">
        <v>151</v>
      </c>
      <c r="G47" s="125" t="s">
        <v>152</v>
      </c>
      <c r="H47" s="125" t="s">
        <v>155</v>
      </c>
      <c r="I47" s="125">
        <v>0</v>
      </c>
      <c r="J47" s="125" t="s">
        <v>153</v>
      </c>
      <c r="K47" s="127">
        <v>0.2</v>
      </c>
      <c r="L47" s="127">
        <v>0.2</v>
      </c>
      <c r="M47" s="127">
        <v>0.2</v>
      </c>
      <c r="N47" s="127"/>
      <c r="O47" s="127"/>
      <c r="P47" s="146">
        <f t="shared" si="1"/>
        <v>0.2</v>
      </c>
      <c r="Q47" s="146">
        <f t="shared" si="2"/>
        <v>0.20000000000000004</v>
      </c>
      <c r="R47" s="146">
        <f t="shared" si="3"/>
        <v>0.2</v>
      </c>
      <c r="S47" s="147">
        <f t="shared" si="4"/>
        <v>1.3877787807814454E-16</v>
      </c>
      <c r="T47" s="148" t="s">
        <v>154</v>
      </c>
      <c r="U47" s="146">
        <f t="shared" si="5"/>
        <v>0.20000000000000004</v>
      </c>
      <c r="V47" s="146">
        <f t="shared" si="6"/>
        <v>0</v>
      </c>
      <c r="W47" s="152"/>
    </row>
    <row r="48" spans="2:23" s="154" customFormat="1" ht="18" customHeight="1" x14ac:dyDescent="0.15">
      <c r="B48" s="144" t="str">
        <f t="shared" ca="1" si="0"/>
        <v>-</v>
      </c>
      <c r="C48" s="123" t="s">
        <v>320</v>
      </c>
      <c r="D48" s="123"/>
      <c r="E48" s="153"/>
      <c r="F48" s="145"/>
      <c r="G48" s="125"/>
      <c r="H48" s="125"/>
      <c r="I48" s="125"/>
      <c r="J48" s="125"/>
      <c r="K48" s="127"/>
      <c r="L48" s="127"/>
      <c r="M48" s="127"/>
      <c r="N48" s="127"/>
      <c r="O48" s="127"/>
      <c r="P48" s="146"/>
      <c r="Q48" s="146"/>
      <c r="R48" s="146"/>
      <c r="S48" s="147"/>
      <c r="T48" s="148"/>
      <c r="U48" s="146"/>
      <c r="V48" s="146" t="str">
        <f t="shared" si="6"/>
        <v/>
      </c>
      <c r="W48" s="152"/>
    </row>
    <row r="49" spans="2:23" s="154" customFormat="1" ht="18" customHeight="1" x14ac:dyDescent="0.15">
      <c r="B49" s="144">
        <f t="shared" ca="1" si="0"/>
        <v>34</v>
      </c>
      <c r="C49" s="125"/>
      <c r="D49" s="123" t="s">
        <v>321</v>
      </c>
      <c r="E49" s="153" t="s">
        <v>117</v>
      </c>
      <c r="F49" s="145" t="s">
        <v>151</v>
      </c>
      <c r="G49" s="125" t="s">
        <v>152</v>
      </c>
      <c r="H49" s="125" t="s">
        <v>155</v>
      </c>
      <c r="I49" s="125">
        <v>0</v>
      </c>
      <c r="J49" s="125" t="s">
        <v>153</v>
      </c>
      <c r="K49" s="127">
        <v>0.5</v>
      </c>
      <c r="L49" s="127">
        <v>0.5</v>
      </c>
      <c r="M49" s="127">
        <v>0.5</v>
      </c>
      <c r="N49" s="127"/>
      <c r="O49" s="127"/>
      <c r="P49" s="146">
        <f t="shared" si="1"/>
        <v>0.5</v>
      </c>
      <c r="Q49" s="146">
        <f t="shared" si="2"/>
        <v>0.5</v>
      </c>
      <c r="R49" s="146">
        <f t="shared" si="3"/>
        <v>0.5</v>
      </c>
      <c r="S49" s="147">
        <f t="shared" si="4"/>
        <v>0</v>
      </c>
      <c r="T49" s="148" t="s">
        <v>154</v>
      </c>
      <c r="U49" s="146">
        <f t="shared" si="5"/>
        <v>0.5</v>
      </c>
      <c r="V49" s="146">
        <f t="shared" si="6"/>
        <v>0</v>
      </c>
      <c r="W49" s="152"/>
    </row>
    <row r="50" spans="2:23" s="154" customFormat="1" ht="18" customHeight="1" x14ac:dyDescent="0.15">
      <c r="B50" s="144">
        <f t="shared" ca="1" si="0"/>
        <v>35</v>
      </c>
      <c r="C50" s="123"/>
      <c r="D50" s="123" t="s">
        <v>301</v>
      </c>
      <c r="E50" s="153" t="s">
        <v>117</v>
      </c>
      <c r="F50" s="145" t="s">
        <v>151</v>
      </c>
      <c r="G50" s="125" t="s">
        <v>152</v>
      </c>
      <c r="H50" s="125" t="s">
        <v>155</v>
      </c>
      <c r="I50" s="125">
        <v>0</v>
      </c>
      <c r="J50" s="125" t="s">
        <v>153</v>
      </c>
      <c r="K50" s="127">
        <v>0.2</v>
      </c>
      <c r="L50" s="127">
        <v>0.2</v>
      </c>
      <c r="M50" s="127">
        <v>0.2</v>
      </c>
      <c r="N50" s="127"/>
      <c r="O50" s="127"/>
      <c r="P50" s="146">
        <f t="shared" si="1"/>
        <v>0.2</v>
      </c>
      <c r="Q50" s="146">
        <f t="shared" si="2"/>
        <v>0.20000000000000004</v>
      </c>
      <c r="R50" s="146">
        <f t="shared" si="3"/>
        <v>0.2</v>
      </c>
      <c r="S50" s="147">
        <f t="shared" si="4"/>
        <v>1.3877787807814454E-16</v>
      </c>
      <c r="T50" s="148" t="s">
        <v>154</v>
      </c>
      <c r="U50" s="146">
        <f t="shared" si="5"/>
        <v>0.20000000000000004</v>
      </c>
      <c r="V50" s="146">
        <f t="shared" si="6"/>
        <v>0</v>
      </c>
      <c r="W50" s="152"/>
    </row>
    <row r="51" spans="2:23" s="154" customFormat="1" ht="18" customHeight="1" x14ac:dyDescent="0.15">
      <c r="B51" s="144">
        <f t="shared" ca="1" si="0"/>
        <v>36</v>
      </c>
      <c r="C51" s="125"/>
      <c r="D51" s="123" t="s">
        <v>313</v>
      </c>
      <c r="E51" s="153" t="s">
        <v>117</v>
      </c>
      <c r="F51" s="145" t="s">
        <v>151</v>
      </c>
      <c r="G51" s="125" t="s">
        <v>152</v>
      </c>
      <c r="H51" s="125" t="s">
        <v>155</v>
      </c>
      <c r="I51" s="125">
        <v>0</v>
      </c>
      <c r="J51" s="125" t="s">
        <v>153</v>
      </c>
      <c r="K51" s="127">
        <v>0.2</v>
      </c>
      <c r="L51" s="127">
        <v>0.2</v>
      </c>
      <c r="M51" s="127">
        <v>0.2</v>
      </c>
      <c r="N51" s="127"/>
      <c r="O51" s="127"/>
      <c r="P51" s="146">
        <f t="shared" si="1"/>
        <v>0.2</v>
      </c>
      <c r="Q51" s="146">
        <f t="shared" si="2"/>
        <v>0.20000000000000004</v>
      </c>
      <c r="R51" s="146">
        <f t="shared" si="3"/>
        <v>0.2</v>
      </c>
      <c r="S51" s="147">
        <f t="shared" si="4"/>
        <v>1.3877787807814454E-16</v>
      </c>
      <c r="T51" s="148" t="s">
        <v>154</v>
      </c>
      <c r="U51" s="146">
        <f t="shared" si="5"/>
        <v>0.20000000000000004</v>
      </c>
      <c r="V51" s="146">
        <f t="shared" si="6"/>
        <v>0</v>
      </c>
      <c r="W51" s="152"/>
    </row>
    <row r="52" spans="2:23" s="154" customFormat="1" ht="18" customHeight="1" x14ac:dyDescent="0.15">
      <c r="B52" s="144" t="str">
        <f t="shared" ca="1" si="0"/>
        <v>-</v>
      </c>
      <c r="C52" s="123" t="s">
        <v>305</v>
      </c>
      <c r="D52" s="124"/>
      <c r="E52" s="153"/>
      <c r="F52" s="145"/>
      <c r="G52" s="125"/>
      <c r="H52" s="125"/>
      <c r="I52" s="125"/>
      <c r="J52" s="125"/>
      <c r="K52" s="127"/>
      <c r="L52" s="128"/>
      <c r="M52" s="127"/>
      <c r="N52" s="127"/>
      <c r="O52" s="127"/>
      <c r="P52" s="146"/>
      <c r="Q52" s="146"/>
      <c r="R52" s="146"/>
      <c r="S52" s="147"/>
      <c r="T52" s="148"/>
      <c r="U52" s="146"/>
      <c r="V52" s="146" t="str">
        <f t="shared" si="6"/>
        <v/>
      </c>
      <c r="W52" s="152"/>
    </row>
    <row r="53" spans="2:23" s="154" customFormat="1" ht="18" customHeight="1" x14ac:dyDescent="0.15">
      <c r="B53" s="144">
        <f t="shared" ca="1" si="0"/>
        <v>37</v>
      </c>
      <c r="C53" s="125"/>
      <c r="D53" s="123" t="s">
        <v>323</v>
      </c>
      <c r="E53" s="153" t="s">
        <v>533</v>
      </c>
      <c r="F53" s="145" t="s">
        <v>151</v>
      </c>
      <c r="G53" s="125" t="s">
        <v>156</v>
      </c>
      <c r="H53" s="125" t="s">
        <v>155</v>
      </c>
      <c r="I53" s="125">
        <v>0</v>
      </c>
      <c r="J53" s="125" t="s">
        <v>153</v>
      </c>
      <c r="K53" s="127">
        <v>3</v>
      </c>
      <c r="L53" s="127">
        <v>3</v>
      </c>
      <c r="M53" s="127">
        <v>3</v>
      </c>
      <c r="N53" s="127"/>
      <c r="O53" s="127"/>
      <c r="P53" s="146">
        <f t="shared" si="1"/>
        <v>3</v>
      </c>
      <c r="Q53" s="146">
        <f t="shared" si="2"/>
        <v>3</v>
      </c>
      <c r="R53" s="146">
        <f t="shared" si="3"/>
        <v>3</v>
      </c>
      <c r="S53" s="147">
        <f t="shared" si="4"/>
        <v>0</v>
      </c>
      <c r="T53" s="148" t="s">
        <v>154</v>
      </c>
      <c r="U53" s="146">
        <f t="shared" si="5"/>
        <v>3</v>
      </c>
      <c r="V53" s="146">
        <f t="shared" si="6"/>
        <v>0</v>
      </c>
      <c r="W53" s="152"/>
    </row>
    <row r="54" spans="2:23" s="154" customFormat="1" ht="18" customHeight="1" x14ac:dyDescent="0.15">
      <c r="B54" s="144">
        <f t="shared" ca="1" si="0"/>
        <v>38</v>
      </c>
      <c r="C54" s="125"/>
      <c r="D54" s="123" t="s">
        <v>324</v>
      </c>
      <c r="E54" s="153" t="s">
        <v>533</v>
      </c>
      <c r="F54" s="145" t="s">
        <v>151</v>
      </c>
      <c r="G54" s="125" t="s">
        <v>152</v>
      </c>
      <c r="H54" s="125" t="s">
        <v>155</v>
      </c>
      <c r="I54" s="125">
        <v>0</v>
      </c>
      <c r="J54" s="125" t="s">
        <v>153</v>
      </c>
      <c r="K54" s="127">
        <v>2</v>
      </c>
      <c r="L54" s="127">
        <v>2</v>
      </c>
      <c r="M54" s="127">
        <v>2</v>
      </c>
      <c r="N54" s="127"/>
      <c r="O54" s="127"/>
      <c r="P54" s="146">
        <f t="shared" si="1"/>
        <v>2</v>
      </c>
      <c r="Q54" s="146">
        <f t="shared" si="2"/>
        <v>2</v>
      </c>
      <c r="R54" s="146">
        <f t="shared" si="3"/>
        <v>2</v>
      </c>
      <c r="S54" s="147">
        <f t="shared" si="4"/>
        <v>0</v>
      </c>
      <c r="T54" s="148" t="s">
        <v>154</v>
      </c>
      <c r="U54" s="146">
        <f t="shared" si="5"/>
        <v>2</v>
      </c>
      <c r="V54" s="146">
        <f t="shared" si="6"/>
        <v>0</v>
      </c>
      <c r="W54" s="152"/>
    </row>
    <row r="55" spans="2:23" s="154" customFormat="1" ht="18" customHeight="1" x14ac:dyDescent="0.15">
      <c r="B55" s="144">
        <f t="shared" ca="1" si="0"/>
        <v>39</v>
      </c>
      <c r="C55" s="125"/>
      <c r="D55" s="123" t="s">
        <v>325</v>
      </c>
      <c r="E55" s="153" t="s">
        <v>533</v>
      </c>
      <c r="F55" s="145" t="s">
        <v>151</v>
      </c>
      <c r="G55" s="125" t="s">
        <v>152</v>
      </c>
      <c r="H55" s="125" t="s">
        <v>155</v>
      </c>
      <c r="I55" s="125">
        <v>0</v>
      </c>
      <c r="J55" s="125" t="s">
        <v>153</v>
      </c>
      <c r="K55" s="127">
        <v>2</v>
      </c>
      <c r="L55" s="127">
        <v>2</v>
      </c>
      <c r="M55" s="127">
        <v>2</v>
      </c>
      <c r="N55" s="127"/>
      <c r="O55" s="127"/>
      <c r="P55" s="146">
        <f t="shared" si="1"/>
        <v>2</v>
      </c>
      <c r="Q55" s="146">
        <f t="shared" si="2"/>
        <v>2</v>
      </c>
      <c r="R55" s="146">
        <f t="shared" si="3"/>
        <v>2</v>
      </c>
      <c r="S55" s="147">
        <f t="shared" si="4"/>
        <v>0</v>
      </c>
      <c r="T55" s="148" t="s">
        <v>154</v>
      </c>
      <c r="U55" s="146">
        <f t="shared" si="5"/>
        <v>2</v>
      </c>
      <c r="V55" s="146">
        <f t="shared" si="6"/>
        <v>0</v>
      </c>
      <c r="W55" s="152"/>
    </row>
    <row r="56" spans="2:23" s="154" customFormat="1" ht="18" customHeight="1" x14ac:dyDescent="0.15">
      <c r="B56" s="144">
        <f t="shared" ca="1" si="0"/>
        <v>40</v>
      </c>
      <c r="C56" s="125"/>
      <c r="D56" s="123" t="s">
        <v>326</v>
      </c>
      <c r="E56" s="153" t="s">
        <v>533</v>
      </c>
      <c r="F56" s="145" t="s">
        <v>151</v>
      </c>
      <c r="G56" s="125" t="s">
        <v>152</v>
      </c>
      <c r="H56" s="125" t="s">
        <v>155</v>
      </c>
      <c r="I56" s="125">
        <v>0</v>
      </c>
      <c r="J56" s="125" t="s">
        <v>153</v>
      </c>
      <c r="K56" s="127">
        <v>2</v>
      </c>
      <c r="L56" s="127">
        <v>2</v>
      </c>
      <c r="M56" s="127">
        <v>2</v>
      </c>
      <c r="N56" s="127"/>
      <c r="O56" s="127"/>
      <c r="P56" s="146">
        <f t="shared" si="1"/>
        <v>2</v>
      </c>
      <c r="Q56" s="146">
        <f t="shared" si="2"/>
        <v>2</v>
      </c>
      <c r="R56" s="146">
        <f t="shared" si="3"/>
        <v>2</v>
      </c>
      <c r="S56" s="147">
        <f t="shared" si="4"/>
        <v>0</v>
      </c>
      <c r="T56" s="148" t="s">
        <v>154</v>
      </c>
      <c r="U56" s="146">
        <f t="shared" si="5"/>
        <v>2</v>
      </c>
      <c r="V56" s="146">
        <f t="shared" si="6"/>
        <v>0</v>
      </c>
      <c r="W56" s="152"/>
    </row>
    <row r="57" spans="2:23" s="154" customFormat="1" ht="18" customHeight="1" x14ac:dyDescent="0.15">
      <c r="B57" s="144">
        <f t="shared" ca="1" si="0"/>
        <v>41</v>
      </c>
      <c r="C57" s="125"/>
      <c r="D57" s="123" t="s">
        <v>327</v>
      </c>
      <c r="E57" s="153" t="s">
        <v>533</v>
      </c>
      <c r="F57" s="145" t="s">
        <v>151</v>
      </c>
      <c r="G57" s="125" t="s">
        <v>152</v>
      </c>
      <c r="H57" s="125" t="s">
        <v>155</v>
      </c>
      <c r="I57" s="125">
        <v>0</v>
      </c>
      <c r="J57" s="125" t="s">
        <v>153</v>
      </c>
      <c r="K57" s="127">
        <v>2</v>
      </c>
      <c r="L57" s="127">
        <v>2</v>
      </c>
      <c r="M57" s="127">
        <v>2</v>
      </c>
      <c r="N57" s="127"/>
      <c r="O57" s="127"/>
      <c r="P57" s="146">
        <f t="shared" si="1"/>
        <v>2</v>
      </c>
      <c r="Q57" s="146">
        <f t="shared" si="2"/>
        <v>2</v>
      </c>
      <c r="R57" s="146">
        <f t="shared" si="3"/>
        <v>2</v>
      </c>
      <c r="S57" s="147">
        <f t="shared" si="4"/>
        <v>0</v>
      </c>
      <c r="T57" s="148" t="s">
        <v>154</v>
      </c>
      <c r="U57" s="146">
        <f t="shared" si="5"/>
        <v>2</v>
      </c>
      <c r="V57" s="146">
        <f t="shared" si="6"/>
        <v>0</v>
      </c>
      <c r="W57" s="152"/>
    </row>
    <row r="58" spans="2:23" s="154" customFormat="1" ht="18" customHeight="1" x14ac:dyDescent="0.15">
      <c r="B58" s="144">
        <f t="shared" ca="1" si="0"/>
        <v>42</v>
      </c>
      <c r="C58" s="125"/>
      <c r="D58" s="123" t="s">
        <v>328</v>
      </c>
      <c r="E58" s="153" t="s">
        <v>533</v>
      </c>
      <c r="F58" s="145" t="s">
        <v>151</v>
      </c>
      <c r="G58" s="125" t="s">
        <v>156</v>
      </c>
      <c r="H58" s="125" t="s">
        <v>155</v>
      </c>
      <c r="I58" s="125">
        <v>0</v>
      </c>
      <c r="J58" s="125" t="s">
        <v>157</v>
      </c>
      <c r="K58" s="127">
        <v>2</v>
      </c>
      <c r="L58" s="127">
        <v>2</v>
      </c>
      <c r="M58" s="127">
        <v>2</v>
      </c>
      <c r="N58" s="127"/>
      <c r="O58" s="127"/>
      <c r="P58" s="146">
        <f t="shared" si="1"/>
        <v>2</v>
      </c>
      <c r="Q58" s="146">
        <f t="shared" si="2"/>
        <v>2</v>
      </c>
      <c r="R58" s="146">
        <f t="shared" si="3"/>
        <v>2</v>
      </c>
      <c r="S58" s="147">
        <f t="shared" si="4"/>
        <v>0</v>
      </c>
      <c r="T58" s="148" t="s">
        <v>154</v>
      </c>
      <c r="U58" s="146">
        <f t="shared" si="5"/>
        <v>2</v>
      </c>
      <c r="V58" s="146">
        <f t="shared" si="6"/>
        <v>0</v>
      </c>
      <c r="W58" s="152"/>
    </row>
    <row r="59" spans="2:23" s="154" customFormat="1" ht="18" customHeight="1" x14ac:dyDescent="0.15">
      <c r="B59" s="144">
        <f t="shared" ca="1" si="0"/>
        <v>43</v>
      </c>
      <c r="C59" s="125"/>
      <c r="D59" s="123" t="s">
        <v>329</v>
      </c>
      <c r="E59" s="153" t="s">
        <v>533</v>
      </c>
      <c r="F59" s="145" t="s">
        <v>151</v>
      </c>
      <c r="G59" s="125" t="s">
        <v>152</v>
      </c>
      <c r="H59" s="125" t="s">
        <v>155</v>
      </c>
      <c r="I59" s="125">
        <v>0</v>
      </c>
      <c r="J59" s="125" t="s">
        <v>153</v>
      </c>
      <c r="K59" s="127">
        <v>2</v>
      </c>
      <c r="L59" s="127">
        <v>2</v>
      </c>
      <c r="M59" s="127">
        <v>2</v>
      </c>
      <c r="N59" s="127"/>
      <c r="O59" s="127"/>
      <c r="P59" s="146">
        <f t="shared" si="1"/>
        <v>2</v>
      </c>
      <c r="Q59" s="146">
        <f t="shared" si="2"/>
        <v>2</v>
      </c>
      <c r="R59" s="146">
        <f t="shared" si="3"/>
        <v>2</v>
      </c>
      <c r="S59" s="147">
        <f t="shared" si="4"/>
        <v>0</v>
      </c>
      <c r="T59" s="148" t="s">
        <v>154</v>
      </c>
      <c r="U59" s="146">
        <f t="shared" si="5"/>
        <v>2</v>
      </c>
      <c r="V59" s="146">
        <f t="shared" si="6"/>
        <v>0</v>
      </c>
      <c r="W59" s="152"/>
    </row>
    <row r="60" spans="2:23" s="154" customFormat="1" ht="18" customHeight="1" x14ac:dyDescent="0.15">
      <c r="B60" s="144">
        <f t="shared" ca="1" si="0"/>
        <v>44</v>
      </c>
      <c r="C60" s="125"/>
      <c r="D60" s="123" t="s">
        <v>330</v>
      </c>
      <c r="E60" s="153" t="s">
        <v>533</v>
      </c>
      <c r="F60" s="145" t="s">
        <v>151</v>
      </c>
      <c r="G60" s="125" t="s">
        <v>152</v>
      </c>
      <c r="H60" s="125" t="s">
        <v>155</v>
      </c>
      <c r="I60" s="125">
        <v>0</v>
      </c>
      <c r="J60" s="125" t="s">
        <v>153</v>
      </c>
      <c r="K60" s="127">
        <v>5</v>
      </c>
      <c r="L60" s="127">
        <v>5</v>
      </c>
      <c r="M60" s="127">
        <v>5</v>
      </c>
      <c r="N60" s="127"/>
      <c r="O60" s="127"/>
      <c r="P60" s="146">
        <f t="shared" si="1"/>
        <v>5</v>
      </c>
      <c r="Q60" s="146">
        <f t="shared" si="2"/>
        <v>5</v>
      </c>
      <c r="R60" s="146">
        <f t="shared" si="3"/>
        <v>5</v>
      </c>
      <c r="S60" s="147">
        <f t="shared" si="4"/>
        <v>0</v>
      </c>
      <c r="T60" s="148" t="s">
        <v>154</v>
      </c>
      <c r="U60" s="146">
        <f t="shared" si="5"/>
        <v>5</v>
      </c>
      <c r="V60" s="146">
        <f t="shared" si="6"/>
        <v>0</v>
      </c>
      <c r="W60" s="152"/>
    </row>
    <row r="61" spans="2:23" s="154" customFormat="1" ht="18" customHeight="1" x14ac:dyDescent="0.15">
      <c r="B61" s="144">
        <f t="shared" ca="1" si="0"/>
        <v>45</v>
      </c>
      <c r="C61" s="125"/>
      <c r="D61" s="123" t="s">
        <v>331</v>
      </c>
      <c r="E61" s="153" t="s">
        <v>533</v>
      </c>
      <c r="F61" s="145" t="s">
        <v>151</v>
      </c>
      <c r="G61" s="125" t="s">
        <v>152</v>
      </c>
      <c r="H61" s="125" t="s">
        <v>155</v>
      </c>
      <c r="I61" s="125">
        <v>0</v>
      </c>
      <c r="J61" s="125" t="s">
        <v>153</v>
      </c>
      <c r="K61" s="127">
        <v>5</v>
      </c>
      <c r="L61" s="127">
        <v>5</v>
      </c>
      <c r="M61" s="127">
        <v>5</v>
      </c>
      <c r="N61" s="127"/>
      <c r="O61" s="127"/>
      <c r="P61" s="146">
        <f t="shared" si="1"/>
        <v>5</v>
      </c>
      <c r="Q61" s="146">
        <f t="shared" si="2"/>
        <v>5</v>
      </c>
      <c r="R61" s="146">
        <f t="shared" si="3"/>
        <v>5</v>
      </c>
      <c r="S61" s="147">
        <f t="shared" si="4"/>
        <v>0</v>
      </c>
      <c r="T61" s="148" t="s">
        <v>154</v>
      </c>
      <c r="U61" s="146">
        <f t="shared" si="5"/>
        <v>5</v>
      </c>
      <c r="V61" s="146">
        <f t="shared" si="6"/>
        <v>0</v>
      </c>
      <c r="W61" s="152"/>
    </row>
    <row r="62" spans="2:23" s="154" customFormat="1" ht="18" customHeight="1" x14ac:dyDescent="0.15">
      <c r="B62" s="144">
        <f t="shared" ca="1" si="0"/>
        <v>46</v>
      </c>
      <c r="C62" s="130"/>
      <c r="D62" s="131" t="s">
        <v>332</v>
      </c>
      <c r="E62" s="153" t="s">
        <v>533</v>
      </c>
      <c r="F62" s="145" t="s">
        <v>151</v>
      </c>
      <c r="G62" s="125" t="s">
        <v>152</v>
      </c>
      <c r="H62" s="125" t="s">
        <v>155</v>
      </c>
      <c r="I62" s="125">
        <v>0</v>
      </c>
      <c r="J62" s="125" t="s">
        <v>153</v>
      </c>
      <c r="K62" s="133">
        <v>5</v>
      </c>
      <c r="L62" s="133">
        <v>5</v>
      </c>
      <c r="M62" s="133">
        <v>5</v>
      </c>
      <c r="N62" s="127"/>
      <c r="O62" s="127"/>
      <c r="P62" s="146">
        <f t="shared" si="1"/>
        <v>5</v>
      </c>
      <c r="Q62" s="146">
        <f t="shared" si="2"/>
        <v>5</v>
      </c>
      <c r="R62" s="146">
        <f t="shared" si="3"/>
        <v>5</v>
      </c>
      <c r="S62" s="147">
        <f t="shared" si="4"/>
        <v>0</v>
      </c>
      <c r="T62" s="148" t="s">
        <v>154</v>
      </c>
      <c r="U62" s="146">
        <f t="shared" si="5"/>
        <v>5</v>
      </c>
      <c r="V62" s="146">
        <f t="shared" si="6"/>
        <v>0</v>
      </c>
      <c r="W62" s="152"/>
    </row>
    <row r="63" spans="2:23" s="154" customFormat="1" ht="18" customHeight="1" x14ac:dyDescent="0.15">
      <c r="B63" s="144">
        <f t="shared" ca="1" si="0"/>
        <v>47</v>
      </c>
      <c r="C63" s="130"/>
      <c r="D63" s="131" t="s">
        <v>333</v>
      </c>
      <c r="E63" s="153" t="s">
        <v>533</v>
      </c>
      <c r="F63" s="145" t="s">
        <v>151</v>
      </c>
      <c r="G63" s="125" t="s">
        <v>152</v>
      </c>
      <c r="H63" s="125" t="s">
        <v>155</v>
      </c>
      <c r="I63" s="125">
        <v>0</v>
      </c>
      <c r="J63" s="125" t="s">
        <v>153</v>
      </c>
      <c r="K63" s="133">
        <v>5</v>
      </c>
      <c r="L63" s="133">
        <v>5</v>
      </c>
      <c r="M63" s="133">
        <v>5</v>
      </c>
      <c r="N63" s="127"/>
      <c r="O63" s="127"/>
      <c r="P63" s="146">
        <f t="shared" si="1"/>
        <v>5</v>
      </c>
      <c r="Q63" s="146">
        <f t="shared" si="2"/>
        <v>5</v>
      </c>
      <c r="R63" s="146">
        <f t="shared" si="3"/>
        <v>5</v>
      </c>
      <c r="S63" s="147">
        <f t="shared" si="4"/>
        <v>0</v>
      </c>
      <c r="T63" s="148" t="s">
        <v>154</v>
      </c>
      <c r="U63" s="146">
        <f t="shared" si="5"/>
        <v>5</v>
      </c>
      <c r="V63" s="146">
        <f t="shared" si="6"/>
        <v>0</v>
      </c>
      <c r="W63" s="152"/>
    </row>
    <row r="64" spans="2:23" s="154" customFormat="1" ht="18" customHeight="1" x14ac:dyDescent="0.15">
      <c r="B64" s="144">
        <f t="shared" ca="1" si="0"/>
        <v>48</v>
      </c>
      <c r="C64" s="125"/>
      <c r="D64" s="123" t="s">
        <v>334</v>
      </c>
      <c r="E64" s="153" t="s">
        <v>533</v>
      </c>
      <c r="F64" s="145" t="s">
        <v>151</v>
      </c>
      <c r="G64" s="125" t="s">
        <v>152</v>
      </c>
      <c r="H64" s="125" t="s">
        <v>155</v>
      </c>
      <c r="I64" s="125">
        <v>0</v>
      </c>
      <c r="J64" s="125" t="s">
        <v>153</v>
      </c>
      <c r="K64" s="127">
        <v>1</v>
      </c>
      <c r="L64" s="127">
        <v>1</v>
      </c>
      <c r="M64" s="127">
        <v>1</v>
      </c>
      <c r="N64" s="127"/>
      <c r="O64" s="127"/>
      <c r="P64" s="146">
        <f t="shared" si="1"/>
        <v>1</v>
      </c>
      <c r="Q64" s="146">
        <f t="shared" si="2"/>
        <v>1</v>
      </c>
      <c r="R64" s="146">
        <f t="shared" si="3"/>
        <v>1</v>
      </c>
      <c r="S64" s="147">
        <f t="shared" si="4"/>
        <v>0</v>
      </c>
      <c r="T64" s="148" t="s">
        <v>154</v>
      </c>
      <c r="U64" s="146">
        <f t="shared" si="5"/>
        <v>1</v>
      </c>
      <c r="V64" s="146">
        <f t="shared" si="6"/>
        <v>0</v>
      </c>
      <c r="W64" s="152"/>
    </row>
    <row r="65" spans="2:23" s="154" customFormat="1" ht="18" customHeight="1" x14ac:dyDescent="0.15">
      <c r="B65" s="144">
        <f t="shared" ca="1" si="0"/>
        <v>49</v>
      </c>
      <c r="C65" s="125"/>
      <c r="D65" s="123" t="s">
        <v>335</v>
      </c>
      <c r="E65" s="153" t="s">
        <v>533</v>
      </c>
      <c r="F65" s="145" t="s">
        <v>151</v>
      </c>
      <c r="G65" s="125" t="s">
        <v>152</v>
      </c>
      <c r="H65" s="125" t="s">
        <v>155</v>
      </c>
      <c r="I65" s="125">
        <v>0</v>
      </c>
      <c r="J65" s="125" t="s">
        <v>153</v>
      </c>
      <c r="K65" s="127">
        <v>5</v>
      </c>
      <c r="L65" s="127">
        <v>4.5</v>
      </c>
      <c r="M65" s="127">
        <v>5</v>
      </c>
      <c r="N65" s="127"/>
      <c r="O65" s="127"/>
      <c r="P65" s="146">
        <f t="shared" si="1"/>
        <v>4.5</v>
      </c>
      <c r="Q65" s="146">
        <f t="shared" si="2"/>
        <v>4.833333333333333</v>
      </c>
      <c r="R65" s="146">
        <f t="shared" si="3"/>
        <v>5</v>
      </c>
      <c r="S65" s="147">
        <f t="shared" si="4"/>
        <v>6.8965517241379254E-2</v>
      </c>
      <c r="T65" s="148" t="s">
        <v>154</v>
      </c>
      <c r="U65" s="146">
        <f t="shared" si="5"/>
        <v>4.833333333333333</v>
      </c>
      <c r="V65" s="146">
        <f t="shared" si="6"/>
        <v>0</v>
      </c>
      <c r="W65" s="152"/>
    </row>
    <row r="66" spans="2:23" s="154" customFormat="1" ht="18" customHeight="1" x14ac:dyDescent="0.15">
      <c r="B66" s="144">
        <f t="shared" ca="1" si="0"/>
        <v>50</v>
      </c>
      <c r="C66" s="125"/>
      <c r="D66" s="131" t="s">
        <v>336</v>
      </c>
      <c r="E66" s="153" t="s">
        <v>533</v>
      </c>
      <c r="F66" s="145" t="s">
        <v>151</v>
      </c>
      <c r="G66" s="125" t="s">
        <v>152</v>
      </c>
      <c r="H66" s="125" t="s">
        <v>155</v>
      </c>
      <c r="I66" s="125">
        <v>0</v>
      </c>
      <c r="J66" s="125" t="s">
        <v>157</v>
      </c>
      <c r="K66" s="127">
        <v>1</v>
      </c>
      <c r="L66" s="127">
        <v>1</v>
      </c>
      <c r="M66" s="127">
        <v>1</v>
      </c>
      <c r="N66" s="127"/>
      <c r="O66" s="127"/>
      <c r="P66" s="146">
        <f t="shared" si="1"/>
        <v>1</v>
      </c>
      <c r="Q66" s="146">
        <f t="shared" si="2"/>
        <v>1</v>
      </c>
      <c r="R66" s="146">
        <f t="shared" si="3"/>
        <v>1</v>
      </c>
      <c r="S66" s="147">
        <f t="shared" si="4"/>
        <v>0</v>
      </c>
      <c r="T66" s="148" t="s">
        <v>154</v>
      </c>
      <c r="U66" s="146">
        <f t="shared" si="5"/>
        <v>1</v>
      </c>
      <c r="V66" s="146">
        <f t="shared" si="6"/>
        <v>0</v>
      </c>
      <c r="W66" s="152"/>
    </row>
    <row r="67" spans="2:23" s="154" customFormat="1" ht="18" customHeight="1" x14ac:dyDescent="0.15">
      <c r="B67" s="144">
        <f t="shared" ca="1" si="0"/>
        <v>51</v>
      </c>
      <c r="C67" s="125"/>
      <c r="D67" s="131" t="s">
        <v>337</v>
      </c>
      <c r="E67" s="153" t="s">
        <v>533</v>
      </c>
      <c r="F67" s="145" t="s">
        <v>151</v>
      </c>
      <c r="G67" s="125" t="s">
        <v>152</v>
      </c>
      <c r="H67" s="125" t="s">
        <v>155</v>
      </c>
      <c r="I67" s="125">
        <v>0</v>
      </c>
      <c r="J67" s="125" t="s">
        <v>157</v>
      </c>
      <c r="K67" s="127">
        <v>3</v>
      </c>
      <c r="L67" s="127">
        <v>3</v>
      </c>
      <c r="M67" s="127">
        <v>3</v>
      </c>
      <c r="N67" s="127"/>
      <c r="O67" s="127"/>
      <c r="P67" s="146">
        <f t="shared" si="1"/>
        <v>3</v>
      </c>
      <c r="Q67" s="146">
        <f t="shared" si="2"/>
        <v>3</v>
      </c>
      <c r="R67" s="146">
        <f t="shared" si="3"/>
        <v>3</v>
      </c>
      <c r="S67" s="147">
        <f t="shared" si="4"/>
        <v>0</v>
      </c>
      <c r="T67" s="148" t="s">
        <v>154</v>
      </c>
      <c r="U67" s="146">
        <f t="shared" si="5"/>
        <v>3</v>
      </c>
      <c r="V67" s="146">
        <f t="shared" si="6"/>
        <v>0</v>
      </c>
      <c r="W67" s="152"/>
    </row>
    <row r="68" spans="2:23" s="154" customFormat="1" ht="18" customHeight="1" x14ac:dyDescent="0.15">
      <c r="B68" s="144">
        <f t="shared" ca="1" si="0"/>
        <v>52</v>
      </c>
      <c r="C68" s="125"/>
      <c r="D68" s="131" t="s">
        <v>338</v>
      </c>
      <c r="E68" s="153" t="s">
        <v>533</v>
      </c>
      <c r="F68" s="145" t="s">
        <v>151</v>
      </c>
      <c r="G68" s="125" t="s">
        <v>152</v>
      </c>
      <c r="H68" s="125" t="s">
        <v>155</v>
      </c>
      <c r="I68" s="125">
        <v>0</v>
      </c>
      <c r="J68" s="125" t="s">
        <v>157</v>
      </c>
      <c r="K68" s="127">
        <v>3</v>
      </c>
      <c r="L68" s="127">
        <v>3</v>
      </c>
      <c r="M68" s="127">
        <v>3</v>
      </c>
      <c r="N68" s="127"/>
      <c r="O68" s="127"/>
      <c r="P68" s="146">
        <f t="shared" si="1"/>
        <v>3</v>
      </c>
      <c r="Q68" s="146">
        <f t="shared" si="2"/>
        <v>3</v>
      </c>
      <c r="R68" s="146">
        <f t="shared" si="3"/>
        <v>3</v>
      </c>
      <c r="S68" s="147">
        <f t="shared" si="4"/>
        <v>0</v>
      </c>
      <c r="T68" s="148" t="s">
        <v>154</v>
      </c>
      <c r="U68" s="146">
        <f t="shared" si="5"/>
        <v>3</v>
      </c>
      <c r="V68" s="146">
        <f t="shared" si="6"/>
        <v>0</v>
      </c>
      <c r="W68" s="152"/>
    </row>
    <row r="69" spans="2:23" s="154" customFormat="1" ht="18" customHeight="1" x14ac:dyDescent="0.15">
      <c r="B69" s="144">
        <f t="shared" ca="1" si="0"/>
        <v>53</v>
      </c>
      <c r="C69" s="125"/>
      <c r="D69" s="131" t="s">
        <v>339</v>
      </c>
      <c r="E69" s="153" t="s">
        <v>533</v>
      </c>
      <c r="F69" s="145" t="s">
        <v>151</v>
      </c>
      <c r="G69" s="125" t="s">
        <v>152</v>
      </c>
      <c r="H69" s="125" t="s">
        <v>155</v>
      </c>
      <c r="I69" s="125">
        <v>0</v>
      </c>
      <c r="J69" s="125" t="s">
        <v>157</v>
      </c>
      <c r="K69" s="127">
        <v>3</v>
      </c>
      <c r="L69" s="127">
        <v>3</v>
      </c>
      <c r="M69" s="127">
        <v>3.5</v>
      </c>
      <c r="N69" s="127"/>
      <c r="O69" s="127"/>
      <c r="P69" s="146">
        <f t="shared" si="1"/>
        <v>3</v>
      </c>
      <c r="Q69" s="146">
        <f t="shared" si="2"/>
        <v>3.1666666666666665</v>
      </c>
      <c r="R69" s="146">
        <f t="shared" si="3"/>
        <v>3.5</v>
      </c>
      <c r="S69" s="147">
        <f t="shared" si="4"/>
        <v>0.10526315789473689</v>
      </c>
      <c r="T69" s="148" t="s">
        <v>154</v>
      </c>
      <c r="U69" s="146">
        <f t="shared" si="5"/>
        <v>3.1666666666666665</v>
      </c>
      <c r="V69" s="146">
        <f t="shared" si="6"/>
        <v>0</v>
      </c>
      <c r="W69" s="152"/>
    </row>
    <row r="70" spans="2:23" s="154" customFormat="1" ht="18" customHeight="1" x14ac:dyDescent="0.15">
      <c r="B70" s="144">
        <f t="shared" ca="1" si="0"/>
        <v>54</v>
      </c>
      <c r="C70" s="125"/>
      <c r="D70" s="131" t="s">
        <v>340</v>
      </c>
      <c r="E70" s="153" t="s">
        <v>533</v>
      </c>
      <c r="F70" s="145" t="s">
        <v>151</v>
      </c>
      <c r="G70" s="125" t="s">
        <v>152</v>
      </c>
      <c r="H70" s="125" t="s">
        <v>155</v>
      </c>
      <c r="I70" s="125">
        <v>0</v>
      </c>
      <c r="J70" s="125" t="s">
        <v>157</v>
      </c>
      <c r="K70" s="127">
        <v>1</v>
      </c>
      <c r="L70" s="127">
        <v>1</v>
      </c>
      <c r="M70" s="127">
        <v>1</v>
      </c>
      <c r="N70" s="127"/>
      <c r="O70" s="127"/>
      <c r="P70" s="146">
        <f t="shared" si="1"/>
        <v>1</v>
      </c>
      <c r="Q70" s="146">
        <f t="shared" si="2"/>
        <v>1</v>
      </c>
      <c r="R70" s="146">
        <f t="shared" si="3"/>
        <v>1</v>
      </c>
      <c r="S70" s="147">
        <f t="shared" si="4"/>
        <v>0</v>
      </c>
      <c r="T70" s="148" t="s">
        <v>154</v>
      </c>
      <c r="U70" s="146">
        <f t="shared" si="5"/>
        <v>1</v>
      </c>
      <c r="V70" s="146">
        <f t="shared" si="6"/>
        <v>0</v>
      </c>
      <c r="W70" s="155"/>
    </row>
    <row r="71" spans="2:23" s="158" customFormat="1" ht="18" customHeight="1" x14ac:dyDescent="0.15">
      <c r="B71" s="144">
        <f t="shared" ref="B71:B135" ca="1" si="7">IF(ISBLANK(D71),"-",COUNT(OFFSET(B$6,0,0,ROW()-ROW(B$6)))+1)</f>
        <v>55</v>
      </c>
      <c r="C71" s="125"/>
      <c r="D71" s="142" t="s">
        <v>341</v>
      </c>
      <c r="E71" s="153" t="s">
        <v>533</v>
      </c>
      <c r="F71" s="145" t="s">
        <v>151</v>
      </c>
      <c r="G71" s="125" t="s">
        <v>152</v>
      </c>
      <c r="H71" s="125" t="s">
        <v>155</v>
      </c>
      <c r="I71" s="125">
        <v>0</v>
      </c>
      <c r="J71" s="125" t="s">
        <v>153</v>
      </c>
      <c r="K71" s="127">
        <v>3</v>
      </c>
      <c r="L71" s="127">
        <v>3</v>
      </c>
      <c r="M71" s="127">
        <v>3</v>
      </c>
      <c r="N71" s="156"/>
      <c r="O71" s="156"/>
      <c r="P71" s="146">
        <f t="shared" si="1"/>
        <v>3</v>
      </c>
      <c r="Q71" s="146">
        <f t="shared" si="2"/>
        <v>3</v>
      </c>
      <c r="R71" s="146">
        <f t="shared" si="3"/>
        <v>3</v>
      </c>
      <c r="S71" s="147">
        <f t="shared" si="4"/>
        <v>0</v>
      </c>
      <c r="T71" s="148" t="s">
        <v>154</v>
      </c>
      <c r="U71" s="146">
        <f t="shared" si="5"/>
        <v>3</v>
      </c>
      <c r="V71" s="146">
        <f t="shared" si="6"/>
        <v>0</v>
      </c>
      <c r="W71" s="157"/>
    </row>
    <row r="72" spans="2:23" s="158" customFormat="1" ht="18" customHeight="1" x14ac:dyDescent="0.15">
      <c r="B72" s="144">
        <f t="shared" ca="1" si="7"/>
        <v>56</v>
      </c>
      <c r="C72" s="125"/>
      <c r="D72" s="142" t="s">
        <v>342</v>
      </c>
      <c r="E72" s="153" t="s">
        <v>533</v>
      </c>
      <c r="F72" s="145" t="s">
        <v>151</v>
      </c>
      <c r="G72" s="125" t="s">
        <v>152</v>
      </c>
      <c r="H72" s="125" t="s">
        <v>155</v>
      </c>
      <c r="I72" s="125">
        <v>0</v>
      </c>
      <c r="J72" s="125" t="s">
        <v>153</v>
      </c>
      <c r="K72" s="127">
        <v>1</v>
      </c>
      <c r="L72" s="127">
        <v>1</v>
      </c>
      <c r="M72" s="127">
        <v>1</v>
      </c>
      <c r="N72" s="156"/>
      <c r="O72" s="156"/>
      <c r="P72" s="146">
        <f t="shared" ref="P72:P136" si="8">IF(OR(ISNUMBER(K72),ISNUMBER(L72),ISNUMBER(M72),ISNUMBER(N72),ISNUMBER(O72)),MIN(K72:O72),"")</f>
        <v>1</v>
      </c>
      <c r="Q72" s="146">
        <f t="shared" ref="Q72:Q136" si="9">IF(OR(ISNUMBER(K72),ISNUMBER(L72),ISNUMBER(M72),ISNUMBER(N72),ISNUMBER(O72)),AVERAGE(K72:O72),"")</f>
        <v>1</v>
      </c>
      <c r="R72" s="146">
        <f t="shared" ref="R72:R136" si="10">IF(OR(ISNUMBER(K72),ISNUMBER(L72),ISNUMBER(M72),ISNUMBER(N72),ISNUMBER(O72)),MAX(K72:O72),"")</f>
        <v>1</v>
      </c>
      <c r="S72" s="147">
        <f t="shared" ref="S72:S136" si="11">IF(AND(ISNUMBER(Q72),Q72&lt;&gt;0),MAX(Q72-P72,R72-Q72)/Q72,"")</f>
        <v>0</v>
      </c>
      <c r="T72" s="148" t="s">
        <v>154</v>
      </c>
      <c r="U72" s="146">
        <f t="shared" ref="U72:U136" si="12">IF(T72="N","",Q72)</f>
        <v>1</v>
      </c>
      <c r="V72" s="146">
        <f t="shared" ref="V72:V136" si="13">IF(I72="","",I72*U72/100)</f>
        <v>0</v>
      </c>
      <c r="W72" s="157"/>
    </row>
    <row r="73" spans="2:23" s="158" customFormat="1" ht="18" customHeight="1" x14ac:dyDescent="0.15">
      <c r="B73" s="144">
        <f t="shared" ca="1" si="7"/>
        <v>57</v>
      </c>
      <c r="C73" s="125"/>
      <c r="D73" s="123" t="s">
        <v>343</v>
      </c>
      <c r="E73" s="153" t="s">
        <v>533</v>
      </c>
      <c r="F73" s="145" t="s">
        <v>151</v>
      </c>
      <c r="G73" s="125" t="s">
        <v>152</v>
      </c>
      <c r="H73" s="125" t="s">
        <v>155</v>
      </c>
      <c r="I73" s="125">
        <v>0</v>
      </c>
      <c r="J73" s="125" t="s">
        <v>153</v>
      </c>
      <c r="K73" s="127">
        <v>5</v>
      </c>
      <c r="L73" s="127">
        <v>5.5</v>
      </c>
      <c r="M73" s="127">
        <v>5</v>
      </c>
      <c r="N73" s="156"/>
      <c r="O73" s="156"/>
      <c r="P73" s="146">
        <f t="shared" si="8"/>
        <v>5</v>
      </c>
      <c r="Q73" s="146">
        <f t="shared" si="9"/>
        <v>5.166666666666667</v>
      </c>
      <c r="R73" s="146">
        <f t="shared" si="10"/>
        <v>5.5</v>
      </c>
      <c r="S73" s="147">
        <f t="shared" si="11"/>
        <v>6.4516129032258007E-2</v>
      </c>
      <c r="T73" s="148" t="s">
        <v>154</v>
      </c>
      <c r="U73" s="146">
        <f t="shared" si="12"/>
        <v>5.166666666666667</v>
      </c>
      <c r="V73" s="146">
        <f t="shared" si="13"/>
        <v>0</v>
      </c>
      <c r="W73" s="157"/>
    </row>
    <row r="74" spans="2:23" s="158" customFormat="1" ht="18" customHeight="1" x14ac:dyDescent="0.15">
      <c r="B74" s="144">
        <f t="shared" ca="1" si="7"/>
        <v>58</v>
      </c>
      <c r="C74" s="125"/>
      <c r="D74" s="131" t="s">
        <v>344</v>
      </c>
      <c r="E74" s="153" t="s">
        <v>533</v>
      </c>
      <c r="F74" s="145" t="s">
        <v>151</v>
      </c>
      <c r="G74" s="125" t="s">
        <v>152</v>
      </c>
      <c r="H74" s="125" t="s">
        <v>155</v>
      </c>
      <c r="I74" s="125">
        <v>0</v>
      </c>
      <c r="J74" s="125" t="s">
        <v>153</v>
      </c>
      <c r="K74" s="127">
        <v>2</v>
      </c>
      <c r="L74" s="127">
        <v>2</v>
      </c>
      <c r="M74" s="127">
        <v>2</v>
      </c>
      <c r="N74" s="156"/>
      <c r="O74" s="156"/>
      <c r="P74" s="146">
        <f t="shared" si="8"/>
        <v>2</v>
      </c>
      <c r="Q74" s="146">
        <f t="shared" si="9"/>
        <v>2</v>
      </c>
      <c r="R74" s="146">
        <f t="shared" si="10"/>
        <v>2</v>
      </c>
      <c r="S74" s="147">
        <f t="shared" si="11"/>
        <v>0</v>
      </c>
      <c r="T74" s="148" t="s">
        <v>154</v>
      </c>
      <c r="U74" s="146">
        <f t="shared" si="12"/>
        <v>2</v>
      </c>
      <c r="V74" s="146">
        <f t="shared" si="13"/>
        <v>0</v>
      </c>
      <c r="W74" s="159"/>
    </row>
    <row r="75" spans="2:23" s="158" customFormat="1" ht="18" customHeight="1" x14ac:dyDescent="0.15">
      <c r="B75" s="144">
        <f t="shared" ca="1" si="7"/>
        <v>59</v>
      </c>
      <c r="C75" s="125"/>
      <c r="D75" s="142" t="s">
        <v>345</v>
      </c>
      <c r="E75" s="153" t="s">
        <v>533</v>
      </c>
      <c r="F75" s="145" t="s">
        <v>151</v>
      </c>
      <c r="G75" s="125" t="s">
        <v>152</v>
      </c>
      <c r="H75" s="125" t="s">
        <v>155</v>
      </c>
      <c r="I75" s="125">
        <v>0</v>
      </c>
      <c r="J75" s="125" t="s">
        <v>153</v>
      </c>
      <c r="K75" s="127">
        <v>2</v>
      </c>
      <c r="L75" s="127">
        <v>2</v>
      </c>
      <c r="M75" s="127">
        <v>2</v>
      </c>
      <c r="N75" s="156"/>
      <c r="O75" s="156"/>
      <c r="P75" s="146">
        <f t="shared" si="8"/>
        <v>2</v>
      </c>
      <c r="Q75" s="146">
        <f t="shared" si="9"/>
        <v>2</v>
      </c>
      <c r="R75" s="146">
        <f t="shared" si="10"/>
        <v>2</v>
      </c>
      <c r="S75" s="147">
        <f t="shared" si="11"/>
        <v>0</v>
      </c>
      <c r="T75" s="148" t="s">
        <v>154</v>
      </c>
      <c r="U75" s="146">
        <f t="shared" si="12"/>
        <v>2</v>
      </c>
      <c r="V75" s="146">
        <f t="shared" si="13"/>
        <v>0</v>
      </c>
      <c r="W75" s="159"/>
    </row>
    <row r="76" spans="2:23" s="158" customFormat="1" ht="18" customHeight="1" x14ac:dyDescent="0.15">
      <c r="B76" s="144">
        <f t="shared" ca="1" si="7"/>
        <v>60</v>
      </c>
      <c r="C76" s="125"/>
      <c r="D76" s="142" t="s">
        <v>346</v>
      </c>
      <c r="E76" s="153" t="s">
        <v>533</v>
      </c>
      <c r="F76" s="145" t="s">
        <v>151</v>
      </c>
      <c r="G76" s="125" t="s">
        <v>152</v>
      </c>
      <c r="H76" s="125" t="s">
        <v>155</v>
      </c>
      <c r="I76" s="125">
        <v>0</v>
      </c>
      <c r="J76" s="125" t="s">
        <v>153</v>
      </c>
      <c r="K76" s="127">
        <v>2</v>
      </c>
      <c r="L76" s="127">
        <v>2</v>
      </c>
      <c r="M76" s="127">
        <v>2</v>
      </c>
      <c r="N76" s="156"/>
      <c r="O76" s="156"/>
      <c r="P76" s="146">
        <f t="shared" si="8"/>
        <v>2</v>
      </c>
      <c r="Q76" s="146">
        <f t="shared" si="9"/>
        <v>2</v>
      </c>
      <c r="R76" s="146">
        <f t="shared" si="10"/>
        <v>2</v>
      </c>
      <c r="S76" s="147">
        <f t="shared" si="11"/>
        <v>0</v>
      </c>
      <c r="T76" s="148" t="s">
        <v>154</v>
      </c>
      <c r="U76" s="146">
        <f t="shared" si="12"/>
        <v>2</v>
      </c>
      <c r="V76" s="146">
        <f t="shared" si="13"/>
        <v>0</v>
      </c>
      <c r="W76" s="159"/>
    </row>
    <row r="77" spans="2:23" s="158" customFormat="1" ht="18" customHeight="1" x14ac:dyDescent="0.15">
      <c r="B77" s="144" t="str">
        <f t="shared" ca="1" si="7"/>
        <v>-</v>
      </c>
      <c r="C77" s="129" t="s">
        <v>347</v>
      </c>
      <c r="D77" s="123"/>
      <c r="E77" s="153"/>
      <c r="F77" s="145"/>
      <c r="G77" s="125"/>
      <c r="H77" s="125"/>
      <c r="I77" s="125"/>
      <c r="J77" s="125"/>
      <c r="K77" s="127"/>
      <c r="L77" s="127"/>
      <c r="M77" s="127"/>
      <c r="N77" s="156"/>
      <c r="O77" s="156"/>
      <c r="P77" s="146"/>
      <c r="Q77" s="146"/>
      <c r="R77" s="146"/>
      <c r="S77" s="147"/>
      <c r="T77" s="148"/>
      <c r="U77" s="146"/>
      <c r="V77" s="146" t="str">
        <f t="shared" si="13"/>
        <v/>
      </c>
      <c r="W77" s="159"/>
    </row>
    <row r="78" spans="2:23" s="158" customFormat="1" ht="18" customHeight="1" x14ac:dyDescent="0.15">
      <c r="B78" s="144">
        <f t="shared" ca="1" si="7"/>
        <v>61</v>
      </c>
      <c r="C78" s="125"/>
      <c r="D78" s="123" t="s">
        <v>348</v>
      </c>
      <c r="E78" s="153" t="s">
        <v>533</v>
      </c>
      <c r="F78" s="145" t="s">
        <v>151</v>
      </c>
      <c r="G78" s="125" t="s">
        <v>152</v>
      </c>
      <c r="H78" s="125" t="s">
        <v>155</v>
      </c>
      <c r="I78" s="125">
        <v>0</v>
      </c>
      <c r="J78" s="125" t="s">
        <v>153</v>
      </c>
      <c r="K78" s="127">
        <v>5</v>
      </c>
      <c r="L78" s="127">
        <v>5</v>
      </c>
      <c r="M78" s="127">
        <v>5</v>
      </c>
      <c r="N78" s="156"/>
      <c r="O78" s="156"/>
      <c r="P78" s="146">
        <f t="shared" si="8"/>
        <v>5</v>
      </c>
      <c r="Q78" s="146">
        <f t="shared" si="9"/>
        <v>5</v>
      </c>
      <c r="R78" s="146">
        <f t="shared" si="10"/>
        <v>5</v>
      </c>
      <c r="S78" s="147">
        <f t="shared" si="11"/>
        <v>0</v>
      </c>
      <c r="T78" s="148" t="s">
        <v>154</v>
      </c>
      <c r="U78" s="146">
        <f t="shared" si="12"/>
        <v>5</v>
      </c>
      <c r="V78" s="146">
        <f t="shared" si="13"/>
        <v>0</v>
      </c>
      <c r="W78" s="159"/>
    </row>
    <row r="79" spans="2:23" s="158" customFormat="1" ht="18" customHeight="1" x14ac:dyDescent="0.15">
      <c r="B79" s="144">
        <f t="shared" ca="1" si="7"/>
        <v>62</v>
      </c>
      <c r="C79" s="125"/>
      <c r="D79" s="123" t="s">
        <v>349</v>
      </c>
      <c r="E79" s="153" t="s">
        <v>533</v>
      </c>
      <c r="F79" s="145" t="s">
        <v>151</v>
      </c>
      <c r="G79" s="125" t="s">
        <v>152</v>
      </c>
      <c r="H79" s="125" t="s">
        <v>155</v>
      </c>
      <c r="I79" s="125">
        <v>0</v>
      </c>
      <c r="J79" s="125" t="s">
        <v>153</v>
      </c>
      <c r="K79" s="127">
        <v>2</v>
      </c>
      <c r="L79" s="127">
        <v>2</v>
      </c>
      <c r="M79" s="127">
        <v>2</v>
      </c>
      <c r="N79" s="156"/>
      <c r="O79" s="156"/>
      <c r="P79" s="146">
        <f t="shared" si="8"/>
        <v>2</v>
      </c>
      <c r="Q79" s="146">
        <f t="shared" si="9"/>
        <v>2</v>
      </c>
      <c r="R79" s="146">
        <f t="shared" si="10"/>
        <v>2</v>
      </c>
      <c r="S79" s="147">
        <f t="shared" si="11"/>
        <v>0</v>
      </c>
      <c r="T79" s="148" t="s">
        <v>154</v>
      </c>
      <c r="U79" s="146">
        <f t="shared" si="12"/>
        <v>2</v>
      </c>
      <c r="V79" s="146">
        <f t="shared" si="13"/>
        <v>0</v>
      </c>
      <c r="W79" s="159"/>
    </row>
    <row r="80" spans="2:23" s="158" customFormat="1" ht="18" customHeight="1" x14ac:dyDescent="0.15">
      <c r="B80" s="144">
        <f t="shared" ca="1" si="7"/>
        <v>63</v>
      </c>
      <c r="C80" s="125"/>
      <c r="D80" s="124" t="s">
        <v>350</v>
      </c>
      <c r="E80" s="153" t="s">
        <v>533</v>
      </c>
      <c r="F80" s="145" t="s">
        <v>151</v>
      </c>
      <c r="G80" s="125" t="s">
        <v>152</v>
      </c>
      <c r="H80" s="125" t="s">
        <v>155</v>
      </c>
      <c r="I80" s="125">
        <v>0</v>
      </c>
      <c r="J80" s="125" t="s">
        <v>153</v>
      </c>
      <c r="K80" s="127">
        <v>2</v>
      </c>
      <c r="L80" s="127">
        <v>2</v>
      </c>
      <c r="M80" s="127">
        <v>2</v>
      </c>
      <c r="N80" s="156"/>
      <c r="O80" s="156"/>
      <c r="P80" s="146">
        <f t="shared" si="8"/>
        <v>2</v>
      </c>
      <c r="Q80" s="146">
        <f t="shared" si="9"/>
        <v>2</v>
      </c>
      <c r="R80" s="146">
        <f t="shared" si="10"/>
        <v>2</v>
      </c>
      <c r="S80" s="147">
        <f t="shared" si="11"/>
        <v>0</v>
      </c>
      <c r="T80" s="148" t="s">
        <v>154</v>
      </c>
      <c r="U80" s="146">
        <f t="shared" si="12"/>
        <v>2</v>
      </c>
      <c r="V80" s="146">
        <f t="shared" si="13"/>
        <v>0</v>
      </c>
      <c r="W80" s="159"/>
    </row>
    <row r="81" spans="2:23" s="158" customFormat="1" ht="18" customHeight="1" x14ac:dyDescent="0.15">
      <c r="B81" s="144">
        <f t="shared" ca="1" si="7"/>
        <v>64</v>
      </c>
      <c r="C81" s="125"/>
      <c r="D81" s="124" t="s">
        <v>351</v>
      </c>
      <c r="E81" s="153" t="s">
        <v>533</v>
      </c>
      <c r="F81" s="145" t="s">
        <v>151</v>
      </c>
      <c r="G81" s="125" t="s">
        <v>152</v>
      </c>
      <c r="H81" s="125" t="s">
        <v>155</v>
      </c>
      <c r="I81" s="125">
        <v>0</v>
      </c>
      <c r="J81" s="125" t="s">
        <v>153</v>
      </c>
      <c r="K81" s="127">
        <v>4</v>
      </c>
      <c r="L81" s="127">
        <v>5</v>
      </c>
      <c r="M81" s="127">
        <v>4</v>
      </c>
      <c r="N81" s="156"/>
      <c r="O81" s="156"/>
      <c r="P81" s="146">
        <f t="shared" si="8"/>
        <v>4</v>
      </c>
      <c r="Q81" s="146">
        <f t="shared" si="9"/>
        <v>4.333333333333333</v>
      </c>
      <c r="R81" s="146">
        <f t="shared" si="10"/>
        <v>5</v>
      </c>
      <c r="S81" s="147">
        <f t="shared" si="11"/>
        <v>0.15384615384615394</v>
      </c>
      <c r="T81" s="148" t="s">
        <v>154</v>
      </c>
      <c r="U81" s="146">
        <f t="shared" si="12"/>
        <v>4.333333333333333</v>
      </c>
      <c r="V81" s="146">
        <f t="shared" si="13"/>
        <v>0</v>
      </c>
      <c r="W81" s="159"/>
    </row>
    <row r="82" spans="2:23" s="158" customFormat="1" ht="18" customHeight="1" x14ac:dyDescent="0.15">
      <c r="B82" s="144">
        <f t="shared" ca="1" si="7"/>
        <v>65</v>
      </c>
      <c r="C82" s="125"/>
      <c r="D82" s="124" t="s">
        <v>350</v>
      </c>
      <c r="E82" s="153" t="s">
        <v>533</v>
      </c>
      <c r="F82" s="145" t="s">
        <v>151</v>
      </c>
      <c r="G82" s="125" t="s">
        <v>152</v>
      </c>
      <c r="H82" s="125" t="s">
        <v>155</v>
      </c>
      <c r="I82" s="125">
        <v>0</v>
      </c>
      <c r="J82" s="125" t="s">
        <v>153</v>
      </c>
      <c r="K82" s="127">
        <v>2</v>
      </c>
      <c r="L82" s="127">
        <v>2</v>
      </c>
      <c r="M82" s="127">
        <v>2</v>
      </c>
      <c r="N82" s="156"/>
      <c r="O82" s="156"/>
      <c r="P82" s="146">
        <f t="shared" si="8"/>
        <v>2</v>
      </c>
      <c r="Q82" s="146">
        <f t="shared" si="9"/>
        <v>2</v>
      </c>
      <c r="R82" s="146">
        <f t="shared" si="10"/>
        <v>2</v>
      </c>
      <c r="S82" s="147">
        <f t="shared" si="11"/>
        <v>0</v>
      </c>
      <c r="T82" s="148" t="s">
        <v>154</v>
      </c>
      <c r="U82" s="146">
        <f t="shared" si="12"/>
        <v>2</v>
      </c>
      <c r="V82" s="146">
        <f t="shared" si="13"/>
        <v>0</v>
      </c>
      <c r="W82" s="159"/>
    </row>
    <row r="83" spans="2:23" s="158" customFormat="1" ht="18" customHeight="1" x14ac:dyDescent="0.15">
      <c r="B83" s="144" t="str">
        <f t="shared" ca="1" si="7"/>
        <v>-</v>
      </c>
      <c r="C83" s="123" t="s">
        <v>352</v>
      </c>
      <c r="D83" s="124"/>
      <c r="E83" s="153"/>
      <c r="F83" s="145"/>
      <c r="G83" s="125"/>
      <c r="H83" s="125"/>
      <c r="I83" s="125"/>
      <c r="J83" s="125"/>
      <c r="K83" s="127"/>
      <c r="L83" s="127"/>
      <c r="M83" s="127"/>
      <c r="N83" s="156"/>
      <c r="O83" s="156"/>
      <c r="P83" s="146"/>
      <c r="Q83" s="146"/>
      <c r="R83" s="146"/>
      <c r="S83" s="147"/>
      <c r="T83" s="148"/>
      <c r="U83" s="146"/>
      <c r="V83" s="146" t="str">
        <f t="shared" si="13"/>
        <v/>
      </c>
      <c r="W83" s="159"/>
    </row>
    <row r="84" spans="2:23" s="158" customFormat="1" ht="18" customHeight="1" x14ac:dyDescent="0.15">
      <c r="B84" s="144">
        <f t="shared" ca="1" si="7"/>
        <v>66</v>
      </c>
      <c r="C84" s="132"/>
      <c r="D84" s="124" t="s">
        <v>353</v>
      </c>
      <c r="E84" s="153" t="s">
        <v>533</v>
      </c>
      <c r="F84" s="145" t="s">
        <v>151</v>
      </c>
      <c r="G84" s="125" t="s">
        <v>152</v>
      </c>
      <c r="H84" s="125" t="s">
        <v>155</v>
      </c>
      <c r="I84" s="125">
        <v>0</v>
      </c>
      <c r="J84" s="125" t="s">
        <v>153</v>
      </c>
      <c r="K84" s="127">
        <v>3</v>
      </c>
      <c r="L84" s="127">
        <v>3</v>
      </c>
      <c r="M84" s="127">
        <v>3</v>
      </c>
      <c r="N84" s="156"/>
      <c r="O84" s="156"/>
      <c r="P84" s="146">
        <f t="shared" si="8"/>
        <v>3</v>
      </c>
      <c r="Q84" s="146">
        <f t="shared" si="9"/>
        <v>3</v>
      </c>
      <c r="R84" s="146">
        <f t="shared" si="10"/>
        <v>3</v>
      </c>
      <c r="S84" s="147">
        <f t="shared" si="11"/>
        <v>0</v>
      </c>
      <c r="T84" s="148" t="s">
        <v>154</v>
      </c>
      <c r="U84" s="146">
        <f t="shared" si="12"/>
        <v>3</v>
      </c>
      <c r="V84" s="146">
        <f t="shared" si="13"/>
        <v>0</v>
      </c>
      <c r="W84" s="159"/>
    </row>
    <row r="85" spans="2:23" s="158" customFormat="1" ht="18" customHeight="1" x14ac:dyDescent="0.15">
      <c r="B85" s="144">
        <f t="shared" ca="1" si="7"/>
        <v>67</v>
      </c>
      <c r="C85" s="132"/>
      <c r="D85" s="123" t="s">
        <v>354</v>
      </c>
      <c r="E85" s="153" t="s">
        <v>533</v>
      </c>
      <c r="F85" s="145" t="s">
        <v>151</v>
      </c>
      <c r="G85" s="125" t="s">
        <v>152</v>
      </c>
      <c r="H85" s="125" t="s">
        <v>155</v>
      </c>
      <c r="I85" s="125">
        <v>0</v>
      </c>
      <c r="J85" s="125" t="s">
        <v>153</v>
      </c>
      <c r="K85" s="127">
        <v>2</v>
      </c>
      <c r="L85" s="127">
        <v>2</v>
      </c>
      <c r="M85" s="127">
        <v>2</v>
      </c>
      <c r="N85" s="156"/>
      <c r="O85" s="156"/>
      <c r="P85" s="146">
        <f t="shared" si="8"/>
        <v>2</v>
      </c>
      <c r="Q85" s="146">
        <f t="shared" si="9"/>
        <v>2</v>
      </c>
      <c r="R85" s="146">
        <f t="shared" si="10"/>
        <v>2</v>
      </c>
      <c r="S85" s="147">
        <f t="shared" si="11"/>
        <v>0</v>
      </c>
      <c r="T85" s="148" t="s">
        <v>154</v>
      </c>
      <c r="U85" s="146">
        <f t="shared" si="12"/>
        <v>2</v>
      </c>
      <c r="V85" s="146">
        <f t="shared" si="13"/>
        <v>0</v>
      </c>
      <c r="W85" s="159"/>
    </row>
    <row r="86" spans="2:23" s="158" customFormat="1" ht="18" customHeight="1" x14ac:dyDescent="0.15">
      <c r="B86" s="144">
        <f t="shared" ca="1" si="7"/>
        <v>68</v>
      </c>
      <c r="C86" s="132"/>
      <c r="D86" s="123" t="s">
        <v>355</v>
      </c>
      <c r="E86" s="153" t="s">
        <v>533</v>
      </c>
      <c r="F86" s="145" t="s">
        <v>151</v>
      </c>
      <c r="G86" s="125" t="s">
        <v>152</v>
      </c>
      <c r="H86" s="125" t="s">
        <v>155</v>
      </c>
      <c r="I86" s="125">
        <v>0</v>
      </c>
      <c r="J86" s="125" t="s">
        <v>153</v>
      </c>
      <c r="K86" s="127">
        <v>2</v>
      </c>
      <c r="L86" s="127">
        <v>2</v>
      </c>
      <c r="M86" s="127">
        <v>2</v>
      </c>
      <c r="N86" s="156"/>
      <c r="O86" s="156"/>
      <c r="P86" s="146">
        <f t="shared" si="8"/>
        <v>2</v>
      </c>
      <c r="Q86" s="146">
        <f t="shared" si="9"/>
        <v>2</v>
      </c>
      <c r="R86" s="146">
        <f t="shared" si="10"/>
        <v>2</v>
      </c>
      <c r="S86" s="147">
        <f t="shared" si="11"/>
        <v>0</v>
      </c>
      <c r="T86" s="148" t="s">
        <v>154</v>
      </c>
      <c r="U86" s="146">
        <f t="shared" si="12"/>
        <v>2</v>
      </c>
      <c r="V86" s="146">
        <f t="shared" si="13"/>
        <v>0</v>
      </c>
      <c r="W86" s="159"/>
    </row>
    <row r="87" spans="2:23" s="158" customFormat="1" ht="18" customHeight="1" x14ac:dyDescent="0.15">
      <c r="B87" s="144">
        <f t="shared" ca="1" si="7"/>
        <v>69</v>
      </c>
      <c r="C87" s="132"/>
      <c r="D87" s="123" t="s">
        <v>356</v>
      </c>
      <c r="E87" s="153" t="s">
        <v>533</v>
      </c>
      <c r="F87" s="145" t="s">
        <v>151</v>
      </c>
      <c r="G87" s="125" t="s">
        <v>152</v>
      </c>
      <c r="H87" s="125" t="s">
        <v>155</v>
      </c>
      <c r="I87" s="125">
        <v>0</v>
      </c>
      <c r="J87" s="125" t="s">
        <v>153</v>
      </c>
      <c r="K87" s="127">
        <v>3</v>
      </c>
      <c r="L87" s="127">
        <v>3</v>
      </c>
      <c r="M87" s="127">
        <v>3</v>
      </c>
      <c r="N87" s="156"/>
      <c r="O87" s="156"/>
      <c r="P87" s="146">
        <f t="shared" si="8"/>
        <v>3</v>
      </c>
      <c r="Q87" s="146">
        <f t="shared" si="9"/>
        <v>3</v>
      </c>
      <c r="R87" s="146">
        <f t="shared" si="10"/>
        <v>3</v>
      </c>
      <c r="S87" s="147">
        <f t="shared" si="11"/>
        <v>0</v>
      </c>
      <c r="T87" s="148" t="s">
        <v>154</v>
      </c>
      <c r="U87" s="146">
        <f t="shared" si="12"/>
        <v>3</v>
      </c>
      <c r="V87" s="146">
        <f t="shared" si="13"/>
        <v>0</v>
      </c>
      <c r="W87" s="159"/>
    </row>
    <row r="88" spans="2:23" s="158" customFormat="1" ht="18" customHeight="1" x14ac:dyDescent="0.15">
      <c r="B88" s="144">
        <f t="shared" ca="1" si="7"/>
        <v>70</v>
      </c>
      <c r="C88" s="132"/>
      <c r="D88" s="123" t="s">
        <v>357</v>
      </c>
      <c r="E88" s="153" t="s">
        <v>533</v>
      </c>
      <c r="F88" s="145" t="s">
        <v>151</v>
      </c>
      <c r="G88" s="125" t="s">
        <v>152</v>
      </c>
      <c r="H88" s="125" t="s">
        <v>155</v>
      </c>
      <c r="I88" s="125">
        <v>0</v>
      </c>
      <c r="J88" s="125" t="s">
        <v>153</v>
      </c>
      <c r="K88" s="127">
        <v>3</v>
      </c>
      <c r="L88" s="127">
        <v>3</v>
      </c>
      <c r="M88" s="127">
        <v>3</v>
      </c>
      <c r="N88" s="156"/>
      <c r="O88" s="156"/>
      <c r="P88" s="146">
        <f t="shared" si="8"/>
        <v>3</v>
      </c>
      <c r="Q88" s="146">
        <f t="shared" si="9"/>
        <v>3</v>
      </c>
      <c r="R88" s="146">
        <f t="shared" si="10"/>
        <v>3</v>
      </c>
      <c r="S88" s="147">
        <f t="shared" si="11"/>
        <v>0</v>
      </c>
      <c r="T88" s="148" t="s">
        <v>154</v>
      </c>
      <c r="U88" s="146">
        <f t="shared" si="12"/>
        <v>3</v>
      </c>
      <c r="V88" s="146">
        <f t="shared" si="13"/>
        <v>0</v>
      </c>
      <c r="W88" s="159"/>
    </row>
    <row r="89" spans="2:23" s="158" customFormat="1" ht="18" customHeight="1" x14ac:dyDescent="0.15">
      <c r="B89" s="144">
        <f t="shared" ca="1" si="7"/>
        <v>71</v>
      </c>
      <c r="C89" s="132"/>
      <c r="D89" s="123" t="s">
        <v>358</v>
      </c>
      <c r="E89" s="153" t="s">
        <v>533</v>
      </c>
      <c r="F89" s="145" t="s">
        <v>151</v>
      </c>
      <c r="G89" s="125" t="s">
        <v>152</v>
      </c>
      <c r="H89" s="125" t="s">
        <v>155</v>
      </c>
      <c r="I89" s="125">
        <v>0</v>
      </c>
      <c r="J89" s="125" t="s">
        <v>153</v>
      </c>
      <c r="K89" s="127">
        <v>3</v>
      </c>
      <c r="L89" s="127">
        <v>3</v>
      </c>
      <c r="M89" s="127">
        <v>3</v>
      </c>
      <c r="N89" s="156"/>
      <c r="O89" s="156"/>
      <c r="P89" s="146">
        <f t="shared" si="8"/>
        <v>3</v>
      </c>
      <c r="Q89" s="146">
        <f t="shared" si="9"/>
        <v>3</v>
      </c>
      <c r="R89" s="146">
        <f t="shared" si="10"/>
        <v>3</v>
      </c>
      <c r="S89" s="147">
        <f t="shared" si="11"/>
        <v>0</v>
      </c>
      <c r="T89" s="148" t="s">
        <v>154</v>
      </c>
      <c r="U89" s="146">
        <f t="shared" si="12"/>
        <v>3</v>
      </c>
      <c r="V89" s="146">
        <f t="shared" si="13"/>
        <v>0</v>
      </c>
      <c r="W89" s="159"/>
    </row>
    <row r="90" spans="2:23" s="158" customFormat="1" ht="18" customHeight="1" x14ac:dyDescent="0.15">
      <c r="B90" s="144">
        <f t="shared" ca="1" si="7"/>
        <v>72</v>
      </c>
      <c r="C90" s="125"/>
      <c r="D90" s="123" t="s">
        <v>359</v>
      </c>
      <c r="E90" s="153" t="s">
        <v>533</v>
      </c>
      <c r="F90" s="145" t="s">
        <v>151</v>
      </c>
      <c r="G90" s="125" t="s">
        <v>152</v>
      </c>
      <c r="H90" s="125" t="s">
        <v>155</v>
      </c>
      <c r="I90" s="125">
        <v>0</v>
      </c>
      <c r="J90" s="125" t="s">
        <v>153</v>
      </c>
      <c r="K90" s="127">
        <v>2</v>
      </c>
      <c r="L90" s="127">
        <v>2</v>
      </c>
      <c r="M90" s="127">
        <v>2</v>
      </c>
      <c r="N90" s="156"/>
      <c r="O90" s="156"/>
      <c r="P90" s="146">
        <f t="shared" si="8"/>
        <v>2</v>
      </c>
      <c r="Q90" s="146">
        <f t="shared" si="9"/>
        <v>2</v>
      </c>
      <c r="R90" s="146">
        <f t="shared" si="10"/>
        <v>2</v>
      </c>
      <c r="S90" s="147">
        <f t="shared" si="11"/>
        <v>0</v>
      </c>
      <c r="T90" s="148" t="s">
        <v>154</v>
      </c>
      <c r="U90" s="146">
        <f t="shared" si="12"/>
        <v>2</v>
      </c>
      <c r="V90" s="146">
        <f t="shared" si="13"/>
        <v>0</v>
      </c>
      <c r="W90" s="159"/>
    </row>
    <row r="91" spans="2:23" s="158" customFormat="1" ht="18" customHeight="1" x14ac:dyDescent="0.15">
      <c r="B91" s="144">
        <f t="shared" ca="1" si="7"/>
        <v>73</v>
      </c>
      <c r="C91" s="125"/>
      <c r="D91" s="123" t="s">
        <v>360</v>
      </c>
      <c r="E91" s="153" t="s">
        <v>533</v>
      </c>
      <c r="F91" s="145" t="s">
        <v>151</v>
      </c>
      <c r="G91" s="125" t="s">
        <v>152</v>
      </c>
      <c r="H91" s="125" t="s">
        <v>155</v>
      </c>
      <c r="I91" s="125">
        <v>0</v>
      </c>
      <c r="J91" s="125" t="s">
        <v>153</v>
      </c>
      <c r="K91" s="127">
        <v>1</v>
      </c>
      <c r="L91" s="127">
        <v>1</v>
      </c>
      <c r="M91" s="127">
        <v>1</v>
      </c>
      <c r="N91" s="156"/>
      <c r="O91" s="156"/>
      <c r="P91" s="146">
        <f t="shared" si="8"/>
        <v>1</v>
      </c>
      <c r="Q91" s="146">
        <f t="shared" si="9"/>
        <v>1</v>
      </c>
      <c r="R91" s="146">
        <f t="shared" si="10"/>
        <v>1</v>
      </c>
      <c r="S91" s="147">
        <f t="shared" si="11"/>
        <v>0</v>
      </c>
      <c r="T91" s="148" t="s">
        <v>154</v>
      </c>
      <c r="U91" s="146">
        <f t="shared" si="12"/>
        <v>1</v>
      </c>
      <c r="V91" s="146">
        <f t="shared" si="13"/>
        <v>0</v>
      </c>
      <c r="W91" s="159"/>
    </row>
    <row r="92" spans="2:23" s="158" customFormat="1" ht="18" customHeight="1" x14ac:dyDescent="0.15">
      <c r="B92" s="144">
        <f t="shared" ca="1" si="7"/>
        <v>74</v>
      </c>
      <c r="C92" s="125"/>
      <c r="D92" s="123" t="s">
        <v>361</v>
      </c>
      <c r="E92" s="153" t="s">
        <v>533</v>
      </c>
      <c r="F92" s="145" t="s">
        <v>151</v>
      </c>
      <c r="G92" s="125" t="s">
        <v>152</v>
      </c>
      <c r="H92" s="125" t="s">
        <v>155</v>
      </c>
      <c r="I92" s="125">
        <v>0</v>
      </c>
      <c r="J92" s="125" t="s">
        <v>153</v>
      </c>
      <c r="K92" s="127">
        <v>4</v>
      </c>
      <c r="L92" s="127">
        <v>5</v>
      </c>
      <c r="M92" s="127">
        <v>4</v>
      </c>
      <c r="N92" s="156"/>
      <c r="O92" s="156"/>
      <c r="P92" s="146">
        <f t="shared" si="8"/>
        <v>4</v>
      </c>
      <c r="Q92" s="146">
        <f t="shared" si="9"/>
        <v>4.333333333333333</v>
      </c>
      <c r="R92" s="146">
        <f t="shared" si="10"/>
        <v>5</v>
      </c>
      <c r="S92" s="147">
        <f t="shared" si="11"/>
        <v>0.15384615384615394</v>
      </c>
      <c r="T92" s="148" t="s">
        <v>154</v>
      </c>
      <c r="U92" s="146">
        <f t="shared" si="12"/>
        <v>4.333333333333333</v>
      </c>
      <c r="V92" s="146">
        <f t="shared" si="13"/>
        <v>0</v>
      </c>
      <c r="W92" s="159"/>
    </row>
    <row r="93" spans="2:23" s="158" customFormat="1" ht="18" customHeight="1" x14ac:dyDescent="0.15">
      <c r="B93" s="144">
        <f t="shared" ca="1" si="7"/>
        <v>75</v>
      </c>
      <c r="C93" s="125"/>
      <c r="D93" s="123" t="s">
        <v>362</v>
      </c>
      <c r="E93" s="153" t="s">
        <v>533</v>
      </c>
      <c r="F93" s="145" t="s">
        <v>151</v>
      </c>
      <c r="G93" s="125" t="s">
        <v>152</v>
      </c>
      <c r="H93" s="125" t="s">
        <v>155</v>
      </c>
      <c r="I93" s="125">
        <v>0</v>
      </c>
      <c r="J93" s="125" t="s">
        <v>153</v>
      </c>
      <c r="K93" s="127">
        <v>3</v>
      </c>
      <c r="L93" s="127">
        <v>3</v>
      </c>
      <c r="M93" s="127">
        <v>3</v>
      </c>
      <c r="N93" s="156"/>
      <c r="O93" s="156"/>
      <c r="P93" s="146">
        <f t="shared" si="8"/>
        <v>3</v>
      </c>
      <c r="Q93" s="146">
        <f t="shared" si="9"/>
        <v>3</v>
      </c>
      <c r="R93" s="146">
        <f t="shared" si="10"/>
        <v>3</v>
      </c>
      <c r="S93" s="147">
        <f t="shared" si="11"/>
        <v>0</v>
      </c>
      <c r="T93" s="148" t="s">
        <v>154</v>
      </c>
      <c r="U93" s="146">
        <f t="shared" si="12"/>
        <v>3</v>
      </c>
      <c r="V93" s="146">
        <f t="shared" si="13"/>
        <v>0</v>
      </c>
      <c r="W93" s="159"/>
    </row>
    <row r="94" spans="2:23" s="158" customFormat="1" ht="18" customHeight="1" x14ac:dyDescent="0.15">
      <c r="B94" s="144">
        <f t="shared" ca="1" si="7"/>
        <v>76</v>
      </c>
      <c r="C94" s="125"/>
      <c r="D94" s="123" t="s">
        <v>363</v>
      </c>
      <c r="E94" s="153" t="s">
        <v>533</v>
      </c>
      <c r="F94" s="145" t="s">
        <v>151</v>
      </c>
      <c r="G94" s="125" t="s">
        <v>152</v>
      </c>
      <c r="H94" s="125" t="s">
        <v>155</v>
      </c>
      <c r="I94" s="125">
        <v>0</v>
      </c>
      <c r="J94" s="125" t="s">
        <v>153</v>
      </c>
      <c r="K94" s="127">
        <v>2</v>
      </c>
      <c r="L94" s="127">
        <v>2</v>
      </c>
      <c r="M94" s="127">
        <v>2</v>
      </c>
      <c r="N94" s="156"/>
      <c r="O94" s="156"/>
      <c r="P94" s="146">
        <f t="shared" si="8"/>
        <v>2</v>
      </c>
      <c r="Q94" s="146">
        <f t="shared" si="9"/>
        <v>2</v>
      </c>
      <c r="R94" s="146">
        <f t="shared" si="10"/>
        <v>2</v>
      </c>
      <c r="S94" s="147">
        <f t="shared" si="11"/>
        <v>0</v>
      </c>
      <c r="T94" s="148" t="s">
        <v>154</v>
      </c>
      <c r="U94" s="146">
        <f t="shared" si="12"/>
        <v>2</v>
      </c>
      <c r="V94" s="146">
        <f t="shared" si="13"/>
        <v>0</v>
      </c>
      <c r="W94" s="159"/>
    </row>
    <row r="95" spans="2:23" s="158" customFormat="1" ht="18" customHeight="1" x14ac:dyDescent="0.15">
      <c r="B95" s="144">
        <f t="shared" ca="1" si="7"/>
        <v>77</v>
      </c>
      <c r="C95" s="125"/>
      <c r="D95" s="123" t="s">
        <v>364</v>
      </c>
      <c r="E95" s="153" t="s">
        <v>533</v>
      </c>
      <c r="F95" s="145" t="s">
        <v>151</v>
      </c>
      <c r="G95" s="125" t="s">
        <v>152</v>
      </c>
      <c r="H95" s="125" t="s">
        <v>155</v>
      </c>
      <c r="I95" s="125">
        <v>0</v>
      </c>
      <c r="J95" s="125" t="s">
        <v>153</v>
      </c>
      <c r="K95" s="127">
        <v>1</v>
      </c>
      <c r="L95" s="127">
        <v>1</v>
      </c>
      <c r="M95" s="127">
        <v>1</v>
      </c>
      <c r="N95" s="156"/>
      <c r="O95" s="156"/>
      <c r="P95" s="146">
        <f t="shared" si="8"/>
        <v>1</v>
      </c>
      <c r="Q95" s="146">
        <f t="shared" si="9"/>
        <v>1</v>
      </c>
      <c r="R95" s="146">
        <f t="shared" si="10"/>
        <v>1</v>
      </c>
      <c r="S95" s="147">
        <f t="shared" si="11"/>
        <v>0</v>
      </c>
      <c r="T95" s="148" t="s">
        <v>154</v>
      </c>
      <c r="U95" s="146">
        <f t="shared" si="12"/>
        <v>1</v>
      </c>
      <c r="V95" s="146">
        <f t="shared" si="13"/>
        <v>0</v>
      </c>
      <c r="W95" s="159"/>
    </row>
    <row r="96" spans="2:23" s="158" customFormat="1" ht="18" customHeight="1" x14ac:dyDescent="0.15">
      <c r="B96" s="144">
        <f t="shared" ca="1" si="7"/>
        <v>78</v>
      </c>
      <c r="C96" s="125"/>
      <c r="D96" s="123" t="s">
        <v>365</v>
      </c>
      <c r="E96" s="153" t="s">
        <v>533</v>
      </c>
      <c r="F96" s="145" t="s">
        <v>151</v>
      </c>
      <c r="G96" s="125" t="s">
        <v>152</v>
      </c>
      <c r="H96" s="125" t="s">
        <v>155</v>
      </c>
      <c r="I96" s="125">
        <v>0</v>
      </c>
      <c r="J96" s="125" t="s">
        <v>153</v>
      </c>
      <c r="K96" s="127">
        <v>3</v>
      </c>
      <c r="L96" s="127">
        <v>3</v>
      </c>
      <c r="M96" s="127">
        <v>3</v>
      </c>
      <c r="N96" s="156"/>
      <c r="O96" s="156"/>
      <c r="P96" s="146">
        <f t="shared" si="8"/>
        <v>3</v>
      </c>
      <c r="Q96" s="146">
        <f t="shared" si="9"/>
        <v>3</v>
      </c>
      <c r="R96" s="146">
        <f t="shared" si="10"/>
        <v>3</v>
      </c>
      <c r="S96" s="147">
        <f t="shared" si="11"/>
        <v>0</v>
      </c>
      <c r="T96" s="148" t="s">
        <v>154</v>
      </c>
      <c r="U96" s="146">
        <f t="shared" si="12"/>
        <v>3</v>
      </c>
      <c r="V96" s="146">
        <f t="shared" si="13"/>
        <v>0</v>
      </c>
      <c r="W96" s="159"/>
    </row>
    <row r="97" spans="2:23" s="158" customFormat="1" ht="18" customHeight="1" x14ac:dyDescent="0.15">
      <c r="B97" s="144">
        <f t="shared" ca="1" si="7"/>
        <v>79</v>
      </c>
      <c r="C97" s="125"/>
      <c r="D97" s="123" t="s">
        <v>366</v>
      </c>
      <c r="E97" s="153" t="s">
        <v>533</v>
      </c>
      <c r="F97" s="145" t="s">
        <v>151</v>
      </c>
      <c r="G97" s="125" t="s">
        <v>152</v>
      </c>
      <c r="H97" s="125" t="s">
        <v>155</v>
      </c>
      <c r="I97" s="125">
        <v>0</v>
      </c>
      <c r="J97" s="125" t="s">
        <v>153</v>
      </c>
      <c r="K97" s="127">
        <v>1</v>
      </c>
      <c r="L97" s="127">
        <v>1</v>
      </c>
      <c r="M97" s="127">
        <v>1</v>
      </c>
      <c r="N97" s="156"/>
      <c r="O97" s="156"/>
      <c r="P97" s="146">
        <f t="shared" si="8"/>
        <v>1</v>
      </c>
      <c r="Q97" s="146">
        <f t="shared" si="9"/>
        <v>1</v>
      </c>
      <c r="R97" s="146">
        <f t="shared" si="10"/>
        <v>1</v>
      </c>
      <c r="S97" s="147">
        <f t="shared" si="11"/>
        <v>0</v>
      </c>
      <c r="T97" s="148" t="s">
        <v>154</v>
      </c>
      <c r="U97" s="146">
        <f t="shared" si="12"/>
        <v>1</v>
      </c>
      <c r="V97" s="146">
        <f t="shared" si="13"/>
        <v>0</v>
      </c>
      <c r="W97" s="159"/>
    </row>
    <row r="98" spans="2:23" s="158" customFormat="1" ht="18" customHeight="1" x14ac:dyDescent="0.15">
      <c r="B98" s="144">
        <f t="shared" ca="1" si="7"/>
        <v>80</v>
      </c>
      <c r="C98" s="125"/>
      <c r="D98" s="123" t="s">
        <v>367</v>
      </c>
      <c r="E98" s="153" t="s">
        <v>533</v>
      </c>
      <c r="F98" s="145" t="s">
        <v>151</v>
      </c>
      <c r="G98" s="125" t="s">
        <v>152</v>
      </c>
      <c r="H98" s="125" t="s">
        <v>155</v>
      </c>
      <c r="I98" s="125">
        <v>0</v>
      </c>
      <c r="J98" s="125" t="s">
        <v>153</v>
      </c>
      <c r="K98" s="127">
        <v>2</v>
      </c>
      <c r="L98" s="127">
        <v>2</v>
      </c>
      <c r="M98" s="127">
        <v>2</v>
      </c>
      <c r="N98" s="156"/>
      <c r="O98" s="156"/>
      <c r="P98" s="146">
        <f t="shared" si="8"/>
        <v>2</v>
      </c>
      <c r="Q98" s="146">
        <f t="shared" si="9"/>
        <v>2</v>
      </c>
      <c r="R98" s="146">
        <f t="shared" si="10"/>
        <v>2</v>
      </c>
      <c r="S98" s="147">
        <f t="shared" si="11"/>
        <v>0</v>
      </c>
      <c r="T98" s="148" t="s">
        <v>154</v>
      </c>
      <c r="U98" s="146">
        <f t="shared" si="12"/>
        <v>2</v>
      </c>
      <c r="V98" s="146">
        <f t="shared" si="13"/>
        <v>0</v>
      </c>
      <c r="W98" s="159"/>
    </row>
    <row r="99" spans="2:23" s="158" customFormat="1" ht="18" customHeight="1" x14ac:dyDescent="0.15">
      <c r="B99" s="144">
        <f t="shared" ca="1" si="7"/>
        <v>81</v>
      </c>
      <c r="C99" s="125"/>
      <c r="D99" s="123" t="s">
        <v>368</v>
      </c>
      <c r="E99" s="153" t="s">
        <v>533</v>
      </c>
      <c r="F99" s="145" t="s">
        <v>151</v>
      </c>
      <c r="G99" s="125" t="s">
        <v>152</v>
      </c>
      <c r="H99" s="125" t="s">
        <v>155</v>
      </c>
      <c r="I99" s="125">
        <v>0</v>
      </c>
      <c r="J99" s="125" t="s">
        <v>153</v>
      </c>
      <c r="K99" s="127">
        <v>1</v>
      </c>
      <c r="L99" s="127">
        <v>1</v>
      </c>
      <c r="M99" s="127">
        <v>1</v>
      </c>
      <c r="N99" s="156"/>
      <c r="O99" s="156"/>
      <c r="P99" s="146">
        <f t="shared" si="8"/>
        <v>1</v>
      </c>
      <c r="Q99" s="146">
        <f t="shared" si="9"/>
        <v>1</v>
      </c>
      <c r="R99" s="146">
        <f t="shared" si="10"/>
        <v>1</v>
      </c>
      <c r="S99" s="147">
        <f t="shared" si="11"/>
        <v>0</v>
      </c>
      <c r="T99" s="148" t="s">
        <v>154</v>
      </c>
      <c r="U99" s="146">
        <f t="shared" si="12"/>
        <v>1</v>
      </c>
      <c r="V99" s="146">
        <f t="shared" si="13"/>
        <v>0</v>
      </c>
      <c r="W99" s="159"/>
    </row>
    <row r="100" spans="2:23" s="158" customFormat="1" ht="18" customHeight="1" x14ac:dyDescent="0.15">
      <c r="B100" s="144" t="str">
        <f t="shared" ca="1" si="7"/>
        <v>-</v>
      </c>
      <c r="C100" s="123" t="s">
        <v>369</v>
      </c>
      <c r="D100" s="123"/>
      <c r="E100" s="153"/>
      <c r="F100" s="145"/>
      <c r="G100" s="125"/>
      <c r="H100" s="125"/>
      <c r="I100" s="125"/>
      <c r="J100" s="125"/>
      <c r="K100" s="127"/>
      <c r="L100" s="127"/>
      <c r="M100" s="127"/>
      <c r="N100" s="156"/>
      <c r="O100" s="156"/>
      <c r="P100" s="146"/>
      <c r="Q100" s="146"/>
      <c r="R100" s="146"/>
      <c r="S100" s="147"/>
      <c r="T100" s="148"/>
      <c r="U100" s="146"/>
      <c r="V100" s="146" t="str">
        <f t="shared" si="13"/>
        <v/>
      </c>
      <c r="W100" s="159"/>
    </row>
    <row r="101" spans="2:23" s="158" customFormat="1" ht="18" customHeight="1" x14ac:dyDescent="0.15">
      <c r="B101" s="144">
        <f t="shared" ca="1" si="7"/>
        <v>82</v>
      </c>
      <c r="C101" s="132"/>
      <c r="D101" s="123" t="s">
        <v>370</v>
      </c>
      <c r="E101" s="153" t="s">
        <v>533</v>
      </c>
      <c r="F101" s="145" t="s">
        <v>151</v>
      </c>
      <c r="G101" s="125" t="s">
        <v>152</v>
      </c>
      <c r="H101" s="125" t="s">
        <v>155</v>
      </c>
      <c r="I101" s="125">
        <v>0</v>
      </c>
      <c r="J101" s="125" t="s">
        <v>153</v>
      </c>
      <c r="K101" s="127">
        <v>4</v>
      </c>
      <c r="L101" s="127">
        <v>4</v>
      </c>
      <c r="M101" s="127">
        <v>4</v>
      </c>
      <c r="N101" s="156"/>
      <c r="O101" s="156"/>
      <c r="P101" s="146">
        <f t="shared" si="8"/>
        <v>4</v>
      </c>
      <c r="Q101" s="146">
        <f t="shared" si="9"/>
        <v>4</v>
      </c>
      <c r="R101" s="146">
        <f t="shared" si="10"/>
        <v>4</v>
      </c>
      <c r="S101" s="147">
        <f t="shared" si="11"/>
        <v>0</v>
      </c>
      <c r="T101" s="148" t="s">
        <v>154</v>
      </c>
      <c r="U101" s="146">
        <f t="shared" si="12"/>
        <v>4</v>
      </c>
      <c r="V101" s="146">
        <f t="shared" si="13"/>
        <v>0</v>
      </c>
      <c r="W101" s="159"/>
    </row>
    <row r="102" spans="2:23" s="158" customFormat="1" ht="18" customHeight="1" x14ac:dyDescent="0.15">
      <c r="B102" s="144">
        <f t="shared" ca="1" si="7"/>
        <v>83</v>
      </c>
      <c r="C102" s="132"/>
      <c r="D102" s="123" t="s">
        <v>371</v>
      </c>
      <c r="E102" s="153" t="s">
        <v>533</v>
      </c>
      <c r="F102" s="145" t="s">
        <v>151</v>
      </c>
      <c r="G102" s="125" t="s">
        <v>152</v>
      </c>
      <c r="H102" s="125" t="s">
        <v>155</v>
      </c>
      <c r="I102" s="125">
        <v>0</v>
      </c>
      <c r="J102" s="125" t="s">
        <v>153</v>
      </c>
      <c r="K102" s="127">
        <v>1</v>
      </c>
      <c r="L102" s="127">
        <v>1</v>
      </c>
      <c r="M102" s="127">
        <v>1</v>
      </c>
      <c r="N102" s="156"/>
      <c r="O102" s="156"/>
      <c r="P102" s="146">
        <f t="shared" si="8"/>
        <v>1</v>
      </c>
      <c r="Q102" s="146">
        <f t="shared" si="9"/>
        <v>1</v>
      </c>
      <c r="R102" s="146">
        <f t="shared" si="10"/>
        <v>1</v>
      </c>
      <c r="S102" s="147">
        <f t="shared" si="11"/>
        <v>0</v>
      </c>
      <c r="T102" s="148" t="s">
        <v>154</v>
      </c>
      <c r="U102" s="146">
        <f t="shared" si="12"/>
        <v>1</v>
      </c>
      <c r="V102" s="146">
        <f t="shared" si="13"/>
        <v>0</v>
      </c>
      <c r="W102" s="159"/>
    </row>
    <row r="103" spans="2:23" s="158" customFormat="1" ht="18" customHeight="1" x14ac:dyDescent="0.15">
      <c r="B103" s="144">
        <f t="shared" ca="1" si="7"/>
        <v>84</v>
      </c>
      <c r="C103" s="132"/>
      <c r="D103" s="123" t="s">
        <v>372</v>
      </c>
      <c r="E103" s="153" t="s">
        <v>533</v>
      </c>
      <c r="F103" s="145" t="s">
        <v>151</v>
      </c>
      <c r="G103" s="125" t="s">
        <v>152</v>
      </c>
      <c r="H103" s="125" t="s">
        <v>155</v>
      </c>
      <c r="I103" s="125">
        <v>0</v>
      </c>
      <c r="J103" s="125" t="s">
        <v>153</v>
      </c>
      <c r="K103" s="127">
        <v>4</v>
      </c>
      <c r="L103" s="127">
        <v>4</v>
      </c>
      <c r="M103" s="127">
        <v>4</v>
      </c>
      <c r="N103" s="156"/>
      <c r="O103" s="156"/>
      <c r="P103" s="146">
        <f t="shared" si="8"/>
        <v>4</v>
      </c>
      <c r="Q103" s="146">
        <f t="shared" si="9"/>
        <v>4</v>
      </c>
      <c r="R103" s="146">
        <f t="shared" si="10"/>
        <v>4</v>
      </c>
      <c r="S103" s="147">
        <f t="shared" si="11"/>
        <v>0</v>
      </c>
      <c r="T103" s="148" t="s">
        <v>154</v>
      </c>
      <c r="U103" s="146">
        <f t="shared" si="12"/>
        <v>4</v>
      </c>
      <c r="V103" s="146">
        <f t="shared" si="13"/>
        <v>0</v>
      </c>
      <c r="W103" s="159"/>
    </row>
    <row r="104" spans="2:23" s="158" customFormat="1" ht="18" customHeight="1" x14ac:dyDescent="0.15">
      <c r="B104" s="144">
        <f t="shared" ca="1" si="7"/>
        <v>85</v>
      </c>
      <c r="C104" s="132"/>
      <c r="D104" s="123" t="s">
        <v>373</v>
      </c>
      <c r="E104" s="153" t="s">
        <v>533</v>
      </c>
      <c r="F104" s="145" t="s">
        <v>151</v>
      </c>
      <c r="G104" s="125" t="s">
        <v>152</v>
      </c>
      <c r="H104" s="125" t="s">
        <v>155</v>
      </c>
      <c r="I104" s="125">
        <v>0</v>
      </c>
      <c r="J104" s="125" t="s">
        <v>153</v>
      </c>
      <c r="K104" s="127">
        <v>1</v>
      </c>
      <c r="L104" s="127">
        <v>1</v>
      </c>
      <c r="M104" s="127">
        <v>1</v>
      </c>
      <c r="N104" s="156"/>
      <c r="O104" s="156"/>
      <c r="P104" s="146">
        <f t="shared" si="8"/>
        <v>1</v>
      </c>
      <c r="Q104" s="146">
        <f t="shared" si="9"/>
        <v>1</v>
      </c>
      <c r="R104" s="146">
        <f t="shared" si="10"/>
        <v>1</v>
      </c>
      <c r="S104" s="147">
        <f t="shared" si="11"/>
        <v>0</v>
      </c>
      <c r="T104" s="148" t="s">
        <v>154</v>
      </c>
      <c r="U104" s="146">
        <f t="shared" si="12"/>
        <v>1</v>
      </c>
      <c r="V104" s="146">
        <f t="shared" si="13"/>
        <v>0</v>
      </c>
      <c r="W104" s="159"/>
    </row>
    <row r="105" spans="2:23" s="158" customFormat="1" ht="18" customHeight="1" x14ac:dyDescent="0.15">
      <c r="B105" s="144">
        <f t="shared" ca="1" si="7"/>
        <v>86</v>
      </c>
      <c r="C105" s="132"/>
      <c r="D105" s="123" t="s">
        <v>374</v>
      </c>
      <c r="E105" s="153" t="s">
        <v>533</v>
      </c>
      <c r="F105" s="145" t="s">
        <v>151</v>
      </c>
      <c r="G105" s="125" t="s">
        <v>152</v>
      </c>
      <c r="H105" s="125" t="s">
        <v>155</v>
      </c>
      <c r="I105" s="125">
        <v>0</v>
      </c>
      <c r="J105" s="125" t="s">
        <v>153</v>
      </c>
      <c r="K105" s="127">
        <v>1</v>
      </c>
      <c r="L105" s="127">
        <v>1</v>
      </c>
      <c r="M105" s="127">
        <v>1</v>
      </c>
      <c r="N105" s="156"/>
      <c r="O105" s="156"/>
      <c r="P105" s="146">
        <f t="shared" si="8"/>
        <v>1</v>
      </c>
      <c r="Q105" s="146">
        <f t="shared" si="9"/>
        <v>1</v>
      </c>
      <c r="R105" s="146">
        <f t="shared" si="10"/>
        <v>1</v>
      </c>
      <c r="S105" s="147">
        <f t="shared" si="11"/>
        <v>0</v>
      </c>
      <c r="T105" s="148" t="s">
        <v>154</v>
      </c>
      <c r="U105" s="146">
        <f t="shared" si="12"/>
        <v>1</v>
      </c>
      <c r="V105" s="146">
        <f t="shared" si="13"/>
        <v>0</v>
      </c>
      <c r="W105" s="159"/>
    </row>
    <row r="106" spans="2:23" s="158" customFormat="1" ht="18" customHeight="1" x14ac:dyDescent="0.15">
      <c r="B106" s="144">
        <f t="shared" ca="1" si="7"/>
        <v>87</v>
      </c>
      <c r="C106" s="132"/>
      <c r="D106" s="123" t="s">
        <v>375</v>
      </c>
      <c r="E106" s="153" t="s">
        <v>533</v>
      </c>
      <c r="F106" s="145" t="s">
        <v>151</v>
      </c>
      <c r="G106" s="125" t="s">
        <v>152</v>
      </c>
      <c r="H106" s="125" t="s">
        <v>155</v>
      </c>
      <c r="I106" s="125">
        <v>0</v>
      </c>
      <c r="J106" s="125" t="s">
        <v>153</v>
      </c>
      <c r="K106" s="127">
        <v>6</v>
      </c>
      <c r="L106" s="127">
        <v>6</v>
      </c>
      <c r="M106" s="127">
        <v>6</v>
      </c>
      <c r="N106" s="156"/>
      <c r="O106" s="156"/>
      <c r="P106" s="146">
        <f t="shared" si="8"/>
        <v>6</v>
      </c>
      <c r="Q106" s="146">
        <f t="shared" si="9"/>
        <v>6</v>
      </c>
      <c r="R106" s="146">
        <f t="shared" si="10"/>
        <v>6</v>
      </c>
      <c r="S106" s="147">
        <f t="shared" si="11"/>
        <v>0</v>
      </c>
      <c r="T106" s="148" t="s">
        <v>154</v>
      </c>
      <c r="U106" s="146">
        <f t="shared" si="12"/>
        <v>6</v>
      </c>
      <c r="V106" s="146">
        <f t="shared" si="13"/>
        <v>0</v>
      </c>
      <c r="W106" s="159"/>
    </row>
    <row r="107" spans="2:23" s="158" customFormat="1" ht="18" customHeight="1" x14ac:dyDescent="0.15">
      <c r="B107" s="144">
        <f t="shared" ca="1" si="7"/>
        <v>88</v>
      </c>
      <c r="C107" s="125"/>
      <c r="D107" s="123" t="s">
        <v>376</v>
      </c>
      <c r="E107" s="153" t="s">
        <v>533</v>
      </c>
      <c r="F107" s="145" t="s">
        <v>151</v>
      </c>
      <c r="G107" s="125" t="s">
        <v>152</v>
      </c>
      <c r="H107" s="125" t="s">
        <v>155</v>
      </c>
      <c r="I107" s="125">
        <v>0</v>
      </c>
      <c r="J107" s="125" t="s">
        <v>153</v>
      </c>
      <c r="K107" s="127">
        <v>4</v>
      </c>
      <c r="L107" s="127">
        <v>4</v>
      </c>
      <c r="M107" s="127">
        <v>4</v>
      </c>
      <c r="N107" s="156"/>
      <c r="O107" s="156"/>
      <c r="P107" s="146">
        <f t="shared" si="8"/>
        <v>4</v>
      </c>
      <c r="Q107" s="146">
        <f t="shared" si="9"/>
        <v>4</v>
      </c>
      <c r="R107" s="146">
        <f t="shared" si="10"/>
        <v>4</v>
      </c>
      <c r="S107" s="147">
        <f t="shared" si="11"/>
        <v>0</v>
      </c>
      <c r="T107" s="148" t="s">
        <v>154</v>
      </c>
      <c r="U107" s="146">
        <f t="shared" si="12"/>
        <v>4</v>
      </c>
      <c r="V107" s="146">
        <f t="shared" si="13"/>
        <v>0</v>
      </c>
      <c r="W107" s="159"/>
    </row>
    <row r="108" spans="2:23" s="158" customFormat="1" ht="18" customHeight="1" x14ac:dyDescent="0.15">
      <c r="B108" s="144">
        <f t="shared" ca="1" si="7"/>
        <v>89</v>
      </c>
      <c r="C108" s="125"/>
      <c r="D108" s="123" t="s">
        <v>377</v>
      </c>
      <c r="E108" s="153" t="s">
        <v>533</v>
      </c>
      <c r="F108" s="145" t="s">
        <v>151</v>
      </c>
      <c r="G108" s="125" t="s">
        <v>152</v>
      </c>
      <c r="H108" s="125" t="s">
        <v>155</v>
      </c>
      <c r="I108" s="125">
        <v>0</v>
      </c>
      <c r="J108" s="125" t="s">
        <v>153</v>
      </c>
      <c r="K108" s="127">
        <v>2</v>
      </c>
      <c r="L108" s="127">
        <v>2</v>
      </c>
      <c r="M108" s="127">
        <v>2</v>
      </c>
      <c r="N108" s="156"/>
      <c r="O108" s="156"/>
      <c r="P108" s="146">
        <f t="shared" si="8"/>
        <v>2</v>
      </c>
      <c r="Q108" s="146">
        <f t="shared" si="9"/>
        <v>2</v>
      </c>
      <c r="R108" s="146">
        <f t="shared" si="10"/>
        <v>2</v>
      </c>
      <c r="S108" s="147">
        <f t="shared" si="11"/>
        <v>0</v>
      </c>
      <c r="T108" s="148" t="s">
        <v>154</v>
      </c>
      <c r="U108" s="146">
        <f t="shared" si="12"/>
        <v>2</v>
      </c>
      <c r="V108" s="146">
        <f t="shared" si="13"/>
        <v>0</v>
      </c>
      <c r="W108" s="159"/>
    </row>
    <row r="109" spans="2:23" s="158" customFormat="1" ht="18" customHeight="1" x14ac:dyDescent="0.15">
      <c r="B109" s="144">
        <f t="shared" ca="1" si="7"/>
        <v>90</v>
      </c>
      <c r="C109" s="125"/>
      <c r="D109" s="123" t="s">
        <v>378</v>
      </c>
      <c r="E109" s="153" t="s">
        <v>533</v>
      </c>
      <c r="F109" s="145" t="s">
        <v>151</v>
      </c>
      <c r="G109" s="125" t="s">
        <v>152</v>
      </c>
      <c r="H109" s="125" t="s">
        <v>155</v>
      </c>
      <c r="I109" s="125">
        <v>0</v>
      </c>
      <c r="J109" s="125" t="s">
        <v>153</v>
      </c>
      <c r="K109" s="127">
        <v>2</v>
      </c>
      <c r="L109" s="127">
        <v>2</v>
      </c>
      <c r="M109" s="127">
        <v>2</v>
      </c>
      <c r="N109" s="156"/>
      <c r="O109" s="156"/>
      <c r="P109" s="146">
        <f t="shared" si="8"/>
        <v>2</v>
      </c>
      <c r="Q109" s="146">
        <f t="shared" si="9"/>
        <v>2</v>
      </c>
      <c r="R109" s="146">
        <f t="shared" si="10"/>
        <v>2</v>
      </c>
      <c r="S109" s="147">
        <f t="shared" si="11"/>
        <v>0</v>
      </c>
      <c r="T109" s="148" t="s">
        <v>154</v>
      </c>
      <c r="U109" s="146">
        <f t="shared" si="12"/>
        <v>2</v>
      </c>
      <c r="V109" s="146">
        <f t="shared" si="13"/>
        <v>0</v>
      </c>
      <c r="W109" s="159"/>
    </row>
    <row r="110" spans="2:23" s="158" customFormat="1" ht="18" customHeight="1" x14ac:dyDescent="0.15">
      <c r="B110" s="144">
        <f t="shared" ca="1" si="7"/>
        <v>91</v>
      </c>
      <c r="C110" s="125"/>
      <c r="D110" s="123" t="s">
        <v>379</v>
      </c>
      <c r="E110" s="153" t="s">
        <v>533</v>
      </c>
      <c r="F110" s="145" t="s">
        <v>151</v>
      </c>
      <c r="G110" s="125" t="s">
        <v>152</v>
      </c>
      <c r="H110" s="125" t="s">
        <v>155</v>
      </c>
      <c r="I110" s="125">
        <v>0</v>
      </c>
      <c r="J110" s="125" t="s">
        <v>153</v>
      </c>
      <c r="K110" s="127">
        <v>5</v>
      </c>
      <c r="L110" s="127">
        <v>5</v>
      </c>
      <c r="M110" s="127">
        <v>5</v>
      </c>
      <c r="N110" s="156"/>
      <c r="O110" s="156"/>
      <c r="P110" s="146">
        <f t="shared" si="8"/>
        <v>5</v>
      </c>
      <c r="Q110" s="146">
        <f t="shared" si="9"/>
        <v>5</v>
      </c>
      <c r="R110" s="146">
        <f t="shared" si="10"/>
        <v>5</v>
      </c>
      <c r="S110" s="147">
        <f t="shared" si="11"/>
        <v>0</v>
      </c>
      <c r="T110" s="148" t="s">
        <v>154</v>
      </c>
      <c r="U110" s="146">
        <f t="shared" si="12"/>
        <v>5</v>
      </c>
      <c r="V110" s="146">
        <f t="shared" si="13"/>
        <v>0</v>
      </c>
      <c r="W110" s="159"/>
    </row>
    <row r="111" spans="2:23" s="158" customFormat="1" ht="18" customHeight="1" x14ac:dyDescent="0.15">
      <c r="B111" s="144">
        <f t="shared" ca="1" si="7"/>
        <v>92</v>
      </c>
      <c r="C111" s="125"/>
      <c r="D111" s="123" t="s">
        <v>380</v>
      </c>
      <c r="E111" s="153" t="s">
        <v>533</v>
      </c>
      <c r="F111" s="145" t="s">
        <v>151</v>
      </c>
      <c r="G111" s="125" t="s">
        <v>152</v>
      </c>
      <c r="H111" s="125" t="s">
        <v>155</v>
      </c>
      <c r="I111" s="125">
        <v>0</v>
      </c>
      <c r="J111" s="125" t="s">
        <v>153</v>
      </c>
      <c r="K111" s="127">
        <v>1</v>
      </c>
      <c r="L111" s="127">
        <v>1</v>
      </c>
      <c r="M111" s="127">
        <v>1</v>
      </c>
      <c r="N111" s="156"/>
      <c r="O111" s="156"/>
      <c r="P111" s="146">
        <f t="shared" si="8"/>
        <v>1</v>
      </c>
      <c r="Q111" s="146">
        <f t="shared" si="9"/>
        <v>1</v>
      </c>
      <c r="R111" s="146">
        <f t="shared" si="10"/>
        <v>1</v>
      </c>
      <c r="S111" s="147">
        <f t="shared" si="11"/>
        <v>0</v>
      </c>
      <c r="T111" s="148" t="s">
        <v>154</v>
      </c>
      <c r="U111" s="146">
        <f t="shared" si="12"/>
        <v>1</v>
      </c>
      <c r="V111" s="146">
        <f t="shared" si="13"/>
        <v>0</v>
      </c>
      <c r="W111" s="159"/>
    </row>
    <row r="112" spans="2:23" s="158" customFormat="1" ht="18" customHeight="1" x14ac:dyDescent="0.15">
      <c r="B112" s="144">
        <f t="shared" ca="1" si="7"/>
        <v>93</v>
      </c>
      <c r="C112" s="125"/>
      <c r="D112" s="123" t="s">
        <v>381</v>
      </c>
      <c r="E112" s="153" t="s">
        <v>533</v>
      </c>
      <c r="F112" s="145" t="s">
        <v>151</v>
      </c>
      <c r="G112" s="125" t="s">
        <v>152</v>
      </c>
      <c r="H112" s="125" t="s">
        <v>155</v>
      </c>
      <c r="I112" s="125">
        <v>0</v>
      </c>
      <c r="J112" s="125" t="s">
        <v>153</v>
      </c>
      <c r="K112" s="127">
        <v>4</v>
      </c>
      <c r="L112" s="127">
        <v>4</v>
      </c>
      <c r="M112" s="127">
        <v>4</v>
      </c>
      <c r="N112" s="156"/>
      <c r="O112" s="156"/>
      <c r="P112" s="146">
        <f t="shared" si="8"/>
        <v>4</v>
      </c>
      <c r="Q112" s="146">
        <f t="shared" si="9"/>
        <v>4</v>
      </c>
      <c r="R112" s="146">
        <f t="shared" si="10"/>
        <v>4</v>
      </c>
      <c r="S112" s="147">
        <f t="shared" si="11"/>
        <v>0</v>
      </c>
      <c r="T112" s="148" t="s">
        <v>154</v>
      </c>
      <c r="U112" s="146">
        <f t="shared" si="12"/>
        <v>4</v>
      </c>
      <c r="V112" s="146">
        <f t="shared" si="13"/>
        <v>0</v>
      </c>
      <c r="W112" s="159"/>
    </row>
    <row r="113" spans="2:23" s="158" customFormat="1" ht="18" customHeight="1" x14ac:dyDescent="0.15">
      <c r="B113" s="144" t="str">
        <f t="shared" ca="1" si="7"/>
        <v>-</v>
      </c>
      <c r="C113" s="125"/>
      <c r="D113" s="123"/>
      <c r="E113" s="153"/>
      <c r="F113" s="145"/>
      <c r="G113" s="125"/>
      <c r="H113" s="125"/>
      <c r="I113" s="125"/>
      <c r="J113" s="125"/>
      <c r="K113" s="127"/>
      <c r="L113" s="127"/>
      <c r="M113" s="127"/>
      <c r="N113" s="156"/>
      <c r="O113" s="156"/>
      <c r="P113" s="146"/>
      <c r="Q113" s="146"/>
      <c r="R113" s="146"/>
      <c r="S113" s="147"/>
      <c r="T113" s="148"/>
      <c r="U113" s="146"/>
      <c r="V113" s="146" t="str">
        <f t="shared" si="13"/>
        <v/>
      </c>
      <c r="W113" s="159"/>
    </row>
    <row r="114" spans="2:23" s="158" customFormat="1" ht="18" customHeight="1" x14ac:dyDescent="0.15">
      <c r="B114" s="144" t="str">
        <f t="shared" ca="1" si="7"/>
        <v>-</v>
      </c>
      <c r="C114" s="123" t="s">
        <v>382</v>
      </c>
      <c r="D114" s="123"/>
      <c r="E114" s="153"/>
      <c r="F114" s="145"/>
      <c r="G114" s="125"/>
      <c r="H114" s="125"/>
      <c r="I114" s="125"/>
      <c r="J114" s="125"/>
      <c r="K114" s="127"/>
      <c r="L114" s="127"/>
      <c r="M114" s="127"/>
      <c r="N114" s="156"/>
      <c r="O114" s="156"/>
      <c r="P114" s="146"/>
      <c r="Q114" s="146"/>
      <c r="R114" s="146"/>
      <c r="S114" s="147"/>
      <c r="T114" s="148"/>
      <c r="U114" s="146"/>
      <c r="V114" s="146" t="str">
        <f t="shared" si="13"/>
        <v/>
      </c>
      <c r="W114" s="159"/>
    </row>
    <row r="115" spans="2:23" s="158" customFormat="1" ht="18" customHeight="1" x14ac:dyDescent="0.15">
      <c r="B115" s="144">
        <f t="shared" ca="1" si="7"/>
        <v>94</v>
      </c>
      <c r="C115" s="125"/>
      <c r="D115" s="123" t="s">
        <v>383</v>
      </c>
      <c r="E115" s="153" t="s">
        <v>533</v>
      </c>
      <c r="F115" s="145" t="s">
        <v>151</v>
      </c>
      <c r="G115" s="125" t="s">
        <v>152</v>
      </c>
      <c r="H115" s="125" t="s">
        <v>155</v>
      </c>
      <c r="I115" s="125">
        <v>0</v>
      </c>
      <c r="J115" s="125" t="s">
        <v>153</v>
      </c>
      <c r="K115" s="127">
        <v>3</v>
      </c>
      <c r="L115" s="127">
        <v>3</v>
      </c>
      <c r="M115" s="127">
        <v>3</v>
      </c>
      <c r="N115" s="156"/>
      <c r="O115" s="156"/>
      <c r="P115" s="146">
        <f t="shared" si="8"/>
        <v>3</v>
      </c>
      <c r="Q115" s="146">
        <f t="shared" si="9"/>
        <v>3</v>
      </c>
      <c r="R115" s="146">
        <f t="shared" si="10"/>
        <v>3</v>
      </c>
      <c r="S115" s="147">
        <f t="shared" si="11"/>
        <v>0</v>
      </c>
      <c r="T115" s="148" t="s">
        <v>154</v>
      </c>
      <c r="U115" s="146">
        <f t="shared" si="12"/>
        <v>3</v>
      </c>
      <c r="V115" s="146">
        <f t="shared" si="13"/>
        <v>0</v>
      </c>
      <c r="W115" s="159"/>
    </row>
    <row r="116" spans="2:23" s="158" customFormat="1" ht="18" customHeight="1" x14ac:dyDescent="0.15">
      <c r="B116" s="144">
        <f t="shared" ca="1" si="7"/>
        <v>95</v>
      </c>
      <c r="C116" s="125"/>
      <c r="D116" s="123" t="s">
        <v>384</v>
      </c>
      <c r="E116" s="153" t="s">
        <v>533</v>
      </c>
      <c r="F116" s="145" t="s">
        <v>151</v>
      </c>
      <c r="G116" s="125" t="s">
        <v>152</v>
      </c>
      <c r="H116" s="125" t="s">
        <v>155</v>
      </c>
      <c r="I116" s="125">
        <v>0</v>
      </c>
      <c r="J116" s="125" t="s">
        <v>153</v>
      </c>
      <c r="K116" s="127">
        <v>5</v>
      </c>
      <c r="L116" s="127">
        <v>5</v>
      </c>
      <c r="M116" s="127">
        <v>5</v>
      </c>
      <c r="N116" s="156"/>
      <c r="O116" s="156"/>
      <c r="P116" s="146">
        <f t="shared" si="8"/>
        <v>5</v>
      </c>
      <c r="Q116" s="146">
        <f t="shared" si="9"/>
        <v>5</v>
      </c>
      <c r="R116" s="146">
        <f t="shared" si="10"/>
        <v>5</v>
      </c>
      <c r="S116" s="147">
        <f t="shared" si="11"/>
        <v>0</v>
      </c>
      <c r="T116" s="148" t="s">
        <v>154</v>
      </c>
      <c r="U116" s="146">
        <f t="shared" si="12"/>
        <v>5</v>
      </c>
      <c r="V116" s="146">
        <f t="shared" si="13"/>
        <v>0</v>
      </c>
      <c r="W116" s="159"/>
    </row>
    <row r="117" spans="2:23" s="158" customFormat="1" ht="18" customHeight="1" x14ac:dyDescent="0.15">
      <c r="B117" s="144">
        <f t="shared" ca="1" si="7"/>
        <v>96</v>
      </c>
      <c r="C117" s="125"/>
      <c r="D117" s="123" t="s">
        <v>385</v>
      </c>
      <c r="E117" s="153" t="s">
        <v>533</v>
      </c>
      <c r="F117" s="145" t="s">
        <v>151</v>
      </c>
      <c r="G117" s="125" t="s">
        <v>152</v>
      </c>
      <c r="H117" s="125" t="s">
        <v>155</v>
      </c>
      <c r="I117" s="125">
        <v>0</v>
      </c>
      <c r="J117" s="125" t="s">
        <v>153</v>
      </c>
      <c r="K117" s="127">
        <v>3</v>
      </c>
      <c r="L117" s="127">
        <v>3</v>
      </c>
      <c r="M117" s="127">
        <v>3</v>
      </c>
      <c r="N117" s="156"/>
      <c r="O117" s="156"/>
      <c r="P117" s="146">
        <f t="shared" si="8"/>
        <v>3</v>
      </c>
      <c r="Q117" s="146">
        <f t="shared" si="9"/>
        <v>3</v>
      </c>
      <c r="R117" s="146">
        <f t="shared" si="10"/>
        <v>3</v>
      </c>
      <c r="S117" s="147">
        <f t="shared" si="11"/>
        <v>0</v>
      </c>
      <c r="T117" s="148" t="s">
        <v>154</v>
      </c>
      <c r="U117" s="146">
        <f t="shared" si="12"/>
        <v>3</v>
      </c>
      <c r="V117" s="146">
        <f t="shared" si="13"/>
        <v>0</v>
      </c>
      <c r="W117" s="159"/>
    </row>
    <row r="118" spans="2:23" s="158" customFormat="1" ht="18" customHeight="1" x14ac:dyDescent="0.15">
      <c r="B118" s="144">
        <f t="shared" ca="1" si="7"/>
        <v>97</v>
      </c>
      <c r="C118" s="125"/>
      <c r="D118" s="123" t="s">
        <v>386</v>
      </c>
      <c r="E118" s="153" t="s">
        <v>533</v>
      </c>
      <c r="F118" s="145" t="s">
        <v>151</v>
      </c>
      <c r="G118" s="125" t="s">
        <v>152</v>
      </c>
      <c r="H118" s="125" t="s">
        <v>155</v>
      </c>
      <c r="I118" s="125">
        <v>0</v>
      </c>
      <c r="J118" s="125" t="s">
        <v>153</v>
      </c>
      <c r="K118" s="127">
        <v>6</v>
      </c>
      <c r="L118" s="127">
        <v>6</v>
      </c>
      <c r="M118" s="127">
        <v>6</v>
      </c>
      <c r="N118" s="156"/>
      <c r="O118" s="156"/>
      <c r="P118" s="146">
        <f t="shared" si="8"/>
        <v>6</v>
      </c>
      <c r="Q118" s="146">
        <f t="shared" si="9"/>
        <v>6</v>
      </c>
      <c r="R118" s="146">
        <f t="shared" si="10"/>
        <v>6</v>
      </c>
      <c r="S118" s="147">
        <f t="shared" si="11"/>
        <v>0</v>
      </c>
      <c r="T118" s="148" t="s">
        <v>154</v>
      </c>
      <c r="U118" s="146">
        <f t="shared" si="12"/>
        <v>6</v>
      </c>
      <c r="V118" s="146">
        <f t="shared" si="13"/>
        <v>0</v>
      </c>
      <c r="W118" s="159"/>
    </row>
    <row r="119" spans="2:23" s="158" customFormat="1" ht="18" customHeight="1" x14ac:dyDescent="0.15">
      <c r="B119" s="144">
        <f t="shared" ca="1" si="7"/>
        <v>98</v>
      </c>
      <c r="C119" s="125"/>
      <c r="D119" s="123" t="s">
        <v>387</v>
      </c>
      <c r="E119" s="153" t="s">
        <v>533</v>
      </c>
      <c r="F119" s="145" t="s">
        <v>151</v>
      </c>
      <c r="G119" s="125" t="s">
        <v>152</v>
      </c>
      <c r="H119" s="125" t="s">
        <v>155</v>
      </c>
      <c r="I119" s="125">
        <v>0</v>
      </c>
      <c r="J119" s="125" t="s">
        <v>153</v>
      </c>
      <c r="K119" s="127">
        <v>2</v>
      </c>
      <c r="L119" s="127">
        <v>2</v>
      </c>
      <c r="M119" s="127">
        <v>2</v>
      </c>
      <c r="N119" s="156"/>
      <c r="O119" s="156"/>
      <c r="P119" s="146">
        <f t="shared" si="8"/>
        <v>2</v>
      </c>
      <c r="Q119" s="146">
        <f t="shared" si="9"/>
        <v>2</v>
      </c>
      <c r="R119" s="146">
        <f t="shared" si="10"/>
        <v>2</v>
      </c>
      <c r="S119" s="147">
        <f t="shared" si="11"/>
        <v>0</v>
      </c>
      <c r="T119" s="148" t="s">
        <v>154</v>
      </c>
      <c r="U119" s="146">
        <f t="shared" si="12"/>
        <v>2</v>
      </c>
      <c r="V119" s="146">
        <f t="shared" si="13"/>
        <v>0</v>
      </c>
      <c r="W119" s="159"/>
    </row>
    <row r="120" spans="2:23" s="158" customFormat="1" ht="18" customHeight="1" x14ac:dyDescent="0.15">
      <c r="B120" s="144">
        <f t="shared" ca="1" si="7"/>
        <v>99</v>
      </c>
      <c r="C120" s="125"/>
      <c r="D120" s="124" t="s">
        <v>388</v>
      </c>
      <c r="E120" s="153" t="s">
        <v>533</v>
      </c>
      <c r="F120" s="145" t="s">
        <v>151</v>
      </c>
      <c r="G120" s="125" t="s">
        <v>152</v>
      </c>
      <c r="H120" s="125" t="s">
        <v>155</v>
      </c>
      <c r="I120" s="125">
        <v>0</v>
      </c>
      <c r="J120" s="125" t="s">
        <v>153</v>
      </c>
      <c r="K120" s="127">
        <v>3</v>
      </c>
      <c r="L120" s="127">
        <v>3</v>
      </c>
      <c r="M120" s="127">
        <v>3</v>
      </c>
      <c r="N120" s="156"/>
      <c r="O120" s="156"/>
      <c r="P120" s="146">
        <f t="shared" si="8"/>
        <v>3</v>
      </c>
      <c r="Q120" s="146">
        <f t="shared" si="9"/>
        <v>3</v>
      </c>
      <c r="R120" s="146">
        <f t="shared" si="10"/>
        <v>3</v>
      </c>
      <c r="S120" s="147">
        <f t="shared" si="11"/>
        <v>0</v>
      </c>
      <c r="T120" s="148" t="s">
        <v>154</v>
      </c>
      <c r="U120" s="146">
        <f t="shared" si="12"/>
        <v>3</v>
      </c>
      <c r="V120" s="146">
        <f t="shared" si="13"/>
        <v>0</v>
      </c>
      <c r="W120" s="159"/>
    </row>
    <row r="121" spans="2:23" s="158" customFormat="1" ht="18" customHeight="1" x14ac:dyDescent="0.15">
      <c r="B121" s="144">
        <f t="shared" ca="1" si="7"/>
        <v>100</v>
      </c>
      <c r="C121" s="125"/>
      <c r="D121" s="124" t="s">
        <v>389</v>
      </c>
      <c r="E121" s="153" t="s">
        <v>533</v>
      </c>
      <c r="F121" s="145" t="s">
        <v>151</v>
      </c>
      <c r="G121" s="125" t="s">
        <v>152</v>
      </c>
      <c r="H121" s="125" t="s">
        <v>155</v>
      </c>
      <c r="I121" s="125">
        <v>0</v>
      </c>
      <c r="J121" s="125" t="s">
        <v>153</v>
      </c>
      <c r="K121" s="127">
        <v>5</v>
      </c>
      <c r="L121" s="127">
        <v>5</v>
      </c>
      <c r="M121" s="127">
        <v>5</v>
      </c>
      <c r="N121" s="156"/>
      <c r="O121" s="156"/>
      <c r="P121" s="146">
        <f t="shared" si="8"/>
        <v>5</v>
      </c>
      <c r="Q121" s="146">
        <f t="shared" si="9"/>
        <v>5</v>
      </c>
      <c r="R121" s="146">
        <f t="shared" si="10"/>
        <v>5</v>
      </c>
      <c r="S121" s="147">
        <f t="shared" si="11"/>
        <v>0</v>
      </c>
      <c r="T121" s="148" t="s">
        <v>154</v>
      </c>
      <c r="U121" s="146">
        <f t="shared" si="12"/>
        <v>5</v>
      </c>
      <c r="V121" s="146">
        <f t="shared" si="13"/>
        <v>0</v>
      </c>
      <c r="W121" s="159"/>
    </row>
    <row r="122" spans="2:23" s="158" customFormat="1" ht="18" customHeight="1" x14ac:dyDescent="0.15">
      <c r="B122" s="144">
        <f t="shared" ca="1" si="7"/>
        <v>101</v>
      </c>
      <c r="C122" s="132"/>
      <c r="D122" s="124" t="s">
        <v>390</v>
      </c>
      <c r="E122" s="153" t="s">
        <v>533</v>
      </c>
      <c r="F122" s="145" t="s">
        <v>151</v>
      </c>
      <c r="G122" s="125" t="s">
        <v>152</v>
      </c>
      <c r="H122" s="125" t="s">
        <v>155</v>
      </c>
      <c r="I122" s="125">
        <v>0</v>
      </c>
      <c r="J122" s="125" t="s">
        <v>153</v>
      </c>
      <c r="K122" s="127">
        <v>5</v>
      </c>
      <c r="L122" s="127">
        <v>5</v>
      </c>
      <c r="M122" s="127">
        <v>5</v>
      </c>
      <c r="N122" s="156"/>
      <c r="O122" s="156"/>
      <c r="P122" s="146">
        <f t="shared" si="8"/>
        <v>5</v>
      </c>
      <c r="Q122" s="146">
        <f t="shared" si="9"/>
        <v>5</v>
      </c>
      <c r="R122" s="146">
        <f t="shared" si="10"/>
        <v>5</v>
      </c>
      <c r="S122" s="147">
        <f t="shared" si="11"/>
        <v>0</v>
      </c>
      <c r="T122" s="148" t="s">
        <v>154</v>
      </c>
      <c r="U122" s="146">
        <f t="shared" si="12"/>
        <v>5</v>
      </c>
      <c r="V122" s="146">
        <f t="shared" si="13"/>
        <v>0</v>
      </c>
      <c r="W122" s="159"/>
    </row>
    <row r="123" spans="2:23" s="158" customFormat="1" ht="18" customHeight="1" x14ac:dyDescent="0.15">
      <c r="B123" s="144">
        <f t="shared" ca="1" si="7"/>
        <v>102</v>
      </c>
      <c r="C123" s="132"/>
      <c r="D123" s="124" t="s">
        <v>391</v>
      </c>
      <c r="E123" s="153" t="s">
        <v>533</v>
      </c>
      <c r="F123" s="145" t="s">
        <v>151</v>
      </c>
      <c r="G123" s="125" t="s">
        <v>152</v>
      </c>
      <c r="H123" s="125" t="s">
        <v>155</v>
      </c>
      <c r="I123" s="125">
        <v>0</v>
      </c>
      <c r="J123" s="125" t="s">
        <v>153</v>
      </c>
      <c r="K123" s="127">
        <v>3</v>
      </c>
      <c r="L123" s="128">
        <v>3</v>
      </c>
      <c r="M123" s="127">
        <v>3</v>
      </c>
      <c r="N123" s="156"/>
      <c r="O123" s="156"/>
      <c r="P123" s="146">
        <f t="shared" si="8"/>
        <v>3</v>
      </c>
      <c r="Q123" s="146">
        <f t="shared" si="9"/>
        <v>3</v>
      </c>
      <c r="R123" s="146">
        <f t="shared" si="10"/>
        <v>3</v>
      </c>
      <c r="S123" s="147">
        <f t="shared" si="11"/>
        <v>0</v>
      </c>
      <c r="T123" s="148" t="s">
        <v>154</v>
      </c>
      <c r="U123" s="146">
        <f t="shared" si="12"/>
        <v>3</v>
      </c>
      <c r="V123" s="146">
        <f t="shared" si="13"/>
        <v>0</v>
      </c>
      <c r="W123" s="159"/>
    </row>
    <row r="124" spans="2:23" s="158" customFormat="1" ht="18" customHeight="1" x14ac:dyDescent="0.15">
      <c r="B124" s="144">
        <f t="shared" ca="1" si="7"/>
        <v>103</v>
      </c>
      <c r="C124" s="132"/>
      <c r="D124" s="124" t="s">
        <v>392</v>
      </c>
      <c r="E124" s="153" t="s">
        <v>533</v>
      </c>
      <c r="F124" s="145" t="s">
        <v>151</v>
      </c>
      <c r="G124" s="125" t="s">
        <v>152</v>
      </c>
      <c r="H124" s="125" t="s">
        <v>155</v>
      </c>
      <c r="I124" s="125">
        <v>0</v>
      </c>
      <c r="J124" s="125" t="s">
        <v>153</v>
      </c>
      <c r="K124" s="127">
        <v>3</v>
      </c>
      <c r="L124" s="127">
        <v>3</v>
      </c>
      <c r="M124" s="127">
        <v>3</v>
      </c>
      <c r="N124" s="156"/>
      <c r="O124" s="156"/>
      <c r="P124" s="146">
        <f t="shared" si="8"/>
        <v>3</v>
      </c>
      <c r="Q124" s="146">
        <f t="shared" si="9"/>
        <v>3</v>
      </c>
      <c r="R124" s="146">
        <f t="shared" si="10"/>
        <v>3</v>
      </c>
      <c r="S124" s="147">
        <f t="shared" si="11"/>
        <v>0</v>
      </c>
      <c r="T124" s="148" t="s">
        <v>154</v>
      </c>
      <c r="U124" s="146">
        <f t="shared" si="12"/>
        <v>3</v>
      </c>
      <c r="V124" s="146">
        <f t="shared" si="13"/>
        <v>0</v>
      </c>
      <c r="W124" s="159"/>
    </row>
    <row r="125" spans="2:23" s="158" customFormat="1" ht="18" customHeight="1" x14ac:dyDescent="0.15">
      <c r="B125" s="144" t="str">
        <f t="shared" ca="1" si="7"/>
        <v>-</v>
      </c>
      <c r="C125" s="123" t="s">
        <v>580</v>
      </c>
      <c r="D125" s="124"/>
      <c r="E125" s="153"/>
      <c r="F125" s="145"/>
      <c r="G125" s="125"/>
      <c r="H125" s="125"/>
      <c r="I125" s="125"/>
      <c r="J125" s="125"/>
      <c r="K125" s="127"/>
      <c r="L125" s="127"/>
      <c r="M125" s="127"/>
      <c r="N125" s="156"/>
      <c r="O125" s="156"/>
      <c r="P125" s="146"/>
      <c r="Q125" s="146"/>
      <c r="R125" s="146"/>
      <c r="S125" s="147"/>
      <c r="T125" s="148"/>
      <c r="U125" s="146"/>
      <c r="V125" s="146"/>
      <c r="W125" s="159"/>
    </row>
    <row r="126" spans="2:23" s="158" customFormat="1" ht="18" customHeight="1" x14ac:dyDescent="0.15">
      <c r="B126" s="144">
        <f t="shared" ca="1" si="7"/>
        <v>104</v>
      </c>
      <c r="D126" s="135" t="s">
        <v>497</v>
      </c>
      <c r="E126" s="153" t="s">
        <v>533</v>
      </c>
      <c r="F126" s="145" t="s">
        <v>151</v>
      </c>
      <c r="G126" s="125" t="s">
        <v>152</v>
      </c>
      <c r="H126" s="125" t="s">
        <v>155</v>
      </c>
      <c r="I126" s="125">
        <v>0</v>
      </c>
      <c r="J126" s="125" t="s">
        <v>153</v>
      </c>
      <c r="K126" s="127">
        <v>4</v>
      </c>
      <c r="L126" s="127">
        <v>4</v>
      </c>
      <c r="M126" s="127">
        <v>4</v>
      </c>
      <c r="N126" s="156"/>
      <c r="O126" s="156"/>
      <c r="P126" s="146">
        <f t="shared" si="8"/>
        <v>4</v>
      </c>
      <c r="Q126" s="146">
        <f t="shared" si="9"/>
        <v>4</v>
      </c>
      <c r="R126" s="146">
        <f t="shared" si="10"/>
        <v>4</v>
      </c>
      <c r="S126" s="147">
        <f t="shared" si="11"/>
        <v>0</v>
      </c>
      <c r="T126" s="148" t="s">
        <v>154</v>
      </c>
      <c r="U126" s="146">
        <f t="shared" si="12"/>
        <v>4</v>
      </c>
      <c r="V126" s="146">
        <f t="shared" si="13"/>
        <v>0</v>
      </c>
      <c r="W126" s="159"/>
    </row>
    <row r="127" spans="2:23" s="158" customFormat="1" ht="18" customHeight="1" x14ac:dyDescent="0.15">
      <c r="B127" s="144">
        <f t="shared" ca="1" si="7"/>
        <v>105</v>
      </c>
      <c r="C127" s="132"/>
      <c r="D127" s="135" t="s">
        <v>498</v>
      </c>
      <c r="E127" s="153" t="s">
        <v>533</v>
      </c>
      <c r="F127" s="145" t="s">
        <v>151</v>
      </c>
      <c r="G127" s="125" t="s">
        <v>152</v>
      </c>
      <c r="H127" s="125" t="s">
        <v>155</v>
      </c>
      <c r="I127" s="125">
        <v>0</v>
      </c>
      <c r="J127" s="125" t="s">
        <v>153</v>
      </c>
      <c r="K127" s="127">
        <v>4</v>
      </c>
      <c r="L127" s="127">
        <v>5</v>
      </c>
      <c r="M127" s="127">
        <v>4</v>
      </c>
      <c r="N127" s="156"/>
      <c r="O127" s="156"/>
      <c r="P127" s="146">
        <f t="shared" si="8"/>
        <v>4</v>
      </c>
      <c r="Q127" s="146">
        <f t="shared" si="9"/>
        <v>4.333333333333333</v>
      </c>
      <c r="R127" s="146">
        <f t="shared" si="10"/>
        <v>5</v>
      </c>
      <c r="S127" s="147">
        <f t="shared" si="11"/>
        <v>0.15384615384615394</v>
      </c>
      <c r="T127" s="148" t="s">
        <v>154</v>
      </c>
      <c r="U127" s="146">
        <f t="shared" si="12"/>
        <v>4.333333333333333</v>
      </c>
      <c r="V127" s="146">
        <f t="shared" si="13"/>
        <v>0</v>
      </c>
      <c r="W127" s="159"/>
    </row>
    <row r="128" spans="2:23" s="158" customFormat="1" ht="18" customHeight="1" x14ac:dyDescent="0.15">
      <c r="B128" s="144">
        <f t="shared" ca="1" si="7"/>
        <v>106</v>
      </c>
      <c r="C128" s="132"/>
      <c r="D128" s="135" t="s">
        <v>499</v>
      </c>
      <c r="E128" s="153" t="s">
        <v>533</v>
      </c>
      <c r="F128" s="145" t="s">
        <v>151</v>
      </c>
      <c r="G128" s="125" t="s">
        <v>152</v>
      </c>
      <c r="H128" s="125" t="s">
        <v>155</v>
      </c>
      <c r="I128" s="125">
        <v>0</v>
      </c>
      <c r="J128" s="125" t="s">
        <v>153</v>
      </c>
      <c r="K128" s="127">
        <v>3</v>
      </c>
      <c r="L128" s="127">
        <v>3</v>
      </c>
      <c r="M128" s="127">
        <v>3</v>
      </c>
      <c r="N128" s="156"/>
      <c r="O128" s="156"/>
      <c r="P128" s="146">
        <f t="shared" si="8"/>
        <v>3</v>
      </c>
      <c r="Q128" s="146">
        <f t="shared" si="9"/>
        <v>3</v>
      </c>
      <c r="R128" s="146">
        <f t="shared" si="10"/>
        <v>3</v>
      </c>
      <c r="S128" s="147">
        <f t="shared" si="11"/>
        <v>0</v>
      </c>
      <c r="T128" s="148" t="s">
        <v>154</v>
      </c>
      <c r="U128" s="146">
        <f t="shared" si="12"/>
        <v>3</v>
      </c>
      <c r="V128" s="146">
        <f t="shared" si="13"/>
        <v>0</v>
      </c>
      <c r="W128" s="159"/>
    </row>
    <row r="129" spans="2:23" s="158" customFormat="1" ht="18" customHeight="1" x14ac:dyDescent="0.15">
      <c r="B129" s="144">
        <f t="shared" ca="1" si="7"/>
        <v>107</v>
      </c>
      <c r="C129" s="132"/>
      <c r="D129" s="135" t="s">
        <v>500</v>
      </c>
      <c r="E129" s="153" t="s">
        <v>533</v>
      </c>
      <c r="F129" s="145" t="s">
        <v>151</v>
      </c>
      <c r="G129" s="125" t="s">
        <v>152</v>
      </c>
      <c r="H129" s="125" t="s">
        <v>155</v>
      </c>
      <c r="I129" s="125">
        <v>0</v>
      </c>
      <c r="J129" s="125" t="s">
        <v>153</v>
      </c>
      <c r="K129" s="127">
        <v>2</v>
      </c>
      <c r="L129" s="127">
        <v>2</v>
      </c>
      <c r="M129" s="127">
        <v>2</v>
      </c>
      <c r="N129" s="156"/>
      <c r="O129" s="156"/>
      <c r="P129" s="146">
        <f t="shared" si="8"/>
        <v>2</v>
      </c>
      <c r="Q129" s="146">
        <f t="shared" si="9"/>
        <v>2</v>
      </c>
      <c r="R129" s="146">
        <f t="shared" si="10"/>
        <v>2</v>
      </c>
      <c r="S129" s="147">
        <f t="shared" si="11"/>
        <v>0</v>
      </c>
      <c r="T129" s="148" t="s">
        <v>154</v>
      </c>
      <c r="U129" s="146">
        <f t="shared" si="12"/>
        <v>2</v>
      </c>
      <c r="V129" s="146">
        <f t="shared" si="13"/>
        <v>0</v>
      </c>
      <c r="W129" s="159"/>
    </row>
    <row r="130" spans="2:23" s="158" customFormat="1" ht="18" customHeight="1" x14ac:dyDescent="0.15">
      <c r="B130" s="144">
        <f t="shared" ca="1" si="7"/>
        <v>108</v>
      </c>
      <c r="C130" s="132"/>
      <c r="D130" s="135" t="s">
        <v>501</v>
      </c>
      <c r="E130" s="153" t="s">
        <v>533</v>
      </c>
      <c r="F130" s="145" t="s">
        <v>151</v>
      </c>
      <c r="G130" s="125" t="s">
        <v>152</v>
      </c>
      <c r="H130" s="125" t="s">
        <v>155</v>
      </c>
      <c r="I130" s="125">
        <v>0</v>
      </c>
      <c r="J130" s="125" t="s">
        <v>153</v>
      </c>
      <c r="K130" s="127">
        <v>3</v>
      </c>
      <c r="L130" s="127">
        <v>3</v>
      </c>
      <c r="M130" s="127">
        <v>3</v>
      </c>
      <c r="N130" s="156"/>
      <c r="O130" s="156"/>
      <c r="P130" s="146">
        <f t="shared" si="8"/>
        <v>3</v>
      </c>
      <c r="Q130" s="146">
        <f t="shared" si="9"/>
        <v>3</v>
      </c>
      <c r="R130" s="146">
        <f t="shared" si="10"/>
        <v>3</v>
      </c>
      <c r="S130" s="147">
        <f t="shared" si="11"/>
        <v>0</v>
      </c>
      <c r="T130" s="148" t="s">
        <v>154</v>
      </c>
      <c r="U130" s="146">
        <f t="shared" si="12"/>
        <v>3</v>
      </c>
      <c r="V130" s="146">
        <f t="shared" si="13"/>
        <v>0</v>
      </c>
      <c r="W130" s="159"/>
    </row>
    <row r="131" spans="2:23" s="158" customFormat="1" ht="18" customHeight="1" x14ac:dyDescent="0.15">
      <c r="B131" s="144">
        <f t="shared" ca="1" si="7"/>
        <v>109</v>
      </c>
      <c r="C131" s="132"/>
      <c r="D131" s="135" t="s">
        <v>502</v>
      </c>
      <c r="E131" s="153" t="s">
        <v>533</v>
      </c>
      <c r="F131" s="145" t="s">
        <v>151</v>
      </c>
      <c r="G131" s="125" t="s">
        <v>152</v>
      </c>
      <c r="H131" s="125" t="s">
        <v>155</v>
      </c>
      <c r="I131" s="125">
        <v>0</v>
      </c>
      <c r="J131" s="125" t="s">
        <v>153</v>
      </c>
      <c r="K131" s="127">
        <v>2</v>
      </c>
      <c r="L131" s="127">
        <v>2</v>
      </c>
      <c r="M131" s="127">
        <v>2</v>
      </c>
      <c r="N131" s="156"/>
      <c r="O131" s="156"/>
      <c r="P131" s="146">
        <f t="shared" si="8"/>
        <v>2</v>
      </c>
      <c r="Q131" s="146">
        <f t="shared" si="9"/>
        <v>2</v>
      </c>
      <c r="R131" s="146">
        <f t="shared" si="10"/>
        <v>2</v>
      </c>
      <c r="S131" s="147">
        <f t="shared" si="11"/>
        <v>0</v>
      </c>
      <c r="T131" s="148" t="s">
        <v>154</v>
      </c>
      <c r="U131" s="146">
        <f t="shared" si="12"/>
        <v>2</v>
      </c>
      <c r="V131" s="146">
        <f t="shared" si="13"/>
        <v>0</v>
      </c>
      <c r="W131" s="159"/>
    </row>
    <row r="132" spans="2:23" s="158" customFormat="1" ht="18" customHeight="1" x14ac:dyDescent="0.15">
      <c r="B132" s="144">
        <f t="shared" ca="1" si="7"/>
        <v>110</v>
      </c>
      <c r="C132" s="132"/>
      <c r="D132" s="135" t="s">
        <v>503</v>
      </c>
      <c r="E132" s="153" t="s">
        <v>533</v>
      </c>
      <c r="F132" s="145" t="s">
        <v>151</v>
      </c>
      <c r="G132" s="125" t="s">
        <v>152</v>
      </c>
      <c r="H132" s="125" t="s">
        <v>155</v>
      </c>
      <c r="I132" s="125">
        <v>0</v>
      </c>
      <c r="J132" s="125" t="s">
        <v>153</v>
      </c>
      <c r="K132" s="127">
        <v>2</v>
      </c>
      <c r="L132" s="127">
        <v>2</v>
      </c>
      <c r="M132" s="127">
        <v>2</v>
      </c>
      <c r="N132" s="156"/>
      <c r="O132" s="156"/>
      <c r="P132" s="146">
        <f t="shared" si="8"/>
        <v>2</v>
      </c>
      <c r="Q132" s="146">
        <f t="shared" si="9"/>
        <v>2</v>
      </c>
      <c r="R132" s="146">
        <f t="shared" si="10"/>
        <v>2</v>
      </c>
      <c r="S132" s="147">
        <f t="shared" si="11"/>
        <v>0</v>
      </c>
      <c r="T132" s="148" t="s">
        <v>154</v>
      </c>
      <c r="U132" s="146">
        <f t="shared" si="12"/>
        <v>2</v>
      </c>
      <c r="V132" s="146">
        <f t="shared" si="13"/>
        <v>0</v>
      </c>
      <c r="W132" s="159"/>
    </row>
    <row r="133" spans="2:23" s="158" customFormat="1" ht="18" customHeight="1" x14ac:dyDescent="0.15">
      <c r="B133" s="144" t="str">
        <f t="shared" ca="1" si="7"/>
        <v>-</v>
      </c>
      <c r="C133" s="123" t="s">
        <v>393</v>
      </c>
      <c r="D133" s="124"/>
      <c r="E133" s="153"/>
      <c r="F133" s="145"/>
      <c r="G133" s="125"/>
      <c r="H133" s="125"/>
      <c r="I133" s="125"/>
      <c r="J133" s="125"/>
      <c r="K133" s="127"/>
      <c r="L133" s="127"/>
      <c r="M133" s="127"/>
      <c r="N133" s="156"/>
      <c r="O133" s="156"/>
      <c r="P133" s="146" t="str">
        <f t="shared" ref="P133:P135" si="14">IF(OR(ISNUMBER(K133),ISNUMBER(L133),ISNUMBER(M133),ISNUMBER(N133),ISNUMBER(O133)),MIN(K133:O133),"")</f>
        <v/>
      </c>
      <c r="Q133" s="146" t="str">
        <f t="shared" ref="Q133:Q135" si="15">IF(OR(ISNUMBER(K133),ISNUMBER(L133),ISNUMBER(M133),ISNUMBER(N133),ISNUMBER(O133)),AVERAGE(K133:O133),"")</f>
        <v/>
      </c>
      <c r="R133" s="146" t="str">
        <f t="shared" ref="R133:R135" si="16">IF(OR(ISNUMBER(K133),ISNUMBER(L133),ISNUMBER(M133),ISNUMBER(N133),ISNUMBER(O133)),MAX(K133:O133),"")</f>
        <v/>
      </c>
      <c r="S133" s="147" t="str">
        <f t="shared" ref="S133:S135" si="17">IF(AND(ISNUMBER(Q133),Q133&lt;&gt;0),MAX(Q133-P133,R133-Q133)/Q133,"")</f>
        <v/>
      </c>
      <c r="T133" s="148"/>
      <c r="U133" s="146" t="str">
        <f t="shared" ref="U133:U135" si="18">IF(T133="N","",Q133)</f>
        <v/>
      </c>
      <c r="V133" s="146" t="str">
        <f t="shared" ref="V133:V135" si="19">IF(I133="","",I133*U133/100)</f>
        <v/>
      </c>
      <c r="W133" s="159"/>
    </row>
    <row r="134" spans="2:23" s="158" customFormat="1" ht="18" customHeight="1" x14ac:dyDescent="0.15">
      <c r="B134" s="144">
        <f t="shared" ca="1" si="7"/>
        <v>111</v>
      </c>
      <c r="C134" s="125"/>
      <c r="D134" s="134" t="s">
        <v>562</v>
      </c>
      <c r="E134" s="153" t="s">
        <v>534</v>
      </c>
      <c r="F134" s="145" t="s">
        <v>151</v>
      </c>
      <c r="G134" s="125" t="s">
        <v>152</v>
      </c>
      <c r="H134" s="125" t="s">
        <v>155</v>
      </c>
      <c r="I134" s="125">
        <v>0</v>
      </c>
      <c r="J134" s="125" t="s">
        <v>153</v>
      </c>
      <c r="K134" s="127">
        <v>95</v>
      </c>
      <c r="L134" s="127">
        <v>95</v>
      </c>
      <c r="M134" s="127">
        <v>95</v>
      </c>
      <c r="N134" s="156"/>
      <c r="O134" s="156"/>
      <c r="P134" s="146">
        <f t="shared" si="14"/>
        <v>95</v>
      </c>
      <c r="Q134" s="146">
        <f t="shared" si="15"/>
        <v>95</v>
      </c>
      <c r="R134" s="146">
        <f t="shared" si="16"/>
        <v>95</v>
      </c>
      <c r="S134" s="147">
        <f t="shared" si="17"/>
        <v>0</v>
      </c>
      <c r="T134" s="148"/>
      <c r="U134" s="146">
        <f t="shared" si="18"/>
        <v>95</v>
      </c>
      <c r="V134" s="146">
        <f t="shared" si="19"/>
        <v>0</v>
      </c>
      <c r="W134" s="159"/>
    </row>
    <row r="135" spans="2:23" s="158" customFormat="1" ht="18" customHeight="1" x14ac:dyDescent="0.15">
      <c r="B135" s="144" t="str">
        <f t="shared" ca="1" si="7"/>
        <v>-</v>
      </c>
      <c r="C135" s="129" t="s">
        <v>449</v>
      </c>
      <c r="D135" s="123"/>
      <c r="E135" s="153"/>
      <c r="F135" s="145" t="s">
        <v>151</v>
      </c>
      <c r="G135" s="125"/>
      <c r="H135" s="125"/>
      <c r="I135" s="125"/>
      <c r="J135" s="125"/>
      <c r="K135" s="127"/>
      <c r="L135" s="127"/>
      <c r="M135" s="127"/>
      <c r="N135" s="127"/>
      <c r="O135" s="156"/>
      <c r="P135" s="146" t="str">
        <f t="shared" si="14"/>
        <v/>
      </c>
      <c r="Q135" s="146" t="str">
        <f t="shared" si="15"/>
        <v/>
      </c>
      <c r="R135" s="146" t="str">
        <f t="shared" si="16"/>
        <v/>
      </c>
      <c r="S135" s="147" t="str">
        <f t="shared" si="17"/>
        <v/>
      </c>
      <c r="T135" s="148"/>
      <c r="U135" s="146" t="str">
        <f t="shared" si="18"/>
        <v/>
      </c>
      <c r="V135" s="146" t="str">
        <f t="shared" si="19"/>
        <v/>
      </c>
      <c r="W135" s="159"/>
    </row>
    <row r="136" spans="2:23" s="158" customFormat="1" ht="18" customHeight="1" x14ac:dyDescent="0.15">
      <c r="B136" s="144">
        <f t="shared" ref="B136:B150" ca="1" si="20">IF(ISBLANK(D136),"-",COUNT(OFFSET(B$6,0,0,ROW()-ROW(B$6)))+1)</f>
        <v>112</v>
      </c>
      <c r="C136" s="135"/>
      <c r="D136" s="134" t="s">
        <v>563</v>
      </c>
      <c r="E136" s="153" t="s">
        <v>534</v>
      </c>
      <c r="F136" s="145" t="s">
        <v>151</v>
      </c>
      <c r="G136" s="125" t="s">
        <v>152</v>
      </c>
      <c r="H136" s="125" t="s">
        <v>155</v>
      </c>
      <c r="I136" s="125">
        <v>0</v>
      </c>
      <c r="J136" s="125" t="s">
        <v>153</v>
      </c>
      <c r="K136" s="127">
        <v>85</v>
      </c>
      <c r="L136" s="127">
        <v>85</v>
      </c>
      <c r="M136" s="127">
        <v>85</v>
      </c>
      <c r="N136" s="127"/>
      <c r="O136" s="156"/>
      <c r="P136" s="146">
        <f t="shared" si="8"/>
        <v>85</v>
      </c>
      <c r="Q136" s="146">
        <f t="shared" si="9"/>
        <v>85</v>
      </c>
      <c r="R136" s="146">
        <f t="shared" si="10"/>
        <v>85</v>
      </c>
      <c r="S136" s="147">
        <f t="shared" si="11"/>
        <v>0</v>
      </c>
      <c r="T136" s="148"/>
      <c r="U136" s="146">
        <f t="shared" si="12"/>
        <v>85</v>
      </c>
      <c r="V136" s="146">
        <f t="shared" si="13"/>
        <v>0</v>
      </c>
      <c r="W136" s="159"/>
    </row>
    <row r="137" spans="2:23" s="158" customFormat="1" ht="18" customHeight="1" x14ac:dyDescent="0.15">
      <c r="B137" s="144" t="str">
        <f t="shared" ca="1" si="20"/>
        <v>-</v>
      </c>
      <c r="C137" s="135" t="s">
        <v>495</v>
      </c>
      <c r="D137" s="135"/>
      <c r="E137" s="153"/>
      <c r="F137" s="145"/>
      <c r="G137" s="125"/>
      <c r="H137" s="125"/>
      <c r="I137" s="125"/>
      <c r="J137" s="125"/>
      <c r="K137" s="127"/>
      <c r="L137" s="127"/>
      <c r="M137" s="127"/>
      <c r="N137" s="127"/>
      <c r="O137" s="156"/>
      <c r="P137" s="146" t="str">
        <f t="shared" ref="P137:P150" si="21">IF(OR(ISNUMBER(K137),ISNUMBER(L137),ISNUMBER(M137),ISNUMBER(N137),ISNUMBER(O137)),MIN(K137:O137),"")</f>
        <v/>
      </c>
      <c r="Q137" s="146" t="str">
        <f t="shared" ref="Q137:Q150" si="22">IF(OR(ISNUMBER(K137),ISNUMBER(L137),ISNUMBER(M137),ISNUMBER(N137),ISNUMBER(O137)),AVERAGE(K137:O137),"")</f>
        <v/>
      </c>
      <c r="R137" s="146" t="str">
        <f t="shared" ref="R137:R150" si="23">IF(OR(ISNUMBER(K137),ISNUMBER(L137),ISNUMBER(M137),ISNUMBER(N137),ISNUMBER(O137)),MAX(K137:O137),"")</f>
        <v/>
      </c>
      <c r="S137" s="147" t="str">
        <f t="shared" ref="S137:S150" si="24">IF(AND(ISNUMBER(Q137),Q137&lt;&gt;0),MAX(Q137-P137,R137-Q137)/Q137,"")</f>
        <v/>
      </c>
      <c r="T137" s="148"/>
      <c r="U137" s="146" t="str">
        <f t="shared" ref="U137:U150" si="25">IF(T137="N","",Q137)</f>
        <v/>
      </c>
      <c r="V137" s="146" t="str">
        <f t="shared" ref="V137:V150" si="26">IF(I137="","",I137*U137/100)</f>
        <v/>
      </c>
      <c r="W137" s="159"/>
    </row>
    <row r="138" spans="2:23" s="158" customFormat="1" ht="18" customHeight="1" x14ac:dyDescent="0.15">
      <c r="B138" s="144">
        <f t="shared" ca="1" si="20"/>
        <v>113</v>
      </c>
      <c r="C138" s="135"/>
      <c r="D138" s="135" t="s">
        <v>564</v>
      </c>
      <c r="E138" s="153" t="s">
        <v>534</v>
      </c>
      <c r="F138" s="145" t="s">
        <v>151</v>
      </c>
      <c r="G138" s="125" t="s">
        <v>152</v>
      </c>
      <c r="H138" s="125" t="s">
        <v>155</v>
      </c>
      <c r="I138" s="125">
        <v>0</v>
      </c>
      <c r="J138" s="125" t="s">
        <v>153</v>
      </c>
      <c r="K138" s="127">
        <v>30</v>
      </c>
      <c r="L138" s="127">
        <v>30</v>
      </c>
      <c r="M138" s="127">
        <v>30</v>
      </c>
      <c r="N138" s="127"/>
      <c r="O138" s="156"/>
      <c r="P138" s="146">
        <f t="shared" si="21"/>
        <v>30</v>
      </c>
      <c r="Q138" s="146">
        <f t="shared" si="22"/>
        <v>30</v>
      </c>
      <c r="R138" s="146">
        <f t="shared" si="23"/>
        <v>30</v>
      </c>
      <c r="S138" s="147">
        <f t="shared" si="24"/>
        <v>0</v>
      </c>
      <c r="T138" s="148"/>
      <c r="U138" s="146">
        <f t="shared" si="25"/>
        <v>30</v>
      </c>
      <c r="V138" s="146">
        <f t="shared" si="26"/>
        <v>0</v>
      </c>
      <c r="W138" s="159"/>
    </row>
    <row r="139" spans="2:23" s="158" customFormat="1" ht="18" customHeight="1" x14ac:dyDescent="0.15">
      <c r="B139" s="144" t="str">
        <f t="shared" ca="1" si="20"/>
        <v>-</v>
      </c>
      <c r="C139" s="135" t="s">
        <v>508</v>
      </c>
      <c r="D139" s="135"/>
      <c r="E139" s="153"/>
      <c r="F139" s="145"/>
      <c r="G139" s="125"/>
      <c r="H139" s="125"/>
      <c r="I139" s="125"/>
      <c r="J139" s="125"/>
      <c r="K139" s="127"/>
      <c r="L139" s="127"/>
      <c r="M139" s="127"/>
      <c r="N139" s="127"/>
      <c r="O139" s="156"/>
      <c r="P139" s="146" t="str">
        <f t="shared" si="21"/>
        <v/>
      </c>
      <c r="Q139" s="146" t="str">
        <f t="shared" si="22"/>
        <v/>
      </c>
      <c r="R139" s="146" t="str">
        <f t="shared" si="23"/>
        <v/>
      </c>
      <c r="S139" s="147" t="str">
        <f t="shared" si="24"/>
        <v/>
      </c>
      <c r="T139" s="148"/>
      <c r="U139" s="146" t="str">
        <f t="shared" si="25"/>
        <v/>
      </c>
      <c r="V139" s="146" t="str">
        <f t="shared" si="26"/>
        <v/>
      </c>
      <c r="W139" s="159"/>
    </row>
    <row r="140" spans="2:23" s="158" customFormat="1" ht="18" customHeight="1" x14ac:dyDescent="0.15">
      <c r="B140" s="144">
        <f t="shared" ca="1" si="20"/>
        <v>114</v>
      </c>
      <c r="C140" s="135"/>
      <c r="D140" s="135" t="s">
        <v>565</v>
      </c>
      <c r="E140" s="153" t="s">
        <v>534</v>
      </c>
      <c r="F140" s="145" t="s">
        <v>151</v>
      </c>
      <c r="G140" s="125" t="s">
        <v>152</v>
      </c>
      <c r="H140" s="125" t="s">
        <v>155</v>
      </c>
      <c r="I140" s="125">
        <v>0</v>
      </c>
      <c r="J140" s="125" t="s">
        <v>153</v>
      </c>
      <c r="K140" s="127">
        <v>45</v>
      </c>
      <c r="L140" s="127">
        <v>45</v>
      </c>
      <c r="M140" s="127">
        <v>45</v>
      </c>
      <c r="N140" s="127"/>
      <c r="O140" s="156"/>
      <c r="P140" s="146">
        <f t="shared" si="21"/>
        <v>45</v>
      </c>
      <c r="Q140" s="146">
        <f t="shared" si="22"/>
        <v>45</v>
      </c>
      <c r="R140" s="146">
        <f t="shared" si="23"/>
        <v>45</v>
      </c>
      <c r="S140" s="147">
        <f t="shared" si="24"/>
        <v>0</v>
      </c>
      <c r="T140" s="148"/>
      <c r="U140" s="146">
        <f t="shared" si="25"/>
        <v>45</v>
      </c>
      <c r="V140" s="146">
        <f t="shared" si="26"/>
        <v>0</v>
      </c>
      <c r="W140" s="159"/>
    </row>
    <row r="141" spans="2:23" s="158" customFormat="1" ht="18" customHeight="1" x14ac:dyDescent="0.15">
      <c r="B141" s="144" t="str">
        <f t="shared" ca="1" si="20"/>
        <v>-</v>
      </c>
      <c r="C141" s="123" t="s">
        <v>535</v>
      </c>
      <c r="D141" s="124"/>
      <c r="E141" s="141"/>
      <c r="F141" s="139"/>
      <c r="G141" s="126"/>
      <c r="H141" s="126"/>
      <c r="I141" s="126"/>
      <c r="J141" s="126"/>
      <c r="K141" s="127"/>
      <c r="L141" s="127"/>
      <c r="M141" s="127"/>
      <c r="N141" s="127"/>
      <c r="O141" s="156"/>
      <c r="P141" s="146" t="str">
        <f t="shared" si="21"/>
        <v/>
      </c>
      <c r="Q141" s="146" t="str">
        <f t="shared" si="22"/>
        <v/>
      </c>
      <c r="R141" s="146" t="str">
        <f t="shared" si="23"/>
        <v/>
      </c>
      <c r="S141" s="147" t="str">
        <f t="shared" si="24"/>
        <v/>
      </c>
      <c r="T141" s="148"/>
      <c r="U141" s="146" t="str">
        <f t="shared" si="25"/>
        <v/>
      </c>
      <c r="V141" s="146" t="str">
        <f t="shared" si="26"/>
        <v/>
      </c>
      <c r="W141" s="159"/>
    </row>
    <row r="142" spans="2:23" s="158" customFormat="1" ht="18" customHeight="1" x14ac:dyDescent="0.15">
      <c r="B142" s="144">
        <f t="shared" ca="1" si="20"/>
        <v>115</v>
      </c>
      <c r="C142" s="135"/>
      <c r="D142" s="129" t="s">
        <v>566</v>
      </c>
      <c r="E142" s="153" t="s">
        <v>539</v>
      </c>
      <c r="F142" s="145" t="s">
        <v>151</v>
      </c>
      <c r="G142" s="125" t="s">
        <v>152</v>
      </c>
      <c r="H142" s="126" t="s">
        <v>540</v>
      </c>
      <c r="I142" s="125">
        <v>0</v>
      </c>
      <c r="J142" s="126" t="s">
        <v>541</v>
      </c>
      <c r="K142" s="127">
        <v>90</v>
      </c>
      <c r="L142" s="127">
        <v>90</v>
      </c>
      <c r="M142" s="127">
        <v>90</v>
      </c>
      <c r="N142" s="127"/>
      <c r="O142" s="156"/>
      <c r="P142" s="146">
        <f t="shared" si="21"/>
        <v>90</v>
      </c>
      <c r="Q142" s="146">
        <f t="shared" si="22"/>
        <v>90</v>
      </c>
      <c r="R142" s="146">
        <f t="shared" si="23"/>
        <v>90</v>
      </c>
      <c r="S142" s="147">
        <f t="shared" si="24"/>
        <v>0</v>
      </c>
      <c r="T142" s="148"/>
      <c r="U142" s="146">
        <f t="shared" si="25"/>
        <v>90</v>
      </c>
      <c r="V142" s="146">
        <f t="shared" si="26"/>
        <v>0</v>
      </c>
      <c r="W142" s="159"/>
    </row>
    <row r="143" spans="2:23" s="158" customFormat="1" ht="18" customHeight="1" x14ac:dyDescent="0.15">
      <c r="B143" s="144" t="str">
        <f t="shared" ca="1" si="20"/>
        <v>-</v>
      </c>
      <c r="C143" s="135" t="s">
        <v>538</v>
      </c>
      <c r="D143" s="134"/>
      <c r="E143" s="153"/>
      <c r="F143" s="145"/>
      <c r="G143" s="125"/>
      <c r="H143" s="126"/>
      <c r="I143" s="125"/>
      <c r="J143" s="126"/>
      <c r="K143" s="127"/>
      <c r="L143" s="127"/>
      <c r="M143" s="127"/>
      <c r="N143" s="127"/>
      <c r="O143" s="156"/>
      <c r="P143" s="146" t="str">
        <f t="shared" si="21"/>
        <v/>
      </c>
      <c r="Q143" s="146" t="str">
        <f t="shared" si="22"/>
        <v/>
      </c>
      <c r="R143" s="146" t="str">
        <f t="shared" si="23"/>
        <v/>
      </c>
      <c r="S143" s="147" t="str">
        <f t="shared" si="24"/>
        <v/>
      </c>
      <c r="T143" s="148"/>
      <c r="U143" s="146" t="str">
        <f t="shared" si="25"/>
        <v/>
      </c>
      <c r="V143" s="146" t="str">
        <f t="shared" si="26"/>
        <v/>
      </c>
      <c r="W143" s="159"/>
    </row>
    <row r="144" spans="2:23" s="158" customFormat="1" ht="18" customHeight="1" x14ac:dyDescent="0.15">
      <c r="B144" s="144">
        <f t="shared" ca="1" si="20"/>
        <v>116</v>
      </c>
      <c r="C144" s="125"/>
      <c r="D144" s="134" t="s">
        <v>567</v>
      </c>
      <c r="E144" s="153" t="s">
        <v>539</v>
      </c>
      <c r="F144" s="145" t="s">
        <v>151</v>
      </c>
      <c r="G144" s="125" t="s">
        <v>152</v>
      </c>
      <c r="H144" s="126" t="s">
        <v>540</v>
      </c>
      <c r="I144" s="125">
        <v>0</v>
      </c>
      <c r="J144" s="126" t="s">
        <v>541</v>
      </c>
      <c r="K144" s="127">
        <v>45</v>
      </c>
      <c r="L144" s="127">
        <v>45</v>
      </c>
      <c r="M144" s="127">
        <v>45</v>
      </c>
      <c r="N144" s="127"/>
      <c r="O144" s="156"/>
      <c r="P144" s="146">
        <f t="shared" si="21"/>
        <v>45</v>
      </c>
      <c r="Q144" s="146">
        <f t="shared" si="22"/>
        <v>45</v>
      </c>
      <c r="R144" s="146">
        <f t="shared" si="23"/>
        <v>45</v>
      </c>
      <c r="S144" s="147">
        <f t="shared" si="24"/>
        <v>0</v>
      </c>
      <c r="T144" s="148"/>
      <c r="U144" s="146">
        <f t="shared" si="25"/>
        <v>45</v>
      </c>
      <c r="V144" s="146">
        <f t="shared" si="26"/>
        <v>0</v>
      </c>
      <c r="W144" s="159"/>
    </row>
    <row r="145" spans="2:23" s="158" customFormat="1" ht="18" customHeight="1" x14ac:dyDescent="0.15">
      <c r="B145" s="144" t="str">
        <f t="shared" ca="1" si="20"/>
        <v>-</v>
      </c>
      <c r="C145" s="135" t="s">
        <v>542</v>
      </c>
      <c r="D145" s="135"/>
      <c r="E145" s="141"/>
      <c r="F145" s="139"/>
      <c r="G145" s="126"/>
      <c r="H145" s="126"/>
      <c r="I145" s="126"/>
      <c r="J145" s="126"/>
      <c r="K145" s="127"/>
      <c r="L145" s="127"/>
      <c r="M145" s="127"/>
      <c r="N145" s="127"/>
      <c r="O145" s="156"/>
      <c r="P145" s="146" t="str">
        <f t="shared" si="21"/>
        <v/>
      </c>
      <c r="Q145" s="146" t="str">
        <f t="shared" si="22"/>
        <v/>
      </c>
      <c r="R145" s="146" t="str">
        <f t="shared" si="23"/>
        <v/>
      </c>
      <c r="S145" s="147" t="str">
        <f t="shared" si="24"/>
        <v/>
      </c>
      <c r="T145" s="148"/>
      <c r="U145" s="146" t="str">
        <f t="shared" si="25"/>
        <v/>
      </c>
      <c r="V145" s="146" t="str">
        <f t="shared" si="26"/>
        <v/>
      </c>
      <c r="W145" s="159"/>
    </row>
    <row r="146" spans="2:23" s="158" customFormat="1" ht="18" customHeight="1" x14ac:dyDescent="0.15">
      <c r="B146" s="144">
        <f t="shared" ca="1" si="20"/>
        <v>117</v>
      </c>
      <c r="C146" s="135"/>
      <c r="D146" s="135" t="s">
        <v>568</v>
      </c>
      <c r="E146" s="153" t="s">
        <v>539</v>
      </c>
      <c r="F146" s="145" t="s">
        <v>151</v>
      </c>
      <c r="G146" s="125" t="s">
        <v>152</v>
      </c>
      <c r="H146" s="125" t="s">
        <v>155</v>
      </c>
      <c r="I146" s="125">
        <v>0</v>
      </c>
      <c r="J146" s="125" t="s">
        <v>153</v>
      </c>
      <c r="K146" s="127">
        <v>10</v>
      </c>
      <c r="L146" s="127">
        <v>10</v>
      </c>
      <c r="M146" s="127">
        <v>10</v>
      </c>
      <c r="N146" s="127"/>
      <c r="O146" s="156"/>
      <c r="P146" s="146">
        <f t="shared" si="21"/>
        <v>10</v>
      </c>
      <c r="Q146" s="146">
        <f t="shared" si="22"/>
        <v>10</v>
      </c>
      <c r="R146" s="146">
        <f t="shared" si="23"/>
        <v>10</v>
      </c>
      <c r="S146" s="147">
        <f t="shared" si="24"/>
        <v>0</v>
      </c>
      <c r="T146" s="148"/>
      <c r="U146" s="146">
        <f t="shared" si="25"/>
        <v>10</v>
      </c>
      <c r="V146" s="146">
        <f t="shared" si="26"/>
        <v>0</v>
      </c>
      <c r="W146" s="159"/>
    </row>
    <row r="147" spans="2:23" s="158" customFormat="1" ht="18" customHeight="1" x14ac:dyDescent="0.15">
      <c r="B147" s="144" t="str">
        <f t="shared" ca="1" si="20"/>
        <v>-</v>
      </c>
      <c r="C147" s="135" t="s">
        <v>544</v>
      </c>
      <c r="D147" s="135"/>
      <c r="E147" s="153"/>
      <c r="F147" s="139"/>
      <c r="G147" s="126"/>
      <c r="H147" s="126"/>
      <c r="I147" s="126"/>
      <c r="J147" s="126"/>
      <c r="K147" s="127"/>
      <c r="L147" s="127"/>
      <c r="M147" s="127"/>
      <c r="N147" s="127"/>
      <c r="O147" s="156"/>
      <c r="P147" s="146" t="str">
        <f t="shared" si="21"/>
        <v/>
      </c>
      <c r="Q147" s="146" t="str">
        <f t="shared" si="22"/>
        <v/>
      </c>
      <c r="R147" s="146" t="str">
        <f t="shared" si="23"/>
        <v/>
      </c>
      <c r="S147" s="147" t="str">
        <f t="shared" si="24"/>
        <v/>
      </c>
      <c r="T147" s="148"/>
      <c r="U147" s="146" t="str">
        <f t="shared" si="25"/>
        <v/>
      </c>
      <c r="V147" s="146" t="str">
        <f t="shared" si="26"/>
        <v/>
      </c>
      <c r="W147" s="159"/>
    </row>
    <row r="148" spans="2:23" s="158" customFormat="1" ht="18" customHeight="1" x14ac:dyDescent="0.15">
      <c r="B148" s="144">
        <f t="shared" ca="1" si="20"/>
        <v>118</v>
      </c>
      <c r="C148" s="135"/>
      <c r="D148" s="135" t="s">
        <v>569</v>
      </c>
      <c r="E148" s="153" t="s">
        <v>283</v>
      </c>
      <c r="F148" s="145" t="s">
        <v>151</v>
      </c>
      <c r="G148" s="125" t="s">
        <v>152</v>
      </c>
      <c r="H148" s="125" t="s">
        <v>155</v>
      </c>
      <c r="I148" s="126">
        <v>0</v>
      </c>
      <c r="J148" s="126" t="s">
        <v>153</v>
      </c>
      <c r="K148" s="127">
        <v>200</v>
      </c>
      <c r="L148" s="127">
        <v>200</v>
      </c>
      <c r="M148" s="127">
        <v>200</v>
      </c>
      <c r="N148" s="127"/>
      <c r="O148" s="156"/>
      <c r="P148" s="146">
        <f t="shared" si="21"/>
        <v>200</v>
      </c>
      <c r="Q148" s="146">
        <f t="shared" si="22"/>
        <v>200</v>
      </c>
      <c r="R148" s="146">
        <f t="shared" si="23"/>
        <v>200</v>
      </c>
      <c r="S148" s="147">
        <f t="shared" si="24"/>
        <v>0</v>
      </c>
      <c r="T148" s="148"/>
      <c r="U148" s="146">
        <f t="shared" si="25"/>
        <v>200</v>
      </c>
      <c r="V148" s="146">
        <f t="shared" si="26"/>
        <v>0</v>
      </c>
      <c r="W148" s="159"/>
    </row>
    <row r="149" spans="2:23" s="158" customFormat="1" ht="18" customHeight="1" x14ac:dyDescent="0.15">
      <c r="B149" s="144" t="str">
        <f t="shared" ca="1" si="20"/>
        <v>-</v>
      </c>
      <c r="C149" s="135" t="s">
        <v>545</v>
      </c>
      <c r="D149" s="135"/>
      <c r="E149" s="153"/>
      <c r="F149" s="139"/>
      <c r="G149" s="126"/>
      <c r="H149" s="126"/>
      <c r="I149" s="126"/>
      <c r="J149" s="126"/>
      <c r="K149" s="127"/>
      <c r="L149" s="127"/>
      <c r="M149" s="127"/>
      <c r="N149" s="127"/>
      <c r="O149" s="156"/>
      <c r="P149" s="146" t="str">
        <f t="shared" si="21"/>
        <v/>
      </c>
      <c r="Q149" s="146" t="str">
        <f t="shared" si="22"/>
        <v/>
      </c>
      <c r="R149" s="146" t="str">
        <f t="shared" si="23"/>
        <v/>
      </c>
      <c r="S149" s="147" t="str">
        <f t="shared" si="24"/>
        <v/>
      </c>
      <c r="T149" s="148"/>
      <c r="U149" s="146" t="str">
        <f t="shared" si="25"/>
        <v/>
      </c>
      <c r="V149" s="146" t="str">
        <f t="shared" si="26"/>
        <v/>
      </c>
      <c r="W149" s="159"/>
    </row>
    <row r="150" spans="2:23" s="158" customFormat="1" ht="18" customHeight="1" x14ac:dyDescent="0.15">
      <c r="B150" s="144">
        <f t="shared" ca="1" si="20"/>
        <v>119</v>
      </c>
      <c r="C150" s="135"/>
      <c r="D150" s="135" t="s">
        <v>545</v>
      </c>
      <c r="E150" s="153" t="s">
        <v>283</v>
      </c>
      <c r="F150" s="145" t="s">
        <v>151</v>
      </c>
      <c r="G150" s="125" t="s">
        <v>152</v>
      </c>
      <c r="H150" s="125" t="s">
        <v>155</v>
      </c>
      <c r="I150" s="126">
        <v>0</v>
      </c>
      <c r="J150" s="126" t="s">
        <v>153</v>
      </c>
      <c r="K150" s="127">
        <v>50</v>
      </c>
      <c r="L150" s="127">
        <v>50</v>
      </c>
      <c r="M150" s="127">
        <v>50</v>
      </c>
      <c r="N150" s="127"/>
      <c r="O150" s="156"/>
      <c r="P150" s="146">
        <f t="shared" si="21"/>
        <v>50</v>
      </c>
      <c r="Q150" s="146">
        <f t="shared" si="22"/>
        <v>50</v>
      </c>
      <c r="R150" s="146">
        <f t="shared" si="23"/>
        <v>50</v>
      </c>
      <c r="S150" s="147">
        <f t="shared" si="24"/>
        <v>0</v>
      </c>
      <c r="T150" s="148"/>
      <c r="U150" s="146">
        <f t="shared" si="25"/>
        <v>50</v>
      </c>
      <c r="V150" s="146">
        <f t="shared" si="26"/>
        <v>0</v>
      </c>
      <c r="W150" s="159"/>
    </row>
    <row r="151" spans="2:23" ht="18" customHeight="1" x14ac:dyDescent="0.15">
      <c r="B151" s="144" t="str">
        <f t="shared" ref="B151:B214" ca="1" si="27">IF(ISBLANK(D295),"-",COUNT(OFFSET(B$6,0,0,ROW()-ROW(B$6)))+1)</f>
        <v>-</v>
      </c>
      <c r="C151" s="135"/>
      <c r="D151" s="135"/>
      <c r="E151" s="141"/>
      <c r="F151" s="139"/>
      <c r="G151" s="126"/>
      <c r="H151" s="126"/>
      <c r="I151" s="126"/>
      <c r="J151" s="126"/>
      <c r="K151" s="127"/>
      <c r="L151" s="127"/>
      <c r="M151" s="127"/>
      <c r="N151" s="143"/>
      <c r="O151" s="143"/>
      <c r="P151" s="39" t="str">
        <f t="shared" ref="P151:P198" si="28">IF(OR(ISNUMBER(K151),ISNUMBER(L151),ISNUMBER(M151),ISNUMBER(N151),ISNUMBER(O151)),MIN(K151:O151),"")</f>
        <v/>
      </c>
      <c r="Q151" s="39" t="str">
        <f t="shared" ref="Q151:Q198" si="29">IF(OR(ISNUMBER(K151),ISNUMBER(L151),ISNUMBER(M151),ISNUMBER(N151),ISNUMBER(O151)),AVERAGE(K151:O151),"")</f>
        <v/>
      </c>
      <c r="R151" s="39" t="str">
        <f t="shared" ref="R151:R198" si="30">IF(OR(ISNUMBER(K151),ISNUMBER(L151),ISNUMBER(M151),ISNUMBER(N151),ISNUMBER(O151)),MAX(K151:O151),"")</f>
        <v/>
      </c>
      <c r="S151" s="168" t="str">
        <f t="shared" ref="S151:S198" si="31">IF(AND(ISNUMBER(Q151),Q151&lt;&gt;0),MAX(Q151-P151,R151-Q151)/Q151,"")</f>
        <v/>
      </c>
      <c r="T151" s="140"/>
      <c r="U151" s="39" t="str">
        <f t="shared" ref="U151:U198" si="32">IF(T151="N","",Q151)</f>
        <v/>
      </c>
      <c r="V151" s="39"/>
      <c r="W151" s="138"/>
    </row>
    <row r="152" spans="2:23" ht="18" customHeight="1" x14ac:dyDescent="0.15">
      <c r="B152" s="144" t="str">
        <f t="shared" ca="1" si="27"/>
        <v>-</v>
      </c>
      <c r="C152" s="135"/>
      <c r="D152" s="135"/>
      <c r="E152" s="141"/>
      <c r="F152" s="139"/>
      <c r="G152" s="126"/>
      <c r="H152" s="126"/>
      <c r="I152" s="126"/>
      <c r="J152" s="126"/>
      <c r="K152" s="127"/>
      <c r="L152" s="127"/>
      <c r="M152" s="127"/>
      <c r="N152" s="143"/>
      <c r="O152" s="143"/>
      <c r="P152" s="39" t="str">
        <f t="shared" si="28"/>
        <v/>
      </c>
      <c r="Q152" s="39" t="str">
        <f t="shared" si="29"/>
        <v/>
      </c>
      <c r="R152" s="39" t="str">
        <f t="shared" si="30"/>
        <v/>
      </c>
      <c r="S152" s="168" t="str">
        <f t="shared" si="31"/>
        <v/>
      </c>
      <c r="T152" s="140"/>
      <c r="U152" s="39" t="str">
        <f t="shared" si="32"/>
        <v/>
      </c>
      <c r="V152" s="39"/>
      <c r="W152" s="138"/>
    </row>
    <row r="153" spans="2:23" ht="18" customHeight="1" x14ac:dyDescent="0.15">
      <c r="B153" s="144" t="str">
        <f t="shared" ca="1" si="27"/>
        <v>-</v>
      </c>
      <c r="C153" s="135"/>
      <c r="D153" s="135"/>
      <c r="E153" s="141"/>
      <c r="F153" s="139"/>
      <c r="G153" s="126"/>
      <c r="H153" s="126"/>
      <c r="I153" s="126"/>
      <c r="J153" s="126"/>
      <c r="K153" s="127"/>
      <c r="L153" s="127"/>
      <c r="M153" s="127"/>
      <c r="N153" s="143"/>
      <c r="O153" s="143"/>
      <c r="P153" s="39" t="str">
        <f t="shared" si="28"/>
        <v/>
      </c>
      <c r="Q153" s="39" t="str">
        <f t="shared" si="29"/>
        <v/>
      </c>
      <c r="R153" s="39" t="str">
        <f t="shared" si="30"/>
        <v/>
      </c>
      <c r="S153" s="168" t="str">
        <f t="shared" si="31"/>
        <v/>
      </c>
      <c r="T153" s="140"/>
      <c r="U153" s="39" t="str">
        <f t="shared" si="32"/>
        <v/>
      </c>
      <c r="V153" s="39"/>
      <c r="W153" s="138"/>
    </row>
    <row r="154" spans="2:23" ht="18" customHeight="1" x14ac:dyDescent="0.15">
      <c r="B154" s="144" t="str">
        <f t="shared" ca="1" si="27"/>
        <v>-</v>
      </c>
      <c r="C154" s="135"/>
      <c r="D154" s="135"/>
      <c r="E154" s="141"/>
      <c r="F154" s="139"/>
      <c r="G154" s="126"/>
      <c r="H154" s="126"/>
      <c r="I154" s="126"/>
      <c r="J154" s="126"/>
      <c r="K154" s="127"/>
      <c r="L154" s="127"/>
      <c r="M154" s="127"/>
      <c r="N154" s="143"/>
      <c r="O154" s="143"/>
      <c r="P154" s="39" t="str">
        <f t="shared" si="28"/>
        <v/>
      </c>
      <c r="Q154" s="39" t="str">
        <f t="shared" si="29"/>
        <v/>
      </c>
      <c r="R154" s="39" t="str">
        <f t="shared" si="30"/>
        <v/>
      </c>
      <c r="S154" s="168" t="str">
        <f t="shared" si="31"/>
        <v/>
      </c>
      <c r="T154" s="140"/>
      <c r="U154" s="39" t="str">
        <f t="shared" si="32"/>
        <v/>
      </c>
      <c r="V154" s="39"/>
      <c r="W154" s="138"/>
    </row>
    <row r="155" spans="2:23" ht="18" customHeight="1" x14ac:dyDescent="0.15">
      <c r="B155" s="144" t="str">
        <f t="shared" ca="1" si="27"/>
        <v>-</v>
      </c>
      <c r="C155" s="135"/>
      <c r="D155" s="135"/>
      <c r="E155" s="141"/>
      <c r="F155" s="139"/>
      <c r="G155" s="126"/>
      <c r="H155" s="126"/>
      <c r="I155" s="126"/>
      <c r="J155" s="126"/>
      <c r="K155" s="127"/>
      <c r="L155" s="127"/>
      <c r="M155" s="127"/>
      <c r="N155" s="143"/>
      <c r="O155" s="143"/>
      <c r="P155" s="39" t="str">
        <f t="shared" si="28"/>
        <v/>
      </c>
      <c r="Q155" s="39" t="str">
        <f t="shared" si="29"/>
        <v/>
      </c>
      <c r="R155" s="39" t="str">
        <f t="shared" si="30"/>
        <v/>
      </c>
      <c r="S155" s="168" t="str">
        <f t="shared" si="31"/>
        <v/>
      </c>
      <c r="T155" s="140"/>
      <c r="U155" s="39" t="str">
        <f t="shared" si="32"/>
        <v/>
      </c>
      <c r="V155" s="39"/>
      <c r="W155" s="138"/>
    </row>
    <row r="156" spans="2:23" ht="18" customHeight="1" x14ac:dyDescent="0.15">
      <c r="B156" s="144" t="str">
        <f t="shared" ca="1" si="27"/>
        <v>-</v>
      </c>
      <c r="C156" s="135"/>
      <c r="D156" s="135"/>
      <c r="E156" s="141"/>
      <c r="F156" s="139"/>
      <c r="G156" s="126"/>
      <c r="H156" s="126"/>
      <c r="I156" s="126"/>
      <c r="J156" s="126"/>
      <c r="K156" s="127"/>
      <c r="L156" s="127"/>
      <c r="M156" s="127"/>
      <c r="N156" s="143"/>
      <c r="O156" s="143"/>
      <c r="P156" s="39" t="str">
        <f t="shared" si="28"/>
        <v/>
      </c>
      <c r="Q156" s="39" t="str">
        <f t="shared" si="29"/>
        <v/>
      </c>
      <c r="R156" s="39" t="str">
        <f t="shared" si="30"/>
        <v/>
      </c>
      <c r="S156" s="168" t="str">
        <f t="shared" si="31"/>
        <v/>
      </c>
      <c r="T156" s="140"/>
      <c r="U156" s="39" t="str">
        <f t="shared" si="32"/>
        <v/>
      </c>
      <c r="V156" s="39"/>
      <c r="W156" s="138"/>
    </row>
    <row r="157" spans="2:23" ht="18" customHeight="1" x14ac:dyDescent="0.15">
      <c r="B157" s="144" t="str">
        <f t="shared" ca="1" si="27"/>
        <v>-</v>
      </c>
      <c r="C157" s="135"/>
      <c r="D157" s="135"/>
      <c r="E157" s="141"/>
      <c r="F157" s="139"/>
      <c r="G157" s="126"/>
      <c r="H157" s="126"/>
      <c r="I157" s="126"/>
      <c r="J157" s="126"/>
      <c r="K157" s="127"/>
      <c r="L157" s="127"/>
      <c r="M157" s="127"/>
      <c r="N157" s="143"/>
      <c r="O157" s="143"/>
      <c r="P157" s="39" t="str">
        <f t="shared" si="28"/>
        <v/>
      </c>
      <c r="Q157" s="39" t="str">
        <f t="shared" si="29"/>
        <v/>
      </c>
      <c r="R157" s="39" t="str">
        <f t="shared" si="30"/>
        <v/>
      </c>
      <c r="S157" s="168" t="str">
        <f t="shared" si="31"/>
        <v/>
      </c>
      <c r="T157" s="140"/>
      <c r="U157" s="39" t="str">
        <f t="shared" si="32"/>
        <v/>
      </c>
      <c r="V157" s="39"/>
      <c r="W157" s="138"/>
    </row>
    <row r="158" spans="2:23" ht="18" customHeight="1" x14ac:dyDescent="0.15">
      <c r="B158" s="144" t="str">
        <f t="shared" ca="1" si="27"/>
        <v>-</v>
      </c>
      <c r="C158" s="135"/>
      <c r="D158" s="135"/>
      <c r="E158" s="141"/>
      <c r="F158" s="139"/>
      <c r="G158" s="126"/>
      <c r="H158" s="126"/>
      <c r="I158" s="126"/>
      <c r="J158" s="126"/>
      <c r="K158" s="127"/>
      <c r="L158" s="127"/>
      <c r="M158" s="127"/>
      <c r="N158" s="143"/>
      <c r="O158" s="143"/>
      <c r="P158" s="39" t="str">
        <f t="shared" si="28"/>
        <v/>
      </c>
      <c r="Q158" s="39" t="str">
        <f t="shared" si="29"/>
        <v/>
      </c>
      <c r="R158" s="39" t="str">
        <f t="shared" si="30"/>
        <v/>
      </c>
      <c r="S158" s="168" t="str">
        <f t="shared" si="31"/>
        <v/>
      </c>
      <c r="T158" s="140"/>
      <c r="U158" s="39" t="str">
        <f t="shared" si="32"/>
        <v/>
      </c>
      <c r="V158" s="39"/>
      <c r="W158" s="138"/>
    </row>
    <row r="159" spans="2:23" ht="18" customHeight="1" x14ac:dyDescent="0.15">
      <c r="B159" s="144" t="str">
        <f t="shared" ca="1" si="27"/>
        <v>-</v>
      </c>
      <c r="C159" s="135"/>
      <c r="D159" s="135"/>
      <c r="E159" s="141"/>
      <c r="F159" s="139"/>
      <c r="G159" s="126"/>
      <c r="H159" s="126"/>
      <c r="I159" s="126"/>
      <c r="J159" s="126"/>
      <c r="K159" s="127"/>
      <c r="L159" s="127"/>
      <c r="M159" s="127"/>
      <c r="N159" s="143"/>
      <c r="O159" s="143"/>
      <c r="P159" s="39" t="str">
        <f t="shared" si="28"/>
        <v/>
      </c>
      <c r="Q159" s="39" t="str">
        <f t="shared" si="29"/>
        <v/>
      </c>
      <c r="R159" s="39" t="str">
        <f t="shared" si="30"/>
        <v/>
      </c>
      <c r="S159" s="168" t="str">
        <f t="shared" si="31"/>
        <v/>
      </c>
      <c r="T159" s="140"/>
      <c r="U159" s="39" t="str">
        <f t="shared" si="32"/>
        <v/>
      </c>
      <c r="V159" s="39"/>
      <c r="W159" s="138"/>
    </row>
    <row r="160" spans="2:23" ht="18" customHeight="1" x14ac:dyDescent="0.15">
      <c r="B160" s="144" t="str">
        <f t="shared" ca="1" si="27"/>
        <v>-</v>
      </c>
      <c r="C160" s="135"/>
      <c r="D160" s="135"/>
      <c r="E160" s="141"/>
      <c r="F160" s="139"/>
      <c r="G160" s="126"/>
      <c r="H160" s="126"/>
      <c r="I160" s="126"/>
      <c r="J160" s="126"/>
      <c r="K160" s="127"/>
      <c r="L160" s="127"/>
      <c r="M160" s="127"/>
      <c r="N160" s="143"/>
      <c r="O160" s="143"/>
      <c r="P160" s="39" t="str">
        <f t="shared" si="28"/>
        <v/>
      </c>
      <c r="Q160" s="39" t="str">
        <f t="shared" si="29"/>
        <v/>
      </c>
      <c r="R160" s="39" t="str">
        <f t="shared" si="30"/>
        <v/>
      </c>
      <c r="S160" s="168" t="str">
        <f t="shared" si="31"/>
        <v/>
      </c>
      <c r="T160" s="140"/>
      <c r="U160" s="39" t="str">
        <f t="shared" si="32"/>
        <v/>
      </c>
      <c r="V160" s="39"/>
      <c r="W160" s="138"/>
    </row>
    <row r="161" spans="2:23" ht="18" customHeight="1" x14ac:dyDescent="0.15">
      <c r="B161" s="144" t="str">
        <f t="shared" ca="1" si="27"/>
        <v>-</v>
      </c>
      <c r="C161" s="135"/>
      <c r="D161" s="135"/>
      <c r="E161" s="141"/>
      <c r="F161" s="139"/>
      <c r="G161" s="126"/>
      <c r="H161" s="126"/>
      <c r="I161" s="126"/>
      <c r="J161" s="126"/>
      <c r="K161" s="127"/>
      <c r="L161" s="127"/>
      <c r="M161" s="127"/>
      <c r="N161" s="143"/>
      <c r="O161" s="143"/>
      <c r="P161" s="39" t="str">
        <f t="shared" si="28"/>
        <v/>
      </c>
      <c r="Q161" s="39" t="str">
        <f t="shared" si="29"/>
        <v/>
      </c>
      <c r="R161" s="39" t="str">
        <f t="shared" si="30"/>
        <v/>
      </c>
      <c r="S161" s="168" t="str">
        <f t="shared" si="31"/>
        <v/>
      </c>
      <c r="T161" s="140"/>
      <c r="U161" s="39" t="str">
        <f t="shared" si="32"/>
        <v/>
      </c>
      <c r="V161" s="39"/>
      <c r="W161" s="138"/>
    </row>
    <row r="162" spans="2:23" ht="18" customHeight="1" x14ac:dyDescent="0.15">
      <c r="B162" s="144" t="str">
        <f t="shared" ca="1" si="27"/>
        <v>-</v>
      </c>
      <c r="C162" s="135"/>
      <c r="D162" s="135"/>
      <c r="E162" s="141"/>
      <c r="F162" s="139"/>
      <c r="G162" s="126"/>
      <c r="H162" s="126"/>
      <c r="I162" s="126"/>
      <c r="J162" s="126"/>
      <c r="K162" s="127"/>
      <c r="L162" s="127"/>
      <c r="M162" s="127"/>
      <c r="N162" s="143"/>
      <c r="O162" s="143"/>
      <c r="P162" s="39" t="str">
        <f t="shared" si="28"/>
        <v/>
      </c>
      <c r="Q162" s="39" t="str">
        <f t="shared" si="29"/>
        <v/>
      </c>
      <c r="R162" s="39" t="str">
        <f t="shared" si="30"/>
        <v/>
      </c>
      <c r="S162" s="168" t="str">
        <f t="shared" si="31"/>
        <v/>
      </c>
      <c r="T162" s="140"/>
      <c r="U162" s="39" t="str">
        <f t="shared" si="32"/>
        <v/>
      </c>
      <c r="V162" s="39"/>
      <c r="W162" s="138"/>
    </row>
    <row r="163" spans="2:23" ht="18" customHeight="1" x14ac:dyDescent="0.15">
      <c r="B163" s="144" t="str">
        <f t="shared" ca="1" si="27"/>
        <v>-</v>
      </c>
      <c r="C163" s="135"/>
      <c r="D163" s="135"/>
      <c r="E163" s="141"/>
      <c r="F163" s="139"/>
      <c r="G163" s="126"/>
      <c r="H163" s="126"/>
      <c r="I163" s="126"/>
      <c r="J163" s="126"/>
      <c r="K163" s="127"/>
      <c r="L163" s="127"/>
      <c r="M163" s="127"/>
      <c r="N163" s="143"/>
      <c r="O163" s="143"/>
      <c r="P163" s="39" t="str">
        <f t="shared" si="28"/>
        <v/>
      </c>
      <c r="Q163" s="39" t="str">
        <f t="shared" si="29"/>
        <v/>
      </c>
      <c r="R163" s="39" t="str">
        <f t="shared" si="30"/>
        <v/>
      </c>
      <c r="S163" s="168" t="str">
        <f t="shared" si="31"/>
        <v/>
      </c>
      <c r="T163" s="140"/>
      <c r="U163" s="39" t="str">
        <f t="shared" si="32"/>
        <v/>
      </c>
      <c r="V163" s="39"/>
      <c r="W163" s="138"/>
    </row>
    <row r="164" spans="2:23" ht="18" customHeight="1" x14ac:dyDescent="0.15">
      <c r="B164" s="144" t="str">
        <f t="shared" ca="1" si="27"/>
        <v>-</v>
      </c>
      <c r="C164" s="135"/>
      <c r="D164" s="135"/>
      <c r="E164" s="141"/>
      <c r="F164" s="139"/>
      <c r="G164" s="126"/>
      <c r="H164" s="126"/>
      <c r="I164" s="126"/>
      <c r="J164" s="126"/>
      <c r="K164" s="127"/>
      <c r="L164" s="127"/>
      <c r="M164" s="127"/>
      <c r="N164" s="143"/>
      <c r="O164" s="143"/>
      <c r="P164" s="39" t="str">
        <f t="shared" si="28"/>
        <v/>
      </c>
      <c r="Q164" s="39" t="str">
        <f t="shared" si="29"/>
        <v/>
      </c>
      <c r="R164" s="39" t="str">
        <f t="shared" si="30"/>
        <v/>
      </c>
      <c r="S164" s="168" t="str">
        <f t="shared" si="31"/>
        <v/>
      </c>
      <c r="T164" s="140"/>
      <c r="U164" s="39" t="str">
        <f t="shared" si="32"/>
        <v/>
      </c>
      <c r="V164" s="39"/>
      <c r="W164" s="138"/>
    </row>
    <row r="165" spans="2:23" ht="18" customHeight="1" x14ac:dyDescent="0.15">
      <c r="B165" s="144" t="str">
        <f t="shared" ca="1" si="27"/>
        <v>-</v>
      </c>
      <c r="C165" s="135"/>
      <c r="D165" s="135"/>
      <c r="E165" s="141"/>
      <c r="F165" s="139"/>
      <c r="G165" s="126"/>
      <c r="H165" s="126"/>
      <c r="I165" s="126"/>
      <c r="J165" s="126"/>
      <c r="K165" s="127"/>
      <c r="L165" s="127"/>
      <c r="M165" s="127"/>
      <c r="N165" s="143"/>
      <c r="O165" s="143"/>
      <c r="P165" s="39" t="str">
        <f t="shared" si="28"/>
        <v/>
      </c>
      <c r="Q165" s="39" t="str">
        <f t="shared" si="29"/>
        <v/>
      </c>
      <c r="R165" s="39" t="str">
        <f t="shared" si="30"/>
        <v/>
      </c>
      <c r="S165" s="168" t="str">
        <f t="shared" si="31"/>
        <v/>
      </c>
      <c r="T165" s="140"/>
      <c r="U165" s="39" t="str">
        <f t="shared" si="32"/>
        <v/>
      </c>
      <c r="V165" s="39"/>
      <c r="W165" s="138"/>
    </row>
    <row r="166" spans="2:23" ht="18" customHeight="1" x14ac:dyDescent="0.15">
      <c r="B166" s="144" t="str">
        <f t="shared" ca="1" si="27"/>
        <v>-</v>
      </c>
      <c r="C166" s="135"/>
      <c r="D166" s="135"/>
      <c r="E166" s="141"/>
      <c r="F166" s="139"/>
      <c r="G166" s="126"/>
      <c r="H166" s="126"/>
      <c r="I166" s="126"/>
      <c r="J166" s="126"/>
      <c r="K166" s="127"/>
      <c r="L166" s="127"/>
      <c r="M166" s="127"/>
      <c r="N166" s="143"/>
      <c r="O166" s="143"/>
      <c r="P166" s="39" t="str">
        <f t="shared" si="28"/>
        <v/>
      </c>
      <c r="Q166" s="39" t="str">
        <f t="shared" si="29"/>
        <v/>
      </c>
      <c r="R166" s="39" t="str">
        <f t="shared" si="30"/>
        <v/>
      </c>
      <c r="S166" s="168" t="str">
        <f t="shared" si="31"/>
        <v/>
      </c>
      <c r="T166" s="140"/>
      <c r="U166" s="39" t="str">
        <f t="shared" si="32"/>
        <v/>
      </c>
      <c r="V166" s="39"/>
      <c r="W166" s="138"/>
    </row>
    <row r="167" spans="2:23" ht="18" customHeight="1" x14ac:dyDescent="0.15">
      <c r="B167" s="144" t="str">
        <f t="shared" ca="1" si="27"/>
        <v>-</v>
      </c>
      <c r="C167" s="135"/>
      <c r="D167" s="135"/>
      <c r="E167" s="141"/>
      <c r="F167" s="139"/>
      <c r="G167" s="126"/>
      <c r="H167" s="126"/>
      <c r="I167" s="126"/>
      <c r="J167" s="126"/>
      <c r="K167" s="127"/>
      <c r="L167" s="127"/>
      <c r="M167" s="127"/>
      <c r="N167" s="143"/>
      <c r="O167" s="143"/>
      <c r="P167" s="39" t="str">
        <f t="shared" si="28"/>
        <v/>
      </c>
      <c r="Q167" s="39" t="str">
        <f t="shared" si="29"/>
        <v/>
      </c>
      <c r="R167" s="39" t="str">
        <f t="shared" si="30"/>
        <v/>
      </c>
      <c r="S167" s="168" t="str">
        <f t="shared" si="31"/>
        <v/>
      </c>
      <c r="T167" s="140"/>
      <c r="U167" s="39" t="str">
        <f t="shared" si="32"/>
        <v/>
      </c>
      <c r="V167" s="39"/>
      <c r="W167" s="138"/>
    </row>
    <row r="168" spans="2:23" ht="18" customHeight="1" x14ac:dyDescent="0.15">
      <c r="B168" s="144" t="str">
        <f t="shared" ca="1" si="27"/>
        <v>-</v>
      </c>
      <c r="C168" s="135"/>
      <c r="D168" s="135"/>
      <c r="E168" s="141"/>
      <c r="F168" s="139"/>
      <c r="G168" s="126"/>
      <c r="H168" s="126"/>
      <c r="I168" s="126"/>
      <c r="J168" s="126"/>
      <c r="K168" s="127"/>
      <c r="L168" s="127"/>
      <c r="M168" s="127"/>
      <c r="N168" s="143"/>
      <c r="O168" s="143"/>
      <c r="P168" s="39" t="str">
        <f t="shared" si="28"/>
        <v/>
      </c>
      <c r="Q168" s="39" t="str">
        <f t="shared" si="29"/>
        <v/>
      </c>
      <c r="R168" s="39" t="str">
        <f t="shared" si="30"/>
        <v/>
      </c>
      <c r="S168" s="168" t="str">
        <f t="shared" si="31"/>
        <v/>
      </c>
      <c r="T168" s="140"/>
      <c r="U168" s="39" t="str">
        <f t="shared" si="32"/>
        <v/>
      </c>
      <c r="V168" s="39"/>
      <c r="W168" s="138"/>
    </row>
    <row r="169" spans="2:23" ht="18" customHeight="1" x14ac:dyDescent="0.15">
      <c r="B169" s="144" t="str">
        <f t="shared" ca="1" si="27"/>
        <v>-</v>
      </c>
      <c r="C169" s="135"/>
      <c r="D169" s="135"/>
      <c r="E169" s="141"/>
      <c r="F169" s="139"/>
      <c r="G169" s="126"/>
      <c r="H169" s="126"/>
      <c r="I169" s="126"/>
      <c r="J169" s="126"/>
      <c r="K169" s="127"/>
      <c r="L169" s="127"/>
      <c r="M169" s="127"/>
      <c r="N169" s="143"/>
      <c r="O169" s="143"/>
      <c r="P169" s="39" t="str">
        <f t="shared" si="28"/>
        <v/>
      </c>
      <c r="Q169" s="39" t="str">
        <f t="shared" si="29"/>
        <v/>
      </c>
      <c r="R169" s="39" t="str">
        <f t="shared" si="30"/>
        <v/>
      </c>
      <c r="S169" s="168" t="str">
        <f t="shared" si="31"/>
        <v/>
      </c>
      <c r="T169" s="140"/>
      <c r="U169" s="39" t="str">
        <f t="shared" si="32"/>
        <v/>
      </c>
      <c r="V169" s="39"/>
      <c r="W169" s="138"/>
    </row>
    <row r="170" spans="2:23" ht="18" customHeight="1" x14ac:dyDescent="0.15">
      <c r="B170" s="144" t="str">
        <f t="shared" ca="1" si="27"/>
        <v>-</v>
      </c>
      <c r="C170" s="135"/>
      <c r="D170" s="135"/>
      <c r="E170" s="141"/>
      <c r="F170" s="139"/>
      <c r="G170" s="126"/>
      <c r="H170" s="126"/>
      <c r="I170" s="126"/>
      <c r="J170" s="126"/>
      <c r="K170" s="127"/>
      <c r="L170" s="127"/>
      <c r="M170" s="127"/>
      <c r="N170" s="143"/>
      <c r="O170" s="143"/>
      <c r="P170" s="39" t="str">
        <f t="shared" si="28"/>
        <v/>
      </c>
      <c r="Q170" s="39" t="str">
        <f t="shared" si="29"/>
        <v/>
      </c>
      <c r="R170" s="39" t="str">
        <f t="shared" si="30"/>
        <v/>
      </c>
      <c r="S170" s="168" t="str">
        <f t="shared" si="31"/>
        <v/>
      </c>
      <c r="T170" s="140"/>
      <c r="U170" s="39" t="str">
        <f t="shared" si="32"/>
        <v/>
      </c>
      <c r="V170" s="39"/>
      <c r="W170" s="138"/>
    </row>
    <row r="171" spans="2:23" ht="18" customHeight="1" x14ac:dyDescent="0.15">
      <c r="B171" s="144" t="str">
        <f t="shared" ca="1" si="27"/>
        <v>-</v>
      </c>
      <c r="C171" s="135"/>
      <c r="D171" s="135"/>
      <c r="E171" s="141"/>
      <c r="F171" s="139"/>
      <c r="G171" s="126"/>
      <c r="H171" s="126"/>
      <c r="I171" s="126"/>
      <c r="J171" s="126"/>
      <c r="K171" s="127"/>
      <c r="L171" s="127"/>
      <c r="M171" s="127"/>
      <c r="N171" s="143"/>
      <c r="O171" s="143"/>
      <c r="P171" s="39" t="str">
        <f t="shared" si="28"/>
        <v/>
      </c>
      <c r="Q171" s="39" t="str">
        <f t="shared" si="29"/>
        <v/>
      </c>
      <c r="R171" s="39" t="str">
        <f t="shared" si="30"/>
        <v/>
      </c>
      <c r="S171" s="168" t="str">
        <f t="shared" si="31"/>
        <v/>
      </c>
      <c r="T171" s="140"/>
      <c r="U171" s="39" t="str">
        <f t="shared" si="32"/>
        <v/>
      </c>
      <c r="V171" s="39"/>
      <c r="W171" s="138"/>
    </row>
    <row r="172" spans="2:23" ht="18" customHeight="1" x14ac:dyDescent="0.15">
      <c r="B172" s="144" t="str">
        <f t="shared" ca="1" si="27"/>
        <v>-</v>
      </c>
      <c r="C172" s="135"/>
      <c r="D172" s="135"/>
      <c r="E172" s="141"/>
      <c r="F172" s="139"/>
      <c r="G172" s="126"/>
      <c r="H172" s="126"/>
      <c r="I172" s="126"/>
      <c r="J172" s="126"/>
      <c r="K172" s="127"/>
      <c r="L172" s="127"/>
      <c r="M172" s="127"/>
      <c r="N172" s="143"/>
      <c r="O172" s="143"/>
      <c r="P172" s="39" t="str">
        <f t="shared" si="28"/>
        <v/>
      </c>
      <c r="Q172" s="39" t="str">
        <f t="shared" si="29"/>
        <v/>
      </c>
      <c r="R172" s="39" t="str">
        <f t="shared" si="30"/>
        <v/>
      </c>
      <c r="S172" s="168" t="str">
        <f t="shared" si="31"/>
        <v/>
      </c>
      <c r="T172" s="140"/>
      <c r="U172" s="39" t="str">
        <f t="shared" si="32"/>
        <v/>
      </c>
      <c r="V172" s="39"/>
      <c r="W172" s="138"/>
    </row>
    <row r="173" spans="2:23" ht="18" customHeight="1" x14ac:dyDescent="0.15">
      <c r="B173" s="144" t="str">
        <f t="shared" ca="1" si="27"/>
        <v>-</v>
      </c>
      <c r="C173" s="135"/>
      <c r="D173" s="135"/>
      <c r="E173" s="141"/>
      <c r="F173" s="139"/>
      <c r="G173" s="126"/>
      <c r="H173" s="126"/>
      <c r="I173" s="126"/>
      <c r="J173" s="126"/>
      <c r="K173" s="127"/>
      <c r="L173" s="127"/>
      <c r="M173" s="127"/>
      <c r="N173" s="143"/>
      <c r="O173" s="143"/>
      <c r="P173" s="39" t="str">
        <f t="shared" si="28"/>
        <v/>
      </c>
      <c r="Q173" s="39" t="str">
        <f t="shared" si="29"/>
        <v/>
      </c>
      <c r="R173" s="39" t="str">
        <f t="shared" si="30"/>
        <v/>
      </c>
      <c r="S173" s="168" t="str">
        <f t="shared" si="31"/>
        <v/>
      </c>
      <c r="T173" s="140"/>
      <c r="U173" s="39" t="str">
        <f t="shared" si="32"/>
        <v/>
      </c>
      <c r="V173" s="39"/>
      <c r="W173" s="138"/>
    </row>
    <row r="174" spans="2:23" ht="18" customHeight="1" x14ac:dyDescent="0.15">
      <c r="B174" s="144" t="str">
        <f t="shared" ca="1" si="27"/>
        <v>-</v>
      </c>
      <c r="C174" s="135"/>
      <c r="D174" s="135"/>
      <c r="E174" s="141"/>
      <c r="F174" s="139"/>
      <c r="G174" s="126"/>
      <c r="H174" s="126"/>
      <c r="I174" s="126"/>
      <c r="J174" s="126"/>
      <c r="K174" s="127"/>
      <c r="L174" s="127"/>
      <c r="M174" s="127"/>
      <c r="N174" s="143"/>
      <c r="O174" s="143"/>
      <c r="P174" s="39" t="str">
        <f t="shared" si="28"/>
        <v/>
      </c>
      <c r="Q174" s="39" t="str">
        <f t="shared" si="29"/>
        <v/>
      </c>
      <c r="R174" s="39" t="str">
        <f t="shared" si="30"/>
        <v/>
      </c>
      <c r="S174" s="168" t="str">
        <f t="shared" si="31"/>
        <v/>
      </c>
      <c r="T174" s="140"/>
      <c r="U174" s="39" t="str">
        <f t="shared" si="32"/>
        <v/>
      </c>
      <c r="V174" s="39"/>
      <c r="W174" s="138"/>
    </row>
    <row r="175" spans="2:23" ht="18" customHeight="1" x14ac:dyDescent="0.15">
      <c r="B175" s="144" t="str">
        <f t="shared" ca="1" si="27"/>
        <v>-</v>
      </c>
      <c r="C175" s="135"/>
      <c r="D175" s="135"/>
      <c r="E175" s="141"/>
      <c r="F175" s="139"/>
      <c r="G175" s="126"/>
      <c r="H175" s="126"/>
      <c r="I175" s="126"/>
      <c r="J175" s="126"/>
      <c r="K175" s="127"/>
      <c r="L175" s="127"/>
      <c r="M175" s="127"/>
      <c r="N175" s="143"/>
      <c r="O175" s="143"/>
      <c r="P175" s="39" t="str">
        <f t="shared" si="28"/>
        <v/>
      </c>
      <c r="Q175" s="39" t="str">
        <f t="shared" si="29"/>
        <v/>
      </c>
      <c r="R175" s="39" t="str">
        <f t="shared" si="30"/>
        <v/>
      </c>
      <c r="S175" s="168" t="str">
        <f t="shared" si="31"/>
        <v/>
      </c>
      <c r="T175" s="140"/>
      <c r="U175" s="39" t="str">
        <f t="shared" si="32"/>
        <v/>
      </c>
      <c r="V175" s="39"/>
      <c r="W175" s="138"/>
    </row>
    <row r="176" spans="2:23" ht="18" customHeight="1" x14ac:dyDescent="0.15">
      <c r="B176" s="144" t="str">
        <f t="shared" ca="1" si="27"/>
        <v>-</v>
      </c>
      <c r="C176" s="135"/>
      <c r="D176" s="135"/>
      <c r="E176" s="141"/>
      <c r="F176" s="139"/>
      <c r="G176" s="126"/>
      <c r="H176" s="126"/>
      <c r="I176" s="126"/>
      <c r="J176" s="126"/>
      <c r="K176" s="127"/>
      <c r="L176" s="127"/>
      <c r="M176" s="127"/>
      <c r="N176" s="143"/>
      <c r="O176" s="143"/>
      <c r="P176" s="39" t="str">
        <f t="shared" si="28"/>
        <v/>
      </c>
      <c r="Q176" s="39" t="str">
        <f t="shared" si="29"/>
        <v/>
      </c>
      <c r="R176" s="39" t="str">
        <f t="shared" si="30"/>
        <v/>
      </c>
      <c r="S176" s="168" t="str">
        <f t="shared" si="31"/>
        <v/>
      </c>
      <c r="T176" s="140"/>
      <c r="U176" s="39" t="str">
        <f t="shared" si="32"/>
        <v/>
      </c>
      <c r="V176" s="39"/>
      <c r="W176" s="138"/>
    </row>
    <row r="177" spans="2:23" ht="18" customHeight="1" x14ac:dyDescent="0.15">
      <c r="B177" s="144" t="str">
        <f t="shared" ca="1" si="27"/>
        <v>-</v>
      </c>
      <c r="C177" s="135"/>
      <c r="D177" s="135"/>
      <c r="E177" s="141"/>
      <c r="F177" s="139"/>
      <c r="G177" s="126"/>
      <c r="H177" s="126"/>
      <c r="I177" s="126"/>
      <c r="J177" s="126"/>
      <c r="K177" s="127"/>
      <c r="L177" s="127"/>
      <c r="M177" s="127"/>
      <c r="N177" s="143"/>
      <c r="O177" s="143"/>
      <c r="P177" s="39" t="str">
        <f t="shared" si="28"/>
        <v/>
      </c>
      <c r="Q177" s="39" t="str">
        <f t="shared" si="29"/>
        <v/>
      </c>
      <c r="R177" s="39" t="str">
        <f t="shared" si="30"/>
        <v/>
      </c>
      <c r="S177" s="168" t="str">
        <f t="shared" si="31"/>
        <v/>
      </c>
      <c r="T177" s="140"/>
      <c r="U177" s="39" t="str">
        <f t="shared" si="32"/>
        <v/>
      </c>
      <c r="V177" s="39"/>
      <c r="W177" s="138"/>
    </row>
    <row r="178" spans="2:23" ht="18" customHeight="1" x14ac:dyDescent="0.15">
      <c r="B178" s="144" t="str">
        <f t="shared" ca="1" si="27"/>
        <v>-</v>
      </c>
      <c r="C178" s="135"/>
      <c r="D178" s="135"/>
      <c r="E178" s="141"/>
      <c r="F178" s="139"/>
      <c r="G178" s="126"/>
      <c r="H178" s="126"/>
      <c r="I178" s="126"/>
      <c r="J178" s="126"/>
      <c r="K178" s="127"/>
      <c r="L178" s="127"/>
      <c r="M178" s="127"/>
      <c r="N178" s="143"/>
      <c r="O178" s="143"/>
      <c r="P178" s="39" t="str">
        <f t="shared" si="28"/>
        <v/>
      </c>
      <c r="Q178" s="39" t="str">
        <f t="shared" si="29"/>
        <v/>
      </c>
      <c r="R178" s="39" t="str">
        <f t="shared" si="30"/>
        <v/>
      </c>
      <c r="S178" s="168" t="str">
        <f t="shared" si="31"/>
        <v/>
      </c>
      <c r="T178" s="140"/>
      <c r="U178" s="39" t="str">
        <f t="shared" si="32"/>
        <v/>
      </c>
      <c r="V178" s="39"/>
      <c r="W178" s="138"/>
    </row>
    <row r="179" spans="2:23" ht="18" customHeight="1" x14ac:dyDescent="0.15">
      <c r="B179" s="144" t="str">
        <f t="shared" ca="1" si="27"/>
        <v>-</v>
      </c>
      <c r="C179" s="135"/>
      <c r="D179" s="135"/>
      <c r="E179" s="141"/>
      <c r="F179" s="139"/>
      <c r="G179" s="126"/>
      <c r="H179" s="126"/>
      <c r="I179" s="126"/>
      <c r="J179" s="126"/>
      <c r="K179" s="127"/>
      <c r="L179" s="127"/>
      <c r="M179" s="127"/>
      <c r="N179" s="143"/>
      <c r="O179" s="143"/>
      <c r="P179" s="39" t="str">
        <f t="shared" si="28"/>
        <v/>
      </c>
      <c r="Q179" s="39" t="str">
        <f t="shared" si="29"/>
        <v/>
      </c>
      <c r="R179" s="39" t="str">
        <f t="shared" si="30"/>
        <v/>
      </c>
      <c r="S179" s="168" t="str">
        <f t="shared" si="31"/>
        <v/>
      </c>
      <c r="T179" s="140"/>
      <c r="U179" s="39" t="str">
        <f t="shared" si="32"/>
        <v/>
      </c>
      <c r="V179" s="39"/>
      <c r="W179" s="138"/>
    </row>
    <row r="180" spans="2:23" ht="18" customHeight="1" x14ac:dyDescent="0.15">
      <c r="B180" s="144" t="str">
        <f t="shared" ca="1" si="27"/>
        <v>-</v>
      </c>
      <c r="C180" s="135"/>
      <c r="D180" s="135"/>
      <c r="E180" s="141"/>
      <c r="F180" s="139"/>
      <c r="G180" s="126"/>
      <c r="H180" s="126"/>
      <c r="I180" s="126"/>
      <c r="J180" s="126"/>
      <c r="K180" s="127"/>
      <c r="L180" s="127"/>
      <c r="M180" s="127"/>
      <c r="N180" s="143"/>
      <c r="O180" s="143"/>
      <c r="P180" s="39" t="str">
        <f t="shared" si="28"/>
        <v/>
      </c>
      <c r="Q180" s="39" t="str">
        <f t="shared" si="29"/>
        <v/>
      </c>
      <c r="R180" s="39" t="str">
        <f t="shared" si="30"/>
        <v/>
      </c>
      <c r="S180" s="168" t="str">
        <f t="shared" si="31"/>
        <v/>
      </c>
      <c r="T180" s="140"/>
      <c r="U180" s="39" t="str">
        <f t="shared" si="32"/>
        <v/>
      </c>
      <c r="V180" s="39"/>
      <c r="W180" s="138"/>
    </row>
    <row r="181" spans="2:23" ht="18" customHeight="1" x14ac:dyDescent="0.15">
      <c r="B181" s="144" t="str">
        <f t="shared" ca="1" si="27"/>
        <v>-</v>
      </c>
      <c r="C181" s="135"/>
      <c r="D181" s="135"/>
      <c r="E181" s="141"/>
      <c r="F181" s="139"/>
      <c r="G181" s="126"/>
      <c r="H181" s="126"/>
      <c r="I181" s="126"/>
      <c r="J181" s="126"/>
      <c r="K181" s="127"/>
      <c r="L181" s="127"/>
      <c r="M181" s="127"/>
      <c r="N181" s="143"/>
      <c r="O181" s="143"/>
      <c r="P181" s="39" t="str">
        <f t="shared" si="28"/>
        <v/>
      </c>
      <c r="Q181" s="39" t="str">
        <f t="shared" si="29"/>
        <v/>
      </c>
      <c r="R181" s="39" t="str">
        <f t="shared" si="30"/>
        <v/>
      </c>
      <c r="S181" s="168" t="str">
        <f t="shared" si="31"/>
        <v/>
      </c>
      <c r="T181" s="140"/>
      <c r="U181" s="39" t="str">
        <f t="shared" si="32"/>
        <v/>
      </c>
      <c r="V181" s="39"/>
      <c r="W181" s="138"/>
    </row>
    <row r="182" spans="2:23" ht="18" customHeight="1" x14ac:dyDescent="0.15">
      <c r="B182" s="144" t="str">
        <f t="shared" ca="1" si="27"/>
        <v>-</v>
      </c>
      <c r="C182" s="135"/>
      <c r="D182" s="135"/>
      <c r="E182" s="141"/>
      <c r="F182" s="139"/>
      <c r="G182" s="126"/>
      <c r="H182" s="126"/>
      <c r="I182" s="126"/>
      <c r="J182" s="126"/>
      <c r="K182" s="127"/>
      <c r="L182" s="127"/>
      <c r="M182" s="127"/>
      <c r="N182" s="143"/>
      <c r="O182" s="143"/>
      <c r="P182" s="39" t="str">
        <f t="shared" si="28"/>
        <v/>
      </c>
      <c r="Q182" s="39" t="str">
        <f t="shared" si="29"/>
        <v/>
      </c>
      <c r="R182" s="39" t="str">
        <f t="shared" si="30"/>
        <v/>
      </c>
      <c r="S182" s="168" t="str">
        <f t="shared" si="31"/>
        <v/>
      </c>
      <c r="T182" s="140"/>
      <c r="U182" s="39" t="str">
        <f t="shared" si="32"/>
        <v/>
      </c>
      <c r="V182" s="39"/>
      <c r="W182" s="138"/>
    </row>
    <row r="183" spans="2:23" ht="18" customHeight="1" x14ac:dyDescent="0.15">
      <c r="B183" s="144" t="str">
        <f t="shared" ca="1" si="27"/>
        <v>-</v>
      </c>
      <c r="C183" s="135"/>
      <c r="D183" s="135"/>
      <c r="E183" s="141"/>
      <c r="F183" s="139"/>
      <c r="G183" s="126"/>
      <c r="H183" s="126"/>
      <c r="I183" s="126"/>
      <c r="J183" s="126"/>
      <c r="K183" s="127"/>
      <c r="L183" s="127"/>
      <c r="M183" s="127"/>
      <c r="N183" s="143"/>
      <c r="O183" s="143"/>
      <c r="P183" s="39" t="str">
        <f t="shared" si="28"/>
        <v/>
      </c>
      <c r="Q183" s="39" t="str">
        <f t="shared" si="29"/>
        <v/>
      </c>
      <c r="R183" s="39" t="str">
        <f t="shared" si="30"/>
        <v/>
      </c>
      <c r="S183" s="168" t="str">
        <f t="shared" si="31"/>
        <v/>
      </c>
      <c r="T183" s="140"/>
      <c r="U183" s="39" t="str">
        <f t="shared" si="32"/>
        <v/>
      </c>
      <c r="V183" s="39"/>
      <c r="W183" s="138"/>
    </row>
    <row r="184" spans="2:23" ht="18" customHeight="1" x14ac:dyDescent="0.15">
      <c r="B184" s="144" t="str">
        <f t="shared" ca="1" si="27"/>
        <v>-</v>
      </c>
      <c r="C184" s="135"/>
      <c r="D184" s="135"/>
      <c r="E184" s="141"/>
      <c r="F184" s="139"/>
      <c r="G184" s="126"/>
      <c r="H184" s="126"/>
      <c r="I184" s="126"/>
      <c r="J184" s="126"/>
      <c r="K184" s="127"/>
      <c r="L184" s="127"/>
      <c r="M184" s="127"/>
      <c r="N184" s="143"/>
      <c r="O184" s="143"/>
      <c r="P184" s="39" t="str">
        <f t="shared" si="28"/>
        <v/>
      </c>
      <c r="Q184" s="39" t="str">
        <f t="shared" si="29"/>
        <v/>
      </c>
      <c r="R184" s="39" t="str">
        <f t="shared" si="30"/>
        <v/>
      </c>
      <c r="S184" s="168" t="str">
        <f t="shared" si="31"/>
        <v/>
      </c>
      <c r="T184" s="140"/>
      <c r="U184" s="39" t="str">
        <f t="shared" si="32"/>
        <v/>
      </c>
      <c r="V184" s="39"/>
      <c r="W184" s="138"/>
    </row>
    <row r="185" spans="2:23" ht="18" customHeight="1" x14ac:dyDescent="0.15">
      <c r="B185" s="144" t="str">
        <f t="shared" ca="1" si="27"/>
        <v>-</v>
      </c>
      <c r="C185" s="135"/>
      <c r="D185" s="135"/>
      <c r="E185" s="141"/>
      <c r="F185" s="139"/>
      <c r="G185" s="126"/>
      <c r="H185" s="126"/>
      <c r="I185" s="126"/>
      <c r="J185" s="126"/>
      <c r="K185" s="127"/>
      <c r="L185" s="127"/>
      <c r="M185" s="127"/>
      <c r="N185" s="143"/>
      <c r="O185" s="143"/>
      <c r="P185" s="39" t="str">
        <f t="shared" si="28"/>
        <v/>
      </c>
      <c r="Q185" s="39" t="str">
        <f t="shared" si="29"/>
        <v/>
      </c>
      <c r="R185" s="39" t="str">
        <f t="shared" si="30"/>
        <v/>
      </c>
      <c r="S185" s="168" t="str">
        <f t="shared" si="31"/>
        <v/>
      </c>
      <c r="T185" s="140"/>
      <c r="U185" s="39" t="str">
        <f t="shared" si="32"/>
        <v/>
      </c>
      <c r="V185" s="39"/>
      <c r="W185" s="138"/>
    </row>
    <row r="186" spans="2:23" ht="18" customHeight="1" x14ac:dyDescent="0.15">
      <c r="B186" s="144" t="str">
        <f t="shared" ca="1" si="27"/>
        <v>-</v>
      </c>
      <c r="C186" s="135"/>
      <c r="D186" s="135"/>
      <c r="E186" s="141"/>
      <c r="F186" s="139"/>
      <c r="G186" s="126"/>
      <c r="H186" s="126"/>
      <c r="I186" s="126"/>
      <c r="J186" s="126"/>
      <c r="K186" s="127"/>
      <c r="L186" s="127"/>
      <c r="M186" s="127"/>
      <c r="N186" s="143"/>
      <c r="O186" s="143"/>
      <c r="P186" s="39" t="str">
        <f t="shared" si="28"/>
        <v/>
      </c>
      <c r="Q186" s="39" t="str">
        <f t="shared" si="29"/>
        <v/>
      </c>
      <c r="R186" s="39" t="str">
        <f t="shared" si="30"/>
        <v/>
      </c>
      <c r="S186" s="168" t="str">
        <f t="shared" si="31"/>
        <v/>
      </c>
      <c r="T186" s="140"/>
      <c r="U186" s="39" t="str">
        <f t="shared" si="32"/>
        <v/>
      </c>
      <c r="V186" s="39"/>
      <c r="W186" s="138"/>
    </row>
    <row r="187" spans="2:23" ht="18" customHeight="1" x14ac:dyDescent="0.15">
      <c r="B187" s="144" t="str">
        <f t="shared" ca="1" si="27"/>
        <v>-</v>
      </c>
      <c r="C187" s="135"/>
      <c r="D187" s="135"/>
      <c r="E187" s="141"/>
      <c r="F187" s="139"/>
      <c r="G187" s="126"/>
      <c r="H187" s="126"/>
      <c r="I187" s="126"/>
      <c r="J187" s="126"/>
      <c r="K187" s="127"/>
      <c r="L187" s="127"/>
      <c r="M187" s="127"/>
      <c r="N187" s="143"/>
      <c r="O187" s="143"/>
      <c r="P187" s="39" t="str">
        <f t="shared" si="28"/>
        <v/>
      </c>
      <c r="Q187" s="39" t="str">
        <f t="shared" si="29"/>
        <v/>
      </c>
      <c r="R187" s="39" t="str">
        <f t="shared" si="30"/>
        <v/>
      </c>
      <c r="S187" s="168" t="str">
        <f t="shared" si="31"/>
        <v/>
      </c>
      <c r="T187" s="140"/>
      <c r="U187" s="39" t="str">
        <f t="shared" si="32"/>
        <v/>
      </c>
      <c r="V187" s="39"/>
      <c r="W187" s="138"/>
    </row>
    <row r="188" spans="2:23" ht="18" customHeight="1" x14ac:dyDescent="0.15">
      <c r="B188" s="144" t="str">
        <f t="shared" ca="1" si="27"/>
        <v>-</v>
      </c>
      <c r="C188" s="135"/>
      <c r="D188" s="135"/>
      <c r="E188" s="141"/>
      <c r="F188" s="139"/>
      <c r="G188" s="126"/>
      <c r="H188" s="126"/>
      <c r="I188" s="126"/>
      <c r="J188" s="126"/>
      <c r="K188" s="127"/>
      <c r="L188" s="127"/>
      <c r="M188" s="127"/>
      <c r="N188" s="143"/>
      <c r="O188" s="143"/>
      <c r="P188" s="39" t="str">
        <f t="shared" si="28"/>
        <v/>
      </c>
      <c r="Q188" s="39" t="str">
        <f t="shared" si="29"/>
        <v/>
      </c>
      <c r="R188" s="39" t="str">
        <f t="shared" si="30"/>
        <v/>
      </c>
      <c r="S188" s="168" t="str">
        <f t="shared" si="31"/>
        <v/>
      </c>
      <c r="T188" s="140"/>
      <c r="U188" s="39" t="str">
        <f t="shared" si="32"/>
        <v/>
      </c>
      <c r="V188" s="39"/>
      <c r="W188" s="138"/>
    </row>
    <row r="189" spans="2:23" ht="18" customHeight="1" x14ac:dyDescent="0.15">
      <c r="B189" s="144" t="str">
        <f t="shared" ca="1" si="27"/>
        <v>-</v>
      </c>
      <c r="C189" s="135"/>
      <c r="D189" s="135"/>
      <c r="E189" s="141"/>
      <c r="F189" s="139"/>
      <c r="G189" s="126"/>
      <c r="H189" s="126"/>
      <c r="I189" s="126"/>
      <c r="J189" s="126"/>
      <c r="K189" s="127"/>
      <c r="L189" s="127"/>
      <c r="M189" s="127"/>
      <c r="N189" s="143"/>
      <c r="O189" s="143"/>
      <c r="P189" s="39" t="str">
        <f t="shared" si="28"/>
        <v/>
      </c>
      <c r="Q189" s="39" t="str">
        <f t="shared" si="29"/>
        <v/>
      </c>
      <c r="R189" s="39" t="str">
        <f t="shared" si="30"/>
        <v/>
      </c>
      <c r="S189" s="168" t="str">
        <f t="shared" si="31"/>
        <v/>
      </c>
      <c r="T189" s="140"/>
      <c r="U189" s="39" t="str">
        <f t="shared" si="32"/>
        <v/>
      </c>
      <c r="V189" s="39"/>
      <c r="W189" s="138"/>
    </row>
    <row r="190" spans="2:23" ht="18" customHeight="1" x14ac:dyDescent="0.15">
      <c r="B190" s="144" t="str">
        <f t="shared" ca="1" si="27"/>
        <v>-</v>
      </c>
      <c r="C190" s="135"/>
      <c r="D190" s="135"/>
      <c r="E190" s="141"/>
      <c r="F190" s="139"/>
      <c r="G190" s="126"/>
      <c r="H190" s="126"/>
      <c r="I190" s="126"/>
      <c r="J190" s="126"/>
      <c r="K190" s="127"/>
      <c r="L190" s="127"/>
      <c r="M190" s="127"/>
      <c r="N190" s="143"/>
      <c r="O190" s="143"/>
      <c r="P190" s="39" t="str">
        <f t="shared" si="28"/>
        <v/>
      </c>
      <c r="Q190" s="39" t="str">
        <f t="shared" si="29"/>
        <v/>
      </c>
      <c r="R190" s="39" t="str">
        <f t="shared" si="30"/>
        <v/>
      </c>
      <c r="S190" s="168" t="str">
        <f t="shared" si="31"/>
        <v/>
      </c>
      <c r="T190" s="140"/>
      <c r="U190" s="39" t="str">
        <f t="shared" si="32"/>
        <v/>
      </c>
      <c r="V190" s="39"/>
      <c r="W190" s="138"/>
    </row>
    <row r="191" spans="2:23" ht="18" customHeight="1" x14ac:dyDescent="0.15">
      <c r="B191" s="144" t="str">
        <f t="shared" ca="1" si="27"/>
        <v>-</v>
      </c>
      <c r="C191" s="135"/>
      <c r="D191" s="135"/>
      <c r="E191" s="141"/>
      <c r="F191" s="139"/>
      <c r="G191" s="126"/>
      <c r="H191" s="126"/>
      <c r="I191" s="126"/>
      <c r="J191" s="126"/>
      <c r="K191" s="127"/>
      <c r="L191" s="127"/>
      <c r="M191" s="127"/>
      <c r="N191" s="143"/>
      <c r="O191" s="143"/>
      <c r="P191" s="39" t="str">
        <f t="shared" si="28"/>
        <v/>
      </c>
      <c r="Q191" s="39" t="str">
        <f t="shared" si="29"/>
        <v/>
      </c>
      <c r="R191" s="39" t="str">
        <f t="shared" si="30"/>
        <v/>
      </c>
      <c r="S191" s="168" t="str">
        <f t="shared" si="31"/>
        <v/>
      </c>
      <c r="T191" s="140"/>
      <c r="U191" s="39" t="str">
        <f t="shared" si="32"/>
        <v/>
      </c>
      <c r="V191" s="39"/>
      <c r="W191" s="138"/>
    </row>
    <row r="192" spans="2:23" ht="18" customHeight="1" x14ac:dyDescent="0.15">
      <c r="B192" s="144" t="str">
        <f t="shared" ca="1" si="27"/>
        <v>-</v>
      </c>
      <c r="C192" s="135"/>
      <c r="D192" s="135"/>
      <c r="E192" s="141"/>
      <c r="F192" s="139"/>
      <c r="G192" s="126"/>
      <c r="H192" s="126"/>
      <c r="I192" s="126"/>
      <c r="J192" s="126"/>
      <c r="K192" s="127"/>
      <c r="L192" s="127"/>
      <c r="M192" s="127"/>
      <c r="N192" s="143"/>
      <c r="O192" s="143"/>
      <c r="P192" s="39" t="str">
        <f t="shared" si="28"/>
        <v/>
      </c>
      <c r="Q192" s="39" t="str">
        <f t="shared" si="29"/>
        <v/>
      </c>
      <c r="R192" s="39" t="str">
        <f t="shared" si="30"/>
        <v/>
      </c>
      <c r="S192" s="168" t="str">
        <f t="shared" si="31"/>
        <v/>
      </c>
      <c r="T192" s="140"/>
      <c r="U192" s="39" t="str">
        <f t="shared" si="32"/>
        <v/>
      </c>
      <c r="V192" s="39"/>
      <c r="W192" s="138"/>
    </row>
    <row r="193" spans="2:23" ht="18" customHeight="1" x14ac:dyDescent="0.15">
      <c r="B193" s="144" t="str">
        <f t="shared" ca="1" si="27"/>
        <v>-</v>
      </c>
      <c r="C193" s="135"/>
      <c r="D193" s="135"/>
      <c r="E193" s="141"/>
      <c r="F193" s="139"/>
      <c r="G193" s="126"/>
      <c r="H193" s="126"/>
      <c r="I193" s="126"/>
      <c r="J193" s="126"/>
      <c r="K193" s="127"/>
      <c r="L193" s="127"/>
      <c r="M193" s="127"/>
      <c r="N193" s="143"/>
      <c r="O193" s="143"/>
      <c r="P193" s="39" t="str">
        <f t="shared" si="28"/>
        <v/>
      </c>
      <c r="Q193" s="39" t="str">
        <f t="shared" si="29"/>
        <v/>
      </c>
      <c r="R193" s="39" t="str">
        <f t="shared" si="30"/>
        <v/>
      </c>
      <c r="S193" s="168" t="str">
        <f t="shared" si="31"/>
        <v/>
      </c>
      <c r="T193" s="140"/>
      <c r="U193" s="39" t="str">
        <f t="shared" si="32"/>
        <v/>
      </c>
      <c r="V193" s="39"/>
      <c r="W193" s="138"/>
    </row>
    <row r="194" spans="2:23" ht="18" customHeight="1" x14ac:dyDescent="0.15">
      <c r="B194" s="144" t="str">
        <f t="shared" ca="1" si="27"/>
        <v>-</v>
      </c>
      <c r="C194" s="135"/>
      <c r="D194" s="135"/>
      <c r="E194" s="141"/>
      <c r="F194" s="139"/>
      <c r="G194" s="126"/>
      <c r="H194" s="126"/>
      <c r="I194" s="126"/>
      <c r="J194" s="126"/>
      <c r="K194" s="127"/>
      <c r="L194" s="127"/>
      <c r="M194" s="127"/>
      <c r="N194" s="143"/>
      <c r="O194" s="143"/>
      <c r="P194" s="39" t="str">
        <f t="shared" si="28"/>
        <v/>
      </c>
      <c r="Q194" s="39" t="str">
        <f t="shared" si="29"/>
        <v/>
      </c>
      <c r="R194" s="39" t="str">
        <f t="shared" si="30"/>
        <v/>
      </c>
      <c r="S194" s="168" t="str">
        <f t="shared" si="31"/>
        <v/>
      </c>
      <c r="T194" s="140"/>
      <c r="U194" s="39" t="str">
        <f t="shared" si="32"/>
        <v/>
      </c>
      <c r="V194" s="39"/>
      <c r="W194" s="138"/>
    </row>
    <row r="195" spans="2:23" ht="18" customHeight="1" x14ac:dyDescent="0.15">
      <c r="B195" s="144" t="str">
        <f t="shared" ca="1" si="27"/>
        <v>-</v>
      </c>
      <c r="C195" s="135"/>
      <c r="D195" s="135"/>
      <c r="E195" s="141"/>
      <c r="F195" s="139"/>
      <c r="G195" s="126"/>
      <c r="H195" s="126"/>
      <c r="I195" s="126"/>
      <c r="J195" s="126"/>
      <c r="K195" s="127"/>
      <c r="L195" s="127"/>
      <c r="M195" s="127"/>
      <c r="N195" s="143"/>
      <c r="O195" s="143"/>
      <c r="P195" s="39" t="str">
        <f t="shared" si="28"/>
        <v/>
      </c>
      <c r="Q195" s="39" t="str">
        <f t="shared" si="29"/>
        <v/>
      </c>
      <c r="R195" s="39" t="str">
        <f t="shared" si="30"/>
        <v/>
      </c>
      <c r="S195" s="168" t="str">
        <f t="shared" si="31"/>
        <v/>
      </c>
      <c r="T195" s="140"/>
      <c r="U195" s="39" t="str">
        <f t="shared" si="32"/>
        <v/>
      </c>
      <c r="V195" s="39"/>
      <c r="W195" s="138"/>
    </row>
    <row r="196" spans="2:23" ht="18" customHeight="1" x14ac:dyDescent="0.15">
      <c r="B196" s="144" t="str">
        <f t="shared" ca="1" si="27"/>
        <v>-</v>
      </c>
      <c r="C196" s="135"/>
      <c r="D196" s="135"/>
      <c r="E196" s="141"/>
      <c r="F196" s="139"/>
      <c r="G196" s="126"/>
      <c r="H196" s="126"/>
      <c r="I196" s="126"/>
      <c r="J196" s="126"/>
      <c r="K196" s="127"/>
      <c r="L196" s="127"/>
      <c r="M196" s="127"/>
      <c r="N196" s="143"/>
      <c r="O196" s="143"/>
      <c r="P196" s="39" t="str">
        <f t="shared" si="28"/>
        <v/>
      </c>
      <c r="Q196" s="39" t="str">
        <f t="shared" si="29"/>
        <v/>
      </c>
      <c r="R196" s="39" t="str">
        <f t="shared" si="30"/>
        <v/>
      </c>
      <c r="S196" s="168" t="str">
        <f t="shared" si="31"/>
        <v/>
      </c>
      <c r="T196" s="140"/>
      <c r="U196" s="39" t="str">
        <f t="shared" si="32"/>
        <v/>
      </c>
      <c r="V196" s="39"/>
      <c r="W196" s="138"/>
    </row>
    <row r="197" spans="2:23" ht="18" customHeight="1" x14ac:dyDescent="0.15">
      <c r="B197" s="144" t="str">
        <f t="shared" ca="1" si="27"/>
        <v>-</v>
      </c>
      <c r="C197" s="135"/>
      <c r="D197" s="135"/>
      <c r="E197" s="141"/>
      <c r="F197" s="139"/>
      <c r="G197" s="126"/>
      <c r="H197" s="126"/>
      <c r="I197" s="126"/>
      <c r="J197" s="126"/>
      <c r="K197" s="127"/>
      <c r="L197" s="127"/>
      <c r="M197" s="127"/>
      <c r="N197" s="143"/>
      <c r="O197" s="143"/>
      <c r="P197" s="39" t="str">
        <f t="shared" si="28"/>
        <v/>
      </c>
      <c r="Q197" s="39" t="str">
        <f t="shared" si="29"/>
        <v/>
      </c>
      <c r="R197" s="39" t="str">
        <f t="shared" si="30"/>
        <v/>
      </c>
      <c r="S197" s="168" t="str">
        <f t="shared" si="31"/>
        <v/>
      </c>
      <c r="T197" s="140"/>
      <c r="U197" s="39" t="str">
        <f t="shared" si="32"/>
        <v/>
      </c>
      <c r="V197" s="39"/>
      <c r="W197" s="138"/>
    </row>
    <row r="198" spans="2:23" ht="18" customHeight="1" x14ac:dyDescent="0.15">
      <c r="B198" s="144" t="str">
        <f t="shared" ca="1" si="27"/>
        <v>-</v>
      </c>
      <c r="C198" s="135"/>
      <c r="D198" s="135"/>
      <c r="E198" s="141"/>
      <c r="F198" s="139"/>
      <c r="G198" s="126"/>
      <c r="H198" s="126"/>
      <c r="I198" s="126"/>
      <c r="J198" s="126"/>
      <c r="K198" s="127"/>
      <c r="L198" s="127"/>
      <c r="M198" s="127"/>
      <c r="N198" s="143"/>
      <c r="O198" s="143"/>
      <c r="P198" s="39" t="str">
        <f t="shared" si="28"/>
        <v/>
      </c>
      <c r="Q198" s="39" t="str">
        <f t="shared" si="29"/>
        <v/>
      </c>
      <c r="R198" s="39" t="str">
        <f t="shared" si="30"/>
        <v/>
      </c>
      <c r="S198" s="168" t="str">
        <f t="shared" si="31"/>
        <v/>
      </c>
      <c r="T198" s="140"/>
      <c r="U198" s="39" t="str">
        <f t="shared" si="32"/>
        <v/>
      </c>
      <c r="V198" s="39"/>
      <c r="W198" s="138"/>
    </row>
    <row r="199" spans="2:23" ht="18" customHeight="1" x14ac:dyDescent="0.15">
      <c r="B199" s="144" t="str">
        <f t="shared" ca="1" si="27"/>
        <v>-</v>
      </c>
      <c r="C199" s="135"/>
      <c r="D199" s="135"/>
      <c r="E199" s="141"/>
      <c r="F199" s="139"/>
      <c r="G199" s="126"/>
      <c r="H199" s="126"/>
      <c r="I199" s="126"/>
      <c r="J199" s="126"/>
      <c r="K199" s="127"/>
      <c r="L199" s="127"/>
      <c r="M199" s="127"/>
      <c r="N199" s="143"/>
      <c r="O199" s="143"/>
      <c r="P199" s="39" t="str">
        <f t="shared" ref="P199:P262" si="33">IF(OR(ISNUMBER(K199),ISNUMBER(L199),ISNUMBER(M199),ISNUMBER(N199),ISNUMBER(O199)),MIN(K199:O199),"")</f>
        <v/>
      </c>
      <c r="Q199" s="39" t="str">
        <f t="shared" ref="Q199:Q262" si="34">IF(OR(ISNUMBER(K199),ISNUMBER(L199),ISNUMBER(M199),ISNUMBER(N199),ISNUMBER(O199)),AVERAGE(K199:O199),"")</f>
        <v/>
      </c>
      <c r="R199" s="39" t="str">
        <f t="shared" ref="R199:R262" si="35">IF(OR(ISNUMBER(K199),ISNUMBER(L199),ISNUMBER(M199),ISNUMBER(N199),ISNUMBER(O199)),MAX(K199:O199),"")</f>
        <v/>
      </c>
      <c r="S199" s="168" t="str">
        <f t="shared" ref="S199:S262" si="36">IF(AND(ISNUMBER(Q199),Q199&lt;&gt;0),MAX(Q199-P199,R199-Q199)/Q199,"")</f>
        <v/>
      </c>
      <c r="T199" s="140"/>
      <c r="U199" s="39" t="str">
        <f t="shared" ref="U199:U262" si="37">IF(T199="N","",Q199)</f>
        <v/>
      </c>
      <c r="V199" s="39"/>
      <c r="W199" s="138"/>
    </row>
    <row r="200" spans="2:23" ht="18" customHeight="1" x14ac:dyDescent="0.15">
      <c r="B200" s="144" t="str">
        <f t="shared" ca="1" si="27"/>
        <v>-</v>
      </c>
      <c r="C200" s="135"/>
      <c r="D200" s="135"/>
      <c r="E200" s="141"/>
      <c r="F200" s="139"/>
      <c r="G200" s="126"/>
      <c r="H200" s="126"/>
      <c r="I200" s="126"/>
      <c r="J200" s="126"/>
      <c r="K200" s="127"/>
      <c r="L200" s="127"/>
      <c r="M200" s="127"/>
      <c r="N200" s="143"/>
      <c r="O200" s="143"/>
      <c r="P200" s="39" t="str">
        <f t="shared" si="33"/>
        <v/>
      </c>
      <c r="Q200" s="39" t="str">
        <f t="shared" si="34"/>
        <v/>
      </c>
      <c r="R200" s="39" t="str">
        <f t="shared" si="35"/>
        <v/>
      </c>
      <c r="S200" s="168" t="str">
        <f t="shared" si="36"/>
        <v/>
      </c>
      <c r="T200" s="140"/>
      <c r="U200" s="39" t="str">
        <f t="shared" si="37"/>
        <v/>
      </c>
      <c r="V200" s="39"/>
      <c r="W200" s="138"/>
    </row>
    <row r="201" spans="2:23" ht="18" customHeight="1" x14ac:dyDescent="0.15">
      <c r="B201" s="144" t="str">
        <f t="shared" ca="1" si="27"/>
        <v>-</v>
      </c>
      <c r="C201" s="135"/>
      <c r="D201" s="135"/>
      <c r="E201" s="141"/>
      <c r="F201" s="139"/>
      <c r="G201" s="126"/>
      <c r="H201" s="126"/>
      <c r="I201" s="126"/>
      <c r="J201" s="126"/>
      <c r="K201" s="127"/>
      <c r="L201" s="127"/>
      <c r="M201" s="127"/>
      <c r="N201" s="143"/>
      <c r="O201" s="143"/>
      <c r="P201" s="39" t="str">
        <f t="shared" si="33"/>
        <v/>
      </c>
      <c r="Q201" s="39" t="str">
        <f t="shared" si="34"/>
        <v/>
      </c>
      <c r="R201" s="39" t="str">
        <f t="shared" si="35"/>
        <v/>
      </c>
      <c r="S201" s="168" t="str">
        <f t="shared" si="36"/>
        <v/>
      </c>
      <c r="T201" s="140"/>
      <c r="U201" s="39" t="str">
        <f t="shared" si="37"/>
        <v/>
      </c>
      <c r="V201" s="39"/>
      <c r="W201" s="138"/>
    </row>
    <row r="202" spans="2:23" ht="18" customHeight="1" x14ac:dyDescent="0.15">
      <c r="B202" s="144" t="str">
        <f t="shared" ca="1" si="27"/>
        <v>-</v>
      </c>
      <c r="C202" s="135"/>
      <c r="D202" s="135"/>
      <c r="E202" s="141"/>
      <c r="F202" s="139"/>
      <c r="G202" s="126"/>
      <c r="H202" s="126"/>
      <c r="I202" s="126"/>
      <c r="J202" s="126"/>
      <c r="K202" s="127"/>
      <c r="L202" s="127"/>
      <c r="M202" s="127"/>
      <c r="N202" s="143"/>
      <c r="O202" s="143"/>
      <c r="P202" s="39" t="str">
        <f t="shared" si="33"/>
        <v/>
      </c>
      <c r="Q202" s="39" t="str">
        <f t="shared" si="34"/>
        <v/>
      </c>
      <c r="R202" s="39" t="str">
        <f t="shared" si="35"/>
        <v/>
      </c>
      <c r="S202" s="168" t="str">
        <f t="shared" si="36"/>
        <v/>
      </c>
      <c r="T202" s="140"/>
      <c r="U202" s="39" t="str">
        <f t="shared" si="37"/>
        <v/>
      </c>
      <c r="V202" s="39"/>
      <c r="W202" s="138"/>
    </row>
    <row r="203" spans="2:23" ht="18" customHeight="1" x14ac:dyDescent="0.15">
      <c r="B203" s="144" t="str">
        <f t="shared" ca="1" si="27"/>
        <v>-</v>
      </c>
      <c r="C203" s="135"/>
      <c r="D203" s="135"/>
      <c r="E203" s="141"/>
      <c r="F203" s="139"/>
      <c r="G203" s="126"/>
      <c r="H203" s="126"/>
      <c r="I203" s="126"/>
      <c r="J203" s="126"/>
      <c r="K203" s="127"/>
      <c r="L203" s="127"/>
      <c r="M203" s="127"/>
      <c r="N203" s="143"/>
      <c r="O203" s="143"/>
      <c r="P203" s="39" t="str">
        <f t="shared" si="33"/>
        <v/>
      </c>
      <c r="Q203" s="39" t="str">
        <f t="shared" si="34"/>
        <v/>
      </c>
      <c r="R203" s="39" t="str">
        <f t="shared" si="35"/>
        <v/>
      </c>
      <c r="S203" s="168" t="str">
        <f t="shared" si="36"/>
        <v/>
      </c>
      <c r="T203" s="140"/>
      <c r="U203" s="39" t="str">
        <f t="shared" si="37"/>
        <v/>
      </c>
      <c r="V203" s="39"/>
      <c r="W203" s="138"/>
    </row>
    <row r="204" spans="2:23" ht="18" customHeight="1" x14ac:dyDescent="0.15">
      <c r="B204" s="144" t="str">
        <f t="shared" ca="1" si="27"/>
        <v>-</v>
      </c>
      <c r="C204" s="135"/>
      <c r="D204" s="135"/>
      <c r="E204" s="141"/>
      <c r="F204" s="139"/>
      <c r="G204" s="126"/>
      <c r="H204" s="126"/>
      <c r="I204" s="126"/>
      <c r="J204" s="126"/>
      <c r="K204" s="127"/>
      <c r="L204" s="127"/>
      <c r="M204" s="127"/>
      <c r="N204" s="143"/>
      <c r="O204" s="143"/>
      <c r="P204" s="39" t="str">
        <f t="shared" si="33"/>
        <v/>
      </c>
      <c r="Q204" s="39" t="str">
        <f t="shared" si="34"/>
        <v/>
      </c>
      <c r="R204" s="39" t="str">
        <f t="shared" si="35"/>
        <v/>
      </c>
      <c r="S204" s="168" t="str">
        <f t="shared" si="36"/>
        <v/>
      </c>
      <c r="T204" s="140"/>
      <c r="U204" s="39" t="str">
        <f t="shared" si="37"/>
        <v/>
      </c>
      <c r="V204" s="39"/>
      <c r="W204" s="138"/>
    </row>
    <row r="205" spans="2:23" ht="18" customHeight="1" x14ac:dyDescent="0.15">
      <c r="B205" s="144" t="str">
        <f t="shared" ca="1" si="27"/>
        <v>-</v>
      </c>
      <c r="C205" s="135"/>
      <c r="D205" s="135"/>
      <c r="E205" s="141"/>
      <c r="F205" s="139"/>
      <c r="G205" s="126"/>
      <c r="H205" s="126"/>
      <c r="I205" s="126"/>
      <c r="J205" s="126"/>
      <c r="K205" s="127"/>
      <c r="L205" s="127"/>
      <c r="M205" s="127"/>
      <c r="N205" s="143"/>
      <c r="O205" s="143"/>
      <c r="P205" s="39" t="str">
        <f t="shared" si="33"/>
        <v/>
      </c>
      <c r="Q205" s="39" t="str">
        <f t="shared" si="34"/>
        <v/>
      </c>
      <c r="R205" s="39" t="str">
        <f t="shared" si="35"/>
        <v/>
      </c>
      <c r="S205" s="168" t="str">
        <f t="shared" si="36"/>
        <v/>
      </c>
      <c r="T205" s="140"/>
      <c r="U205" s="39" t="str">
        <f t="shared" si="37"/>
        <v/>
      </c>
      <c r="V205" s="39"/>
      <c r="W205" s="138"/>
    </row>
    <row r="206" spans="2:23" ht="18" customHeight="1" x14ac:dyDescent="0.15">
      <c r="B206" s="144" t="str">
        <f t="shared" ca="1" si="27"/>
        <v>-</v>
      </c>
      <c r="C206" s="135"/>
      <c r="D206" s="135"/>
      <c r="E206" s="141"/>
      <c r="F206" s="139"/>
      <c r="G206" s="126"/>
      <c r="H206" s="126"/>
      <c r="I206" s="126"/>
      <c r="J206" s="126"/>
      <c r="K206" s="127"/>
      <c r="L206" s="127"/>
      <c r="M206" s="127"/>
      <c r="N206" s="143"/>
      <c r="O206" s="143"/>
      <c r="P206" s="39" t="str">
        <f t="shared" si="33"/>
        <v/>
      </c>
      <c r="Q206" s="39" t="str">
        <f t="shared" si="34"/>
        <v/>
      </c>
      <c r="R206" s="39" t="str">
        <f t="shared" si="35"/>
        <v/>
      </c>
      <c r="S206" s="168" t="str">
        <f t="shared" si="36"/>
        <v/>
      </c>
      <c r="T206" s="140"/>
      <c r="U206" s="39" t="str">
        <f t="shared" si="37"/>
        <v/>
      </c>
      <c r="V206" s="39"/>
      <c r="W206" s="138"/>
    </row>
    <row r="207" spans="2:23" ht="18" customHeight="1" x14ac:dyDescent="0.15">
      <c r="B207" s="144" t="str">
        <f t="shared" ca="1" si="27"/>
        <v>-</v>
      </c>
      <c r="C207" s="135"/>
      <c r="D207" s="135"/>
      <c r="E207" s="141"/>
      <c r="F207" s="139"/>
      <c r="G207" s="126"/>
      <c r="H207" s="126"/>
      <c r="I207" s="126"/>
      <c r="J207" s="126"/>
      <c r="K207" s="127"/>
      <c r="L207" s="127"/>
      <c r="M207" s="127"/>
      <c r="N207" s="143"/>
      <c r="O207" s="143"/>
      <c r="P207" s="39" t="str">
        <f t="shared" si="33"/>
        <v/>
      </c>
      <c r="Q207" s="39" t="str">
        <f t="shared" si="34"/>
        <v/>
      </c>
      <c r="R207" s="39" t="str">
        <f t="shared" si="35"/>
        <v/>
      </c>
      <c r="S207" s="168" t="str">
        <f t="shared" si="36"/>
        <v/>
      </c>
      <c r="T207" s="140"/>
      <c r="U207" s="39" t="str">
        <f t="shared" si="37"/>
        <v/>
      </c>
      <c r="V207" s="39"/>
      <c r="W207" s="138"/>
    </row>
    <row r="208" spans="2:23" ht="18" customHeight="1" x14ac:dyDescent="0.15">
      <c r="B208" s="144" t="str">
        <f t="shared" ca="1" si="27"/>
        <v>-</v>
      </c>
      <c r="C208" s="135"/>
      <c r="D208" s="135"/>
      <c r="E208" s="141"/>
      <c r="F208" s="139"/>
      <c r="G208" s="126"/>
      <c r="H208" s="126"/>
      <c r="I208" s="126"/>
      <c r="J208" s="126"/>
      <c r="K208" s="127"/>
      <c r="L208" s="127"/>
      <c r="M208" s="127"/>
      <c r="N208" s="143"/>
      <c r="O208" s="143"/>
      <c r="P208" s="39" t="str">
        <f t="shared" si="33"/>
        <v/>
      </c>
      <c r="Q208" s="39" t="str">
        <f t="shared" si="34"/>
        <v/>
      </c>
      <c r="R208" s="39" t="str">
        <f t="shared" si="35"/>
        <v/>
      </c>
      <c r="S208" s="168" t="str">
        <f t="shared" si="36"/>
        <v/>
      </c>
      <c r="T208" s="140"/>
      <c r="U208" s="39" t="str">
        <f t="shared" si="37"/>
        <v/>
      </c>
      <c r="V208" s="39"/>
      <c r="W208" s="138"/>
    </row>
    <row r="209" spans="2:23" ht="18" customHeight="1" x14ac:dyDescent="0.15">
      <c r="B209" s="144" t="str">
        <f t="shared" ca="1" si="27"/>
        <v>-</v>
      </c>
      <c r="C209" s="135"/>
      <c r="D209" s="135"/>
      <c r="E209" s="141"/>
      <c r="F209" s="139"/>
      <c r="G209" s="126"/>
      <c r="H209" s="126"/>
      <c r="I209" s="126"/>
      <c r="J209" s="126"/>
      <c r="K209" s="127"/>
      <c r="L209" s="127"/>
      <c r="M209" s="127"/>
      <c r="N209" s="143"/>
      <c r="O209" s="143"/>
      <c r="P209" s="39" t="str">
        <f t="shared" si="33"/>
        <v/>
      </c>
      <c r="Q209" s="39" t="str">
        <f t="shared" si="34"/>
        <v/>
      </c>
      <c r="R209" s="39" t="str">
        <f t="shared" si="35"/>
        <v/>
      </c>
      <c r="S209" s="168" t="str">
        <f t="shared" si="36"/>
        <v/>
      </c>
      <c r="T209" s="140"/>
      <c r="U209" s="39" t="str">
        <f t="shared" si="37"/>
        <v/>
      </c>
      <c r="V209" s="39"/>
      <c r="W209" s="138"/>
    </row>
    <row r="210" spans="2:23" ht="18" customHeight="1" x14ac:dyDescent="0.15">
      <c r="B210" s="144" t="str">
        <f t="shared" ca="1" si="27"/>
        <v>-</v>
      </c>
      <c r="C210" s="135"/>
      <c r="D210" s="135"/>
      <c r="E210" s="141"/>
      <c r="F210" s="139"/>
      <c r="G210" s="126"/>
      <c r="H210" s="126"/>
      <c r="I210" s="126"/>
      <c r="J210" s="126"/>
      <c r="K210" s="127"/>
      <c r="L210" s="127"/>
      <c r="M210" s="127"/>
      <c r="N210" s="143"/>
      <c r="O210" s="143"/>
      <c r="P210" s="39" t="str">
        <f t="shared" si="33"/>
        <v/>
      </c>
      <c r="Q210" s="39" t="str">
        <f t="shared" si="34"/>
        <v/>
      </c>
      <c r="R210" s="39" t="str">
        <f t="shared" si="35"/>
        <v/>
      </c>
      <c r="S210" s="168" t="str">
        <f t="shared" si="36"/>
        <v/>
      </c>
      <c r="T210" s="140"/>
      <c r="U210" s="39" t="str">
        <f t="shared" si="37"/>
        <v/>
      </c>
      <c r="V210" s="39"/>
      <c r="W210" s="138"/>
    </row>
    <row r="211" spans="2:23" ht="18" customHeight="1" x14ac:dyDescent="0.15">
      <c r="B211" s="144" t="str">
        <f t="shared" ca="1" si="27"/>
        <v>-</v>
      </c>
      <c r="C211" s="135"/>
      <c r="D211" s="135"/>
      <c r="E211" s="141"/>
      <c r="F211" s="139"/>
      <c r="G211" s="126"/>
      <c r="H211" s="126"/>
      <c r="I211" s="126"/>
      <c r="J211" s="126"/>
      <c r="K211" s="127"/>
      <c r="L211" s="127"/>
      <c r="M211" s="127"/>
      <c r="N211" s="143"/>
      <c r="O211" s="143"/>
      <c r="P211" s="39" t="str">
        <f t="shared" si="33"/>
        <v/>
      </c>
      <c r="Q211" s="39" t="str">
        <f t="shared" si="34"/>
        <v/>
      </c>
      <c r="R211" s="39" t="str">
        <f t="shared" si="35"/>
        <v/>
      </c>
      <c r="S211" s="168" t="str">
        <f t="shared" si="36"/>
        <v/>
      </c>
      <c r="T211" s="140"/>
      <c r="U211" s="39" t="str">
        <f t="shared" si="37"/>
        <v/>
      </c>
      <c r="V211" s="39"/>
      <c r="W211" s="138"/>
    </row>
    <row r="212" spans="2:23" ht="18" customHeight="1" x14ac:dyDescent="0.15">
      <c r="B212" s="144" t="str">
        <f t="shared" ca="1" si="27"/>
        <v>-</v>
      </c>
      <c r="C212" s="135"/>
      <c r="D212" s="135"/>
      <c r="E212" s="141"/>
      <c r="F212" s="139"/>
      <c r="G212" s="126"/>
      <c r="H212" s="126"/>
      <c r="I212" s="126"/>
      <c r="J212" s="126"/>
      <c r="K212" s="127"/>
      <c r="L212" s="127"/>
      <c r="M212" s="127"/>
      <c r="N212" s="143"/>
      <c r="O212" s="143"/>
      <c r="P212" s="39" t="str">
        <f t="shared" si="33"/>
        <v/>
      </c>
      <c r="Q212" s="39" t="str">
        <f t="shared" si="34"/>
        <v/>
      </c>
      <c r="R212" s="39" t="str">
        <f t="shared" si="35"/>
        <v/>
      </c>
      <c r="S212" s="168" t="str">
        <f t="shared" si="36"/>
        <v/>
      </c>
      <c r="T212" s="140"/>
      <c r="U212" s="39" t="str">
        <f t="shared" si="37"/>
        <v/>
      </c>
      <c r="V212" s="39"/>
      <c r="W212" s="138"/>
    </row>
    <row r="213" spans="2:23" ht="18" customHeight="1" x14ac:dyDescent="0.15">
      <c r="B213" s="144" t="str">
        <f t="shared" ca="1" si="27"/>
        <v>-</v>
      </c>
      <c r="C213" s="135"/>
      <c r="D213" s="135"/>
      <c r="E213" s="141"/>
      <c r="F213" s="139"/>
      <c r="G213" s="126"/>
      <c r="H213" s="126"/>
      <c r="I213" s="126"/>
      <c r="J213" s="126"/>
      <c r="K213" s="127"/>
      <c r="L213" s="127"/>
      <c r="M213" s="127"/>
      <c r="N213" s="143"/>
      <c r="O213" s="143"/>
      <c r="P213" s="39" t="str">
        <f t="shared" si="33"/>
        <v/>
      </c>
      <c r="Q213" s="39" t="str">
        <f t="shared" si="34"/>
        <v/>
      </c>
      <c r="R213" s="39" t="str">
        <f t="shared" si="35"/>
        <v/>
      </c>
      <c r="S213" s="168" t="str">
        <f t="shared" si="36"/>
        <v/>
      </c>
      <c r="T213" s="140"/>
      <c r="U213" s="39" t="str">
        <f t="shared" si="37"/>
        <v/>
      </c>
      <c r="V213" s="39"/>
      <c r="W213" s="138"/>
    </row>
    <row r="214" spans="2:23" ht="18" customHeight="1" x14ac:dyDescent="0.15">
      <c r="B214" s="144" t="str">
        <f t="shared" ca="1" si="27"/>
        <v>-</v>
      </c>
      <c r="C214" s="135"/>
      <c r="D214" s="135"/>
      <c r="E214" s="141"/>
      <c r="F214" s="139"/>
      <c r="G214" s="126"/>
      <c r="H214" s="126"/>
      <c r="I214" s="126"/>
      <c r="J214" s="126"/>
      <c r="K214" s="127"/>
      <c r="L214" s="127"/>
      <c r="M214" s="127"/>
      <c r="N214" s="143"/>
      <c r="O214" s="143"/>
      <c r="P214" s="39" t="str">
        <f t="shared" si="33"/>
        <v/>
      </c>
      <c r="Q214" s="39" t="str">
        <f t="shared" si="34"/>
        <v/>
      </c>
      <c r="R214" s="39" t="str">
        <f t="shared" si="35"/>
        <v/>
      </c>
      <c r="S214" s="168" t="str">
        <f t="shared" si="36"/>
        <v/>
      </c>
      <c r="T214" s="140"/>
      <c r="U214" s="39" t="str">
        <f t="shared" si="37"/>
        <v/>
      </c>
      <c r="V214" s="39"/>
      <c r="W214" s="138"/>
    </row>
    <row r="215" spans="2:23" ht="18" customHeight="1" x14ac:dyDescent="0.15">
      <c r="B215" s="144" t="str">
        <f t="shared" ref="B215:B278" ca="1" si="38">IF(ISBLANK(D359),"-",COUNT(OFFSET(B$6,0,0,ROW()-ROW(B$6)))+1)</f>
        <v>-</v>
      </c>
      <c r="C215" s="135"/>
      <c r="D215" s="135"/>
      <c r="E215" s="141"/>
      <c r="F215" s="139"/>
      <c r="G215" s="126"/>
      <c r="H215" s="126"/>
      <c r="I215" s="126"/>
      <c r="J215" s="126"/>
      <c r="K215" s="127"/>
      <c r="L215" s="127"/>
      <c r="M215" s="127"/>
      <c r="N215" s="143"/>
      <c r="O215" s="143"/>
      <c r="P215" s="39" t="str">
        <f t="shared" si="33"/>
        <v/>
      </c>
      <c r="Q215" s="39" t="str">
        <f t="shared" si="34"/>
        <v/>
      </c>
      <c r="R215" s="39" t="str">
        <f t="shared" si="35"/>
        <v/>
      </c>
      <c r="S215" s="168" t="str">
        <f t="shared" si="36"/>
        <v/>
      </c>
      <c r="T215" s="140"/>
      <c r="U215" s="39" t="str">
        <f t="shared" si="37"/>
        <v/>
      </c>
      <c r="V215" s="39"/>
      <c r="W215" s="138"/>
    </row>
    <row r="216" spans="2:23" ht="18" customHeight="1" x14ac:dyDescent="0.15">
      <c r="B216" s="144" t="str">
        <f t="shared" ca="1" si="38"/>
        <v>-</v>
      </c>
      <c r="C216" s="135"/>
      <c r="D216" s="135"/>
      <c r="E216" s="141"/>
      <c r="F216" s="139"/>
      <c r="G216" s="126"/>
      <c r="H216" s="126"/>
      <c r="I216" s="126"/>
      <c r="J216" s="126"/>
      <c r="K216" s="127"/>
      <c r="L216" s="127"/>
      <c r="M216" s="127"/>
      <c r="N216" s="143"/>
      <c r="O216" s="143"/>
      <c r="P216" s="39" t="str">
        <f t="shared" si="33"/>
        <v/>
      </c>
      <c r="Q216" s="39" t="str">
        <f t="shared" si="34"/>
        <v/>
      </c>
      <c r="R216" s="39" t="str">
        <f t="shared" si="35"/>
        <v/>
      </c>
      <c r="S216" s="168" t="str">
        <f t="shared" si="36"/>
        <v/>
      </c>
      <c r="T216" s="140"/>
      <c r="U216" s="39" t="str">
        <f t="shared" si="37"/>
        <v/>
      </c>
      <c r="V216" s="39"/>
      <c r="W216" s="138"/>
    </row>
    <row r="217" spans="2:23" ht="18" customHeight="1" x14ac:dyDescent="0.15">
      <c r="B217" s="144" t="str">
        <f t="shared" ca="1" si="38"/>
        <v>-</v>
      </c>
      <c r="C217" s="135"/>
      <c r="D217" s="135"/>
      <c r="E217" s="141"/>
      <c r="F217" s="139"/>
      <c r="G217" s="126"/>
      <c r="H217" s="126"/>
      <c r="I217" s="126"/>
      <c r="J217" s="126"/>
      <c r="K217" s="127"/>
      <c r="L217" s="127"/>
      <c r="M217" s="127"/>
      <c r="N217" s="143"/>
      <c r="O217" s="143"/>
      <c r="P217" s="39" t="str">
        <f t="shared" si="33"/>
        <v/>
      </c>
      <c r="Q217" s="39" t="str">
        <f t="shared" si="34"/>
        <v/>
      </c>
      <c r="R217" s="39" t="str">
        <f t="shared" si="35"/>
        <v/>
      </c>
      <c r="S217" s="168" t="str">
        <f t="shared" si="36"/>
        <v/>
      </c>
      <c r="T217" s="140"/>
      <c r="U217" s="39" t="str">
        <f t="shared" si="37"/>
        <v/>
      </c>
      <c r="V217" s="39"/>
      <c r="W217" s="138"/>
    </row>
    <row r="218" spans="2:23" ht="18" customHeight="1" x14ac:dyDescent="0.15">
      <c r="B218" s="144" t="str">
        <f t="shared" ca="1" si="38"/>
        <v>-</v>
      </c>
      <c r="C218" s="135"/>
      <c r="D218" s="135"/>
      <c r="E218" s="141"/>
      <c r="F218" s="139"/>
      <c r="G218" s="126"/>
      <c r="H218" s="126"/>
      <c r="I218" s="126"/>
      <c r="J218" s="126"/>
      <c r="K218" s="127"/>
      <c r="L218" s="127"/>
      <c r="M218" s="127"/>
      <c r="N218" s="143"/>
      <c r="O218" s="143"/>
      <c r="P218" s="39" t="str">
        <f t="shared" si="33"/>
        <v/>
      </c>
      <c r="Q218" s="39" t="str">
        <f t="shared" si="34"/>
        <v/>
      </c>
      <c r="R218" s="39" t="str">
        <f t="shared" si="35"/>
        <v/>
      </c>
      <c r="S218" s="168" t="str">
        <f t="shared" si="36"/>
        <v/>
      </c>
      <c r="T218" s="140"/>
      <c r="U218" s="39" t="str">
        <f t="shared" si="37"/>
        <v/>
      </c>
      <c r="V218" s="39"/>
      <c r="W218" s="138"/>
    </row>
    <row r="219" spans="2:23" ht="18" customHeight="1" x14ac:dyDescent="0.15">
      <c r="B219" s="144" t="str">
        <f t="shared" ca="1" si="38"/>
        <v>-</v>
      </c>
      <c r="C219" s="135"/>
      <c r="D219" s="135"/>
      <c r="E219" s="141"/>
      <c r="F219" s="139"/>
      <c r="G219" s="126"/>
      <c r="H219" s="126"/>
      <c r="I219" s="126"/>
      <c r="J219" s="126"/>
      <c r="K219" s="127"/>
      <c r="L219" s="127"/>
      <c r="M219" s="127"/>
      <c r="N219" s="143"/>
      <c r="O219" s="143"/>
      <c r="P219" s="39" t="str">
        <f t="shared" si="33"/>
        <v/>
      </c>
      <c r="Q219" s="39" t="str">
        <f t="shared" si="34"/>
        <v/>
      </c>
      <c r="R219" s="39" t="str">
        <f t="shared" si="35"/>
        <v/>
      </c>
      <c r="S219" s="168" t="str">
        <f t="shared" si="36"/>
        <v/>
      </c>
      <c r="T219" s="140"/>
      <c r="U219" s="39" t="str">
        <f t="shared" si="37"/>
        <v/>
      </c>
      <c r="V219" s="39"/>
      <c r="W219" s="138"/>
    </row>
    <row r="220" spans="2:23" ht="18" customHeight="1" x14ac:dyDescent="0.15">
      <c r="B220" s="144" t="str">
        <f t="shared" ca="1" si="38"/>
        <v>-</v>
      </c>
      <c r="C220" s="135"/>
      <c r="D220" s="135"/>
      <c r="E220" s="141"/>
      <c r="F220" s="139"/>
      <c r="G220" s="126"/>
      <c r="H220" s="126"/>
      <c r="I220" s="126"/>
      <c r="J220" s="126"/>
      <c r="K220" s="127"/>
      <c r="L220" s="127"/>
      <c r="M220" s="127"/>
      <c r="N220" s="143"/>
      <c r="O220" s="143"/>
      <c r="P220" s="39" t="str">
        <f t="shared" si="33"/>
        <v/>
      </c>
      <c r="Q220" s="39" t="str">
        <f t="shared" si="34"/>
        <v/>
      </c>
      <c r="R220" s="39" t="str">
        <f t="shared" si="35"/>
        <v/>
      </c>
      <c r="S220" s="168" t="str">
        <f t="shared" si="36"/>
        <v/>
      </c>
      <c r="T220" s="140"/>
      <c r="U220" s="39" t="str">
        <f t="shared" si="37"/>
        <v/>
      </c>
      <c r="V220" s="39"/>
      <c r="W220" s="138"/>
    </row>
    <row r="221" spans="2:23" ht="18" customHeight="1" x14ac:dyDescent="0.15">
      <c r="B221" s="144" t="str">
        <f t="shared" ca="1" si="38"/>
        <v>-</v>
      </c>
      <c r="C221" s="135"/>
      <c r="D221" s="135"/>
      <c r="E221" s="141"/>
      <c r="F221" s="139"/>
      <c r="G221" s="126"/>
      <c r="H221" s="126"/>
      <c r="I221" s="126"/>
      <c r="J221" s="126"/>
      <c r="K221" s="127"/>
      <c r="L221" s="127"/>
      <c r="M221" s="127"/>
      <c r="N221" s="143"/>
      <c r="O221" s="143"/>
      <c r="P221" s="39" t="str">
        <f t="shared" si="33"/>
        <v/>
      </c>
      <c r="Q221" s="39" t="str">
        <f t="shared" si="34"/>
        <v/>
      </c>
      <c r="R221" s="39" t="str">
        <f t="shared" si="35"/>
        <v/>
      </c>
      <c r="S221" s="168" t="str">
        <f t="shared" si="36"/>
        <v/>
      </c>
      <c r="T221" s="140"/>
      <c r="U221" s="39" t="str">
        <f t="shared" si="37"/>
        <v/>
      </c>
      <c r="V221" s="39"/>
      <c r="W221" s="138"/>
    </row>
    <row r="222" spans="2:23" ht="18" customHeight="1" x14ac:dyDescent="0.15">
      <c r="B222" s="144" t="str">
        <f t="shared" ca="1" si="38"/>
        <v>-</v>
      </c>
      <c r="C222" s="135"/>
      <c r="D222" s="135"/>
      <c r="E222" s="141"/>
      <c r="F222" s="139"/>
      <c r="G222" s="126"/>
      <c r="H222" s="126"/>
      <c r="I222" s="126"/>
      <c r="J222" s="126"/>
      <c r="K222" s="127"/>
      <c r="L222" s="127"/>
      <c r="M222" s="127"/>
      <c r="N222" s="143"/>
      <c r="O222" s="143"/>
      <c r="P222" s="39" t="str">
        <f t="shared" si="33"/>
        <v/>
      </c>
      <c r="Q222" s="39" t="str">
        <f t="shared" si="34"/>
        <v/>
      </c>
      <c r="R222" s="39" t="str">
        <f t="shared" si="35"/>
        <v/>
      </c>
      <c r="S222" s="168" t="str">
        <f t="shared" si="36"/>
        <v/>
      </c>
      <c r="T222" s="140"/>
      <c r="U222" s="39" t="str">
        <f t="shared" si="37"/>
        <v/>
      </c>
      <c r="V222" s="39"/>
      <c r="W222" s="138"/>
    </row>
    <row r="223" spans="2:23" ht="18" customHeight="1" x14ac:dyDescent="0.15">
      <c r="B223" s="144" t="str">
        <f t="shared" ca="1" si="38"/>
        <v>-</v>
      </c>
      <c r="C223" s="135"/>
      <c r="D223" s="135"/>
      <c r="E223" s="141"/>
      <c r="F223" s="139"/>
      <c r="G223" s="126"/>
      <c r="H223" s="126"/>
      <c r="I223" s="126"/>
      <c r="J223" s="126"/>
      <c r="K223" s="127"/>
      <c r="L223" s="127"/>
      <c r="M223" s="127"/>
      <c r="N223" s="143"/>
      <c r="O223" s="143"/>
      <c r="P223" s="39" t="str">
        <f t="shared" si="33"/>
        <v/>
      </c>
      <c r="Q223" s="39" t="str">
        <f t="shared" si="34"/>
        <v/>
      </c>
      <c r="R223" s="39" t="str">
        <f t="shared" si="35"/>
        <v/>
      </c>
      <c r="S223" s="168" t="str">
        <f t="shared" si="36"/>
        <v/>
      </c>
      <c r="T223" s="140"/>
      <c r="U223" s="39" t="str">
        <f t="shared" si="37"/>
        <v/>
      </c>
      <c r="V223" s="39"/>
      <c r="W223" s="138"/>
    </row>
    <row r="224" spans="2:23" ht="18" customHeight="1" x14ac:dyDescent="0.15">
      <c r="B224" s="144" t="str">
        <f t="shared" ca="1" si="38"/>
        <v>-</v>
      </c>
      <c r="C224" s="135"/>
      <c r="D224" s="135"/>
      <c r="E224" s="141"/>
      <c r="F224" s="139"/>
      <c r="G224" s="126"/>
      <c r="H224" s="126"/>
      <c r="I224" s="126"/>
      <c r="J224" s="126"/>
      <c r="K224" s="127"/>
      <c r="L224" s="127"/>
      <c r="M224" s="127"/>
      <c r="N224" s="143"/>
      <c r="O224" s="143"/>
      <c r="P224" s="39" t="str">
        <f t="shared" si="33"/>
        <v/>
      </c>
      <c r="Q224" s="39" t="str">
        <f t="shared" si="34"/>
        <v/>
      </c>
      <c r="R224" s="39" t="str">
        <f t="shared" si="35"/>
        <v/>
      </c>
      <c r="S224" s="168" t="str">
        <f t="shared" si="36"/>
        <v/>
      </c>
      <c r="T224" s="140"/>
      <c r="U224" s="39" t="str">
        <f t="shared" si="37"/>
        <v/>
      </c>
      <c r="V224" s="39"/>
      <c r="W224" s="138"/>
    </row>
    <row r="225" spans="2:23" ht="18" customHeight="1" x14ac:dyDescent="0.15">
      <c r="B225" s="144" t="str">
        <f t="shared" ca="1" si="38"/>
        <v>-</v>
      </c>
      <c r="C225" s="135"/>
      <c r="D225" s="135"/>
      <c r="E225" s="141"/>
      <c r="F225" s="139"/>
      <c r="G225" s="126"/>
      <c r="H225" s="126"/>
      <c r="I225" s="126"/>
      <c r="J225" s="126"/>
      <c r="K225" s="127"/>
      <c r="L225" s="127"/>
      <c r="M225" s="127"/>
      <c r="N225" s="143"/>
      <c r="O225" s="143"/>
      <c r="P225" s="39" t="str">
        <f t="shared" si="33"/>
        <v/>
      </c>
      <c r="Q225" s="39" t="str">
        <f t="shared" si="34"/>
        <v/>
      </c>
      <c r="R225" s="39" t="str">
        <f t="shared" si="35"/>
        <v/>
      </c>
      <c r="S225" s="168" t="str">
        <f t="shared" si="36"/>
        <v/>
      </c>
      <c r="T225" s="140"/>
      <c r="U225" s="39" t="str">
        <f t="shared" si="37"/>
        <v/>
      </c>
      <c r="V225" s="39"/>
      <c r="W225" s="138"/>
    </row>
    <row r="226" spans="2:23" ht="18" customHeight="1" x14ac:dyDescent="0.15">
      <c r="B226" s="144" t="str">
        <f t="shared" ca="1" si="38"/>
        <v>-</v>
      </c>
      <c r="C226" s="135"/>
      <c r="D226" s="135"/>
      <c r="E226" s="141"/>
      <c r="F226" s="139"/>
      <c r="G226" s="126"/>
      <c r="H226" s="126"/>
      <c r="I226" s="126"/>
      <c r="J226" s="126"/>
      <c r="K226" s="127"/>
      <c r="L226" s="127"/>
      <c r="M226" s="127"/>
      <c r="N226" s="143"/>
      <c r="O226" s="143"/>
      <c r="P226" s="39" t="str">
        <f t="shared" si="33"/>
        <v/>
      </c>
      <c r="Q226" s="39" t="str">
        <f t="shared" si="34"/>
        <v/>
      </c>
      <c r="R226" s="39" t="str">
        <f t="shared" si="35"/>
        <v/>
      </c>
      <c r="S226" s="168" t="str">
        <f t="shared" si="36"/>
        <v/>
      </c>
      <c r="T226" s="140"/>
      <c r="U226" s="39" t="str">
        <f t="shared" si="37"/>
        <v/>
      </c>
      <c r="V226" s="39"/>
      <c r="W226" s="138"/>
    </row>
    <row r="227" spans="2:23" ht="18" customHeight="1" x14ac:dyDescent="0.15">
      <c r="B227" s="144" t="str">
        <f t="shared" ca="1" si="38"/>
        <v>-</v>
      </c>
      <c r="C227" s="135"/>
      <c r="D227" s="135"/>
      <c r="E227" s="141"/>
      <c r="F227" s="139"/>
      <c r="G227" s="126"/>
      <c r="H227" s="126"/>
      <c r="I227" s="126"/>
      <c r="J227" s="126"/>
      <c r="K227" s="127"/>
      <c r="L227" s="127"/>
      <c r="M227" s="127"/>
      <c r="N227" s="143"/>
      <c r="O227" s="143"/>
      <c r="P227" s="39" t="str">
        <f t="shared" si="33"/>
        <v/>
      </c>
      <c r="Q227" s="39" t="str">
        <f t="shared" si="34"/>
        <v/>
      </c>
      <c r="R227" s="39" t="str">
        <f t="shared" si="35"/>
        <v/>
      </c>
      <c r="S227" s="168" t="str">
        <f t="shared" si="36"/>
        <v/>
      </c>
      <c r="T227" s="140"/>
      <c r="U227" s="39" t="str">
        <f t="shared" si="37"/>
        <v/>
      </c>
      <c r="V227" s="39"/>
      <c r="W227" s="138"/>
    </row>
    <row r="228" spans="2:23" ht="18" customHeight="1" x14ac:dyDescent="0.15">
      <c r="B228" s="144" t="str">
        <f t="shared" ca="1" si="38"/>
        <v>-</v>
      </c>
      <c r="C228" s="135"/>
      <c r="D228" s="135"/>
      <c r="E228" s="141"/>
      <c r="F228" s="139"/>
      <c r="G228" s="126"/>
      <c r="H228" s="126"/>
      <c r="I228" s="126"/>
      <c r="J228" s="126"/>
      <c r="K228" s="127"/>
      <c r="L228" s="127"/>
      <c r="M228" s="127"/>
      <c r="N228" s="143"/>
      <c r="O228" s="143"/>
      <c r="P228" s="39" t="str">
        <f t="shared" si="33"/>
        <v/>
      </c>
      <c r="Q228" s="39" t="str">
        <f t="shared" si="34"/>
        <v/>
      </c>
      <c r="R228" s="39" t="str">
        <f t="shared" si="35"/>
        <v/>
      </c>
      <c r="S228" s="168" t="str">
        <f t="shared" si="36"/>
        <v/>
      </c>
      <c r="T228" s="140"/>
      <c r="U228" s="39" t="str">
        <f t="shared" si="37"/>
        <v/>
      </c>
      <c r="V228" s="39"/>
      <c r="W228" s="138"/>
    </row>
    <row r="229" spans="2:23" ht="18" customHeight="1" x14ac:dyDescent="0.15">
      <c r="B229" s="144" t="str">
        <f t="shared" ca="1" si="38"/>
        <v>-</v>
      </c>
      <c r="C229" s="135"/>
      <c r="D229" s="135"/>
      <c r="E229" s="141"/>
      <c r="F229" s="139"/>
      <c r="G229" s="126"/>
      <c r="H229" s="126"/>
      <c r="I229" s="126"/>
      <c r="J229" s="126"/>
      <c r="K229" s="127"/>
      <c r="L229" s="127"/>
      <c r="M229" s="127"/>
      <c r="N229" s="143"/>
      <c r="O229" s="143"/>
      <c r="P229" s="39" t="str">
        <f t="shared" si="33"/>
        <v/>
      </c>
      <c r="Q229" s="39" t="str">
        <f t="shared" si="34"/>
        <v/>
      </c>
      <c r="R229" s="39" t="str">
        <f t="shared" si="35"/>
        <v/>
      </c>
      <c r="S229" s="168" t="str">
        <f t="shared" si="36"/>
        <v/>
      </c>
      <c r="T229" s="140"/>
      <c r="U229" s="39" t="str">
        <f t="shared" si="37"/>
        <v/>
      </c>
      <c r="V229" s="39"/>
      <c r="W229" s="138"/>
    </row>
    <row r="230" spans="2:23" ht="18" customHeight="1" x14ac:dyDescent="0.15">
      <c r="B230" s="144" t="str">
        <f t="shared" ca="1" si="38"/>
        <v>-</v>
      </c>
      <c r="C230" s="135"/>
      <c r="D230" s="135"/>
      <c r="E230" s="141"/>
      <c r="F230" s="139"/>
      <c r="G230" s="126"/>
      <c r="H230" s="126"/>
      <c r="I230" s="126"/>
      <c r="J230" s="126"/>
      <c r="K230" s="127"/>
      <c r="L230" s="127"/>
      <c r="M230" s="127"/>
      <c r="N230" s="143"/>
      <c r="O230" s="143"/>
      <c r="P230" s="39" t="str">
        <f t="shared" si="33"/>
        <v/>
      </c>
      <c r="Q230" s="39" t="str">
        <f t="shared" si="34"/>
        <v/>
      </c>
      <c r="R230" s="39" t="str">
        <f t="shared" si="35"/>
        <v/>
      </c>
      <c r="S230" s="168" t="str">
        <f t="shared" si="36"/>
        <v/>
      </c>
      <c r="T230" s="140"/>
      <c r="U230" s="39" t="str">
        <f t="shared" si="37"/>
        <v/>
      </c>
      <c r="V230" s="39"/>
      <c r="W230" s="138"/>
    </row>
    <row r="231" spans="2:23" ht="18" customHeight="1" x14ac:dyDescent="0.15">
      <c r="B231" s="144" t="str">
        <f t="shared" ca="1" si="38"/>
        <v>-</v>
      </c>
      <c r="C231" s="135"/>
      <c r="D231" s="135"/>
      <c r="E231" s="141"/>
      <c r="F231" s="139"/>
      <c r="G231" s="126"/>
      <c r="H231" s="126"/>
      <c r="I231" s="126"/>
      <c r="J231" s="126"/>
      <c r="K231" s="127"/>
      <c r="L231" s="127"/>
      <c r="M231" s="127"/>
      <c r="N231" s="143"/>
      <c r="O231" s="143"/>
      <c r="P231" s="39" t="str">
        <f t="shared" si="33"/>
        <v/>
      </c>
      <c r="Q231" s="39" t="str">
        <f t="shared" si="34"/>
        <v/>
      </c>
      <c r="R231" s="39" t="str">
        <f t="shared" si="35"/>
        <v/>
      </c>
      <c r="S231" s="168" t="str">
        <f t="shared" si="36"/>
        <v/>
      </c>
      <c r="T231" s="140"/>
      <c r="U231" s="39" t="str">
        <f t="shared" si="37"/>
        <v/>
      </c>
      <c r="V231" s="39"/>
      <c r="W231" s="138"/>
    </row>
    <row r="232" spans="2:23" ht="18" customHeight="1" x14ac:dyDescent="0.15">
      <c r="B232" s="144" t="str">
        <f t="shared" ca="1" si="38"/>
        <v>-</v>
      </c>
      <c r="C232" s="135"/>
      <c r="D232" s="135"/>
      <c r="E232" s="141"/>
      <c r="F232" s="139"/>
      <c r="G232" s="126"/>
      <c r="H232" s="126"/>
      <c r="I232" s="126"/>
      <c r="J232" s="126"/>
      <c r="K232" s="127"/>
      <c r="L232" s="127"/>
      <c r="M232" s="127"/>
      <c r="N232" s="143"/>
      <c r="O232" s="143"/>
      <c r="P232" s="39" t="str">
        <f t="shared" si="33"/>
        <v/>
      </c>
      <c r="Q232" s="39" t="str">
        <f t="shared" si="34"/>
        <v/>
      </c>
      <c r="R232" s="39" t="str">
        <f t="shared" si="35"/>
        <v/>
      </c>
      <c r="S232" s="168" t="str">
        <f t="shared" si="36"/>
        <v/>
      </c>
      <c r="T232" s="140"/>
      <c r="U232" s="39" t="str">
        <f t="shared" si="37"/>
        <v/>
      </c>
      <c r="V232" s="39"/>
      <c r="W232" s="138"/>
    </row>
    <row r="233" spans="2:23" ht="18" customHeight="1" x14ac:dyDescent="0.15">
      <c r="B233" s="144" t="str">
        <f t="shared" ca="1" si="38"/>
        <v>-</v>
      </c>
      <c r="C233" s="135"/>
      <c r="D233" s="135"/>
      <c r="E233" s="141"/>
      <c r="F233" s="139"/>
      <c r="G233" s="126"/>
      <c r="H233" s="126"/>
      <c r="I233" s="126"/>
      <c r="J233" s="126"/>
      <c r="K233" s="127"/>
      <c r="L233" s="127"/>
      <c r="M233" s="127"/>
      <c r="N233" s="143"/>
      <c r="O233" s="143"/>
      <c r="P233" s="39" t="str">
        <f t="shared" si="33"/>
        <v/>
      </c>
      <c r="Q233" s="39" t="str">
        <f t="shared" si="34"/>
        <v/>
      </c>
      <c r="R233" s="39" t="str">
        <f t="shared" si="35"/>
        <v/>
      </c>
      <c r="S233" s="168" t="str">
        <f t="shared" si="36"/>
        <v/>
      </c>
      <c r="T233" s="140"/>
      <c r="U233" s="39" t="str">
        <f t="shared" si="37"/>
        <v/>
      </c>
      <c r="V233" s="39"/>
      <c r="W233" s="138"/>
    </row>
    <row r="234" spans="2:23" ht="18" customHeight="1" x14ac:dyDescent="0.15">
      <c r="B234" s="144" t="str">
        <f t="shared" ca="1" si="38"/>
        <v>-</v>
      </c>
      <c r="C234" s="135"/>
      <c r="D234" s="135"/>
      <c r="E234" s="141"/>
      <c r="F234" s="139"/>
      <c r="G234" s="126"/>
      <c r="H234" s="126"/>
      <c r="I234" s="126"/>
      <c r="J234" s="126"/>
      <c r="K234" s="127"/>
      <c r="L234" s="127"/>
      <c r="M234" s="127"/>
      <c r="N234" s="143"/>
      <c r="O234" s="143"/>
      <c r="P234" s="39" t="str">
        <f t="shared" si="33"/>
        <v/>
      </c>
      <c r="Q234" s="39" t="str">
        <f t="shared" si="34"/>
        <v/>
      </c>
      <c r="R234" s="39" t="str">
        <f t="shared" si="35"/>
        <v/>
      </c>
      <c r="S234" s="168" t="str">
        <f t="shared" si="36"/>
        <v/>
      </c>
      <c r="T234" s="140"/>
      <c r="U234" s="39" t="str">
        <f t="shared" si="37"/>
        <v/>
      </c>
      <c r="V234" s="39"/>
      <c r="W234" s="138"/>
    </row>
    <row r="235" spans="2:23" ht="18" customHeight="1" x14ac:dyDescent="0.15">
      <c r="B235" s="144" t="str">
        <f t="shared" ca="1" si="38"/>
        <v>-</v>
      </c>
      <c r="C235" s="135"/>
      <c r="D235" s="135"/>
      <c r="E235" s="141"/>
      <c r="F235" s="139"/>
      <c r="G235" s="126"/>
      <c r="H235" s="126"/>
      <c r="I235" s="126"/>
      <c r="J235" s="126"/>
      <c r="K235" s="127"/>
      <c r="L235" s="127"/>
      <c r="M235" s="127"/>
      <c r="N235" s="143"/>
      <c r="O235" s="143"/>
      <c r="P235" s="39" t="str">
        <f t="shared" si="33"/>
        <v/>
      </c>
      <c r="Q235" s="39" t="str">
        <f t="shared" si="34"/>
        <v/>
      </c>
      <c r="R235" s="39" t="str">
        <f t="shared" si="35"/>
        <v/>
      </c>
      <c r="S235" s="168" t="str">
        <f t="shared" si="36"/>
        <v/>
      </c>
      <c r="T235" s="140"/>
      <c r="U235" s="39" t="str">
        <f t="shared" si="37"/>
        <v/>
      </c>
      <c r="V235" s="39"/>
      <c r="W235" s="138"/>
    </row>
    <row r="236" spans="2:23" ht="18" customHeight="1" x14ac:dyDescent="0.15">
      <c r="B236" s="144" t="str">
        <f t="shared" ca="1" si="38"/>
        <v>-</v>
      </c>
      <c r="C236" s="135"/>
      <c r="D236" s="135"/>
      <c r="E236" s="141"/>
      <c r="F236" s="139"/>
      <c r="G236" s="126"/>
      <c r="H236" s="126"/>
      <c r="I236" s="126"/>
      <c r="J236" s="126"/>
      <c r="K236" s="127"/>
      <c r="L236" s="127"/>
      <c r="M236" s="127"/>
      <c r="N236" s="143"/>
      <c r="O236" s="143"/>
      <c r="P236" s="39" t="str">
        <f t="shared" si="33"/>
        <v/>
      </c>
      <c r="Q236" s="39" t="str">
        <f t="shared" si="34"/>
        <v/>
      </c>
      <c r="R236" s="39" t="str">
        <f t="shared" si="35"/>
        <v/>
      </c>
      <c r="S236" s="168" t="str">
        <f t="shared" si="36"/>
        <v/>
      </c>
      <c r="T236" s="140"/>
      <c r="U236" s="39" t="str">
        <f t="shared" si="37"/>
        <v/>
      </c>
      <c r="V236" s="39"/>
      <c r="W236" s="138"/>
    </row>
    <row r="237" spans="2:23" ht="18" customHeight="1" x14ac:dyDescent="0.15">
      <c r="B237" s="144" t="str">
        <f t="shared" ca="1" si="38"/>
        <v>-</v>
      </c>
      <c r="C237" s="135"/>
      <c r="D237" s="135"/>
      <c r="E237" s="141"/>
      <c r="F237" s="139"/>
      <c r="G237" s="126"/>
      <c r="H237" s="126"/>
      <c r="I237" s="126"/>
      <c r="J237" s="126"/>
      <c r="K237" s="127"/>
      <c r="L237" s="127"/>
      <c r="M237" s="127"/>
      <c r="N237" s="143"/>
      <c r="O237" s="143"/>
      <c r="P237" s="39" t="str">
        <f t="shared" si="33"/>
        <v/>
      </c>
      <c r="Q237" s="39" t="str">
        <f t="shared" si="34"/>
        <v/>
      </c>
      <c r="R237" s="39" t="str">
        <f t="shared" si="35"/>
        <v/>
      </c>
      <c r="S237" s="168" t="str">
        <f t="shared" si="36"/>
        <v/>
      </c>
      <c r="T237" s="140"/>
      <c r="U237" s="39" t="str">
        <f t="shared" si="37"/>
        <v/>
      </c>
      <c r="V237" s="39"/>
      <c r="W237" s="138"/>
    </row>
    <row r="238" spans="2:23" ht="18" customHeight="1" x14ac:dyDescent="0.15">
      <c r="B238" s="144" t="str">
        <f t="shared" ca="1" si="38"/>
        <v>-</v>
      </c>
      <c r="C238" s="135"/>
      <c r="D238" s="135"/>
      <c r="E238" s="141"/>
      <c r="F238" s="139"/>
      <c r="G238" s="126"/>
      <c r="H238" s="126"/>
      <c r="I238" s="126"/>
      <c r="J238" s="126"/>
      <c r="K238" s="127"/>
      <c r="L238" s="127"/>
      <c r="M238" s="127"/>
      <c r="N238" s="143"/>
      <c r="O238" s="143"/>
      <c r="P238" s="39" t="str">
        <f t="shared" si="33"/>
        <v/>
      </c>
      <c r="Q238" s="39" t="str">
        <f t="shared" si="34"/>
        <v/>
      </c>
      <c r="R238" s="39" t="str">
        <f t="shared" si="35"/>
        <v/>
      </c>
      <c r="S238" s="168" t="str">
        <f t="shared" si="36"/>
        <v/>
      </c>
      <c r="T238" s="140"/>
      <c r="U238" s="39" t="str">
        <f t="shared" si="37"/>
        <v/>
      </c>
      <c r="V238" s="39"/>
      <c r="W238" s="138"/>
    </row>
    <row r="239" spans="2:23" ht="18" customHeight="1" x14ac:dyDescent="0.15">
      <c r="B239" s="144" t="str">
        <f t="shared" ca="1" si="38"/>
        <v>-</v>
      </c>
      <c r="C239" s="135"/>
      <c r="D239" s="135"/>
      <c r="E239" s="141"/>
      <c r="F239" s="139"/>
      <c r="G239" s="126"/>
      <c r="H239" s="126"/>
      <c r="I239" s="126"/>
      <c r="J239" s="126"/>
      <c r="K239" s="127"/>
      <c r="L239" s="127"/>
      <c r="M239" s="127"/>
      <c r="N239" s="143"/>
      <c r="O239" s="143"/>
      <c r="P239" s="39" t="str">
        <f t="shared" si="33"/>
        <v/>
      </c>
      <c r="Q239" s="39" t="str">
        <f t="shared" si="34"/>
        <v/>
      </c>
      <c r="R239" s="39" t="str">
        <f t="shared" si="35"/>
        <v/>
      </c>
      <c r="S239" s="168" t="str">
        <f t="shared" si="36"/>
        <v/>
      </c>
      <c r="T239" s="140"/>
      <c r="U239" s="39" t="str">
        <f t="shared" si="37"/>
        <v/>
      </c>
      <c r="V239" s="39"/>
      <c r="W239" s="138"/>
    </row>
    <row r="240" spans="2:23" ht="18" customHeight="1" x14ac:dyDescent="0.15">
      <c r="B240" s="144" t="str">
        <f t="shared" ca="1" si="38"/>
        <v>-</v>
      </c>
      <c r="C240" s="135"/>
      <c r="D240" s="135"/>
      <c r="E240" s="141"/>
      <c r="F240" s="139"/>
      <c r="G240" s="126"/>
      <c r="H240" s="126"/>
      <c r="I240" s="126"/>
      <c r="J240" s="126"/>
      <c r="K240" s="127"/>
      <c r="L240" s="127"/>
      <c r="M240" s="127"/>
      <c r="N240" s="143"/>
      <c r="O240" s="143"/>
      <c r="P240" s="39" t="str">
        <f t="shared" si="33"/>
        <v/>
      </c>
      <c r="Q240" s="39" t="str">
        <f t="shared" si="34"/>
        <v/>
      </c>
      <c r="R240" s="39" t="str">
        <f t="shared" si="35"/>
        <v/>
      </c>
      <c r="S240" s="168" t="str">
        <f t="shared" si="36"/>
        <v/>
      </c>
      <c r="T240" s="140"/>
      <c r="U240" s="39" t="str">
        <f t="shared" si="37"/>
        <v/>
      </c>
      <c r="V240" s="39"/>
      <c r="W240" s="138"/>
    </row>
    <row r="241" spans="2:23" ht="18" customHeight="1" x14ac:dyDescent="0.15">
      <c r="B241" s="144" t="str">
        <f t="shared" ca="1" si="38"/>
        <v>-</v>
      </c>
      <c r="C241" s="135"/>
      <c r="D241" s="135"/>
      <c r="E241" s="141"/>
      <c r="F241" s="139"/>
      <c r="G241" s="126"/>
      <c r="H241" s="126"/>
      <c r="I241" s="126"/>
      <c r="J241" s="126"/>
      <c r="K241" s="127"/>
      <c r="L241" s="127"/>
      <c r="M241" s="127"/>
      <c r="N241" s="143"/>
      <c r="O241" s="143"/>
      <c r="P241" s="39" t="str">
        <f t="shared" si="33"/>
        <v/>
      </c>
      <c r="Q241" s="39" t="str">
        <f t="shared" si="34"/>
        <v/>
      </c>
      <c r="R241" s="39" t="str">
        <f t="shared" si="35"/>
        <v/>
      </c>
      <c r="S241" s="168" t="str">
        <f t="shared" si="36"/>
        <v/>
      </c>
      <c r="T241" s="140"/>
      <c r="U241" s="39" t="str">
        <f t="shared" si="37"/>
        <v/>
      </c>
      <c r="V241" s="39"/>
      <c r="W241" s="138"/>
    </row>
    <row r="242" spans="2:23" ht="18" customHeight="1" x14ac:dyDescent="0.15">
      <c r="B242" s="144" t="str">
        <f t="shared" ca="1" si="38"/>
        <v>-</v>
      </c>
      <c r="C242" s="135"/>
      <c r="D242" s="135"/>
      <c r="E242" s="141"/>
      <c r="F242" s="139"/>
      <c r="G242" s="126"/>
      <c r="H242" s="126"/>
      <c r="I242" s="126"/>
      <c r="J242" s="126"/>
      <c r="K242" s="127"/>
      <c r="L242" s="127"/>
      <c r="M242" s="127"/>
      <c r="N242" s="143"/>
      <c r="O242" s="143"/>
      <c r="P242" s="39" t="str">
        <f t="shared" si="33"/>
        <v/>
      </c>
      <c r="Q242" s="39" t="str">
        <f t="shared" si="34"/>
        <v/>
      </c>
      <c r="R242" s="39" t="str">
        <f t="shared" si="35"/>
        <v/>
      </c>
      <c r="S242" s="168" t="str">
        <f t="shared" si="36"/>
        <v/>
      </c>
      <c r="T242" s="140"/>
      <c r="U242" s="39" t="str">
        <f t="shared" si="37"/>
        <v/>
      </c>
      <c r="V242" s="39"/>
      <c r="W242" s="138"/>
    </row>
    <row r="243" spans="2:23" ht="18" customHeight="1" x14ac:dyDescent="0.15">
      <c r="B243" s="144" t="str">
        <f t="shared" ca="1" si="38"/>
        <v>-</v>
      </c>
      <c r="C243" s="135"/>
      <c r="D243" s="135"/>
      <c r="E243" s="141"/>
      <c r="F243" s="139"/>
      <c r="G243" s="126"/>
      <c r="H243" s="126"/>
      <c r="I243" s="126"/>
      <c r="J243" s="126"/>
      <c r="K243" s="127"/>
      <c r="L243" s="127"/>
      <c r="M243" s="127"/>
      <c r="N243" s="143"/>
      <c r="O243" s="143"/>
      <c r="P243" s="39" t="str">
        <f t="shared" si="33"/>
        <v/>
      </c>
      <c r="Q243" s="39" t="str">
        <f t="shared" si="34"/>
        <v/>
      </c>
      <c r="R243" s="39" t="str">
        <f t="shared" si="35"/>
        <v/>
      </c>
      <c r="S243" s="168" t="str">
        <f t="shared" si="36"/>
        <v/>
      </c>
      <c r="T243" s="140"/>
      <c r="U243" s="39" t="str">
        <f t="shared" si="37"/>
        <v/>
      </c>
      <c r="V243" s="39"/>
      <c r="W243" s="138"/>
    </row>
    <row r="244" spans="2:23" ht="18" customHeight="1" x14ac:dyDescent="0.15">
      <c r="B244" s="144" t="str">
        <f t="shared" ca="1" si="38"/>
        <v>-</v>
      </c>
      <c r="C244" s="135"/>
      <c r="D244" s="135"/>
      <c r="E244" s="141"/>
      <c r="F244" s="139"/>
      <c r="G244" s="126"/>
      <c r="H244" s="126"/>
      <c r="I244" s="126"/>
      <c r="J244" s="126"/>
      <c r="K244" s="127"/>
      <c r="L244" s="127"/>
      <c r="M244" s="127"/>
      <c r="N244" s="143"/>
      <c r="O244" s="143"/>
      <c r="P244" s="39" t="str">
        <f t="shared" si="33"/>
        <v/>
      </c>
      <c r="Q244" s="39" t="str">
        <f t="shared" si="34"/>
        <v/>
      </c>
      <c r="R244" s="39" t="str">
        <f t="shared" si="35"/>
        <v/>
      </c>
      <c r="S244" s="168" t="str">
        <f t="shared" si="36"/>
        <v/>
      </c>
      <c r="T244" s="140"/>
      <c r="U244" s="39" t="str">
        <f t="shared" si="37"/>
        <v/>
      </c>
      <c r="V244" s="39"/>
      <c r="W244" s="138"/>
    </row>
    <row r="245" spans="2:23" ht="18" customHeight="1" x14ac:dyDescent="0.15">
      <c r="B245" s="144" t="str">
        <f t="shared" ca="1" si="38"/>
        <v>-</v>
      </c>
      <c r="C245" s="135"/>
      <c r="D245" s="135"/>
      <c r="E245" s="141"/>
      <c r="F245" s="139"/>
      <c r="G245" s="126"/>
      <c r="H245" s="126"/>
      <c r="I245" s="126"/>
      <c r="J245" s="126"/>
      <c r="K245" s="127"/>
      <c r="L245" s="127"/>
      <c r="M245" s="127"/>
      <c r="N245" s="143"/>
      <c r="O245" s="143"/>
      <c r="P245" s="39" t="str">
        <f t="shared" si="33"/>
        <v/>
      </c>
      <c r="Q245" s="39" t="str">
        <f t="shared" si="34"/>
        <v/>
      </c>
      <c r="R245" s="39" t="str">
        <f t="shared" si="35"/>
        <v/>
      </c>
      <c r="S245" s="168" t="str">
        <f t="shared" si="36"/>
        <v/>
      </c>
      <c r="T245" s="140"/>
      <c r="U245" s="39" t="str">
        <f t="shared" si="37"/>
        <v/>
      </c>
      <c r="V245" s="39"/>
      <c r="W245" s="138"/>
    </row>
    <row r="246" spans="2:23" ht="18" customHeight="1" x14ac:dyDescent="0.15">
      <c r="B246" s="144" t="str">
        <f t="shared" ca="1" si="38"/>
        <v>-</v>
      </c>
      <c r="C246" s="135"/>
      <c r="D246" s="135"/>
      <c r="E246" s="141"/>
      <c r="F246" s="139"/>
      <c r="G246" s="126"/>
      <c r="H246" s="126"/>
      <c r="I246" s="126"/>
      <c r="J246" s="126"/>
      <c r="K246" s="127"/>
      <c r="L246" s="127"/>
      <c r="M246" s="127"/>
      <c r="N246" s="143"/>
      <c r="O246" s="143"/>
      <c r="P246" s="39" t="str">
        <f t="shared" si="33"/>
        <v/>
      </c>
      <c r="Q246" s="39" t="str">
        <f t="shared" si="34"/>
        <v/>
      </c>
      <c r="R246" s="39" t="str">
        <f t="shared" si="35"/>
        <v/>
      </c>
      <c r="S246" s="168" t="str">
        <f t="shared" si="36"/>
        <v/>
      </c>
      <c r="T246" s="140"/>
      <c r="U246" s="39" t="str">
        <f t="shared" si="37"/>
        <v/>
      </c>
      <c r="V246" s="39"/>
      <c r="W246" s="138"/>
    </row>
    <row r="247" spans="2:23" ht="18" customHeight="1" x14ac:dyDescent="0.15">
      <c r="B247" s="144" t="str">
        <f t="shared" ca="1" si="38"/>
        <v>-</v>
      </c>
      <c r="C247" s="135"/>
      <c r="D247" s="135"/>
      <c r="E247" s="141"/>
      <c r="F247" s="139"/>
      <c r="G247" s="126"/>
      <c r="H247" s="126"/>
      <c r="I247" s="126"/>
      <c r="J247" s="126"/>
      <c r="K247" s="127"/>
      <c r="L247" s="127"/>
      <c r="M247" s="127"/>
      <c r="N247" s="143"/>
      <c r="O247" s="143"/>
      <c r="P247" s="39" t="str">
        <f t="shared" si="33"/>
        <v/>
      </c>
      <c r="Q247" s="39" t="str">
        <f t="shared" si="34"/>
        <v/>
      </c>
      <c r="R247" s="39" t="str">
        <f t="shared" si="35"/>
        <v/>
      </c>
      <c r="S247" s="168" t="str">
        <f t="shared" si="36"/>
        <v/>
      </c>
      <c r="T247" s="140"/>
      <c r="U247" s="39" t="str">
        <f t="shared" si="37"/>
        <v/>
      </c>
      <c r="V247" s="39"/>
      <c r="W247" s="138"/>
    </row>
    <row r="248" spans="2:23" ht="18" customHeight="1" x14ac:dyDescent="0.15">
      <c r="B248" s="144" t="str">
        <f t="shared" ca="1" si="38"/>
        <v>-</v>
      </c>
      <c r="C248" s="135"/>
      <c r="D248" s="135"/>
      <c r="E248" s="141"/>
      <c r="F248" s="139"/>
      <c r="G248" s="126"/>
      <c r="H248" s="126"/>
      <c r="I248" s="126"/>
      <c r="J248" s="126"/>
      <c r="K248" s="127"/>
      <c r="L248" s="127"/>
      <c r="M248" s="127"/>
      <c r="N248" s="143"/>
      <c r="O248" s="143"/>
      <c r="P248" s="39" t="str">
        <f t="shared" si="33"/>
        <v/>
      </c>
      <c r="Q248" s="39" t="str">
        <f t="shared" si="34"/>
        <v/>
      </c>
      <c r="R248" s="39" t="str">
        <f t="shared" si="35"/>
        <v/>
      </c>
      <c r="S248" s="168" t="str">
        <f t="shared" si="36"/>
        <v/>
      </c>
      <c r="T248" s="140"/>
      <c r="U248" s="39" t="str">
        <f t="shared" si="37"/>
        <v/>
      </c>
      <c r="V248" s="39"/>
      <c r="W248" s="138"/>
    </row>
    <row r="249" spans="2:23" ht="18" customHeight="1" x14ac:dyDescent="0.15">
      <c r="B249" s="144" t="str">
        <f t="shared" ca="1" si="38"/>
        <v>-</v>
      </c>
      <c r="C249" s="135"/>
      <c r="D249" s="135"/>
      <c r="E249" s="141"/>
      <c r="F249" s="139"/>
      <c r="G249" s="126"/>
      <c r="H249" s="126"/>
      <c r="I249" s="126"/>
      <c r="J249" s="126"/>
      <c r="K249" s="127"/>
      <c r="L249" s="127"/>
      <c r="M249" s="127"/>
      <c r="N249" s="143"/>
      <c r="O249" s="143"/>
      <c r="P249" s="39" t="str">
        <f t="shared" si="33"/>
        <v/>
      </c>
      <c r="Q249" s="39" t="str">
        <f t="shared" si="34"/>
        <v/>
      </c>
      <c r="R249" s="39" t="str">
        <f t="shared" si="35"/>
        <v/>
      </c>
      <c r="S249" s="168" t="str">
        <f t="shared" si="36"/>
        <v/>
      </c>
      <c r="T249" s="140"/>
      <c r="U249" s="39" t="str">
        <f t="shared" si="37"/>
        <v/>
      </c>
      <c r="V249" s="39"/>
      <c r="W249" s="138"/>
    </row>
    <row r="250" spans="2:23" ht="18" customHeight="1" x14ac:dyDescent="0.15">
      <c r="B250" s="144" t="str">
        <f t="shared" ca="1" si="38"/>
        <v>-</v>
      </c>
      <c r="C250" s="135"/>
      <c r="D250" s="135"/>
      <c r="E250" s="141"/>
      <c r="F250" s="139"/>
      <c r="G250" s="126"/>
      <c r="H250" s="126"/>
      <c r="I250" s="126"/>
      <c r="J250" s="126"/>
      <c r="K250" s="127"/>
      <c r="L250" s="127"/>
      <c r="M250" s="127"/>
      <c r="N250" s="143"/>
      <c r="O250" s="143"/>
      <c r="P250" s="39" t="str">
        <f t="shared" si="33"/>
        <v/>
      </c>
      <c r="Q250" s="39" t="str">
        <f t="shared" si="34"/>
        <v/>
      </c>
      <c r="R250" s="39" t="str">
        <f t="shared" si="35"/>
        <v/>
      </c>
      <c r="S250" s="168" t="str">
        <f t="shared" si="36"/>
        <v/>
      </c>
      <c r="T250" s="140"/>
      <c r="U250" s="39" t="str">
        <f t="shared" si="37"/>
        <v/>
      </c>
      <c r="V250" s="39"/>
      <c r="W250" s="138"/>
    </row>
    <row r="251" spans="2:23" ht="18" customHeight="1" x14ac:dyDescent="0.15">
      <c r="B251" s="144" t="str">
        <f t="shared" ca="1" si="38"/>
        <v>-</v>
      </c>
      <c r="C251" s="135"/>
      <c r="D251" s="135"/>
      <c r="E251" s="141"/>
      <c r="F251" s="139"/>
      <c r="G251" s="126"/>
      <c r="H251" s="126"/>
      <c r="I251" s="126"/>
      <c r="J251" s="126"/>
      <c r="K251" s="127"/>
      <c r="L251" s="127"/>
      <c r="M251" s="127"/>
      <c r="N251" s="143"/>
      <c r="O251" s="143"/>
      <c r="P251" s="39" t="str">
        <f t="shared" si="33"/>
        <v/>
      </c>
      <c r="Q251" s="39" t="str">
        <f t="shared" si="34"/>
        <v/>
      </c>
      <c r="R251" s="39" t="str">
        <f t="shared" si="35"/>
        <v/>
      </c>
      <c r="S251" s="168" t="str">
        <f t="shared" si="36"/>
        <v/>
      </c>
      <c r="T251" s="140"/>
      <c r="U251" s="39" t="str">
        <f t="shared" si="37"/>
        <v/>
      </c>
      <c r="V251" s="39"/>
      <c r="W251" s="138"/>
    </row>
    <row r="252" spans="2:23" ht="18" customHeight="1" x14ac:dyDescent="0.15">
      <c r="B252" s="144" t="str">
        <f t="shared" ca="1" si="38"/>
        <v>-</v>
      </c>
      <c r="C252" s="135"/>
      <c r="D252" s="135"/>
      <c r="E252" s="141"/>
      <c r="F252" s="139"/>
      <c r="G252" s="126"/>
      <c r="H252" s="126"/>
      <c r="I252" s="126"/>
      <c r="J252" s="126"/>
      <c r="K252" s="127"/>
      <c r="L252" s="127"/>
      <c r="M252" s="127"/>
      <c r="N252" s="143"/>
      <c r="O252" s="143"/>
      <c r="P252" s="39" t="str">
        <f t="shared" si="33"/>
        <v/>
      </c>
      <c r="Q252" s="39" t="str">
        <f t="shared" si="34"/>
        <v/>
      </c>
      <c r="R252" s="39" t="str">
        <f t="shared" si="35"/>
        <v/>
      </c>
      <c r="S252" s="168" t="str">
        <f t="shared" si="36"/>
        <v/>
      </c>
      <c r="T252" s="140"/>
      <c r="U252" s="39" t="str">
        <f t="shared" si="37"/>
        <v/>
      </c>
      <c r="V252" s="39"/>
      <c r="W252" s="138"/>
    </row>
    <row r="253" spans="2:23" ht="18" customHeight="1" x14ac:dyDescent="0.15">
      <c r="B253" s="144" t="str">
        <f t="shared" ca="1" si="38"/>
        <v>-</v>
      </c>
      <c r="C253" s="135"/>
      <c r="D253" s="135"/>
      <c r="E253" s="141"/>
      <c r="F253" s="139"/>
      <c r="G253" s="126"/>
      <c r="H253" s="126"/>
      <c r="I253" s="126"/>
      <c r="J253" s="126"/>
      <c r="K253" s="127"/>
      <c r="L253" s="127"/>
      <c r="M253" s="127"/>
      <c r="N253" s="143"/>
      <c r="O253" s="143"/>
      <c r="P253" s="39" t="str">
        <f t="shared" si="33"/>
        <v/>
      </c>
      <c r="Q253" s="39" t="str">
        <f t="shared" si="34"/>
        <v/>
      </c>
      <c r="R253" s="39" t="str">
        <f t="shared" si="35"/>
        <v/>
      </c>
      <c r="S253" s="168" t="str">
        <f t="shared" si="36"/>
        <v/>
      </c>
      <c r="T253" s="140"/>
      <c r="U253" s="39" t="str">
        <f t="shared" si="37"/>
        <v/>
      </c>
      <c r="V253" s="39"/>
      <c r="W253" s="138"/>
    </row>
    <row r="254" spans="2:23" ht="18" customHeight="1" x14ac:dyDescent="0.15">
      <c r="B254" s="144" t="str">
        <f t="shared" ca="1" si="38"/>
        <v>-</v>
      </c>
      <c r="C254" s="135"/>
      <c r="D254" s="135"/>
      <c r="E254" s="141"/>
      <c r="F254" s="139"/>
      <c r="G254" s="126"/>
      <c r="H254" s="126"/>
      <c r="I254" s="126"/>
      <c r="J254" s="126"/>
      <c r="K254" s="127"/>
      <c r="L254" s="127"/>
      <c r="M254" s="127"/>
      <c r="N254" s="143"/>
      <c r="O254" s="143"/>
      <c r="P254" s="39" t="str">
        <f t="shared" si="33"/>
        <v/>
      </c>
      <c r="Q254" s="39" t="str">
        <f t="shared" si="34"/>
        <v/>
      </c>
      <c r="R254" s="39" t="str">
        <f t="shared" si="35"/>
        <v/>
      </c>
      <c r="S254" s="168" t="str">
        <f t="shared" si="36"/>
        <v/>
      </c>
      <c r="T254" s="140"/>
      <c r="U254" s="39" t="str">
        <f t="shared" si="37"/>
        <v/>
      </c>
      <c r="V254" s="39"/>
      <c r="W254" s="138"/>
    </row>
    <row r="255" spans="2:23" ht="18" customHeight="1" x14ac:dyDescent="0.15">
      <c r="B255" s="144" t="str">
        <f t="shared" ca="1" si="38"/>
        <v>-</v>
      </c>
      <c r="C255" s="135"/>
      <c r="D255" s="135"/>
      <c r="E255" s="141"/>
      <c r="F255" s="139"/>
      <c r="G255" s="126"/>
      <c r="H255" s="126"/>
      <c r="I255" s="126"/>
      <c r="J255" s="126"/>
      <c r="K255" s="127"/>
      <c r="L255" s="127"/>
      <c r="M255" s="127"/>
      <c r="N255" s="143"/>
      <c r="O255" s="143"/>
      <c r="P255" s="39" t="str">
        <f t="shared" si="33"/>
        <v/>
      </c>
      <c r="Q255" s="39" t="str">
        <f t="shared" si="34"/>
        <v/>
      </c>
      <c r="R255" s="39" t="str">
        <f t="shared" si="35"/>
        <v/>
      </c>
      <c r="S255" s="168" t="str">
        <f t="shared" si="36"/>
        <v/>
      </c>
      <c r="T255" s="140"/>
      <c r="U255" s="39" t="str">
        <f t="shared" si="37"/>
        <v/>
      </c>
      <c r="V255" s="39"/>
      <c r="W255" s="138"/>
    </row>
    <row r="256" spans="2:23" ht="18" customHeight="1" x14ac:dyDescent="0.15">
      <c r="B256" s="144" t="str">
        <f t="shared" ca="1" si="38"/>
        <v>-</v>
      </c>
      <c r="C256" s="135"/>
      <c r="D256" s="135"/>
      <c r="E256" s="141"/>
      <c r="F256" s="139"/>
      <c r="G256" s="126"/>
      <c r="H256" s="126"/>
      <c r="I256" s="126"/>
      <c r="J256" s="126"/>
      <c r="K256" s="127"/>
      <c r="L256" s="127"/>
      <c r="M256" s="127"/>
      <c r="N256" s="143"/>
      <c r="O256" s="143"/>
      <c r="P256" s="39" t="str">
        <f t="shared" si="33"/>
        <v/>
      </c>
      <c r="Q256" s="39" t="str">
        <f t="shared" si="34"/>
        <v/>
      </c>
      <c r="R256" s="39" t="str">
        <f t="shared" si="35"/>
        <v/>
      </c>
      <c r="S256" s="168" t="str">
        <f t="shared" si="36"/>
        <v/>
      </c>
      <c r="T256" s="140"/>
      <c r="U256" s="39" t="str">
        <f t="shared" si="37"/>
        <v/>
      </c>
      <c r="V256" s="39"/>
      <c r="W256" s="138"/>
    </row>
    <row r="257" spans="2:23" ht="18" customHeight="1" x14ac:dyDescent="0.15">
      <c r="B257" s="144" t="str">
        <f t="shared" ca="1" si="38"/>
        <v>-</v>
      </c>
      <c r="C257" s="135"/>
      <c r="D257" s="135"/>
      <c r="E257" s="141"/>
      <c r="F257" s="139"/>
      <c r="G257" s="126"/>
      <c r="H257" s="126"/>
      <c r="I257" s="126"/>
      <c r="J257" s="126"/>
      <c r="K257" s="127"/>
      <c r="L257" s="127"/>
      <c r="M257" s="127"/>
      <c r="N257" s="143"/>
      <c r="O257" s="143"/>
      <c r="P257" s="39" t="str">
        <f t="shared" si="33"/>
        <v/>
      </c>
      <c r="Q257" s="39" t="str">
        <f t="shared" si="34"/>
        <v/>
      </c>
      <c r="R257" s="39" t="str">
        <f t="shared" si="35"/>
        <v/>
      </c>
      <c r="S257" s="168" t="str">
        <f t="shared" si="36"/>
        <v/>
      </c>
      <c r="T257" s="140"/>
      <c r="U257" s="39" t="str">
        <f t="shared" si="37"/>
        <v/>
      </c>
      <c r="V257" s="39"/>
      <c r="W257" s="138"/>
    </row>
    <row r="258" spans="2:23" ht="18" customHeight="1" x14ac:dyDescent="0.15">
      <c r="B258" s="144" t="str">
        <f t="shared" ca="1" si="38"/>
        <v>-</v>
      </c>
      <c r="C258" s="135"/>
      <c r="D258" s="135"/>
      <c r="E258" s="141"/>
      <c r="F258" s="139"/>
      <c r="G258" s="126"/>
      <c r="H258" s="126"/>
      <c r="I258" s="126"/>
      <c r="J258" s="126"/>
      <c r="K258" s="127"/>
      <c r="L258" s="127"/>
      <c r="M258" s="127"/>
      <c r="N258" s="143"/>
      <c r="O258" s="143"/>
      <c r="P258" s="39" t="str">
        <f t="shared" si="33"/>
        <v/>
      </c>
      <c r="Q258" s="39" t="str">
        <f t="shared" si="34"/>
        <v/>
      </c>
      <c r="R258" s="39" t="str">
        <f t="shared" si="35"/>
        <v/>
      </c>
      <c r="S258" s="168" t="str">
        <f t="shared" si="36"/>
        <v/>
      </c>
      <c r="T258" s="140"/>
      <c r="U258" s="39" t="str">
        <f t="shared" si="37"/>
        <v/>
      </c>
      <c r="V258" s="39"/>
      <c r="W258" s="138"/>
    </row>
    <row r="259" spans="2:23" ht="18" customHeight="1" x14ac:dyDescent="0.15">
      <c r="B259" s="144" t="str">
        <f t="shared" ca="1" si="38"/>
        <v>-</v>
      </c>
      <c r="C259" s="135"/>
      <c r="D259" s="135"/>
      <c r="E259" s="141"/>
      <c r="F259" s="139"/>
      <c r="G259" s="126"/>
      <c r="H259" s="126"/>
      <c r="I259" s="126"/>
      <c r="J259" s="126"/>
      <c r="K259" s="127"/>
      <c r="L259" s="127"/>
      <c r="M259" s="127"/>
      <c r="N259" s="143"/>
      <c r="O259" s="143"/>
      <c r="P259" s="39" t="str">
        <f t="shared" si="33"/>
        <v/>
      </c>
      <c r="Q259" s="39" t="str">
        <f t="shared" si="34"/>
        <v/>
      </c>
      <c r="R259" s="39" t="str">
        <f t="shared" si="35"/>
        <v/>
      </c>
      <c r="S259" s="168" t="str">
        <f t="shared" si="36"/>
        <v/>
      </c>
      <c r="T259" s="140"/>
      <c r="U259" s="39" t="str">
        <f t="shared" si="37"/>
        <v/>
      </c>
      <c r="V259" s="39"/>
      <c r="W259" s="138"/>
    </row>
    <row r="260" spans="2:23" ht="18" customHeight="1" x14ac:dyDescent="0.15">
      <c r="B260" s="144" t="str">
        <f t="shared" ca="1" si="38"/>
        <v>-</v>
      </c>
      <c r="C260" s="135"/>
      <c r="D260" s="135"/>
      <c r="E260" s="141"/>
      <c r="F260" s="139"/>
      <c r="G260" s="126"/>
      <c r="H260" s="126"/>
      <c r="I260" s="126"/>
      <c r="J260" s="126"/>
      <c r="K260" s="127"/>
      <c r="L260" s="127"/>
      <c r="M260" s="127"/>
      <c r="N260" s="143"/>
      <c r="O260" s="143"/>
      <c r="P260" s="39" t="str">
        <f t="shared" si="33"/>
        <v/>
      </c>
      <c r="Q260" s="39" t="str">
        <f t="shared" si="34"/>
        <v/>
      </c>
      <c r="R260" s="39" t="str">
        <f t="shared" si="35"/>
        <v/>
      </c>
      <c r="S260" s="168" t="str">
        <f t="shared" si="36"/>
        <v/>
      </c>
      <c r="T260" s="140"/>
      <c r="U260" s="39" t="str">
        <f t="shared" si="37"/>
        <v/>
      </c>
      <c r="V260" s="39"/>
      <c r="W260" s="138"/>
    </row>
    <row r="261" spans="2:23" ht="18" customHeight="1" x14ac:dyDescent="0.15">
      <c r="B261" s="144" t="str">
        <f t="shared" ca="1" si="38"/>
        <v>-</v>
      </c>
      <c r="C261" s="135"/>
      <c r="D261" s="135"/>
      <c r="E261" s="141"/>
      <c r="F261" s="139"/>
      <c r="G261" s="126"/>
      <c r="H261" s="126"/>
      <c r="I261" s="126"/>
      <c r="J261" s="126"/>
      <c r="K261" s="127"/>
      <c r="L261" s="127"/>
      <c r="M261" s="127"/>
      <c r="N261" s="143"/>
      <c r="O261" s="143"/>
      <c r="P261" s="39" t="str">
        <f t="shared" si="33"/>
        <v/>
      </c>
      <c r="Q261" s="39" t="str">
        <f t="shared" si="34"/>
        <v/>
      </c>
      <c r="R261" s="39" t="str">
        <f t="shared" si="35"/>
        <v/>
      </c>
      <c r="S261" s="168" t="str">
        <f t="shared" si="36"/>
        <v/>
      </c>
      <c r="T261" s="140"/>
      <c r="U261" s="39" t="str">
        <f t="shared" si="37"/>
        <v/>
      </c>
      <c r="V261" s="39"/>
      <c r="W261" s="138"/>
    </row>
    <row r="262" spans="2:23" ht="18" customHeight="1" x14ac:dyDescent="0.15">
      <c r="B262" s="144" t="str">
        <f t="shared" ca="1" si="38"/>
        <v>-</v>
      </c>
      <c r="C262" s="135"/>
      <c r="D262" s="135"/>
      <c r="E262" s="141"/>
      <c r="F262" s="139"/>
      <c r="G262" s="126"/>
      <c r="H262" s="126"/>
      <c r="I262" s="126"/>
      <c r="J262" s="126"/>
      <c r="K262" s="127"/>
      <c r="L262" s="127"/>
      <c r="M262" s="127"/>
      <c r="N262" s="143"/>
      <c r="O262" s="143"/>
      <c r="P262" s="39" t="str">
        <f t="shared" si="33"/>
        <v/>
      </c>
      <c r="Q262" s="39" t="str">
        <f t="shared" si="34"/>
        <v/>
      </c>
      <c r="R262" s="39" t="str">
        <f t="shared" si="35"/>
        <v/>
      </c>
      <c r="S262" s="168" t="str">
        <f t="shared" si="36"/>
        <v/>
      </c>
      <c r="T262" s="140"/>
      <c r="U262" s="39" t="str">
        <f t="shared" si="37"/>
        <v/>
      </c>
      <c r="V262" s="39"/>
      <c r="W262" s="138"/>
    </row>
    <row r="263" spans="2:23" ht="18" customHeight="1" x14ac:dyDescent="0.15">
      <c r="B263" s="144" t="str">
        <f t="shared" ca="1" si="38"/>
        <v>-</v>
      </c>
      <c r="C263" s="135"/>
      <c r="D263" s="135"/>
      <c r="E263" s="141"/>
      <c r="F263" s="139"/>
      <c r="G263" s="126"/>
      <c r="H263" s="126"/>
      <c r="I263" s="126"/>
      <c r="J263" s="126"/>
      <c r="K263" s="127"/>
      <c r="L263" s="127"/>
      <c r="M263" s="127"/>
      <c r="N263" s="143"/>
      <c r="O263" s="143"/>
      <c r="P263" s="39" t="str">
        <f t="shared" ref="P263:P279" si="39">IF(OR(ISNUMBER(K263),ISNUMBER(L263),ISNUMBER(M263),ISNUMBER(N263),ISNUMBER(O263)),MIN(K263:O263),"")</f>
        <v/>
      </c>
      <c r="Q263" s="39" t="str">
        <f t="shared" ref="Q263:Q279" si="40">IF(OR(ISNUMBER(K263),ISNUMBER(L263),ISNUMBER(M263),ISNUMBER(N263),ISNUMBER(O263)),AVERAGE(K263:O263),"")</f>
        <v/>
      </c>
      <c r="R263" s="39" t="str">
        <f t="shared" ref="R263:R279" si="41">IF(OR(ISNUMBER(K263),ISNUMBER(L263),ISNUMBER(M263),ISNUMBER(N263),ISNUMBER(O263)),MAX(K263:O263),"")</f>
        <v/>
      </c>
      <c r="S263" s="168" t="str">
        <f t="shared" ref="S263:S279" si="42">IF(AND(ISNUMBER(Q263),Q263&lt;&gt;0),MAX(Q263-P263,R263-Q263)/Q263,"")</f>
        <v/>
      </c>
      <c r="T263" s="140"/>
      <c r="U263" s="39" t="str">
        <f t="shared" ref="U263:U279" si="43">IF(T263="N","",Q263)</f>
        <v/>
      </c>
      <c r="V263" s="39"/>
      <c r="W263" s="138"/>
    </row>
    <row r="264" spans="2:23" ht="18" customHeight="1" x14ac:dyDescent="0.15">
      <c r="B264" s="144" t="str">
        <f t="shared" ca="1" si="38"/>
        <v>-</v>
      </c>
      <c r="C264" s="135"/>
      <c r="D264" s="135"/>
      <c r="E264" s="141"/>
      <c r="F264" s="139"/>
      <c r="G264" s="126"/>
      <c r="H264" s="126"/>
      <c r="I264" s="126"/>
      <c r="J264" s="126"/>
      <c r="K264" s="127"/>
      <c r="L264" s="127"/>
      <c r="M264" s="127"/>
      <c r="N264" s="143"/>
      <c r="O264" s="143"/>
      <c r="P264" s="39" t="str">
        <f t="shared" si="39"/>
        <v/>
      </c>
      <c r="Q264" s="39" t="str">
        <f t="shared" si="40"/>
        <v/>
      </c>
      <c r="R264" s="39" t="str">
        <f t="shared" si="41"/>
        <v/>
      </c>
      <c r="S264" s="168" t="str">
        <f t="shared" si="42"/>
        <v/>
      </c>
      <c r="T264" s="140"/>
      <c r="U264" s="39" t="str">
        <f t="shared" si="43"/>
        <v/>
      </c>
      <c r="V264" s="39"/>
      <c r="W264" s="138"/>
    </row>
    <row r="265" spans="2:23" ht="18" customHeight="1" x14ac:dyDescent="0.15">
      <c r="B265" s="144" t="str">
        <f t="shared" ca="1" si="38"/>
        <v>-</v>
      </c>
      <c r="C265" s="135"/>
      <c r="D265" s="135"/>
      <c r="E265" s="141"/>
      <c r="F265" s="139"/>
      <c r="G265" s="126"/>
      <c r="H265" s="126"/>
      <c r="I265" s="126"/>
      <c r="J265" s="126"/>
      <c r="K265" s="127"/>
      <c r="L265" s="127"/>
      <c r="M265" s="127"/>
      <c r="N265" s="143"/>
      <c r="O265" s="143"/>
      <c r="P265" s="39" t="str">
        <f t="shared" si="39"/>
        <v/>
      </c>
      <c r="Q265" s="39" t="str">
        <f t="shared" si="40"/>
        <v/>
      </c>
      <c r="R265" s="39" t="str">
        <f t="shared" si="41"/>
        <v/>
      </c>
      <c r="S265" s="168" t="str">
        <f t="shared" si="42"/>
        <v/>
      </c>
      <c r="T265" s="140"/>
      <c r="U265" s="39" t="str">
        <f t="shared" si="43"/>
        <v/>
      </c>
      <c r="V265" s="39"/>
      <c r="W265" s="138"/>
    </row>
    <row r="266" spans="2:23" ht="18" customHeight="1" x14ac:dyDescent="0.15">
      <c r="B266" s="144" t="str">
        <f t="shared" ca="1" si="38"/>
        <v>-</v>
      </c>
      <c r="C266" s="135"/>
      <c r="D266" s="135"/>
      <c r="E266" s="141"/>
      <c r="F266" s="139"/>
      <c r="G266" s="126"/>
      <c r="H266" s="126"/>
      <c r="I266" s="126"/>
      <c r="J266" s="126"/>
      <c r="K266" s="127"/>
      <c r="L266" s="127"/>
      <c r="M266" s="127"/>
      <c r="N266" s="143"/>
      <c r="O266" s="143"/>
      <c r="P266" s="39" t="str">
        <f t="shared" si="39"/>
        <v/>
      </c>
      <c r="Q266" s="39" t="str">
        <f t="shared" si="40"/>
        <v/>
      </c>
      <c r="R266" s="39" t="str">
        <f t="shared" si="41"/>
        <v/>
      </c>
      <c r="S266" s="168" t="str">
        <f t="shared" si="42"/>
        <v/>
      </c>
      <c r="T266" s="140"/>
      <c r="U266" s="39" t="str">
        <f t="shared" si="43"/>
        <v/>
      </c>
      <c r="V266" s="39"/>
      <c r="W266" s="138"/>
    </row>
    <row r="267" spans="2:23" ht="18" customHeight="1" x14ac:dyDescent="0.15">
      <c r="B267" s="144" t="str">
        <f t="shared" ca="1" si="38"/>
        <v>-</v>
      </c>
      <c r="C267" s="135"/>
      <c r="D267" s="135"/>
      <c r="E267" s="141"/>
      <c r="F267" s="139"/>
      <c r="G267" s="126"/>
      <c r="H267" s="126"/>
      <c r="I267" s="126"/>
      <c r="J267" s="126"/>
      <c r="K267" s="127"/>
      <c r="L267" s="127"/>
      <c r="M267" s="127"/>
      <c r="N267" s="143"/>
      <c r="O267" s="143"/>
      <c r="P267" s="39" t="str">
        <f t="shared" si="39"/>
        <v/>
      </c>
      <c r="Q267" s="39" t="str">
        <f t="shared" si="40"/>
        <v/>
      </c>
      <c r="R267" s="39" t="str">
        <f t="shared" si="41"/>
        <v/>
      </c>
      <c r="S267" s="168" t="str">
        <f t="shared" si="42"/>
        <v/>
      </c>
      <c r="T267" s="140"/>
      <c r="U267" s="39" t="str">
        <f t="shared" si="43"/>
        <v/>
      </c>
      <c r="V267" s="39"/>
      <c r="W267" s="138"/>
    </row>
    <row r="268" spans="2:23" ht="18" customHeight="1" x14ac:dyDescent="0.15">
      <c r="B268" s="144" t="str">
        <f t="shared" ca="1" si="38"/>
        <v>-</v>
      </c>
      <c r="C268" s="135"/>
      <c r="D268" s="135"/>
      <c r="E268" s="141"/>
      <c r="F268" s="139"/>
      <c r="G268" s="126"/>
      <c r="H268" s="126"/>
      <c r="I268" s="126"/>
      <c r="J268" s="126"/>
      <c r="K268" s="127"/>
      <c r="L268" s="127"/>
      <c r="M268" s="127"/>
      <c r="N268" s="143"/>
      <c r="O268" s="143"/>
      <c r="P268" s="39" t="str">
        <f t="shared" si="39"/>
        <v/>
      </c>
      <c r="Q268" s="39" t="str">
        <f t="shared" si="40"/>
        <v/>
      </c>
      <c r="R268" s="39" t="str">
        <f t="shared" si="41"/>
        <v/>
      </c>
      <c r="S268" s="168" t="str">
        <f t="shared" si="42"/>
        <v/>
      </c>
      <c r="T268" s="140"/>
      <c r="U268" s="39" t="str">
        <f t="shared" si="43"/>
        <v/>
      </c>
      <c r="V268" s="39"/>
      <c r="W268" s="138"/>
    </row>
    <row r="269" spans="2:23" ht="18" customHeight="1" x14ac:dyDescent="0.15">
      <c r="B269" s="144" t="str">
        <f t="shared" ca="1" si="38"/>
        <v>-</v>
      </c>
      <c r="C269" s="135"/>
      <c r="D269" s="135"/>
      <c r="E269" s="141"/>
      <c r="F269" s="139"/>
      <c r="G269" s="126"/>
      <c r="H269" s="126"/>
      <c r="I269" s="126"/>
      <c r="J269" s="126"/>
      <c r="K269" s="127"/>
      <c r="L269" s="127"/>
      <c r="M269" s="127"/>
      <c r="N269" s="143"/>
      <c r="O269" s="143"/>
      <c r="P269" s="39" t="str">
        <f t="shared" si="39"/>
        <v/>
      </c>
      <c r="Q269" s="39" t="str">
        <f t="shared" si="40"/>
        <v/>
      </c>
      <c r="R269" s="39" t="str">
        <f t="shared" si="41"/>
        <v/>
      </c>
      <c r="S269" s="168" t="str">
        <f t="shared" si="42"/>
        <v/>
      </c>
      <c r="T269" s="140"/>
      <c r="U269" s="39" t="str">
        <f t="shared" si="43"/>
        <v/>
      </c>
      <c r="V269" s="39"/>
      <c r="W269" s="138"/>
    </row>
    <row r="270" spans="2:23" ht="18" customHeight="1" x14ac:dyDescent="0.15">
      <c r="B270" s="144" t="str">
        <f t="shared" ca="1" si="38"/>
        <v>-</v>
      </c>
      <c r="C270" s="135"/>
      <c r="D270" s="135"/>
      <c r="E270" s="141"/>
      <c r="F270" s="139"/>
      <c r="G270" s="126"/>
      <c r="H270" s="126"/>
      <c r="I270" s="126"/>
      <c r="J270" s="126"/>
      <c r="K270" s="127"/>
      <c r="L270" s="127"/>
      <c r="M270" s="127"/>
      <c r="N270" s="143"/>
      <c r="O270" s="143"/>
      <c r="P270" s="39" t="str">
        <f t="shared" si="39"/>
        <v/>
      </c>
      <c r="Q270" s="39" t="str">
        <f t="shared" si="40"/>
        <v/>
      </c>
      <c r="R270" s="39" t="str">
        <f t="shared" si="41"/>
        <v/>
      </c>
      <c r="S270" s="168" t="str">
        <f t="shared" si="42"/>
        <v/>
      </c>
      <c r="T270" s="140"/>
      <c r="U270" s="39" t="str">
        <f t="shared" si="43"/>
        <v/>
      </c>
      <c r="V270" s="39"/>
      <c r="W270" s="138"/>
    </row>
    <row r="271" spans="2:23" ht="18" customHeight="1" x14ac:dyDescent="0.15">
      <c r="B271" s="144" t="str">
        <f t="shared" ca="1" si="38"/>
        <v>-</v>
      </c>
      <c r="C271" s="135"/>
      <c r="D271" s="135"/>
      <c r="E271" s="141"/>
      <c r="F271" s="139"/>
      <c r="G271" s="126"/>
      <c r="H271" s="126"/>
      <c r="I271" s="126"/>
      <c r="J271" s="126"/>
      <c r="K271" s="127"/>
      <c r="L271" s="127"/>
      <c r="M271" s="127"/>
      <c r="N271" s="143"/>
      <c r="O271" s="143"/>
      <c r="P271" s="39" t="str">
        <f t="shared" si="39"/>
        <v/>
      </c>
      <c r="Q271" s="39" t="str">
        <f t="shared" si="40"/>
        <v/>
      </c>
      <c r="R271" s="39" t="str">
        <f t="shared" si="41"/>
        <v/>
      </c>
      <c r="S271" s="168" t="str">
        <f t="shared" si="42"/>
        <v/>
      </c>
      <c r="T271" s="140"/>
      <c r="U271" s="39" t="str">
        <f t="shared" si="43"/>
        <v/>
      </c>
      <c r="V271" s="39"/>
      <c r="W271" s="138"/>
    </row>
    <row r="272" spans="2:23" ht="18" customHeight="1" x14ac:dyDescent="0.15">
      <c r="B272" s="144" t="str">
        <f t="shared" ca="1" si="38"/>
        <v>-</v>
      </c>
      <c r="C272" s="135"/>
      <c r="D272" s="135"/>
      <c r="E272" s="141"/>
      <c r="F272" s="139"/>
      <c r="G272" s="126"/>
      <c r="H272" s="126"/>
      <c r="I272" s="126"/>
      <c r="J272" s="126"/>
      <c r="K272" s="127"/>
      <c r="L272" s="127"/>
      <c r="M272" s="127"/>
      <c r="N272" s="143"/>
      <c r="O272" s="143"/>
      <c r="P272" s="39" t="str">
        <f t="shared" si="39"/>
        <v/>
      </c>
      <c r="Q272" s="39" t="str">
        <f t="shared" si="40"/>
        <v/>
      </c>
      <c r="R272" s="39" t="str">
        <f t="shared" si="41"/>
        <v/>
      </c>
      <c r="S272" s="168" t="str">
        <f t="shared" si="42"/>
        <v/>
      </c>
      <c r="T272" s="140"/>
      <c r="U272" s="39" t="str">
        <f t="shared" si="43"/>
        <v/>
      </c>
      <c r="V272" s="39"/>
      <c r="W272" s="138"/>
    </row>
    <row r="273" spans="2:23" ht="18" customHeight="1" x14ac:dyDescent="0.15">
      <c r="B273" s="144" t="str">
        <f t="shared" ca="1" si="38"/>
        <v>-</v>
      </c>
      <c r="C273" s="135"/>
      <c r="D273" s="135"/>
      <c r="E273" s="141"/>
      <c r="F273" s="139"/>
      <c r="G273" s="126"/>
      <c r="H273" s="126"/>
      <c r="I273" s="126"/>
      <c r="J273" s="126"/>
      <c r="K273" s="127"/>
      <c r="L273" s="127"/>
      <c r="M273" s="127"/>
      <c r="N273" s="143"/>
      <c r="O273" s="143"/>
      <c r="P273" s="39" t="str">
        <f t="shared" si="39"/>
        <v/>
      </c>
      <c r="Q273" s="39" t="str">
        <f t="shared" si="40"/>
        <v/>
      </c>
      <c r="R273" s="39" t="str">
        <f t="shared" si="41"/>
        <v/>
      </c>
      <c r="S273" s="168" t="str">
        <f t="shared" si="42"/>
        <v/>
      </c>
      <c r="T273" s="140"/>
      <c r="U273" s="39" t="str">
        <f t="shared" si="43"/>
        <v/>
      </c>
      <c r="V273" s="39"/>
      <c r="W273" s="138"/>
    </row>
    <row r="274" spans="2:23" ht="18" customHeight="1" x14ac:dyDescent="0.15">
      <c r="B274" s="144" t="str">
        <f t="shared" ca="1" si="38"/>
        <v>-</v>
      </c>
      <c r="C274" s="135"/>
      <c r="D274" s="135"/>
      <c r="E274" s="141"/>
      <c r="F274" s="139"/>
      <c r="G274" s="126"/>
      <c r="H274" s="126"/>
      <c r="I274" s="126"/>
      <c r="J274" s="126"/>
      <c r="K274" s="127"/>
      <c r="L274" s="127"/>
      <c r="M274" s="127"/>
      <c r="N274" s="143"/>
      <c r="O274" s="143"/>
      <c r="P274" s="39" t="str">
        <f t="shared" si="39"/>
        <v/>
      </c>
      <c r="Q274" s="39" t="str">
        <f t="shared" si="40"/>
        <v/>
      </c>
      <c r="R274" s="39" t="str">
        <f t="shared" si="41"/>
        <v/>
      </c>
      <c r="S274" s="168" t="str">
        <f t="shared" si="42"/>
        <v/>
      </c>
      <c r="T274" s="140"/>
      <c r="U274" s="39" t="str">
        <f t="shared" si="43"/>
        <v/>
      </c>
      <c r="V274" s="39"/>
      <c r="W274" s="138"/>
    </row>
    <row r="275" spans="2:23" ht="18" customHeight="1" x14ac:dyDescent="0.15">
      <c r="B275" s="144" t="str">
        <f t="shared" ca="1" si="38"/>
        <v>-</v>
      </c>
      <c r="C275" s="135"/>
      <c r="D275" s="135"/>
      <c r="E275" s="141"/>
      <c r="F275" s="139"/>
      <c r="G275" s="126"/>
      <c r="H275" s="126"/>
      <c r="I275" s="126"/>
      <c r="J275" s="126"/>
      <c r="K275" s="127"/>
      <c r="L275" s="127"/>
      <c r="M275" s="127"/>
      <c r="N275" s="143"/>
      <c r="O275" s="143"/>
      <c r="P275" s="39" t="str">
        <f t="shared" si="39"/>
        <v/>
      </c>
      <c r="Q275" s="39" t="str">
        <f t="shared" si="40"/>
        <v/>
      </c>
      <c r="R275" s="39" t="str">
        <f t="shared" si="41"/>
        <v/>
      </c>
      <c r="S275" s="168" t="str">
        <f t="shared" si="42"/>
        <v/>
      </c>
      <c r="T275" s="140"/>
      <c r="U275" s="39" t="str">
        <f t="shared" si="43"/>
        <v/>
      </c>
      <c r="V275" s="39"/>
      <c r="W275" s="138"/>
    </row>
    <row r="276" spans="2:23" ht="18" customHeight="1" x14ac:dyDescent="0.15">
      <c r="B276" s="144" t="str">
        <f t="shared" ca="1" si="38"/>
        <v>-</v>
      </c>
      <c r="C276" s="135"/>
      <c r="D276" s="135"/>
      <c r="E276" s="141"/>
      <c r="F276" s="139"/>
      <c r="G276" s="126"/>
      <c r="H276" s="126"/>
      <c r="I276" s="126"/>
      <c r="J276" s="126"/>
      <c r="K276" s="127"/>
      <c r="L276" s="127"/>
      <c r="M276" s="127"/>
      <c r="N276" s="143"/>
      <c r="O276" s="143"/>
      <c r="P276" s="39" t="str">
        <f t="shared" si="39"/>
        <v/>
      </c>
      <c r="Q276" s="39" t="str">
        <f t="shared" si="40"/>
        <v/>
      </c>
      <c r="R276" s="39" t="str">
        <f t="shared" si="41"/>
        <v/>
      </c>
      <c r="S276" s="168" t="str">
        <f t="shared" si="42"/>
        <v/>
      </c>
      <c r="T276" s="140"/>
      <c r="U276" s="39" t="str">
        <f t="shared" si="43"/>
        <v/>
      </c>
      <c r="V276" s="39"/>
      <c r="W276" s="138"/>
    </row>
    <row r="277" spans="2:23" ht="18" customHeight="1" x14ac:dyDescent="0.15">
      <c r="B277" s="144" t="str">
        <f t="shared" ca="1" si="38"/>
        <v>-</v>
      </c>
      <c r="C277" s="135"/>
      <c r="D277" s="135"/>
      <c r="E277" s="141"/>
      <c r="F277" s="139"/>
      <c r="G277" s="126"/>
      <c r="H277" s="126"/>
      <c r="I277" s="126"/>
      <c r="J277" s="126"/>
      <c r="K277" s="127"/>
      <c r="L277" s="127"/>
      <c r="M277" s="127"/>
      <c r="N277" s="143"/>
      <c r="O277" s="143"/>
      <c r="P277" s="39" t="str">
        <f t="shared" si="39"/>
        <v/>
      </c>
      <c r="Q277" s="39" t="str">
        <f t="shared" si="40"/>
        <v/>
      </c>
      <c r="R277" s="39" t="str">
        <f t="shared" si="41"/>
        <v/>
      </c>
      <c r="S277" s="168" t="str">
        <f t="shared" si="42"/>
        <v/>
      </c>
      <c r="T277" s="140"/>
      <c r="U277" s="39" t="str">
        <f t="shared" si="43"/>
        <v/>
      </c>
      <c r="V277" s="39"/>
      <c r="W277" s="138"/>
    </row>
    <row r="278" spans="2:23" ht="18" customHeight="1" x14ac:dyDescent="0.15">
      <c r="B278" s="144" t="str">
        <f t="shared" ca="1" si="38"/>
        <v>-</v>
      </c>
      <c r="C278" s="135"/>
      <c r="D278" s="135"/>
      <c r="E278" s="141"/>
      <c r="F278" s="139"/>
      <c r="G278" s="126"/>
      <c r="H278" s="126"/>
      <c r="I278" s="126"/>
      <c r="J278" s="126"/>
      <c r="K278" s="127"/>
      <c r="L278" s="127"/>
      <c r="M278" s="127"/>
      <c r="N278" s="143"/>
      <c r="O278" s="143"/>
      <c r="P278" s="39" t="str">
        <f t="shared" si="39"/>
        <v/>
      </c>
      <c r="Q278" s="39" t="str">
        <f t="shared" si="40"/>
        <v/>
      </c>
      <c r="R278" s="39" t="str">
        <f t="shared" si="41"/>
        <v/>
      </c>
      <c r="S278" s="168" t="str">
        <f t="shared" si="42"/>
        <v/>
      </c>
      <c r="T278" s="140"/>
      <c r="U278" s="39" t="str">
        <f t="shared" si="43"/>
        <v/>
      </c>
      <c r="V278" s="39"/>
      <c r="W278" s="138"/>
    </row>
    <row r="279" spans="2:23" ht="18" customHeight="1" x14ac:dyDescent="0.15">
      <c r="B279" s="144" t="str">
        <f t="shared" ref="B279" ca="1" si="44">IF(ISBLANK(D423),"-",COUNT(OFFSET(B$6,0,0,ROW()-ROW(B$6)))+1)</f>
        <v>-</v>
      </c>
      <c r="C279" s="135"/>
      <c r="D279" s="135"/>
      <c r="E279" s="141"/>
      <c r="F279" s="139"/>
      <c r="G279" s="126"/>
      <c r="H279" s="126"/>
      <c r="I279" s="126"/>
      <c r="J279" s="126"/>
      <c r="K279" s="127"/>
      <c r="L279" s="127"/>
      <c r="M279" s="127"/>
      <c r="N279" s="143"/>
      <c r="O279" s="143"/>
      <c r="P279" s="39" t="str">
        <f t="shared" si="39"/>
        <v/>
      </c>
      <c r="Q279" s="39" t="str">
        <f t="shared" si="40"/>
        <v/>
      </c>
      <c r="R279" s="39" t="str">
        <f t="shared" si="41"/>
        <v/>
      </c>
      <c r="S279" s="168" t="str">
        <f t="shared" si="42"/>
        <v/>
      </c>
      <c r="T279" s="140"/>
      <c r="U279" s="39" t="str">
        <f t="shared" si="43"/>
        <v/>
      </c>
      <c r="V279" s="39"/>
      <c r="W279" s="138"/>
    </row>
  </sheetData>
  <mergeCells count="10">
    <mergeCell ref="C5:D5"/>
    <mergeCell ref="G5:J5"/>
    <mergeCell ref="K5:S5"/>
    <mergeCell ref="B2:D2"/>
    <mergeCell ref="C3:J3"/>
    <mergeCell ref="L3:S3"/>
    <mergeCell ref="C4:J4"/>
    <mergeCell ref="L4:M4"/>
    <mergeCell ref="N4:O4"/>
    <mergeCell ref="P4:S4"/>
  </mergeCells>
  <phoneticPr fontId="28" type="noConversion"/>
  <dataValidations count="7">
    <dataValidation type="list" allowBlank="1" showInputMessage="1" showErrorMessage="1" sqref="T7:T150">
      <formula1>"Y,N"</formula1>
    </dataValidation>
    <dataValidation allowBlank="1" showInputMessage="1" showErrorMessage="1" prompt="功能需求项内容=功能需求编号+功能需求内容描述_x000a__x000a_非功能需求项=非功能需求属性+内容描述" sqref="D27 D31:D34 D8:D11 C7:D7 D15 D17:D18 C30:D30 D39:E39 D42:D43 D121:E121 C52:D52 D85:E85 D100:D101 D53:D79 E7:E38 E40:E84 E86:E120 E122:E144 C133:D133 D143:D144 D134 C136:D141 C145:E279 D126:D132"/>
    <dataValidation allowBlank="1" showInputMessage="1" showErrorMessage="1" promptTitle="标准差判断" prompt="一般应小于期望值的40%，若超出，则需要重新估算。" sqref="C6"/>
    <dataValidation type="list" allowBlank="1" showInputMessage="1" showErrorMessage="1" sqref="J7:J279">
      <formula1>"高,中,低"</formula1>
    </dataValidation>
    <dataValidation type="list" allowBlank="1" showInputMessage="1" showErrorMessage="1" sqref="I7:I279">
      <formula1>"0,10,20,30,40,50,60,70,80,90,100"</formula1>
    </dataValidation>
    <dataValidation type="list" allowBlank="1" showInputMessage="1" showErrorMessage="1" sqref="H7:H279">
      <formula1>"有,无"</formula1>
    </dataValidation>
    <dataValidation type="list" allowBlank="1" showInputMessage="1" showErrorMessage="1" prompt="功能需求项内容=功能需求编号+功能需求内容描述_x000a__x000a_非功能需求项=非功能需求属性+内容描述" sqref="F7:F279">
      <formula1>"软件业务,3D建模,U3D,Bug修复,其他"</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B1:O109"/>
  <sheetViews>
    <sheetView showGridLines="0" zoomScaleNormal="100" workbookViewId="0">
      <selection activeCell="N30" sqref="N30"/>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15" ht="21" customHeight="1" x14ac:dyDescent="0.15">
      <c r="B1" s="246" t="s">
        <v>158</v>
      </c>
      <c r="C1" s="246"/>
    </row>
    <row r="2" spans="2:15" ht="81" customHeight="1" x14ac:dyDescent="0.15">
      <c r="B2" s="247" t="s">
        <v>159</v>
      </c>
      <c r="C2" s="237"/>
      <c r="D2" s="237"/>
      <c r="E2" s="237"/>
      <c r="F2" s="237"/>
      <c r="G2" s="237"/>
      <c r="H2" s="13"/>
    </row>
    <row r="3" spans="2:15" ht="33" customHeight="1" x14ac:dyDescent="0.15">
      <c r="B3" s="167" t="s">
        <v>160</v>
      </c>
      <c r="C3" s="19" t="s">
        <v>574</v>
      </c>
      <c r="D3" s="167" t="s">
        <v>161</v>
      </c>
      <c r="E3" s="173">
        <v>43299</v>
      </c>
      <c r="F3" s="167" t="s">
        <v>162</v>
      </c>
      <c r="G3" s="19" t="s">
        <v>577</v>
      </c>
      <c r="H3" s="20"/>
      <c r="I3" s="20"/>
    </row>
    <row r="4" spans="2:15" ht="30.75" customHeight="1" x14ac:dyDescent="0.15">
      <c r="B4" s="167" t="s">
        <v>163</v>
      </c>
      <c r="C4" s="21">
        <v>43222</v>
      </c>
      <c r="D4" s="167" t="s">
        <v>164</v>
      </c>
      <c r="E4" s="22">
        <f>SUMIF(预算估算表4!$E7:$E150,"迭代一",预算估算表4!$U7:$U150)</f>
        <v>21.2</v>
      </c>
      <c r="F4" s="167" t="s">
        <v>165</v>
      </c>
      <c r="G4" s="22">
        <f>SUMIF(预算估算表4!$E7:$E150,"迭代二",预算估算表4!$U7:$U150)</f>
        <v>37.800000000000011</v>
      </c>
      <c r="H4" s="167" t="s">
        <v>166</v>
      </c>
      <c r="I4" s="22">
        <f>SUMIF(预算估算表4!$E7:$E150,"迭代三",预算估算表4!$U7:$U150)</f>
        <v>212.16666666666666</v>
      </c>
      <c r="J4" s="167" t="s">
        <v>167</v>
      </c>
      <c r="K4" s="22">
        <f>SUMIF(预算估算表4!$E7:$E309,"迭代四",预算估算表4!$U7:$U309)</f>
        <v>255</v>
      </c>
      <c r="L4" s="167" t="s">
        <v>168</v>
      </c>
      <c r="M4" s="22">
        <f>SUMIF(预算估算表4!$E7:$E309,"迭代五",预算估算表4!$U7:$U309)</f>
        <v>145</v>
      </c>
      <c r="N4" s="167" t="s">
        <v>169</v>
      </c>
      <c r="O4" s="22">
        <f>SUMIF(预算估算表4!$E7:$E309,"迭代六",预算估算表4!$U7:$U309)</f>
        <v>250</v>
      </c>
    </row>
    <row r="5" spans="2:15" ht="32.25" customHeight="1" x14ac:dyDescent="0.15">
      <c r="B5" s="167" t="s">
        <v>170</v>
      </c>
      <c r="C5" s="21">
        <v>43490</v>
      </c>
      <c r="D5" s="172" t="s">
        <v>171</v>
      </c>
      <c r="E5" s="24">
        <f>预算估算表4!C5</f>
        <v>921.16666666666674</v>
      </c>
      <c r="F5" s="166"/>
      <c r="G5" s="172" t="s">
        <v>172</v>
      </c>
      <c r="H5" s="243" t="s">
        <v>173</v>
      </c>
      <c r="I5" s="243"/>
    </row>
    <row r="6" spans="2:15" ht="35.1" customHeight="1" x14ac:dyDescent="0.15">
      <c r="B6" s="167" t="s">
        <v>174</v>
      </c>
      <c r="C6" s="25">
        <f>预算估算表4!C5/((C17*SUM(E17:F17))+C20*SUM(E20:F20)+C23*SUM(E23:F23)+C26*SUM(E26:F26)+C29*SUM(E29:F29)+C32*SUM(E32:F32))</f>
        <v>1874.9575954949453</v>
      </c>
      <c r="D6" s="167" t="s">
        <v>175</v>
      </c>
      <c r="E6" s="25">
        <f>IF(C6=0,"-",C6/21.75)</f>
        <v>86.204946919307829</v>
      </c>
      <c r="F6" s="167" t="s">
        <v>176</v>
      </c>
      <c r="G6" s="26">
        <v>0.85</v>
      </c>
      <c r="H6" s="241">
        <v>0.75</v>
      </c>
      <c r="I6" s="241"/>
    </row>
    <row r="7" spans="2:15" ht="33" customHeight="1" x14ac:dyDescent="0.15">
      <c r="B7" s="167" t="s">
        <v>177</v>
      </c>
      <c r="C7" s="25">
        <f>C11*G7</f>
        <v>176.4665972230537</v>
      </c>
      <c r="D7" s="167" t="s">
        <v>175</v>
      </c>
      <c r="E7" s="25">
        <f>IF(C7=0,"-",C7/21.75)</f>
        <v>8.1134067688760325</v>
      </c>
      <c r="F7" s="167" t="s">
        <v>178</v>
      </c>
      <c r="G7" s="26">
        <v>0.08</v>
      </c>
      <c r="H7" s="241">
        <v>0.1</v>
      </c>
      <c r="I7" s="241"/>
    </row>
    <row r="8" spans="2:15" ht="36" customHeight="1" x14ac:dyDescent="0.15">
      <c r="B8" s="167" t="s">
        <v>179</v>
      </c>
      <c r="C8" s="25">
        <f>C11*G8</f>
        <v>44.116649305763424</v>
      </c>
      <c r="D8" s="167" t="s">
        <v>175</v>
      </c>
      <c r="E8" s="25">
        <f>IF(C8=0,"-",C8/21.75)</f>
        <v>2.0283516922190081</v>
      </c>
      <c r="F8" s="167" t="s">
        <v>180</v>
      </c>
      <c r="G8" s="26">
        <v>0.02</v>
      </c>
      <c r="H8" s="241">
        <v>0.05</v>
      </c>
      <c r="I8" s="241"/>
    </row>
    <row r="9" spans="2:15" ht="35.1" customHeight="1" x14ac:dyDescent="0.15">
      <c r="B9" s="167" t="s">
        <v>181</v>
      </c>
      <c r="C9" s="25">
        <f>C11*G9</f>
        <v>66.174973958645126</v>
      </c>
      <c r="D9" s="167" t="s">
        <v>175</v>
      </c>
      <c r="E9" s="25">
        <f>IF(C9=0,"-",C9/21.75)</f>
        <v>3.0425275383285113</v>
      </c>
      <c r="F9" s="167" t="s">
        <v>182</v>
      </c>
      <c r="G9" s="26">
        <v>0.03</v>
      </c>
      <c r="H9" s="241">
        <v>0.05</v>
      </c>
      <c r="I9" s="241"/>
    </row>
    <row r="10" spans="2:15" ht="33" customHeight="1" x14ac:dyDescent="0.15">
      <c r="B10" s="167" t="s">
        <v>183</v>
      </c>
      <c r="C10" s="25">
        <f>C11*G10</f>
        <v>44.11664930576346</v>
      </c>
      <c r="D10" s="167" t="s">
        <v>175</v>
      </c>
      <c r="E10" s="25">
        <f>IF(C10=0,"-",C10/21.75)</f>
        <v>2.0283516922190095</v>
      </c>
      <c r="F10" s="167" t="s">
        <v>184</v>
      </c>
      <c r="G10" s="27">
        <f>1-SUM(G6:G9)</f>
        <v>2.0000000000000018E-2</v>
      </c>
      <c r="H10" s="241">
        <v>0.05</v>
      </c>
      <c r="I10" s="241"/>
    </row>
    <row r="11" spans="2:15" ht="32.1" customHeight="1" x14ac:dyDescent="0.15">
      <c r="B11" s="167" t="s">
        <v>185</v>
      </c>
      <c r="C11" s="25">
        <f>C6/G6</f>
        <v>2205.8324652881711</v>
      </c>
      <c r="D11" s="167" t="s">
        <v>175</v>
      </c>
      <c r="E11" s="25">
        <f>IF(C11=0,"-",(C11/21.75))</f>
        <v>101.4175846109504</v>
      </c>
      <c r="G11" s="28"/>
      <c r="H11" s="10"/>
    </row>
    <row r="12" spans="2:15" s="17" customFormat="1" ht="21" customHeight="1" x14ac:dyDescent="0.15">
      <c r="B12" s="240" t="s">
        <v>186</v>
      </c>
      <c r="C12" s="240"/>
      <c r="H12" s="29"/>
    </row>
    <row r="13" spans="2:15" s="17" customFormat="1" ht="33.950000000000003" customHeight="1" x14ac:dyDescent="0.15">
      <c r="B13" s="242" t="s">
        <v>187</v>
      </c>
      <c r="C13" s="242"/>
      <c r="D13" s="242"/>
      <c r="E13" s="242"/>
      <c r="F13" s="242"/>
      <c r="H13" s="29"/>
    </row>
    <row r="14" spans="2:15" ht="21" customHeight="1" x14ac:dyDescent="0.15">
      <c r="B14" s="243" t="s">
        <v>188</v>
      </c>
      <c r="C14" s="243"/>
      <c r="D14" s="243"/>
      <c r="E14" s="243"/>
      <c r="F14" s="243"/>
      <c r="G14" s="243"/>
      <c r="H14" s="243"/>
    </row>
    <row r="15" spans="2:15" ht="18.95" customHeight="1" x14ac:dyDescent="0.15">
      <c r="B15" s="167" t="s">
        <v>189</v>
      </c>
      <c r="C15" s="30" t="s">
        <v>190</v>
      </c>
      <c r="D15" s="31" t="s">
        <v>191</v>
      </c>
      <c r="E15" s="31" t="s">
        <v>192</v>
      </c>
      <c r="F15" s="31" t="s">
        <v>193</v>
      </c>
      <c r="G15" s="30" t="s">
        <v>194</v>
      </c>
      <c r="H15" s="30" t="s">
        <v>195</v>
      </c>
    </row>
    <row r="16" spans="2:15" ht="18.95" customHeight="1" x14ac:dyDescent="0.15">
      <c r="B16" s="32">
        <f>C11*B17</f>
        <v>44.116649305763424</v>
      </c>
      <c r="C16" s="33">
        <f>C11*C17</f>
        <v>66.174973958645126</v>
      </c>
      <c r="D16" s="32">
        <f>C16*D17</f>
        <v>6.6174973958645129</v>
      </c>
      <c r="E16" s="32">
        <f>C16*E17</f>
        <v>6.6174973958645129</v>
      </c>
      <c r="F16" s="32">
        <f>C16*F17</f>
        <v>23.161240885525793</v>
      </c>
      <c r="G16" s="33">
        <f>C16*G17</f>
        <v>29.778738281390304</v>
      </c>
      <c r="H16" s="34">
        <f>C11*H17</f>
        <v>110.2916232644084</v>
      </c>
    </row>
    <row r="17" spans="2:8" ht="15" customHeight="1" x14ac:dyDescent="0.15">
      <c r="B17" s="244">
        <v>0.02</v>
      </c>
      <c r="C17" s="170">
        <v>0.03</v>
      </c>
      <c r="D17" s="36">
        <v>0.1</v>
      </c>
      <c r="E17" s="36">
        <v>0.1</v>
      </c>
      <c r="F17" s="36">
        <v>0.35</v>
      </c>
      <c r="G17" s="169">
        <f>1-SUM(D17:F17)</f>
        <v>0.44999999999999996</v>
      </c>
      <c r="H17" s="245">
        <f>1-SUM(B17,C17,C20,C23,C26,C29,C32)</f>
        <v>4.9999999999999933E-2</v>
      </c>
    </row>
    <row r="18" spans="2:8" ht="18.95" customHeight="1" x14ac:dyDescent="0.15">
      <c r="B18" s="244"/>
      <c r="C18" s="31" t="s">
        <v>196</v>
      </c>
      <c r="D18" s="31" t="s">
        <v>197</v>
      </c>
      <c r="E18" s="31" t="s">
        <v>198</v>
      </c>
      <c r="F18" s="31" t="s">
        <v>199</v>
      </c>
      <c r="G18" s="31" t="s">
        <v>200</v>
      </c>
      <c r="H18" s="245"/>
    </row>
    <row r="19" spans="2:8" ht="18.95" customHeight="1" x14ac:dyDescent="0.15">
      <c r="B19" s="244"/>
      <c r="C19" s="32">
        <f>C11*C20</f>
        <v>88.233298611526848</v>
      </c>
      <c r="D19" s="32">
        <f>C19*D20</f>
        <v>2.6469989583458053</v>
      </c>
      <c r="E19" s="32">
        <f>C19*E20</f>
        <v>1.7646659722305369</v>
      </c>
      <c r="F19" s="32">
        <f>C19*F20</f>
        <v>39.704984375187081</v>
      </c>
      <c r="G19" s="32">
        <f>C19*G20</f>
        <v>44.116649305763424</v>
      </c>
      <c r="H19" s="245"/>
    </row>
    <row r="20" spans="2:8" ht="18" customHeight="1" x14ac:dyDescent="0.15">
      <c r="B20" s="244"/>
      <c r="C20" s="170">
        <v>0.04</v>
      </c>
      <c r="D20" s="36">
        <v>0.03</v>
      </c>
      <c r="E20" s="36">
        <v>0.02</v>
      </c>
      <c r="F20" s="36">
        <v>0.45</v>
      </c>
      <c r="G20" s="169">
        <f>1-SUM(D20:F20)</f>
        <v>0.5</v>
      </c>
      <c r="H20" s="245"/>
    </row>
    <row r="21" spans="2:8" ht="18.95" customHeight="1" x14ac:dyDescent="0.15">
      <c r="B21" s="244"/>
      <c r="C21" s="31" t="s">
        <v>201</v>
      </c>
      <c r="D21" s="31" t="s">
        <v>202</v>
      </c>
      <c r="E21" s="31" t="s">
        <v>203</v>
      </c>
      <c r="F21" s="31" t="s">
        <v>204</v>
      </c>
      <c r="G21" s="31" t="s">
        <v>205</v>
      </c>
      <c r="H21" s="245"/>
    </row>
    <row r="22" spans="2:8" s="163" customFormat="1" ht="18.95" customHeight="1" x14ac:dyDescent="0.15">
      <c r="B22" s="244"/>
      <c r="C22" s="32">
        <f>C11*C23</f>
        <v>507.34146701627935</v>
      </c>
      <c r="D22" s="32">
        <f>C22*D23</f>
        <v>50.734146701627935</v>
      </c>
      <c r="E22" s="32">
        <f>C22*E23</f>
        <v>76.101220052441903</v>
      </c>
      <c r="F22" s="32">
        <f>C22*F23</f>
        <v>202.93658680651174</v>
      </c>
      <c r="G22" s="32">
        <f>C22*G23</f>
        <v>177.56951345569777</v>
      </c>
      <c r="H22" s="245"/>
    </row>
    <row r="23" spans="2:8" ht="17.100000000000001" customHeight="1" x14ac:dyDescent="0.15">
      <c r="B23" s="244"/>
      <c r="C23" s="170">
        <v>0.23</v>
      </c>
      <c r="D23" s="36">
        <v>0.1</v>
      </c>
      <c r="E23" s="36">
        <v>0.15</v>
      </c>
      <c r="F23" s="36">
        <v>0.4</v>
      </c>
      <c r="G23" s="169">
        <f>1-SUM(D23:F23)</f>
        <v>0.35</v>
      </c>
      <c r="H23" s="245"/>
    </row>
    <row r="24" spans="2:8" ht="17.100000000000001" customHeight="1" x14ac:dyDescent="0.15">
      <c r="B24" s="244"/>
      <c r="C24" s="31" t="s">
        <v>206</v>
      </c>
      <c r="D24" s="31" t="s">
        <v>207</v>
      </c>
      <c r="E24" s="31" t="s">
        <v>208</v>
      </c>
      <c r="F24" s="31" t="s">
        <v>209</v>
      </c>
      <c r="G24" s="31" t="s">
        <v>210</v>
      </c>
      <c r="H24" s="245"/>
    </row>
    <row r="25" spans="2:8" ht="17.100000000000001" customHeight="1" x14ac:dyDescent="0.15">
      <c r="B25" s="244"/>
      <c r="C25" s="32">
        <f>C11*C26</f>
        <v>617.63309028068795</v>
      </c>
      <c r="D25" s="32">
        <f>C25*D26</f>
        <v>61.763309028068797</v>
      </c>
      <c r="E25" s="32">
        <f>C25*E26</f>
        <v>92.644963542103184</v>
      </c>
      <c r="F25" s="32">
        <f>C25*F26</f>
        <v>216.17158159824078</v>
      </c>
      <c r="G25" s="32">
        <f>C25*G26</f>
        <v>247.05323611227519</v>
      </c>
      <c r="H25" s="245"/>
    </row>
    <row r="26" spans="2:8" ht="17.100000000000001" customHeight="1" x14ac:dyDescent="0.15">
      <c r="B26" s="244"/>
      <c r="C26" s="170">
        <v>0.28000000000000003</v>
      </c>
      <c r="D26" s="36">
        <v>0.1</v>
      </c>
      <c r="E26" s="36">
        <v>0.15</v>
      </c>
      <c r="F26" s="36">
        <v>0.35</v>
      </c>
      <c r="G26" s="169">
        <f>1-SUM(D26:F26)</f>
        <v>0.4</v>
      </c>
      <c r="H26" s="245"/>
    </row>
    <row r="27" spans="2:8" ht="17.100000000000001" customHeight="1" x14ac:dyDescent="0.15">
      <c r="B27" s="244"/>
      <c r="C27" s="31" t="s">
        <v>211</v>
      </c>
      <c r="D27" s="31" t="s">
        <v>212</v>
      </c>
      <c r="E27" s="31" t="s">
        <v>213</v>
      </c>
      <c r="F27" s="31" t="s">
        <v>214</v>
      </c>
      <c r="G27" s="31" t="s">
        <v>215</v>
      </c>
      <c r="H27" s="245"/>
    </row>
    <row r="28" spans="2:8" ht="17.100000000000001" customHeight="1" x14ac:dyDescent="0.15">
      <c r="B28" s="244"/>
      <c r="C28" s="32">
        <f>C11*C29</f>
        <v>242.64157118169882</v>
      </c>
      <c r="D28" s="32">
        <f>C28*D29</f>
        <v>24.264157118169884</v>
      </c>
      <c r="E28" s="32">
        <f>C28*E29</f>
        <v>24.264157118169884</v>
      </c>
      <c r="F28" s="32">
        <f>C28*F29</f>
        <v>109.18870703176447</v>
      </c>
      <c r="G28" s="32">
        <f>C28*G29</f>
        <v>84.924549913594589</v>
      </c>
      <c r="H28" s="245"/>
    </row>
    <row r="29" spans="2:8" ht="17.100000000000001" customHeight="1" x14ac:dyDescent="0.15">
      <c r="B29" s="244"/>
      <c r="C29" s="170">
        <v>0.11</v>
      </c>
      <c r="D29" s="36">
        <v>0.1</v>
      </c>
      <c r="E29" s="36">
        <v>0.1</v>
      </c>
      <c r="F29" s="36">
        <v>0.45</v>
      </c>
      <c r="G29" s="169">
        <f>1-SUM(D29:F29)</f>
        <v>0.35</v>
      </c>
      <c r="H29" s="245"/>
    </row>
    <row r="30" spans="2:8" ht="17.100000000000001" customHeight="1" x14ac:dyDescent="0.15">
      <c r="B30" s="244"/>
      <c r="C30" s="31" t="s">
        <v>216</v>
      </c>
      <c r="D30" s="31" t="s">
        <v>217</v>
      </c>
      <c r="E30" s="31" t="s">
        <v>218</v>
      </c>
      <c r="F30" s="31" t="s">
        <v>219</v>
      </c>
      <c r="G30" s="31" t="s">
        <v>220</v>
      </c>
      <c r="H30" s="245"/>
    </row>
    <row r="31" spans="2:8" ht="17.100000000000001" customHeight="1" x14ac:dyDescent="0.15">
      <c r="B31" s="244"/>
      <c r="C31" s="32">
        <f>C11*C32</f>
        <v>529.399791669161</v>
      </c>
      <c r="D31" s="32">
        <f>C31*D32</f>
        <v>52.939979166916103</v>
      </c>
      <c r="E31" s="32">
        <f>C31*E32</f>
        <v>79.409968750374148</v>
      </c>
      <c r="F31" s="32">
        <f>C31*F32</f>
        <v>211.75991666766441</v>
      </c>
      <c r="G31" s="32">
        <f>C31*G32</f>
        <v>185.28992708420634</v>
      </c>
      <c r="H31" s="245"/>
    </row>
    <row r="32" spans="2:8" ht="17.100000000000001" customHeight="1" x14ac:dyDescent="0.15">
      <c r="B32" s="244"/>
      <c r="C32" s="170">
        <v>0.24</v>
      </c>
      <c r="D32" s="36">
        <v>0.1</v>
      </c>
      <c r="E32" s="36">
        <v>0.15</v>
      </c>
      <c r="F32" s="36">
        <v>0.4</v>
      </c>
      <c r="G32" s="169">
        <f>1-SUM(D32:F32)</f>
        <v>0.35</v>
      </c>
      <c r="H32" s="245"/>
    </row>
    <row r="33" spans="2:9" ht="27" customHeight="1" x14ac:dyDescent="0.15">
      <c r="B33" s="240" t="s">
        <v>221</v>
      </c>
      <c r="C33" s="240"/>
      <c r="D33" s="38"/>
      <c r="E33" s="38"/>
      <c r="F33" s="38"/>
      <c r="G33" s="38"/>
      <c r="H33" s="38"/>
      <c r="I33" s="38"/>
    </row>
    <row r="34" spans="2:9" ht="27" customHeight="1" x14ac:dyDescent="0.15">
      <c r="B34" s="167" t="s">
        <v>222</v>
      </c>
      <c r="C34" s="39">
        <f>SUM(C36:C67)</f>
        <v>1874.9575954949451</v>
      </c>
      <c r="D34" s="39">
        <f>SUM(D36:D67)</f>
        <v>202.54999999999995</v>
      </c>
      <c r="E34" s="39">
        <f>SUM(E36:E67)</f>
        <v>248.49810213290965</v>
      </c>
      <c r="F34" s="39">
        <f>SUM(F36:F67)</f>
        <v>342.75600294194436</v>
      </c>
      <c r="G34" s="40"/>
      <c r="H34" s="40"/>
      <c r="I34" s="40"/>
    </row>
    <row r="35" spans="2:9" ht="36.6" customHeight="1" x14ac:dyDescent="0.15">
      <c r="B35" s="171" t="s">
        <v>223</v>
      </c>
      <c r="C35" s="167" t="s">
        <v>224</v>
      </c>
      <c r="D35" s="167" t="s">
        <v>225</v>
      </c>
      <c r="E35" s="167" t="s">
        <v>226</v>
      </c>
      <c r="F35" s="167" t="s">
        <v>227</v>
      </c>
      <c r="G35" s="167" t="s">
        <v>228</v>
      </c>
      <c r="H35" s="167" t="s">
        <v>229</v>
      </c>
      <c r="I35" s="167" t="s">
        <v>114</v>
      </c>
    </row>
    <row r="36" spans="2:9" s="17" customFormat="1" ht="27" customHeight="1" x14ac:dyDescent="0.15">
      <c r="B36" s="167" t="s">
        <v>189</v>
      </c>
      <c r="C36" s="39">
        <f>IF(C6=0,"-",C6*B17)</f>
        <v>37.499151909898906</v>
      </c>
      <c r="D36" s="39">
        <f>I70</f>
        <v>7.4</v>
      </c>
      <c r="E36" s="39">
        <f t="shared" ref="E36:E41" si="0">IF(ISBLANK(D36),"-",C36*(1/(1-$G$10))/D36)</f>
        <v>5.1708703681603563</v>
      </c>
      <c r="F36" s="39">
        <f>E36*30/21.75</f>
        <v>7.1322349905660092</v>
      </c>
      <c r="G36" s="42">
        <v>43222</v>
      </c>
      <c r="H36" s="43">
        <f>IF(INT(E36)-E36,WORKDAY(G36,E36,'附录-节假日'!$A$2:$A$35),WORKDAY(G36,E36-1,'附录-节假日'!$A$2:$A$35))</f>
        <v>43229</v>
      </c>
      <c r="I36" s="45"/>
    </row>
    <row r="37" spans="2:9" s="17" customFormat="1" ht="27" customHeight="1" x14ac:dyDescent="0.15">
      <c r="B37" s="226" t="s">
        <v>116</v>
      </c>
      <c r="C37" s="227"/>
      <c r="D37" s="227"/>
      <c r="E37" s="227"/>
      <c r="F37" s="228"/>
      <c r="G37" s="43">
        <f>MIN(G38:G41)</f>
        <v>43229</v>
      </c>
      <c r="H37" s="43">
        <f>MAX(H38:H41)</f>
        <v>43259</v>
      </c>
      <c r="I37" s="45"/>
    </row>
    <row r="38" spans="2:9" s="17" customFormat="1" ht="27" customHeight="1" x14ac:dyDescent="0.15">
      <c r="B38" s="167" t="s">
        <v>191</v>
      </c>
      <c r="C38" s="39">
        <f>C6*C17*D17</f>
        <v>5.6248727864848362</v>
      </c>
      <c r="D38" s="39">
        <f t="shared" ref="D38:D41" si="1">I71</f>
        <v>2.25</v>
      </c>
      <c r="E38" s="39">
        <f t="shared" si="0"/>
        <v>2.5509627149591094</v>
      </c>
      <c r="F38" s="39">
        <f t="shared" ref="F38:F51" si="2">E38*30/21.75</f>
        <v>3.5185692620125644</v>
      </c>
      <c r="G38" s="44">
        <v>43229</v>
      </c>
      <c r="H38" s="43">
        <f>IF(INT(E38)-E38,WORKDAY(G38,E38,'附录-节假日'!$A$2:$A$35),WORKDAY(G38,E38-1,'附录-节假日'!$A$2:$A$35))</f>
        <v>43231</v>
      </c>
      <c r="I38" s="45"/>
    </row>
    <row r="39" spans="2:9" s="17" customFormat="1" ht="27" customHeight="1" x14ac:dyDescent="0.15">
      <c r="B39" s="167" t="s">
        <v>192</v>
      </c>
      <c r="C39" s="39">
        <f>C6*C17*E17</f>
        <v>5.6248727864848362</v>
      </c>
      <c r="D39" s="39">
        <f t="shared" si="1"/>
        <v>2.5</v>
      </c>
      <c r="E39" s="39">
        <f t="shared" si="0"/>
        <v>2.2958664434631983</v>
      </c>
      <c r="F39" s="39">
        <f t="shared" si="2"/>
        <v>3.1667123358113081</v>
      </c>
      <c r="G39" s="44">
        <v>43232</v>
      </c>
      <c r="H39" s="43">
        <f>IF(INT(E39)-E39,WORKDAY(G39,E39,'附录-节假日'!$A$2:$A$35),WORKDAY(G39,E39-1,'附录-节假日'!$A$2:$A$35))</f>
        <v>43235</v>
      </c>
      <c r="I39" s="45"/>
    </row>
    <row r="40" spans="2:9" s="17" customFormat="1" ht="27" customHeight="1" x14ac:dyDescent="0.15">
      <c r="B40" s="167" t="s">
        <v>193</v>
      </c>
      <c r="C40" s="39">
        <f>C6*C17*F17</f>
        <v>19.687054752696923</v>
      </c>
      <c r="D40" s="39">
        <f t="shared" si="1"/>
        <v>3.6</v>
      </c>
      <c r="E40" s="39">
        <f t="shared" si="0"/>
        <v>5.5802309389730516</v>
      </c>
      <c r="F40" s="39">
        <f t="shared" si="2"/>
        <v>7.6968702606524859</v>
      </c>
      <c r="G40" s="44">
        <v>43236</v>
      </c>
      <c r="H40" s="43">
        <f>IF(INT(E40)-E40,WORKDAY(G40,E40,'附录-节假日'!$A$2:$A$35),WORKDAY(G40,E40-1,'附录-节假日'!$A$2:$A$35))</f>
        <v>43243</v>
      </c>
      <c r="I40" s="45"/>
    </row>
    <row r="41" spans="2:9" s="17" customFormat="1" ht="27" customHeight="1" x14ac:dyDescent="0.15">
      <c r="B41" s="167" t="s">
        <v>194</v>
      </c>
      <c r="C41" s="39">
        <f>C6*C17*G17</f>
        <v>25.311927539181756</v>
      </c>
      <c r="D41" s="39">
        <f t="shared" si="1"/>
        <v>2.25</v>
      </c>
      <c r="E41" s="39">
        <f t="shared" si="0"/>
        <v>11.47933221731599</v>
      </c>
      <c r="F41" s="39">
        <f t="shared" si="2"/>
        <v>15.833561679056539</v>
      </c>
      <c r="G41" s="44">
        <v>43244</v>
      </c>
      <c r="H41" s="43">
        <f>IF(INT(E41)-E41,WORKDAY(G41,E41,'附录-节假日'!$A$2:$A$35),WORKDAY(G41,E41-1,'附录-节假日'!$A$2:$A$35))</f>
        <v>43259</v>
      </c>
      <c r="I41" s="45"/>
    </row>
    <row r="42" spans="2:9" s="17" customFormat="1" ht="27" customHeight="1" x14ac:dyDescent="0.15">
      <c r="B42" s="226" t="s">
        <v>117</v>
      </c>
      <c r="C42" s="227"/>
      <c r="D42" s="227"/>
      <c r="E42" s="227"/>
      <c r="F42" s="228"/>
      <c r="G42" s="43">
        <f>MIN(G43:G46)</f>
        <v>43271</v>
      </c>
      <c r="H42" s="43">
        <f>MAX(H43:H46)</f>
        <v>43290</v>
      </c>
      <c r="I42" s="45"/>
    </row>
    <row r="43" spans="2:9" s="17" customFormat="1" ht="27" customHeight="1" x14ac:dyDescent="0.15">
      <c r="B43" s="167" t="s">
        <v>197</v>
      </c>
      <c r="C43" s="39">
        <f>C6*C20*D20</f>
        <v>2.2499491145939343</v>
      </c>
      <c r="D43" s="39">
        <f t="shared" ref="D43:D46" si="3">I75</f>
        <v>3.85</v>
      </c>
      <c r="E43" s="39">
        <f t="shared" ref="E43:E51" si="4">IF(ISBLANK(D43),"-",C43*(1/(1-$G$10))/D43)</f>
        <v>0.59632894635407752</v>
      </c>
      <c r="F43" s="39">
        <f t="shared" si="2"/>
        <v>0.82252268462631384</v>
      </c>
      <c r="G43" s="44">
        <v>43271</v>
      </c>
      <c r="H43" s="43">
        <f>IF(INT(E43)-E43,WORKDAY(G43,E43,'附录-节假日'!$A$2:$A$35),WORKDAY(G43,E43-1,'附录-节假日'!$A$2:$A$35))</f>
        <v>43271</v>
      </c>
      <c r="I43" s="45"/>
    </row>
    <row r="44" spans="2:9" s="17" customFormat="1" ht="27" customHeight="1" x14ac:dyDescent="0.15">
      <c r="B44" s="167" t="s">
        <v>198</v>
      </c>
      <c r="C44" s="39">
        <f>C6*C20*E20</f>
        <v>1.4999660763959564</v>
      </c>
      <c r="D44" s="39">
        <f t="shared" si="3"/>
        <v>5.0999999999999996</v>
      </c>
      <c r="E44" s="39">
        <f t="shared" si="4"/>
        <v>0.30011326058342469</v>
      </c>
      <c r="F44" s="39">
        <f t="shared" si="2"/>
        <v>0.41394932494265474</v>
      </c>
      <c r="G44" s="44">
        <v>43272</v>
      </c>
      <c r="H44" s="43">
        <f>IF(INT(E44)-E44,WORKDAY(G44,E44,'附录-节假日'!$A$2:$A$35),WORKDAY(G44,E44-1,'附录-节假日'!$A$2:$A$35))</f>
        <v>43272</v>
      </c>
      <c r="I44" s="45"/>
    </row>
    <row r="45" spans="2:9" s="17" customFormat="1" ht="27" customHeight="1" x14ac:dyDescent="0.15">
      <c r="B45" s="167" t="s">
        <v>199</v>
      </c>
      <c r="C45" s="39">
        <f>C6*C20*F20</f>
        <v>33.749236718909017</v>
      </c>
      <c r="D45" s="39">
        <f t="shared" si="3"/>
        <v>12.05</v>
      </c>
      <c r="E45" s="39">
        <f t="shared" si="4"/>
        <v>2.8579250333566786</v>
      </c>
      <c r="F45" s="39">
        <f t="shared" si="2"/>
        <v>3.9419655632505912</v>
      </c>
      <c r="G45" s="44">
        <v>43273</v>
      </c>
      <c r="H45" s="43">
        <f>IF(INT(E45)-E45,WORKDAY(G45,E45,'附录-节假日'!$A$2:$A$35),WORKDAY(G45,E45-1,'附录-节假日'!$A$2:$A$35))</f>
        <v>43277</v>
      </c>
      <c r="I45" s="45"/>
    </row>
    <row r="46" spans="2:9" s="17" customFormat="1" ht="27" customHeight="1" x14ac:dyDescent="0.15">
      <c r="B46" s="167" t="s">
        <v>200</v>
      </c>
      <c r="C46" s="39">
        <f>C6*C20*G20</f>
        <v>37.499151909898906</v>
      </c>
      <c r="D46" s="39">
        <f t="shared" si="3"/>
        <v>5.0999999999999996</v>
      </c>
      <c r="E46" s="39">
        <f t="shared" si="4"/>
        <v>7.5028315145856155</v>
      </c>
      <c r="F46" s="39">
        <f t="shared" si="2"/>
        <v>10.348733123566367</v>
      </c>
      <c r="G46" s="44">
        <v>43279</v>
      </c>
      <c r="H46" s="43">
        <f>IF(INT(E46)-E46,WORKDAY(G46,E46,'附录-节假日'!$A$2:$A$35),WORKDAY(G46,E46-1,'附录-节假日'!$A$2:$A$35))</f>
        <v>43290</v>
      </c>
      <c r="I46" s="45"/>
    </row>
    <row r="47" spans="2:9" s="17" customFormat="1" ht="27" customHeight="1" x14ac:dyDescent="0.15">
      <c r="B47" s="226" t="s">
        <v>118</v>
      </c>
      <c r="C47" s="227"/>
      <c r="D47" s="227"/>
      <c r="E47" s="227"/>
      <c r="F47" s="228"/>
      <c r="G47" s="43">
        <f>MIN(G48:G51)</f>
        <v>43294</v>
      </c>
      <c r="H47" s="43">
        <f>MAX(H48:H51)</f>
        <v>43392</v>
      </c>
      <c r="I47" s="45"/>
    </row>
    <row r="48" spans="2:9" s="17" customFormat="1" ht="27" customHeight="1" x14ac:dyDescent="0.15">
      <c r="B48" s="167" t="s">
        <v>202</v>
      </c>
      <c r="C48" s="39">
        <f>C6*C23*D23</f>
        <v>43.124024696383742</v>
      </c>
      <c r="D48" s="39">
        <f t="shared" ref="D48:D51" si="5">I79</f>
        <v>12.05</v>
      </c>
      <c r="E48" s="39">
        <f t="shared" si="4"/>
        <v>3.6517930981779778</v>
      </c>
      <c r="F48" s="39">
        <f t="shared" si="2"/>
        <v>5.0369559974868663</v>
      </c>
      <c r="G48" s="44">
        <v>43294</v>
      </c>
      <c r="H48" s="43">
        <f>IF(INT(E48)-E48,WORKDAY(G48,E48,'附录-节假日'!$A$2:$A$35),WORKDAY(G48,E48-1,'附录-节假日'!$A$2:$A$35))</f>
        <v>43299</v>
      </c>
      <c r="I48" s="45"/>
    </row>
    <row r="49" spans="2:9" s="17" customFormat="1" ht="27" customHeight="1" x14ac:dyDescent="0.15">
      <c r="B49" s="167" t="s">
        <v>203</v>
      </c>
      <c r="C49" s="39">
        <f>C6*C23*E23</f>
        <v>64.686037044575613</v>
      </c>
      <c r="D49" s="39">
        <f t="shared" si="5"/>
        <v>10.45</v>
      </c>
      <c r="E49" s="39">
        <f t="shared" si="4"/>
        <v>6.316378971250427</v>
      </c>
      <c r="F49" s="39">
        <f t="shared" si="2"/>
        <v>8.7122468568971403</v>
      </c>
      <c r="G49" s="44">
        <v>43300</v>
      </c>
      <c r="H49" s="43">
        <f>IF(INT(E49)-E49,WORKDAY(G49,E49,'附录-节假日'!$A$2:$A$35),WORKDAY(G49,E49-1,'附录-节假日'!$A$2:$A$35))</f>
        <v>43308</v>
      </c>
      <c r="I49" s="45"/>
    </row>
    <row r="50" spans="2:9" s="17" customFormat="1" ht="27" customHeight="1" x14ac:dyDescent="0.15">
      <c r="B50" s="167" t="s">
        <v>204</v>
      </c>
      <c r="C50" s="39">
        <f>C6*C23*F23</f>
        <v>172.49609878553497</v>
      </c>
      <c r="D50" s="39">
        <f t="shared" si="5"/>
        <v>9.25</v>
      </c>
      <c r="E50" s="39">
        <f t="shared" si="4"/>
        <v>19.028802954830113</v>
      </c>
      <c r="F50" s="39">
        <f t="shared" si="2"/>
        <v>26.246624765282917</v>
      </c>
      <c r="G50" s="44">
        <v>43311</v>
      </c>
      <c r="H50" s="43">
        <f>IF(INT(E50)-E50,WORKDAY(G50,E50,'附录-节假日'!$A$2:$A$35),WORKDAY(G50,E50-1,'附录-节假日'!$A$2:$A$35))</f>
        <v>43336</v>
      </c>
      <c r="I50" s="45"/>
    </row>
    <row r="51" spans="2:9" s="17" customFormat="1" ht="27" customHeight="1" x14ac:dyDescent="0.15">
      <c r="B51" s="167" t="s">
        <v>205</v>
      </c>
      <c r="C51" s="39">
        <f>C6*C23*G23</f>
        <v>150.9340864373431</v>
      </c>
      <c r="D51" s="39">
        <f t="shared" si="5"/>
        <v>4.5</v>
      </c>
      <c r="E51" s="39">
        <f t="shared" si="4"/>
        <v>34.225416425701383</v>
      </c>
      <c r="F51" s="39">
        <f t="shared" si="2"/>
        <v>47.207470932001904</v>
      </c>
      <c r="G51" s="44">
        <v>43338</v>
      </c>
      <c r="H51" s="43">
        <f>IF(INT(E51)-E51,WORKDAY(G51,E51,'附录-节假日'!$A$2:$A$35),WORKDAY(G51,E51-1,'附录-节假日'!$A$2:$A$35))</f>
        <v>43392</v>
      </c>
      <c r="I51" s="45"/>
    </row>
    <row r="52" spans="2:9" s="17" customFormat="1" ht="27" customHeight="1" x14ac:dyDescent="0.15">
      <c r="B52" s="226" t="s">
        <v>119</v>
      </c>
      <c r="C52" s="227"/>
      <c r="D52" s="227"/>
      <c r="E52" s="227"/>
      <c r="F52" s="228"/>
      <c r="G52" s="43">
        <f>MIN(G53:G56)</f>
        <v>43325</v>
      </c>
      <c r="H52" s="43">
        <f>MAX(H53:H56)</f>
        <v>43425</v>
      </c>
      <c r="I52" s="45"/>
    </row>
    <row r="53" spans="2:9" s="17" customFormat="1" ht="27" customHeight="1" x14ac:dyDescent="0.15">
      <c r="B53" s="167" t="s">
        <v>207</v>
      </c>
      <c r="C53" s="39">
        <f>C6*C26*D26</f>
        <v>52.498812673858474</v>
      </c>
      <c r="D53" s="39">
        <f>I83</f>
        <v>10.9</v>
      </c>
      <c r="E53" s="39">
        <f t="shared" ref="E53:E56" si="6">IF(ISBLANK(D53),"-",C53*(1/(1-$G$10))/D53)</f>
        <v>4.9146988086368166</v>
      </c>
      <c r="F53" s="39">
        <f t="shared" ref="F53:F61" si="7">E53*30/21.75</f>
        <v>6.7788949084645749</v>
      </c>
      <c r="G53" s="44">
        <v>43325</v>
      </c>
      <c r="H53" s="43">
        <f>IF(INT(E53)-E53,WORKDAY(G53,E53,'附录-节假日'!$A$2:$A$35),WORKDAY(G53,E53-1,'附录-节假日'!$A$2:$A$35))</f>
        <v>43329</v>
      </c>
      <c r="I53" s="45"/>
    </row>
    <row r="54" spans="2:9" s="17" customFormat="1" ht="27" customHeight="1" x14ac:dyDescent="0.15">
      <c r="B54" s="167" t="s">
        <v>208</v>
      </c>
      <c r="C54" s="39">
        <f>C6*C26*E26</f>
        <v>78.748219010787707</v>
      </c>
      <c r="D54" s="39">
        <f>I84</f>
        <v>9.4499999999999993</v>
      </c>
      <c r="E54" s="39">
        <f t="shared" si="6"/>
        <v>8.503209049863699</v>
      </c>
      <c r="F54" s="39">
        <f t="shared" si="7"/>
        <v>11.728564206708551</v>
      </c>
      <c r="G54" s="44">
        <v>43332</v>
      </c>
      <c r="H54" s="43">
        <f>IF(INT(E54)-E54,WORKDAY(G54,E54,'附录-节假日'!$A$2:$A$35),WORKDAY(G54,E54-1,'附录-节假日'!$A$2:$A$35))</f>
        <v>43342</v>
      </c>
      <c r="I54" s="45"/>
    </row>
    <row r="55" spans="2:9" s="17" customFormat="1" ht="27" customHeight="1" x14ac:dyDescent="0.15">
      <c r="B55" s="167" t="s">
        <v>209</v>
      </c>
      <c r="C55" s="39">
        <f>C6*C26*F26</f>
        <v>183.74584435850463</v>
      </c>
      <c r="D55" s="39">
        <f>I85</f>
        <v>11</v>
      </c>
      <c r="E55" s="39">
        <f t="shared" si="6"/>
        <v>17.045069049954048</v>
      </c>
      <c r="F55" s="39">
        <f t="shared" si="7"/>
        <v>23.510440068902135</v>
      </c>
      <c r="G55" s="44">
        <v>43342</v>
      </c>
      <c r="H55" s="43">
        <f>IF(INT(E55)-E55,WORKDAY(G55,E55,'附录-节假日'!$A$2:$A$35),WORKDAY(G55,E55-1,'附录-节假日'!$A$2:$A$35))</f>
        <v>43368</v>
      </c>
      <c r="I55" s="45"/>
    </row>
    <row r="56" spans="2:9" s="17" customFormat="1" ht="27" customHeight="1" x14ac:dyDescent="0.15">
      <c r="B56" s="167" t="s">
        <v>210</v>
      </c>
      <c r="C56" s="39">
        <f>C6*C26*G26</f>
        <v>209.9952506954339</v>
      </c>
      <c r="D56" s="39">
        <f>I86</f>
        <v>6.1</v>
      </c>
      <c r="E56" s="39">
        <f t="shared" si="6"/>
        <v>35.128011156813969</v>
      </c>
      <c r="F56" s="39">
        <f t="shared" si="7"/>
        <v>48.45242918181237</v>
      </c>
      <c r="G56" s="44">
        <v>43369</v>
      </c>
      <c r="H56" s="43">
        <f>IF(INT(E56)-E56,WORKDAY(G56,E56,'附录-节假日'!$A$2:$A$35),WORKDAY(G56,E56-1,'附录-节假日'!$A$2:$A$35))</f>
        <v>43425</v>
      </c>
      <c r="I56" s="45"/>
    </row>
    <row r="57" spans="2:9" s="17" customFormat="1" ht="27" customHeight="1" x14ac:dyDescent="0.15">
      <c r="B57" s="226" t="s">
        <v>120</v>
      </c>
      <c r="C57" s="227"/>
      <c r="D57" s="227"/>
      <c r="E57" s="227"/>
      <c r="F57" s="228"/>
      <c r="G57" s="43">
        <f>MIN(G58:G61)</f>
        <v>43426</v>
      </c>
      <c r="H57" s="43">
        <f>MAX(H58:H61)</f>
        <v>43483</v>
      </c>
      <c r="I57" s="45"/>
    </row>
    <row r="58" spans="2:9" s="17" customFormat="1" ht="27" customHeight="1" x14ac:dyDescent="0.15">
      <c r="B58" s="167" t="s">
        <v>212</v>
      </c>
      <c r="C58" s="39">
        <f>$C$6*$C$29*D29</f>
        <v>20.624533550444397</v>
      </c>
      <c r="D58" s="39">
        <f>I87</f>
        <v>4.5</v>
      </c>
      <c r="E58" s="39">
        <f t="shared" ref="E58:E61" si="8">IF(ISBLANK(D58),"-",C58*(1/(1-$G$10))/D58)</f>
        <v>4.6767649774250337</v>
      </c>
      <c r="F58" s="39">
        <f t="shared" si="7"/>
        <v>6.4507103136897017</v>
      </c>
      <c r="G58" s="44">
        <v>43426</v>
      </c>
      <c r="H58" s="43">
        <f>IF(INT(E58)-E58,WORKDAY(G58,E58,'附录-节假日'!$A$2:$A$35),WORKDAY(G58,E58-1,'附录-节假日'!$A$2:$A$35))</f>
        <v>43432</v>
      </c>
      <c r="I58" s="45"/>
    </row>
    <row r="59" spans="2:9" s="17" customFormat="1" ht="27" customHeight="1" x14ac:dyDescent="0.15">
      <c r="B59" s="167" t="s">
        <v>213</v>
      </c>
      <c r="C59" s="39">
        <f>$C$6*$C$29*E29</f>
        <v>20.624533550444397</v>
      </c>
      <c r="D59" s="39">
        <f>I88</f>
        <v>7</v>
      </c>
      <c r="E59" s="39">
        <f t="shared" si="8"/>
        <v>3.0064917712018073</v>
      </c>
      <c r="F59" s="39">
        <f t="shared" si="7"/>
        <v>4.1468852016576649</v>
      </c>
      <c r="G59" s="44">
        <v>43433</v>
      </c>
      <c r="H59" s="43">
        <f>IF(INT(E59)-E59,WORKDAY(G59,E59,'附录-节假日'!$A$2:$A$35),WORKDAY(G59,E59-1,'附录-节假日'!$A$2:$A$35))</f>
        <v>43438</v>
      </c>
      <c r="I59" s="45"/>
    </row>
    <row r="60" spans="2:9" s="17" customFormat="1" ht="27" customHeight="1" x14ac:dyDescent="0.15">
      <c r="B60" s="167" t="s">
        <v>214</v>
      </c>
      <c r="C60" s="39">
        <f>$C$6*$C$29*F29</f>
        <v>92.810400976999787</v>
      </c>
      <c r="D60" s="39">
        <f>I89</f>
        <v>5.5</v>
      </c>
      <c r="E60" s="39">
        <f t="shared" si="8"/>
        <v>17.218998325973988</v>
      </c>
      <c r="F60" s="39">
        <f t="shared" si="7"/>
        <v>23.750342518584812</v>
      </c>
      <c r="G60" s="44">
        <v>43439</v>
      </c>
      <c r="H60" s="43">
        <f>IF(INT(E60)-E60,WORKDAY(G60,E60,'附录-节假日'!$A$2:$A$35),WORKDAY(G60,E60-1,'附录-节假日'!$A$2:$A$35))</f>
        <v>43462</v>
      </c>
      <c r="I60" s="45"/>
    </row>
    <row r="61" spans="2:9" s="17" customFormat="1" ht="27" customHeight="1" x14ac:dyDescent="0.15">
      <c r="B61" s="167" t="s">
        <v>215</v>
      </c>
      <c r="C61" s="39">
        <f>$C$6*$C$29*G29</f>
        <v>72.18586742655539</v>
      </c>
      <c r="D61" s="39">
        <f>I90</f>
        <v>6.1</v>
      </c>
      <c r="E61" s="39">
        <f t="shared" si="8"/>
        <v>12.0752538351548</v>
      </c>
      <c r="F61" s="39">
        <f t="shared" si="7"/>
        <v>16.655522531248</v>
      </c>
      <c r="G61" s="44">
        <v>43467</v>
      </c>
      <c r="H61" s="43">
        <f>IF(INT(E61)-E61,WORKDAY(G61,E61,'附录-节假日'!$A$2:$A$35),WORKDAY(G61,E61-1,'附录-节假日'!$A$2:$A$35))</f>
        <v>43483</v>
      </c>
      <c r="I61" s="45"/>
    </row>
    <row r="62" spans="2:9" s="17" customFormat="1" ht="27" customHeight="1" x14ac:dyDescent="0.15">
      <c r="B62" s="226" t="s">
        <v>230</v>
      </c>
      <c r="C62" s="227"/>
      <c r="D62" s="227"/>
      <c r="E62" s="227"/>
      <c r="F62" s="228"/>
      <c r="G62" s="43">
        <f>MIN(G63:G66)</f>
        <v>43427</v>
      </c>
      <c r="H62" s="43">
        <f>MAX(H63:H66)</f>
        <v>43483</v>
      </c>
      <c r="I62" s="45"/>
    </row>
    <row r="63" spans="2:9" s="17" customFormat="1" ht="27" customHeight="1" x14ac:dyDescent="0.15">
      <c r="B63" s="167" t="s">
        <v>217</v>
      </c>
      <c r="C63" s="39">
        <f>C6*C32*D32</f>
        <v>44.99898229187869</v>
      </c>
      <c r="D63" s="39">
        <f>I91</f>
        <v>10.199999999999999</v>
      </c>
      <c r="E63" s="39">
        <f t="shared" ref="E63:E66" si="9">IF(ISBLANK(D63),"-",C63*(1/(1-$G$10))/D63)</f>
        <v>4.5016989087513695</v>
      </c>
      <c r="F63" s="39">
        <f t="shared" ref="F63:F66" si="10">E63*30/21.75</f>
        <v>6.2092398741398203</v>
      </c>
      <c r="G63" s="44">
        <v>43427</v>
      </c>
      <c r="H63" s="43">
        <f>IF(INT(E63)-E63,WORKDAY(G63,E63,'附录-节假日'!$A$2:$A$35),WORKDAY(G63,E63-1,'附录-节假日'!$A$2:$A$35))</f>
        <v>43433</v>
      </c>
      <c r="I63" s="45"/>
    </row>
    <row r="64" spans="2:9" s="17" customFormat="1" ht="27" customHeight="1" x14ac:dyDescent="0.15">
      <c r="B64" s="167" t="s">
        <v>218</v>
      </c>
      <c r="C64" s="39">
        <f>C6*C32*E32</f>
        <v>67.498473437818021</v>
      </c>
      <c r="D64" s="39">
        <f>I92</f>
        <v>13.45</v>
      </c>
      <c r="E64" s="39">
        <f t="shared" si="9"/>
        <v>5.1208916954569474</v>
      </c>
      <c r="F64" s="39">
        <f t="shared" si="10"/>
        <v>7.063298890285445</v>
      </c>
      <c r="G64" s="44">
        <v>43434</v>
      </c>
      <c r="H64" s="43">
        <f>IF(INT(E64)-E64,WORKDAY(G64,E64,'附录-节假日'!$A$2:$A$35),WORKDAY(G64,E64-1,'附录-节假日'!$A$2:$A$35))</f>
        <v>43441</v>
      </c>
      <c r="I64" s="45"/>
    </row>
    <row r="65" spans="2:11" s="17" customFormat="1" ht="27" customHeight="1" x14ac:dyDescent="0.15">
      <c r="B65" s="167" t="s">
        <v>219</v>
      </c>
      <c r="C65" s="39">
        <f>C6*C32*F32</f>
        <v>179.99592916751476</v>
      </c>
      <c r="D65" s="39">
        <f>I93</f>
        <v>13.45</v>
      </c>
      <c r="E65" s="39">
        <f t="shared" si="9"/>
        <v>13.655711187885196</v>
      </c>
      <c r="F65" s="39">
        <f t="shared" si="10"/>
        <v>18.835463707427856</v>
      </c>
      <c r="G65" s="44">
        <v>43441</v>
      </c>
      <c r="H65" s="43">
        <f>IF(INT(E65)-E65,WORKDAY(G65,E65,'附录-节假日'!$A$2:$A$35),WORKDAY(G65,E65-1,'附录-节假日'!$A$2:$A$35))</f>
        <v>43460</v>
      </c>
      <c r="I65" s="45"/>
    </row>
    <row r="66" spans="2:11" s="17" customFormat="1" ht="27" customHeight="1" x14ac:dyDescent="0.15">
      <c r="B66" s="167" t="s">
        <v>220</v>
      </c>
      <c r="C66" s="39">
        <f>C6*C32*G32</f>
        <v>157.49643802157539</v>
      </c>
      <c r="D66" s="39">
        <f>I94</f>
        <v>11.85</v>
      </c>
      <c r="E66" s="39">
        <f t="shared" si="9"/>
        <v>13.562080256744631</v>
      </c>
      <c r="F66" s="39">
        <f t="shared" si="10"/>
        <v>18.706317595509837</v>
      </c>
      <c r="G66" s="44">
        <v>43462</v>
      </c>
      <c r="H66" s="43">
        <f>IF(INT(E66)-E66,WORKDAY(G66,E66,'附录-节假日'!$A$2:$A$35),WORKDAY(G66,E66-1,'附录-节假日'!$A$2:$A$35))</f>
        <v>43483</v>
      </c>
      <c r="I66" s="45"/>
    </row>
    <row r="67" spans="2:11" ht="27" customHeight="1" x14ac:dyDescent="0.15">
      <c r="B67" s="167" t="s">
        <v>195</v>
      </c>
      <c r="C67" s="39">
        <f>C6*H17</f>
        <v>93.747879774747133</v>
      </c>
      <c r="D67" s="39">
        <f>I95</f>
        <v>12.7</v>
      </c>
      <c r="E67" s="39">
        <f>IF(ISBLANK(D67),"-",C67*(1/(1-G10))/D67)</f>
        <v>7.5323702213359427</v>
      </c>
      <c r="F67" s="39">
        <f>E67*30/21.75</f>
        <v>10.389476167359922</v>
      </c>
      <c r="G67" s="44">
        <v>43486</v>
      </c>
      <c r="H67" s="43">
        <f>IF(INT(E67)-E67,WORKDAY(G67,E67,'附录-节假日'!$A$2:$A$32),WORKDAY(G67,E67-1,'附录-节假日'!$A$2:$A$32))</f>
        <v>43495</v>
      </c>
      <c r="I67" s="45"/>
    </row>
    <row r="68" spans="2:11" ht="27" customHeight="1" x14ac:dyDescent="0.15">
      <c r="B68" s="163"/>
      <c r="C68" s="163"/>
      <c r="D68" s="163"/>
      <c r="E68" s="163"/>
      <c r="F68" s="163"/>
      <c r="G68" s="163"/>
      <c r="H68" s="163"/>
      <c r="I68" s="163"/>
    </row>
    <row r="69" spans="2:11" ht="35.25" customHeight="1" x14ac:dyDescent="0.15">
      <c r="B69" s="167" t="s">
        <v>231</v>
      </c>
      <c r="C69" s="167" t="s">
        <v>232</v>
      </c>
      <c r="D69" s="167" t="s">
        <v>233</v>
      </c>
      <c r="E69" s="167" t="s">
        <v>234</v>
      </c>
      <c r="F69" s="167" t="s">
        <v>235</v>
      </c>
      <c r="G69" s="167" t="s">
        <v>236</v>
      </c>
      <c r="H69" s="167" t="s">
        <v>237</v>
      </c>
      <c r="I69" s="167" t="s">
        <v>238</v>
      </c>
      <c r="J69" s="226" t="s">
        <v>239</v>
      </c>
      <c r="K69" s="228"/>
    </row>
    <row r="70" spans="2:11" ht="27" customHeight="1" x14ac:dyDescent="0.15">
      <c r="B70" s="167" t="s">
        <v>189</v>
      </c>
      <c r="C70" s="162">
        <v>4</v>
      </c>
      <c r="D70" s="162">
        <v>0</v>
      </c>
      <c r="E70" s="162">
        <v>1</v>
      </c>
      <c r="F70" s="162">
        <v>0</v>
      </c>
      <c r="G70" s="162">
        <v>0</v>
      </c>
      <c r="H70" s="162">
        <v>0</v>
      </c>
      <c r="I70" s="39">
        <f t="shared" ref="I70:I94" si="11">C70*1.6+D70*1.25+E70*1+F70*0.8+G70*0.7+H70*0.5</f>
        <v>7.4</v>
      </c>
      <c r="J70" s="238" t="s">
        <v>240</v>
      </c>
      <c r="K70" s="239"/>
    </row>
    <row r="71" spans="2:11" ht="27" customHeight="1" x14ac:dyDescent="0.15">
      <c r="B71" s="167" t="s">
        <v>191</v>
      </c>
      <c r="C71" s="162">
        <v>0</v>
      </c>
      <c r="D71" s="162">
        <v>1</v>
      </c>
      <c r="E71" s="162">
        <v>1</v>
      </c>
      <c r="F71" s="162">
        <v>0</v>
      </c>
      <c r="G71" s="162">
        <v>0</v>
      </c>
      <c r="H71" s="162">
        <v>0</v>
      </c>
      <c r="I71" s="39">
        <f t="shared" si="11"/>
        <v>2.25</v>
      </c>
      <c r="J71" s="48" t="s">
        <v>241</v>
      </c>
      <c r="K71" s="49"/>
    </row>
    <row r="72" spans="2:11" ht="27" customHeight="1" x14ac:dyDescent="0.15">
      <c r="B72" s="167" t="s">
        <v>192</v>
      </c>
      <c r="C72" s="162">
        <v>0</v>
      </c>
      <c r="D72" s="162">
        <v>2</v>
      </c>
      <c r="E72" s="162">
        <v>0</v>
      </c>
      <c r="F72" s="162">
        <v>0</v>
      </c>
      <c r="G72" s="162">
        <v>0</v>
      </c>
      <c r="H72" s="162">
        <v>0</v>
      </c>
      <c r="I72" s="39">
        <f t="shared" si="11"/>
        <v>2.5</v>
      </c>
      <c r="J72" s="238" t="s">
        <v>242</v>
      </c>
      <c r="K72" s="239"/>
    </row>
    <row r="73" spans="2:11" ht="27" customHeight="1" x14ac:dyDescent="0.15">
      <c r="B73" s="167" t="s">
        <v>193</v>
      </c>
      <c r="C73" s="162">
        <v>0</v>
      </c>
      <c r="D73" s="162">
        <v>0</v>
      </c>
      <c r="E73" s="162">
        <v>2</v>
      </c>
      <c r="F73" s="162">
        <v>2</v>
      </c>
      <c r="G73" s="162">
        <v>0</v>
      </c>
      <c r="H73" s="162">
        <v>0</v>
      </c>
      <c r="I73" s="39">
        <f t="shared" si="11"/>
        <v>3.6</v>
      </c>
      <c r="J73" s="238" t="s">
        <v>243</v>
      </c>
      <c r="K73" s="239"/>
    </row>
    <row r="74" spans="2:11" ht="27" customHeight="1" x14ac:dyDescent="0.15">
      <c r="B74" s="167" t="s">
        <v>194</v>
      </c>
      <c r="C74" s="162">
        <v>0</v>
      </c>
      <c r="D74" s="162">
        <v>1</v>
      </c>
      <c r="E74" s="162">
        <v>1</v>
      </c>
      <c r="F74" s="162">
        <v>0</v>
      </c>
      <c r="G74" s="162">
        <v>0</v>
      </c>
      <c r="H74" s="162">
        <v>0</v>
      </c>
      <c r="I74" s="39">
        <f t="shared" si="11"/>
        <v>2.25</v>
      </c>
      <c r="J74" s="238" t="s">
        <v>244</v>
      </c>
      <c r="K74" s="239"/>
    </row>
    <row r="75" spans="2:11" ht="27" customHeight="1" x14ac:dyDescent="0.15">
      <c r="B75" s="167" t="s">
        <v>197</v>
      </c>
      <c r="C75" s="162">
        <v>1</v>
      </c>
      <c r="D75" s="162">
        <v>1</v>
      </c>
      <c r="E75" s="162">
        <v>1</v>
      </c>
      <c r="F75" s="162">
        <v>0</v>
      </c>
      <c r="G75" s="162">
        <v>0</v>
      </c>
      <c r="H75" s="162">
        <v>0</v>
      </c>
      <c r="I75" s="39">
        <f t="shared" si="11"/>
        <v>3.85</v>
      </c>
      <c r="J75" s="48" t="s">
        <v>241</v>
      </c>
      <c r="K75" s="49"/>
    </row>
    <row r="76" spans="2:11" ht="27" customHeight="1" x14ac:dyDescent="0.15">
      <c r="B76" s="167" t="s">
        <v>198</v>
      </c>
      <c r="C76" s="162">
        <v>1</v>
      </c>
      <c r="D76" s="162">
        <v>2</v>
      </c>
      <c r="E76" s="162">
        <v>1</v>
      </c>
      <c r="F76" s="162">
        <v>0</v>
      </c>
      <c r="G76" s="162">
        <v>0</v>
      </c>
      <c r="H76" s="162">
        <v>0</v>
      </c>
      <c r="I76" s="39">
        <f t="shared" si="11"/>
        <v>5.0999999999999996</v>
      </c>
      <c r="J76" s="238" t="s">
        <v>242</v>
      </c>
      <c r="K76" s="239"/>
    </row>
    <row r="77" spans="2:11" ht="27" customHeight="1" x14ac:dyDescent="0.15">
      <c r="B77" s="167" t="s">
        <v>199</v>
      </c>
      <c r="C77" s="162">
        <v>3</v>
      </c>
      <c r="D77" s="162">
        <v>5</v>
      </c>
      <c r="E77" s="162">
        <v>1</v>
      </c>
      <c r="F77" s="162">
        <v>0</v>
      </c>
      <c r="G77" s="162">
        <v>0</v>
      </c>
      <c r="H77" s="162">
        <v>0</v>
      </c>
      <c r="I77" s="39">
        <f t="shared" si="11"/>
        <v>12.05</v>
      </c>
      <c r="J77" s="238" t="s">
        <v>243</v>
      </c>
      <c r="K77" s="239"/>
    </row>
    <row r="78" spans="2:11" ht="27" customHeight="1" x14ac:dyDescent="0.15">
      <c r="B78" s="167" t="s">
        <v>200</v>
      </c>
      <c r="C78" s="162">
        <v>1</v>
      </c>
      <c r="D78" s="162">
        <v>2</v>
      </c>
      <c r="E78" s="162">
        <v>1</v>
      </c>
      <c r="F78" s="162">
        <v>0</v>
      </c>
      <c r="G78" s="162">
        <v>0</v>
      </c>
      <c r="H78" s="162">
        <v>0</v>
      </c>
      <c r="I78" s="39">
        <f t="shared" si="11"/>
        <v>5.0999999999999996</v>
      </c>
      <c r="J78" s="238" t="s">
        <v>244</v>
      </c>
      <c r="K78" s="239"/>
    </row>
    <row r="79" spans="2:11" ht="27" customHeight="1" x14ac:dyDescent="0.15">
      <c r="B79" s="167" t="s">
        <v>202</v>
      </c>
      <c r="C79" s="162">
        <v>3</v>
      </c>
      <c r="D79" s="162">
        <v>5</v>
      </c>
      <c r="E79" s="162">
        <v>1</v>
      </c>
      <c r="F79" s="162">
        <v>0</v>
      </c>
      <c r="G79" s="162">
        <v>0</v>
      </c>
      <c r="H79" s="162">
        <v>0</v>
      </c>
      <c r="I79" s="39">
        <f t="shared" si="11"/>
        <v>12.05</v>
      </c>
      <c r="J79" s="48" t="s">
        <v>241</v>
      </c>
      <c r="K79" s="49"/>
    </row>
    <row r="80" spans="2:11" ht="27" customHeight="1" x14ac:dyDescent="0.15">
      <c r="B80" s="167" t="s">
        <v>203</v>
      </c>
      <c r="C80" s="162">
        <v>2</v>
      </c>
      <c r="D80" s="162">
        <v>5</v>
      </c>
      <c r="E80" s="162">
        <v>1</v>
      </c>
      <c r="F80" s="162">
        <v>0</v>
      </c>
      <c r="G80" s="162">
        <v>0</v>
      </c>
      <c r="H80" s="162">
        <v>0</v>
      </c>
      <c r="I80" s="39">
        <f t="shared" si="11"/>
        <v>10.45</v>
      </c>
      <c r="J80" s="238" t="s">
        <v>242</v>
      </c>
      <c r="K80" s="239"/>
    </row>
    <row r="81" spans="2:11" ht="27" customHeight="1" x14ac:dyDescent="0.15">
      <c r="B81" s="167" t="s">
        <v>204</v>
      </c>
      <c r="C81" s="162">
        <v>0</v>
      </c>
      <c r="D81" s="162">
        <v>5</v>
      </c>
      <c r="E81" s="162">
        <v>3</v>
      </c>
      <c r="F81" s="162">
        <v>0</v>
      </c>
      <c r="G81" s="162">
        <v>0</v>
      </c>
      <c r="H81" s="162">
        <v>0</v>
      </c>
      <c r="I81" s="39">
        <f t="shared" si="11"/>
        <v>9.25</v>
      </c>
      <c r="J81" s="238" t="s">
        <v>243</v>
      </c>
      <c r="K81" s="239"/>
    </row>
    <row r="82" spans="2:11" ht="27" customHeight="1" x14ac:dyDescent="0.15">
      <c r="B82" s="167" t="s">
        <v>205</v>
      </c>
      <c r="C82" s="162">
        <v>0</v>
      </c>
      <c r="D82" s="162">
        <v>2</v>
      </c>
      <c r="E82" s="162">
        <v>2</v>
      </c>
      <c r="F82" s="162">
        <v>0</v>
      </c>
      <c r="G82" s="162">
        <v>0</v>
      </c>
      <c r="H82" s="162">
        <v>0</v>
      </c>
      <c r="I82" s="39">
        <f t="shared" si="11"/>
        <v>4.5</v>
      </c>
      <c r="J82" s="238" t="s">
        <v>244</v>
      </c>
      <c r="K82" s="239"/>
    </row>
    <row r="83" spans="2:11" ht="27" customHeight="1" x14ac:dyDescent="0.15">
      <c r="B83" s="167" t="s">
        <v>207</v>
      </c>
      <c r="C83" s="162">
        <v>4</v>
      </c>
      <c r="D83" s="162">
        <v>2</v>
      </c>
      <c r="E83" s="162">
        <v>2</v>
      </c>
      <c r="F83" s="162">
        <v>0</v>
      </c>
      <c r="G83" s="162">
        <v>0</v>
      </c>
      <c r="H83" s="162">
        <v>0</v>
      </c>
      <c r="I83" s="39">
        <f t="shared" si="11"/>
        <v>10.9</v>
      </c>
      <c r="J83" s="48" t="s">
        <v>241</v>
      </c>
      <c r="K83" s="49"/>
    </row>
    <row r="84" spans="2:11" ht="27" customHeight="1" x14ac:dyDescent="0.15">
      <c r="B84" s="167" t="s">
        <v>208</v>
      </c>
      <c r="C84" s="162">
        <v>2</v>
      </c>
      <c r="D84" s="162">
        <v>5</v>
      </c>
      <c r="E84" s="162">
        <v>0</v>
      </c>
      <c r="F84" s="162">
        <v>0</v>
      </c>
      <c r="G84" s="162">
        <v>0</v>
      </c>
      <c r="H84" s="162">
        <v>0</v>
      </c>
      <c r="I84" s="39">
        <f t="shared" si="11"/>
        <v>9.4499999999999993</v>
      </c>
      <c r="J84" s="238" t="s">
        <v>242</v>
      </c>
      <c r="K84" s="239"/>
    </row>
    <row r="85" spans="2:11" ht="27" customHeight="1" x14ac:dyDescent="0.15">
      <c r="B85" s="167" t="s">
        <v>209</v>
      </c>
      <c r="C85" s="162">
        <v>0</v>
      </c>
      <c r="D85" s="162">
        <v>4</v>
      </c>
      <c r="E85" s="162">
        <v>6</v>
      </c>
      <c r="F85" s="162">
        <v>0</v>
      </c>
      <c r="G85" s="162">
        <v>0</v>
      </c>
      <c r="H85" s="162">
        <v>0</v>
      </c>
      <c r="I85" s="39">
        <f t="shared" si="11"/>
        <v>11</v>
      </c>
      <c r="J85" s="238" t="s">
        <v>243</v>
      </c>
      <c r="K85" s="239"/>
    </row>
    <row r="86" spans="2:11" ht="27" customHeight="1" x14ac:dyDescent="0.15">
      <c r="B86" s="167" t="s">
        <v>210</v>
      </c>
      <c r="C86" s="162">
        <v>1</v>
      </c>
      <c r="D86" s="162">
        <v>2</v>
      </c>
      <c r="E86" s="162">
        <v>2</v>
      </c>
      <c r="F86" s="162">
        <v>0</v>
      </c>
      <c r="G86" s="162">
        <v>0</v>
      </c>
      <c r="H86" s="162">
        <v>0</v>
      </c>
      <c r="I86" s="39">
        <f t="shared" si="11"/>
        <v>6.1</v>
      </c>
      <c r="J86" s="238" t="s">
        <v>244</v>
      </c>
      <c r="K86" s="239"/>
    </row>
    <row r="87" spans="2:11" ht="27" customHeight="1" x14ac:dyDescent="0.15">
      <c r="B87" s="167" t="s">
        <v>212</v>
      </c>
      <c r="C87" s="162">
        <v>0</v>
      </c>
      <c r="D87" s="162">
        <v>2</v>
      </c>
      <c r="E87" s="162">
        <v>2</v>
      </c>
      <c r="F87" s="162">
        <v>0</v>
      </c>
      <c r="G87" s="162">
        <v>0</v>
      </c>
      <c r="H87" s="162">
        <v>0</v>
      </c>
      <c r="I87" s="39">
        <f t="shared" si="11"/>
        <v>4.5</v>
      </c>
      <c r="J87" s="48" t="s">
        <v>241</v>
      </c>
      <c r="K87" s="49"/>
    </row>
    <row r="88" spans="2:11" ht="27" customHeight="1" x14ac:dyDescent="0.15">
      <c r="B88" s="167" t="s">
        <v>213</v>
      </c>
      <c r="C88" s="162">
        <v>0</v>
      </c>
      <c r="D88" s="162">
        <v>4</v>
      </c>
      <c r="E88" s="162">
        <v>2</v>
      </c>
      <c r="F88" s="162">
        <v>0</v>
      </c>
      <c r="G88" s="162">
        <v>0</v>
      </c>
      <c r="H88" s="162">
        <v>0</v>
      </c>
      <c r="I88" s="39">
        <f t="shared" si="11"/>
        <v>7</v>
      </c>
      <c r="J88" s="238" t="s">
        <v>242</v>
      </c>
      <c r="K88" s="239"/>
    </row>
    <row r="89" spans="2:11" ht="27" customHeight="1" x14ac:dyDescent="0.15">
      <c r="B89" s="167" t="s">
        <v>214</v>
      </c>
      <c r="C89" s="162">
        <v>0</v>
      </c>
      <c r="D89" s="162">
        <v>2</v>
      </c>
      <c r="E89" s="162">
        <v>3</v>
      </c>
      <c r="F89" s="162">
        <v>0</v>
      </c>
      <c r="G89" s="162">
        <v>0</v>
      </c>
      <c r="H89" s="162">
        <v>0</v>
      </c>
      <c r="I89" s="39">
        <f t="shared" si="11"/>
        <v>5.5</v>
      </c>
      <c r="J89" s="238" t="s">
        <v>243</v>
      </c>
      <c r="K89" s="239"/>
    </row>
    <row r="90" spans="2:11" ht="27" customHeight="1" x14ac:dyDescent="0.15">
      <c r="B90" s="167" t="s">
        <v>215</v>
      </c>
      <c r="C90" s="162">
        <v>1</v>
      </c>
      <c r="D90" s="162">
        <v>2</v>
      </c>
      <c r="E90" s="162">
        <v>2</v>
      </c>
      <c r="F90" s="162">
        <v>0</v>
      </c>
      <c r="G90" s="162">
        <v>0</v>
      </c>
      <c r="H90" s="162">
        <v>0</v>
      </c>
      <c r="I90" s="39">
        <f t="shared" si="11"/>
        <v>6.1</v>
      </c>
      <c r="J90" s="238" t="s">
        <v>244</v>
      </c>
      <c r="K90" s="239"/>
    </row>
    <row r="91" spans="2:11" ht="27" customHeight="1" x14ac:dyDescent="0.15">
      <c r="B91" s="167" t="s">
        <v>217</v>
      </c>
      <c r="C91" s="162">
        <v>2</v>
      </c>
      <c r="D91" s="162">
        <v>4</v>
      </c>
      <c r="E91" s="162">
        <v>2</v>
      </c>
      <c r="F91" s="162">
        <v>0</v>
      </c>
      <c r="G91" s="162">
        <v>0</v>
      </c>
      <c r="H91" s="162">
        <v>0</v>
      </c>
      <c r="I91" s="39">
        <f t="shared" si="11"/>
        <v>10.199999999999999</v>
      </c>
      <c r="J91" s="48" t="s">
        <v>241</v>
      </c>
      <c r="K91" s="49"/>
    </row>
    <row r="92" spans="2:11" ht="27" customHeight="1" x14ac:dyDescent="0.15">
      <c r="B92" s="167" t="s">
        <v>218</v>
      </c>
      <c r="C92" s="162">
        <v>2</v>
      </c>
      <c r="D92" s="162">
        <v>5</v>
      </c>
      <c r="E92" s="162">
        <v>4</v>
      </c>
      <c r="F92" s="162">
        <v>0</v>
      </c>
      <c r="G92" s="162">
        <v>0</v>
      </c>
      <c r="H92" s="162">
        <v>0</v>
      </c>
      <c r="I92" s="39">
        <f t="shared" si="11"/>
        <v>13.45</v>
      </c>
      <c r="J92" s="238" t="s">
        <v>242</v>
      </c>
      <c r="K92" s="239"/>
    </row>
    <row r="93" spans="2:11" ht="27" customHeight="1" x14ac:dyDescent="0.15">
      <c r="B93" s="167" t="s">
        <v>219</v>
      </c>
      <c r="C93" s="162">
        <v>2</v>
      </c>
      <c r="D93" s="162">
        <v>5</v>
      </c>
      <c r="E93" s="162">
        <v>4</v>
      </c>
      <c r="F93" s="162">
        <v>0</v>
      </c>
      <c r="G93" s="162">
        <v>0</v>
      </c>
      <c r="H93" s="162">
        <v>0</v>
      </c>
      <c r="I93" s="39">
        <f t="shared" si="11"/>
        <v>13.45</v>
      </c>
      <c r="J93" s="238" t="s">
        <v>243</v>
      </c>
      <c r="K93" s="239"/>
    </row>
    <row r="94" spans="2:11" ht="27" customHeight="1" x14ac:dyDescent="0.15">
      <c r="B94" s="167" t="s">
        <v>220</v>
      </c>
      <c r="C94" s="162">
        <v>1</v>
      </c>
      <c r="D94" s="162">
        <v>5</v>
      </c>
      <c r="E94" s="162">
        <v>4</v>
      </c>
      <c r="F94" s="162">
        <v>0</v>
      </c>
      <c r="G94" s="162">
        <v>0</v>
      </c>
      <c r="H94" s="162">
        <v>0</v>
      </c>
      <c r="I94" s="39">
        <f t="shared" si="11"/>
        <v>11.85</v>
      </c>
      <c r="J94" s="238" t="s">
        <v>244</v>
      </c>
      <c r="K94" s="239"/>
    </row>
    <row r="95" spans="2:11" ht="27" customHeight="1" x14ac:dyDescent="0.15">
      <c r="B95" s="167" t="s">
        <v>195</v>
      </c>
      <c r="C95" s="162">
        <v>2</v>
      </c>
      <c r="D95" s="162">
        <v>6</v>
      </c>
      <c r="E95" s="162">
        <v>2</v>
      </c>
      <c r="F95" s="162">
        <v>0</v>
      </c>
      <c r="G95" s="162">
        <v>0</v>
      </c>
      <c r="H95" s="162">
        <v>0</v>
      </c>
      <c r="I95" s="39">
        <f>C95*1.6+D95*1.25+E95*1+F95*0.8+G95*0.7+H95*0.5</f>
        <v>12.7</v>
      </c>
      <c r="J95" s="238" t="s">
        <v>240</v>
      </c>
      <c r="K95" s="239"/>
    </row>
    <row r="96" spans="2:11" ht="27" customHeight="1" x14ac:dyDescent="0.15">
      <c r="B96" s="240" t="s">
        <v>245</v>
      </c>
      <c r="C96" s="240"/>
      <c r="D96" s="17"/>
      <c r="E96" s="17"/>
      <c r="F96" s="17"/>
      <c r="G96" s="17"/>
      <c r="H96" s="29"/>
      <c r="I96" s="17"/>
    </row>
    <row r="97" spans="2:9" ht="51.6" customHeight="1" x14ac:dyDescent="0.15">
      <c r="B97" s="237" t="s">
        <v>246</v>
      </c>
      <c r="C97" s="237"/>
      <c r="D97" s="237"/>
      <c r="E97" s="237"/>
      <c r="F97" s="17"/>
      <c r="G97" s="17"/>
      <c r="H97" s="29"/>
      <c r="I97" s="17"/>
    </row>
    <row r="98" spans="2:9" ht="27" customHeight="1" x14ac:dyDescent="0.15">
      <c r="B98" s="235" t="s">
        <v>247</v>
      </c>
      <c r="C98" s="226" t="s">
        <v>248</v>
      </c>
      <c r="D98" s="228"/>
      <c r="E98" s="235" t="s">
        <v>249</v>
      </c>
      <c r="F98" s="235" t="s">
        <v>250</v>
      </c>
      <c r="G98" s="235" t="s">
        <v>251</v>
      </c>
      <c r="H98" s="235" t="s">
        <v>252</v>
      </c>
    </row>
    <row r="99" spans="2:9" ht="27" customHeight="1" x14ac:dyDescent="0.15">
      <c r="B99" s="236"/>
      <c r="C99" s="167" t="s">
        <v>248</v>
      </c>
      <c r="D99" s="167" t="s">
        <v>253</v>
      </c>
      <c r="E99" s="236"/>
      <c r="F99" s="236"/>
      <c r="G99" s="236"/>
      <c r="H99" s="236"/>
    </row>
    <row r="100" spans="2:9" ht="27" customHeight="1" x14ac:dyDescent="0.15">
      <c r="B100" s="167" t="s">
        <v>254</v>
      </c>
      <c r="C100" s="16">
        <v>10</v>
      </c>
      <c r="D100" s="39">
        <f>IF(ISERROR($H100*D101),"-",$H100*D101)</f>
        <v>1.25</v>
      </c>
      <c r="E100" s="39">
        <f>IF(ISERROR($H100*E101),"-",$H100*E101)</f>
        <v>5</v>
      </c>
      <c r="F100" s="39">
        <f>IF(ISERROR($H100*F101),"-",$H100*F101)</f>
        <v>7.5</v>
      </c>
      <c r="G100" s="39">
        <f>H100*G101</f>
        <v>1.25</v>
      </c>
      <c r="H100" s="39">
        <f>C100/C101</f>
        <v>25</v>
      </c>
    </row>
    <row r="101" spans="2:9" ht="27" customHeight="1" x14ac:dyDescent="0.15">
      <c r="B101" s="167"/>
      <c r="C101" s="47">
        <v>0.4</v>
      </c>
      <c r="D101" s="47">
        <v>0.05</v>
      </c>
      <c r="E101" s="47">
        <v>0.2</v>
      </c>
      <c r="F101" s="47">
        <v>0.3</v>
      </c>
      <c r="G101" s="47">
        <v>0.05</v>
      </c>
      <c r="H101" s="10"/>
    </row>
    <row r="102" spans="2:9" ht="27" customHeight="1" x14ac:dyDescent="0.15">
      <c r="B102" s="13"/>
      <c r="C102" s="226" t="s">
        <v>255</v>
      </c>
      <c r="D102" s="227"/>
      <c r="E102" s="227"/>
      <c r="F102" s="227"/>
      <c r="G102" s="228"/>
      <c r="H102" s="10"/>
    </row>
    <row r="103" spans="2:9" ht="27" customHeight="1" x14ac:dyDescent="0.15">
      <c r="H103" s="10"/>
    </row>
    <row r="104" spans="2:9" ht="27" customHeight="1" x14ac:dyDescent="0.15">
      <c r="B104" s="229" t="s">
        <v>256</v>
      </c>
      <c r="C104" s="230"/>
      <c r="D104" s="230"/>
      <c r="E104" s="230"/>
      <c r="F104" s="230"/>
      <c r="G104" s="230"/>
      <c r="H104" s="231"/>
    </row>
    <row r="105" spans="2:9" ht="27" customHeight="1" x14ac:dyDescent="0.15">
      <c r="B105" s="232"/>
      <c r="C105" s="233"/>
      <c r="D105" s="233"/>
      <c r="E105" s="233"/>
      <c r="F105" s="233"/>
      <c r="G105" s="233"/>
      <c r="H105" s="234"/>
    </row>
    <row r="106" spans="2:9" x14ac:dyDescent="0.15">
      <c r="H106" s="10"/>
    </row>
    <row r="107" spans="2:9" x14ac:dyDescent="0.15">
      <c r="H107" s="10"/>
    </row>
    <row r="108" spans="2:9" x14ac:dyDescent="0.15">
      <c r="H108" s="10"/>
    </row>
    <row r="109" spans="2:9" x14ac:dyDescent="0.15">
      <c r="H109" s="10"/>
    </row>
  </sheetData>
  <mergeCells count="51">
    <mergeCell ref="H8:I8"/>
    <mergeCell ref="B1:C1"/>
    <mergeCell ref="B2:G2"/>
    <mergeCell ref="H5:I5"/>
    <mergeCell ref="H6:I6"/>
    <mergeCell ref="H7:I7"/>
    <mergeCell ref="B57:F57"/>
    <mergeCell ref="H9:I9"/>
    <mergeCell ref="H10:I10"/>
    <mergeCell ref="B12:C12"/>
    <mergeCell ref="B13:F13"/>
    <mergeCell ref="B14:H14"/>
    <mergeCell ref="B17:B32"/>
    <mergeCell ref="H17:H32"/>
    <mergeCell ref="B33:C33"/>
    <mergeCell ref="B37:F37"/>
    <mergeCell ref="B42:F42"/>
    <mergeCell ref="B47:F47"/>
    <mergeCell ref="B52:F52"/>
    <mergeCell ref="J82:K82"/>
    <mergeCell ref="B62:F62"/>
    <mergeCell ref="J69:K69"/>
    <mergeCell ref="J70:K70"/>
    <mergeCell ref="J72:K72"/>
    <mergeCell ref="J73:K73"/>
    <mergeCell ref="J74:K74"/>
    <mergeCell ref="J76:K76"/>
    <mergeCell ref="J77:K77"/>
    <mergeCell ref="J78:K78"/>
    <mergeCell ref="J80:K80"/>
    <mergeCell ref="J81:K81"/>
    <mergeCell ref="B97:E97"/>
    <mergeCell ref="J84:K84"/>
    <mergeCell ref="J85:K85"/>
    <mergeCell ref="J86:K86"/>
    <mergeCell ref="J88:K88"/>
    <mergeCell ref="J89:K89"/>
    <mergeCell ref="J90:K90"/>
    <mergeCell ref="J92:K92"/>
    <mergeCell ref="J93:K93"/>
    <mergeCell ref="J94:K94"/>
    <mergeCell ref="J95:K95"/>
    <mergeCell ref="B96:C96"/>
    <mergeCell ref="C102:G102"/>
    <mergeCell ref="B104:H105"/>
    <mergeCell ref="B98:B99"/>
    <mergeCell ref="C98:D98"/>
    <mergeCell ref="E98:E99"/>
    <mergeCell ref="F98:F99"/>
    <mergeCell ref="G98:G99"/>
    <mergeCell ref="H98:H99"/>
  </mergeCells>
  <phoneticPr fontId="28" type="noConversion"/>
  <dataValidations count="2">
    <dataValidation allowBlank="1" showInputMessage="1" showErrorMessage="1" prompt="估算规模是“开发工作量估算”sheet中列出的需求项总数。" sqref="C98:C99"/>
    <dataValidation allowBlank="1" showInputMessage="1" showErrorMessage="1" prompt="开发工程师数量如为常数，则以开发工作量/计划工期，得到工期。" sqref="C100"/>
  </dataValidations>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B1:W409"/>
  <sheetViews>
    <sheetView topLeftCell="A109" zoomScale="85" zoomScaleNormal="85" workbookViewId="0">
      <selection activeCell="K115" sqref="K115:K132"/>
    </sheetView>
  </sheetViews>
  <sheetFormatPr defaultColWidth="9.140625" defaultRowHeight="12" x14ac:dyDescent="0.15"/>
  <cols>
    <col min="1" max="1" width="3" style="1" customWidth="1"/>
    <col min="2" max="2" width="14.140625" style="1" customWidth="1"/>
    <col min="3" max="3" width="18.85546875" style="50" customWidth="1"/>
    <col min="4" max="4" width="55.140625"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1" customWidth="1"/>
    <col min="20" max="20" width="17.85546875" style="1" customWidth="1"/>
    <col min="21" max="21" width="9.28515625" style="1" bestFit="1" customWidth="1"/>
    <col min="22" max="22" width="9.42578125" style="1" bestFit="1" customWidth="1"/>
    <col min="23" max="23" width="14.7109375" style="1" customWidth="1"/>
    <col min="24" max="16384" width="9.140625" style="1"/>
  </cols>
  <sheetData>
    <row r="1" spans="2:23" ht="21" customHeight="1" x14ac:dyDescent="0.15">
      <c r="B1" s="52" t="s">
        <v>122</v>
      </c>
    </row>
    <row r="2" spans="2:23" ht="90" customHeight="1" x14ac:dyDescent="0.15">
      <c r="B2" s="216" t="s">
        <v>123</v>
      </c>
      <c r="C2" s="216"/>
      <c r="D2" s="216"/>
      <c r="E2" s="53"/>
      <c r="F2" s="53"/>
      <c r="G2" s="53"/>
      <c r="H2" s="53"/>
      <c r="I2" s="60"/>
      <c r="K2" s="61"/>
      <c r="L2" s="61"/>
      <c r="M2" s="61"/>
      <c r="N2" s="62"/>
      <c r="O2" s="62"/>
      <c r="P2" s="62"/>
      <c r="Q2" s="62"/>
      <c r="R2" s="62"/>
      <c r="S2" s="62"/>
    </row>
    <row r="3" spans="2:23" s="17" customFormat="1" ht="30" customHeight="1" x14ac:dyDescent="0.15">
      <c r="B3" s="54" t="s">
        <v>124</v>
      </c>
      <c r="C3" s="200" t="s">
        <v>125</v>
      </c>
      <c r="D3" s="217"/>
      <c r="E3" s="217"/>
      <c r="F3" s="217"/>
      <c r="G3" s="217"/>
      <c r="H3" s="217"/>
      <c r="I3" s="217"/>
      <c r="J3" s="201"/>
      <c r="K3" s="59" t="s">
        <v>126</v>
      </c>
      <c r="L3" s="218" t="s">
        <v>127</v>
      </c>
      <c r="M3" s="219"/>
      <c r="N3" s="219"/>
      <c r="O3" s="219"/>
      <c r="P3" s="219"/>
      <c r="Q3" s="219"/>
      <c r="R3" s="219"/>
      <c r="S3" s="219"/>
      <c r="T3" s="65"/>
      <c r="U3" s="66"/>
      <c r="V3" s="66"/>
      <c r="W3" s="67"/>
    </row>
    <row r="4" spans="2:23" s="17" customFormat="1" ht="27" customHeight="1" x14ac:dyDescent="0.15">
      <c r="B4" s="54" t="s">
        <v>128</v>
      </c>
      <c r="C4" s="220" t="s">
        <v>129</v>
      </c>
      <c r="D4" s="221"/>
      <c r="E4" s="221"/>
      <c r="F4" s="221"/>
      <c r="G4" s="221"/>
      <c r="H4" s="221"/>
      <c r="I4" s="221"/>
      <c r="J4" s="221"/>
      <c r="K4" s="63" t="s">
        <v>130</v>
      </c>
      <c r="L4" s="222">
        <f>G5/C5*100%</f>
        <v>0</v>
      </c>
      <c r="M4" s="223"/>
      <c r="N4" s="224" t="s">
        <v>131</v>
      </c>
      <c r="O4" s="225"/>
      <c r="P4" s="211">
        <f>技术复杂度评估表!E1</f>
        <v>0.96</v>
      </c>
      <c r="Q4" s="212"/>
      <c r="R4" s="212"/>
      <c r="S4" s="213"/>
      <c r="T4" s="68"/>
      <c r="U4" s="69"/>
      <c r="V4" s="69"/>
      <c r="W4" s="70"/>
    </row>
    <row r="5" spans="2:23" s="17" customFormat="1" ht="40.5" customHeight="1" x14ac:dyDescent="0.15">
      <c r="B5" s="55" t="s">
        <v>132</v>
      </c>
      <c r="C5" s="211">
        <f>SUM(U7:U863)</f>
        <v>946.51666666666688</v>
      </c>
      <c r="D5" s="212"/>
      <c r="E5" s="56"/>
      <c r="F5" s="39" t="s">
        <v>133</v>
      </c>
      <c r="G5" s="212">
        <f>SUM(V7:V74)</f>
        <v>0</v>
      </c>
      <c r="H5" s="212"/>
      <c r="I5" s="212"/>
      <c r="J5" s="213"/>
      <c r="K5" s="214" t="s">
        <v>134</v>
      </c>
      <c r="L5" s="215"/>
      <c r="M5" s="215"/>
      <c r="N5" s="215"/>
      <c r="O5" s="215"/>
      <c r="P5" s="215"/>
      <c r="Q5" s="215"/>
      <c r="R5" s="215"/>
      <c r="S5" s="215"/>
      <c r="T5" s="71"/>
      <c r="U5" s="72"/>
      <c r="V5" s="72"/>
      <c r="W5" s="73"/>
    </row>
    <row r="6" spans="2:23" s="17" customFormat="1" ht="27" customHeight="1" x14ac:dyDescent="0.15">
      <c r="B6" s="55" t="s">
        <v>72</v>
      </c>
      <c r="C6" s="57" t="s">
        <v>135</v>
      </c>
      <c r="D6" s="55" t="s">
        <v>136</v>
      </c>
      <c r="E6" s="55" t="s">
        <v>137</v>
      </c>
      <c r="F6" s="55" t="s">
        <v>138</v>
      </c>
      <c r="G6" s="58" t="s">
        <v>139</v>
      </c>
      <c r="H6" s="59" t="s">
        <v>140</v>
      </c>
      <c r="I6" s="59" t="s">
        <v>141</v>
      </c>
      <c r="J6" s="64" t="s">
        <v>142</v>
      </c>
      <c r="K6" s="64" t="s">
        <v>529</v>
      </c>
      <c r="L6" s="64" t="s">
        <v>530</v>
      </c>
      <c r="M6" s="64" t="s">
        <v>531</v>
      </c>
      <c r="N6" s="64" t="s">
        <v>528</v>
      </c>
      <c r="O6" s="64"/>
      <c r="P6" s="64" t="s">
        <v>143</v>
      </c>
      <c r="Q6" s="64" t="s">
        <v>144</v>
      </c>
      <c r="R6" s="64" t="s">
        <v>145</v>
      </c>
      <c r="S6" s="64" t="s">
        <v>146</v>
      </c>
      <c r="T6" s="64" t="s">
        <v>147</v>
      </c>
      <c r="U6" s="64" t="s">
        <v>148</v>
      </c>
      <c r="V6" s="74" t="s">
        <v>149</v>
      </c>
      <c r="W6" s="58" t="s">
        <v>150</v>
      </c>
    </row>
    <row r="7" spans="2:23" s="150" customFormat="1" ht="18" customHeight="1" x14ac:dyDescent="0.15">
      <c r="B7" s="144" t="str">
        <f t="shared" ref="B7:B38" ca="1" si="0">IF(ISBLANK(D7),"-",COUNT(OFFSET(B$6,0,0,ROW()-ROW(B$6)))+1)</f>
        <v>-</v>
      </c>
      <c r="C7" s="123" t="s">
        <v>284</v>
      </c>
      <c r="D7" s="124"/>
      <c r="E7" s="145"/>
      <c r="F7" s="145"/>
      <c r="G7" s="125"/>
      <c r="H7" s="125"/>
      <c r="I7" s="125"/>
      <c r="J7" s="125"/>
      <c r="K7" s="127"/>
      <c r="L7" s="127"/>
      <c r="M7" s="127"/>
      <c r="N7" s="127"/>
      <c r="O7" s="127"/>
      <c r="P7" s="146"/>
      <c r="Q7" s="146"/>
      <c r="R7" s="146"/>
      <c r="S7" s="147"/>
      <c r="T7" s="148"/>
      <c r="U7" s="146"/>
      <c r="V7" s="146"/>
      <c r="W7" s="149"/>
    </row>
    <row r="8" spans="2:23" s="150" customFormat="1" ht="18" customHeight="1" x14ac:dyDescent="0.15">
      <c r="B8" s="144">
        <f t="shared" ca="1" si="0"/>
        <v>1</v>
      </c>
      <c r="C8" s="125"/>
      <c r="D8" s="123" t="s">
        <v>285</v>
      </c>
      <c r="E8" s="145" t="s">
        <v>116</v>
      </c>
      <c r="F8" s="145" t="s">
        <v>151</v>
      </c>
      <c r="G8" s="125" t="s">
        <v>152</v>
      </c>
      <c r="H8" s="125" t="s">
        <v>155</v>
      </c>
      <c r="I8" s="125">
        <v>0</v>
      </c>
      <c r="J8" s="125" t="s">
        <v>153</v>
      </c>
      <c r="K8" s="127">
        <v>1</v>
      </c>
      <c r="L8" s="127">
        <v>1</v>
      </c>
      <c r="M8" s="127">
        <v>1</v>
      </c>
      <c r="N8" s="127"/>
      <c r="O8" s="127"/>
      <c r="P8" s="146">
        <f t="shared" ref="P8:P71" si="1">IF(OR(ISNUMBER(K8),ISNUMBER(L8),ISNUMBER(M8),ISNUMBER(N8),ISNUMBER(O8)),MIN(K8:O8),"")</f>
        <v>1</v>
      </c>
      <c r="Q8" s="146">
        <f t="shared" ref="Q8:Q71" si="2">IF(OR(ISNUMBER(K8),ISNUMBER(L8),ISNUMBER(M8),ISNUMBER(N8),ISNUMBER(O8)),AVERAGE(K8:O8),"")</f>
        <v>1</v>
      </c>
      <c r="R8" s="146">
        <f t="shared" ref="R8:R71" si="3">IF(OR(ISNUMBER(K8),ISNUMBER(L8),ISNUMBER(M8),ISNUMBER(N8),ISNUMBER(O8)),MAX(K8:O8),"")</f>
        <v>1</v>
      </c>
      <c r="S8" s="147">
        <f t="shared" ref="S8:S71" si="4">IF(AND(ISNUMBER(Q8),Q8&lt;&gt;0),MAX(Q8-P8,R8-Q8)/Q8,"")</f>
        <v>0</v>
      </c>
      <c r="T8" s="148" t="s">
        <v>154</v>
      </c>
      <c r="U8" s="146">
        <f t="shared" ref="U8:U71" si="5">IF(T8="N","",Q8)</f>
        <v>1</v>
      </c>
      <c r="V8" s="146">
        <f t="shared" ref="V8:V71" si="6">IF(I8="","",I8*U8/100)</f>
        <v>0</v>
      </c>
      <c r="W8" s="151"/>
    </row>
    <row r="9" spans="2:23" s="150" customFormat="1" ht="18" customHeight="1" x14ac:dyDescent="0.15">
      <c r="B9" s="144">
        <f t="shared" ca="1" si="0"/>
        <v>2</v>
      </c>
      <c r="C9" s="125"/>
      <c r="D9" s="123" t="s">
        <v>286</v>
      </c>
      <c r="E9" s="145" t="s">
        <v>116</v>
      </c>
      <c r="F9" s="145" t="s">
        <v>151</v>
      </c>
      <c r="G9" s="125" t="s">
        <v>152</v>
      </c>
      <c r="H9" s="125" t="s">
        <v>155</v>
      </c>
      <c r="I9" s="125">
        <v>0</v>
      </c>
      <c r="J9" s="125" t="s">
        <v>153</v>
      </c>
      <c r="K9" s="127">
        <v>1</v>
      </c>
      <c r="L9" s="127">
        <v>1</v>
      </c>
      <c r="M9" s="127">
        <v>1</v>
      </c>
      <c r="N9" s="127"/>
      <c r="O9" s="127"/>
      <c r="P9" s="146">
        <f t="shared" si="1"/>
        <v>1</v>
      </c>
      <c r="Q9" s="146">
        <f t="shared" si="2"/>
        <v>1</v>
      </c>
      <c r="R9" s="146">
        <f t="shared" si="3"/>
        <v>1</v>
      </c>
      <c r="S9" s="147">
        <f t="shared" si="4"/>
        <v>0</v>
      </c>
      <c r="T9" s="148" t="s">
        <v>154</v>
      </c>
      <c r="U9" s="146">
        <f t="shared" si="5"/>
        <v>1</v>
      </c>
      <c r="V9" s="146">
        <f t="shared" si="6"/>
        <v>0</v>
      </c>
      <c r="W9" s="152"/>
    </row>
    <row r="10" spans="2:23" s="150" customFormat="1" ht="18" customHeight="1" x14ac:dyDescent="0.15">
      <c r="B10" s="144">
        <f t="shared" ca="1" si="0"/>
        <v>3</v>
      </c>
      <c r="C10" s="125"/>
      <c r="D10" s="123" t="s">
        <v>287</v>
      </c>
      <c r="E10" s="145" t="s">
        <v>116</v>
      </c>
      <c r="F10" s="145" t="s">
        <v>151</v>
      </c>
      <c r="G10" s="125" t="s">
        <v>152</v>
      </c>
      <c r="H10" s="125" t="s">
        <v>155</v>
      </c>
      <c r="I10" s="125">
        <v>0</v>
      </c>
      <c r="J10" s="125" t="s">
        <v>153</v>
      </c>
      <c r="K10" s="127">
        <v>0.5</v>
      </c>
      <c r="L10" s="127">
        <v>0.5</v>
      </c>
      <c r="M10" s="127">
        <v>0.5</v>
      </c>
      <c r="N10" s="127"/>
      <c r="O10" s="127"/>
      <c r="P10" s="146">
        <f t="shared" si="1"/>
        <v>0.5</v>
      </c>
      <c r="Q10" s="146">
        <f t="shared" si="2"/>
        <v>0.5</v>
      </c>
      <c r="R10" s="146">
        <f t="shared" si="3"/>
        <v>0.5</v>
      </c>
      <c r="S10" s="147">
        <f t="shared" si="4"/>
        <v>0</v>
      </c>
      <c r="T10" s="148" t="s">
        <v>154</v>
      </c>
      <c r="U10" s="146">
        <f t="shared" si="5"/>
        <v>0.5</v>
      </c>
      <c r="V10" s="146">
        <f t="shared" si="6"/>
        <v>0</v>
      </c>
      <c r="W10" s="152"/>
    </row>
    <row r="11" spans="2:23" s="150" customFormat="1" ht="18" customHeight="1" x14ac:dyDescent="0.15">
      <c r="B11" s="144">
        <f t="shared" ca="1" si="0"/>
        <v>4</v>
      </c>
      <c r="C11" s="125"/>
      <c r="D11" s="123" t="s">
        <v>288</v>
      </c>
      <c r="E11" s="145" t="s">
        <v>116</v>
      </c>
      <c r="F11" s="145" t="s">
        <v>151</v>
      </c>
      <c r="G11" s="125" t="s">
        <v>152</v>
      </c>
      <c r="H11" s="125" t="s">
        <v>155</v>
      </c>
      <c r="I11" s="125">
        <v>0</v>
      </c>
      <c r="J11" s="125" t="s">
        <v>153</v>
      </c>
      <c r="K11" s="127">
        <v>1</v>
      </c>
      <c r="L11" s="128">
        <v>1</v>
      </c>
      <c r="M11" s="127">
        <v>1</v>
      </c>
      <c r="N11" s="127"/>
      <c r="O11" s="127"/>
      <c r="P11" s="146">
        <f t="shared" si="1"/>
        <v>1</v>
      </c>
      <c r="Q11" s="146">
        <f t="shared" si="2"/>
        <v>1</v>
      </c>
      <c r="R11" s="146">
        <f t="shared" si="3"/>
        <v>1</v>
      </c>
      <c r="S11" s="147">
        <f t="shared" si="4"/>
        <v>0</v>
      </c>
      <c r="T11" s="148" t="s">
        <v>154</v>
      </c>
      <c r="U11" s="146">
        <f t="shared" si="5"/>
        <v>1</v>
      </c>
      <c r="V11" s="146">
        <f t="shared" si="6"/>
        <v>0</v>
      </c>
      <c r="W11" s="152"/>
    </row>
    <row r="12" spans="2:23" s="150" customFormat="1" ht="18" customHeight="1" x14ac:dyDescent="0.15">
      <c r="B12" s="144">
        <f t="shared" ca="1" si="0"/>
        <v>5</v>
      </c>
      <c r="C12" s="123"/>
      <c r="D12" s="124" t="s">
        <v>289</v>
      </c>
      <c r="E12" s="145" t="s">
        <v>116</v>
      </c>
      <c r="F12" s="145" t="s">
        <v>151</v>
      </c>
      <c r="G12" s="125" t="s">
        <v>152</v>
      </c>
      <c r="H12" s="125" t="s">
        <v>155</v>
      </c>
      <c r="I12" s="125">
        <v>0</v>
      </c>
      <c r="J12" s="125" t="s">
        <v>153</v>
      </c>
      <c r="K12" s="127">
        <v>1</v>
      </c>
      <c r="L12" s="128">
        <v>1</v>
      </c>
      <c r="M12" s="127">
        <v>1</v>
      </c>
      <c r="N12" s="127"/>
      <c r="O12" s="127"/>
      <c r="P12" s="146">
        <f t="shared" si="1"/>
        <v>1</v>
      </c>
      <c r="Q12" s="146">
        <f t="shared" si="2"/>
        <v>1</v>
      </c>
      <c r="R12" s="146">
        <f t="shared" si="3"/>
        <v>1</v>
      </c>
      <c r="S12" s="147">
        <f t="shared" si="4"/>
        <v>0</v>
      </c>
      <c r="T12" s="148" t="s">
        <v>154</v>
      </c>
      <c r="U12" s="146">
        <f t="shared" si="5"/>
        <v>1</v>
      </c>
      <c r="V12" s="146">
        <f t="shared" si="6"/>
        <v>0</v>
      </c>
      <c r="W12" s="152"/>
    </row>
    <row r="13" spans="2:23" s="150" customFormat="1" ht="18" customHeight="1" x14ac:dyDescent="0.15">
      <c r="B13" s="144">
        <f t="shared" ca="1" si="0"/>
        <v>6</v>
      </c>
      <c r="C13" s="123"/>
      <c r="D13" s="124" t="s">
        <v>290</v>
      </c>
      <c r="E13" s="145" t="s">
        <v>116</v>
      </c>
      <c r="F13" s="145" t="s">
        <v>151</v>
      </c>
      <c r="G13" s="125" t="s">
        <v>152</v>
      </c>
      <c r="H13" s="125" t="s">
        <v>155</v>
      </c>
      <c r="I13" s="125">
        <v>0</v>
      </c>
      <c r="J13" s="125" t="s">
        <v>153</v>
      </c>
      <c r="K13" s="127">
        <v>2</v>
      </c>
      <c r="L13" s="128">
        <v>2</v>
      </c>
      <c r="M13" s="127">
        <v>2</v>
      </c>
      <c r="N13" s="127"/>
      <c r="O13" s="127"/>
      <c r="P13" s="146">
        <f t="shared" si="1"/>
        <v>2</v>
      </c>
      <c r="Q13" s="146">
        <f t="shared" si="2"/>
        <v>2</v>
      </c>
      <c r="R13" s="146">
        <f t="shared" si="3"/>
        <v>2</v>
      </c>
      <c r="S13" s="147">
        <f t="shared" si="4"/>
        <v>0</v>
      </c>
      <c r="T13" s="148" t="s">
        <v>154</v>
      </c>
      <c r="U13" s="146">
        <f t="shared" si="5"/>
        <v>2</v>
      </c>
      <c r="V13" s="146">
        <f t="shared" si="6"/>
        <v>0</v>
      </c>
      <c r="W13" s="152"/>
    </row>
    <row r="14" spans="2:23" s="150" customFormat="1" ht="18" customHeight="1" x14ac:dyDescent="0.15">
      <c r="B14" s="144" t="str">
        <f t="shared" ca="1" si="0"/>
        <v>-</v>
      </c>
      <c r="C14" s="123" t="s">
        <v>291</v>
      </c>
      <c r="D14" s="124"/>
      <c r="E14" s="145"/>
      <c r="F14" s="145"/>
      <c r="G14" s="125"/>
      <c r="H14" s="125"/>
      <c r="I14" s="125"/>
      <c r="J14" s="125"/>
      <c r="K14" s="127"/>
      <c r="L14" s="128"/>
      <c r="M14" s="127"/>
      <c r="N14" s="127"/>
      <c r="O14" s="127"/>
      <c r="P14" s="146" t="str">
        <f t="shared" si="1"/>
        <v/>
      </c>
      <c r="Q14" s="146" t="str">
        <f t="shared" si="2"/>
        <v/>
      </c>
      <c r="R14" s="146" t="str">
        <f t="shared" si="3"/>
        <v/>
      </c>
      <c r="S14" s="147" t="str">
        <f t="shared" si="4"/>
        <v/>
      </c>
      <c r="T14" s="148" t="s">
        <v>154</v>
      </c>
      <c r="U14" s="146" t="str">
        <f t="shared" si="5"/>
        <v/>
      </c>
      <c r="V14" s="146" t="str">
        <f t="shared" si="6"/>
        <v/>
      </c>
      <c r="W14" s="152"/>
    </row>
    <row r="15" spans="2:23" s="150" customFormat="1" ht="18" customHeight="1" x14ac:dyDescent="0.15">
      <c r="B15" s="144">
        <f t="shared" ca="1" si="0"/>
        <v>7</v>
      </c>
      <c r="C15" s="125"/>
      <c r="D15" s="123" t="s">
        <v>292</v>
      </c>
      <c r="E15" s="145" t="s">
        <v>116</v>
      </c>
      <c r="F15" s="145" t="s">
        <v>151</v>
      </c>
      <c r="G15" s="125" t="s">
        <v>152</v>
      </c>
      <c r="H15" s="125" t="s">
        <v>155</v>
      </c>
      <c r="I15" s="125">
        <v>0</v>
      </c>
      <c r="J15" s="125" t="s">
        <v>153</v>
      </c>
      <c r="K15" s="127">
        <v>0.5</v>
      </c>
      <c r="L15" s="127">
        <v>0.5</v>
      </c>
      <c r="M15" s="127">
        <v>0.5</v>
      </c>
      <c r="N15" s="127"/>
      <c r="O15" s="127"/>
      <c r="P15" s="146">
        <f t="shared" si="1"/>
        <v>0.5</v>
      </c>
      <c r="Q15" s="146">
        <f t="shared" si="2"/>
        <v>0.5</v>
      </c>
      <c r="R15" s="146">
        <f t="shared" si="3"/>
        <v>0.5</v>
      </c>
      <c r="S15" s="147">
        <f t="shared" si="4"/>
        <v>0</v>
      </c>
      <c r="T15" s="148" t="s">
        <v>154</v>
      </c>
      <c r="U15" s="146">
        <f t="shared" si="5"/>
        <v>0.5</v>
      </c>
      <c r="V15" s="146">
        <f t="shared" si="6"/>
        <v>0</v>
      </c>
      <c r="W15" s="152"/>
    </row>
    <row r="16" spans="2:23" s="150" customFormat="1" ht="18" customHeight="1" x14ac:dyDescent="0.15">
      <c r="B16" s="144">
        <f t="shared" ca="1" si="0"/>
        <v>8</v>
      </c>
      <c r="C16" s="125"/>
      <c r="D16" s="123" t="s">
        <v>293</v>
      </c>
      <c r="E16" s="145" t="s">
        <v>116</v>
      </c>
      <c r="F16" s="145" t="s">
        <v>151</v>
      </c>
      <c r="G16" s="125" t="s">
        <v>152</v>
      </c>
      <c r="H16" s="125" t="s">
        <v>155</v>
      </c>
      <c r="I16" s="125">
        <v>0</v>
      </c>
      <c r="J16" s="125" t="s">
        <v>153</v>
      </c>
      <c r="K16" s="127">
        <v>0.5</v>
      </c>
      <c r="L16" s="127">
        <v>0.5</v>
      </c>
      <c r="M16" s="127">
        <v>0.5</v>
      </c>
      <c r="N16" s="127"/>
      <c r="O16" s="127"/>
      <c r="P16" s="146">
        <f t="shared" si="1"/>
        <v>0.5</v>
      </c>
      <c r="Q16" s="146">
        <f t="shared" si="2"/>
        <v>0.5</v>
      </c>
      <c r="R16" s="146">
        <f t="shared" si="3"/>
        <v>0.5</v>
      </c>
      <c r="S16" s="147">
        <f t="shared" si="4"/>
        <v>0</v>
      </c>
      <c r="T16" s="148" t="s">
        <v>154</v>
      </c>
      <c r="U16" s="146">
        <f t="shared" si="5"/>
        <v>0.5</v>
      </c>
      <c r="V16" s="146">
        <f t="shared" si="6"/>
        <v>0</v>
      </c>
      <c r="W16" s="152"/>
    </row>
    <row r="17" spans="2:23" s="150" customFormat="1" ht="18" customHeight="1" x14ac:dyDescent="0.15">
      <c r="B17" s="144">
        <f t="shared" ca="1" si="0"/>
        <v>9</v>
      </c>
      <c r="C17" s="123"/>
      <c r="D17" s="123" t="s">
        <v>294</v>
      </c>
      <c r="E17" s="145" t="s">
        <v>116</v>
      </c>
      <c r="F17" s="145" t="s">
        <v>151</v>
      </c>
      <c r="G17" s="125" t="s">
        <v>152</v>
      </c>
      <c r="H17" s="125" t="s">
        <v>155</v>
      </c>
      <c r="I17" s="125">
        <v>0</v>
      </c>
      <c r="J17" s="125" t="s">
        <v>153</v>
      </c>
      <c r="K17" s="127">
        <v>0.5</v>
      </c>
      <c r="L17" s="127">
        <v>0.5</v>
      </c>
      <c r="M17" s="127">
        <v>0.5</v>
      </c>
      <c r="N17" s="127"/>
      <c r="O17" s="127"/>
      <c r="P17" s="146">
        <f t="shared" si="1"/>
        <v>0.5</v>
      </c>
      <c r="Q17" s="146">
        <f t="shared" si="2"/>
        <v>0.5</v>
      </c>
      <c r="R17" s="146">
        <f t="shared" si="3"/>
        <v>0.5</v>
      </c>
      <c r="S17" s="147">
        <f t="shared" si="4"/>
        <v>0</v>
      </c>
      <c r="T17" s="148" t="s">
        <v>154</v>
      </c>
      <c r="U17" s="146">
        <f t="shared" si="5"/>
        <v>0.5</v>
      </c>
      <c r="V17" s="146">
        <f t="shared" si="6"/>
        <v>0</v>
      </c>
      <c r="W17" s="152"/>
    </row>
    <row r="18" spans="2:23" s="150" customFormat="1" ht="18" customHeight="1" x14ac:dyDescent="0.15">
      <c r="B18" s="144">
        <f t="shared" ca="1" si="0"/>
        <v>10</v>
      </c>
      <c r="C18" s="123"/>
      <c r="D18" s="123" t="s">
        <v>295</v>
      </c>
      <c r="E18" s="145" t="s">
        <v>116</v>
      </c>
      <c r="F18" s="145" t="s">
        <v>151</v>
      </c>
      <c r="G18" s="125" t="s">
        <v>152</v>
      </c>
      <c r="H18" s="125" t="s">
        <v>155</v>
      </c>
      <c r="I18" s="125">
        <v>0</v>
      </c>
      <c r="J18" s="125" t="s">
        <v>153</v>
      </c>
      <c r="K18" s="127">
        <v>0.5</v>
      </c>
      <c r="L18" s="127">
        <v>0.5</v>
      </c>
      <c r="M18" s="127">
        <v>0.5</v>
      </c>
      <c r="N18" s="127"/>
      <c r="O18" s="127"/>
      <c r="P18" s="146">
        <f t="shared" si="1"/>
        <v>0.5</v>
      </c>
      <c r="Q18" s="146">
        <f t="shared" si="2"/>
        <v>0.5</v>
      </c>
      <c r="R18" s="146">
        <f t="shared" si="3"/>
        <v>0.5</v>
      </c>
      <c r="S18" s="147">
        <f t="shared" si="4"/>
        <v>0</v>
      </c>
      <c r="T18" s="148" t="s">
        <v>154</v>
      </c>
      <c r="U18" s="146">
        <f t="shared" si="5"/>
        <v>0.5</v>
      </c>
      <c r="V18" s="146">
        <f t="shared" si="6"/>
        <v>0</v>
      </c>
      <c r="W18" s="152"/>
    </row>
    <row r="19" spans="2:23" s="150" customFormat="1" ht="18" customHeight="1" x14ac:dyDescent="0.15">
      <c r="B19" s="144">
        <f t="shared" ca="1" si="0"/>
        <v>11</v>
      </c>
      <c r="C19" s="125"/>
      <c r="D19" s="123" t="s">
        <v>290</v>
      </c>
      <c r="E19" s="145" t="s">
        <v>116</v>
      </c>
      <c r="F19" s="145" t="s">
        <v>151</v>
      </c>
      <c r="G19" s="125" t="s">
        <v>152</v>
      </c>
      <c r="H19" s="125" t="s">
        <v>155</v>
      </c>
      <c r="I19" s="125">
        <v>0</v>
      </c>
      <c r="J19" s="125" t="s">
        <v>153</v>
      </c>
      <c r="K19" s="127">
        <v>2</v>
      </c>
      <c r="L19" s="127">
        <v>2</v>
      </c>
      <c r="M19" s="127">
        <v>2</v>
      </c>
      <c r="N19" s="127"/>
      <c r="O19" s="127"/>
      <c r="P19" s="146">
        <f t="shared" si="1"/>
        <v>2</v>
      </c>
      <c r="Q19" s="146">
        <f t="shared" si="2"/>
        <v>2</v>
      </c>
      <c r="R19" s="146">
        <f t="shared" si="3"/>
        <v>2</v>
      </c>
      <c r="S19" s="147">
        <f t="shared" si="4"/>
        <v>0</v>
      </c>
      <c r="T19" s="148" t="s">
        <v>154</v>
      </c>
      <c r="U19" s="146">
        <f t="shared" si="5"/>
        <v>2</v>
      </c>
      <c r="V19" s="146">
        <f t="shared" si="6"/>
        <v>0</v>
      </c>
      <c r="W19" s="152"/>
    </row>
    <row r="20" spans="2:23" s="150" customFormat="1" ht="18" customHeight="1" x14ac:dyDescent="0.15">
      <c r="B20" s="144" t="str">
        <f t="shared" ca="1" si="0"/>
        <v>-</v>
      </c>
      <c r="C20" s="123" t="s">
        <v>296</v>
      </c>
      <c r="D20" s="123"/>
      <c r="E20" s="145"/>
      <c r="F20" s="145"/>
      <c r="G20" s="125"/>
      <c r="H20" s="125" t="s">
        <v>155</v>
      </c>
      <c r="I20" s="125">
        <v>0</v>
      </c>
      <c r="J20" s="125"/>
      <c r="K20" s="127"/>
      <c r="L20" s="127"/>
      <c r="M20" s="127"/>
      <c r="N20" s="127"/>
      <c r="O20" s="127"/>
      <c r="P20" s="146"/>
      <c r="Q20" s="146"/>
      <c r="R20" s="146"/>
      <c r="S20" s="147"/>
      <c r="T20" s="148"/>
      <c r="U20" s="146"/>
      <c r="V20" s="146">
        <f t="shared" si="6"/>
        <v>0</v>
      </c>
      <c r="W20" s="152"/>
    </row>
    <row r="21" spans="2:23" s="150" customFormat="1" ht="18" customHeight="1" x14ac:dyDescent="0.15">
      <c r="B21" s="144">
        <f t="shared" ca="1" si="0"/>
        <v>12</v>
      </c>
      <c r="C21" s="125"/>
      <c r="D21" s="123" t="s">
        <v>296</v>
      </c>
      <c r="E21" s="145" t="s">
        <v>116</v>
      </c>
      <c r="F21" s="145" t="s">
        <v>151</v>
      </c>
      <c r="G21" s="125" t="s">
        <v>152</v>
      </c>
      <c r="H21" s="125" t="s">
        <v>155</v>
      </c>
      <c r="I21" s="125">
        <v>0</v>
      </c>
      <c r="J21" s="125" t="s">
        <v>153</v>
      </c>
      <c r="K21" s="127">
        <v>1.5</v>
      </c>
      <c r="L21" s="127">
        <v>2</v>
      </c>
      <c r="M21" s="127">
        <v>1.8</v>
      </c>
      <c r="N21" s="127"/>
      <c r="O21" s="127"/>
      <c r="P21" s="146">
        <f t="shared" si="1"/>
        <v>1.5</v>
      </c>
      <c r="Q21" s="146">
        <f t="shared" si="2"/>
        <v>1.7666666666666666</v>
      </c>
      <c r="R21" s="146">
        <f t="shared" si="3"/>
        <v>2</v>
      </c>
      <c r="S21" s="147">
        <f t="shared" si="4"/>
        <v>0.15094339622641506</v>
      </c>
      <c r="T21" s="148" t="s">
        <v>154</v>
      </c>
      <c r="U21" s="146">
        <f t="shared" si="5"/>
        <v>1.7666666666666666</v>
      </c>
      <c r="V21" s="146">
        <f t="shared" si="6"/>
        <v>0</v>
      </c>
      <c r="W21" s="152"/>
    </row>
    <row r="22" spans="2:23" s="150" customFormat="1" ht="18" customHeight="1" x14ac:dyDescent="0.15">
      <c r="B22" s="144" t="str">
        <f t="shared" ca="1" si="0"/>
        <v>-</v>
      </c>
      <c r="C22" s="123" t="s">
        <v>297</v>
      </c>
      <c r="D22" s="124"/>
      <c r="E22" s="145"/>
      <c r="F22" s="145"/>
      <c r="G22" s="125"/>
      <c r="H22" s="125"/>
      <c r="I22" s="125"/>
      <c r="J22" s="125"/>
      <c r="K22" s="127"/>
      <c r="L22" s="127"/>
      <c r="M22" s="127"/>
      <c r="N22" s="127"/>
      <c r="O22" s="127"/>
      <c r="P22" s="146"/>
      <c r="Q22" s="146"/>
      <c r="R22" s="146"/>
      <c r="S22" s="147"/>
      <c r="T22" s="148"/>
      <c r="U22" s="146"/>
      <c r="V22" s="146" t="str">
        <f t="shared" si="6"/>
        <v/>
      </c>
      <c r="W22" s="152"/>
    </row>
    <row r="23" spans="2:23" s="150" customFormat="1" ht="18" customHeight="1" x14ac:dyDescent="0.15">
      <c r="B23" s="144">
        <f t="shared" ca="1" si="0"/>
        <v>13</v>
      </c>
      <c r="C23" s="125"/>
      <c r="D23" s="123" t="s">
        <v>298</v>
      </c>
      <c r="E23" s="145" t="s">
        <v>116</v>
      </c>
      <c r="F23" s="145" t="s">
        <v>151</v>
      </c>
      <c r="G23" s="125" t="s">
        <v>152</v>
      </c>
      <c r="H23" s="125" t="s">
        <v>155</v>
      </c>
      <c r="I23" s="125">
        <v>0</v>
      </c>
      <c r="J23" s="125" t="s">
        <v>153</v>
      </c>
      <c r="K23" s="127">
        <v>1</v>
      </c>
      <c r="L23" s="127">
        <v>1</v>
      </c>
      <c r="M23" s="127">
        <v>1</v>
      </c>
      <c r="N23" s="127"/>
      <c r="O23" s="127"/>
      <c r="P23" s="146">
        <f t="shared" si="1"/>
        <v>1</v>
      </c>
      <c r="Q23" s="146">
        <f t="shared" si="2"/>
        <v>1</v>
      </c>
      <c r="R23" s="146">
        <f t="shared" si="3"/>
        <v>1</v>
      </c>
      <c r="S23" s="147">
        <f t="shared" si="4"/>
        <v>0</v>
      </c>
      <c r="T23" s="148" t="s">
        <v>154</v>
      </c>
      <c r="U23" s="146">
        <f t="shared" si="5"/>
        <v>1</v>
      </c>
      <c r="V23" s="146">
        <f t="shared" si="6"/>
        <v>0</v>
      </c>
      <c r="W23" s="152"/>
    </row>
    <row r="24" spans="2:23" s="150" customFormat="1" ht="18" customHeight="1" x14ac:dyDescent="0.15">
      <c r="B24" s="144">
        <f t="shared" ca="1" si="0"/>
        <v>14</v>
      </c>
      <c r="C24" s="125"/>
      <c r="D24" s="123" t="s">
        <v>299</v>
      </c>
      <c r="E24" s="145" t="s">
        <v>116</v>
      </c>
      <c r="F24" s="145" t="s">
        <v>151</v>
      </c>
      <c r="G24" s="125" t="s">
        <v>152</v>
      </c>
      <c r="H24" s="125" t="s">
        <v>155</v>
      </c>
      <c r="I24" s="125">
        <v>0</v>
      </c>
      <c r="J24" s="125" t="s">
        <v>153</v>
      </c>
      <c r="K24" s="127">
        <v>1</v>
      </c>
      <c r="L24" s="127">
        <v>1</v>
      </c>
      <c r="M24" s="127">
        <v>1</v>
      </c>
      <c r="N24" s="127"/>
      <c r="O24" s="127"/>
      <c r="P24" s="146">
        <f t="shared" si="1"/>
        <v>1</v>
      </c>
      <c r="Q24" s="146">
        <f t="shared" si="2"/>
        <v>1</v>
      </c>
      <c r="R24" s="146">
        <f t="shared" si="3"/>
        <v>1</v>
      </c>
      <c r="S24" s="147">
        <f t="shared" si="4"/>
        <v>0</v>
      </c>
      <c r="T24" s="148" t="s">
        <v>154</v>
      </c>
      <c r="U24" s="146">
        <f t="shared" si="5"/>
        <v>1</v>
      </c>
      <c r="V24" s="146">
        <f t="shared" si="6"/>
        <v>0</v>
      </c>
      <c r="W24" s="152"/>
    </row>
    <row r="25" spans="2:23" s="150" customFormat="1" ht="18" customHeight="1" x14ac:dyDescent="0.15">
      <c r="B25" s="144">
        <f t="shared" ca="1" si="0"/>
        <v>15</v>
      </c>
      <c r="C25" s="125"/>
      <c r="D25" s="123" t="s">
        <v>300</v>
      </c>
      <c r="E25" s="145" t="s">
        <v>116</v>
      </c>
      <c r="F25" s="145" t="s">
        <v>151</v>
      </c>
      <c r="G25" s="125" t="s">
        <v>152</v>
      </c>
      <c r="H25" s="125" t="s">
        <v>155</v>
      </c>
      <c r="I25" s="125">
        <v>0</v>
      </c>
      <c r="J25" s="125" t="s">
        <v>153</v>
      </c>
      <c r="K25" s="127">
        <v>2</v>
      </c>
      <c r="L25" s="127">
        <v>2</v>
      </c>
      <c r="M25" s="127">
        <v>1.8</v>
      </c>
      <c r="N25" s="127"/>
      <c r="O25" s="127"/>
      <c r="P25" s="146">
        <f t="shared" si="1"/>
        <v>1.8</v>
      </c>
      <c r="Q25" s="146">
        <f t="shared" si="2"/>
        <v>1.9333333333333333</v>
      </c>
      <c r="R25" s="146">
        <f t="shared" si="3"/>
        <v>2</v>
      </c>
      <c r="S25" s="147">
        <f t="shared" si="4"/>
        <v>6.8965517241379296E-2</v>
      </c>
      <c r="T25" s="148" t="s">
        <v>154</v>
      </c>
      <c r="U25" s="146">
        <f t="shared" si="5"/>
        <v>1.9333333333333333</v>
      </c>
      <c r="V25" s="146">
        <f t="shared" si="6"/>
        <v>0</v>
      </c>
      <c r="W25" s="152"/>
    </row>
    <row r="26" spans="2:23" s="150" customFormat="1" ht="18" customHeight="1" x14ac:dyDescent="0.15">
      <c r="B26" s="144">
        <f t="shared" ca="1" si="0"/>
        <v>16</v>
      </c>
      <c r="C26" s="123"/>
      <c r="D26" s="124" t="s">
        <v>301</v>
      </c>
      <c r="E26" s="145" t="s">
        <v>116</v>
      </c>
      <c r="F26" s="145" t="s">
        <v>151</v>
      </c>
      <c r="G26" s="125" t="s">
        <v>152</v>
      </c>
      <c r="H26" s="125" t="s">
        <v>155</v>
      </c>
      <c r="I26" s="125">
        <v>0</v>
      </c>
      <c r="J26" s="125" t="s">
        <v>153</v>
      </c>
      <c r="K26" s="127">
        <v>1</v>
      </c>
      <c r="L26" s="127">
        <v>1</v>
      </c>
      <c r="M26" s="127">
        <v>1</v>
      </c>
      <c r="N26" s="127"/>
      <c r="O26" s="127"/>
      <c r="P26" s="146">
        <f t="shared" si="1"/>
        <v>1</v>
      </c>
      <c r="Q26" s="146">
        <f t="shared" si="2"/>
        <v>1</v>
      </c>
      <c r="R26" s="146">
        <f t="shared" si="3"/>
        <v>1</v>
      </c>
      <c r="S26" s="147">
        <f t="shared" si="4"/>
        <v>0</v>
      </c>
      <c r="T26" s="148" t="s">
        <v>154</v>
      </c>
      <c r="U26" s="146">
        <f t="shared" si="5"/>
        <v>1</v>
      </c>
      <c r="V26" s="146">
        <f t="shared" si="6"/>
        <v>0</v>
      </c>
      <c r="W26" s="152"/>
    </row>
    <row r="27" spans="2:23" s="150" customFormat="1" ht="18" customHeight="1" x14ac:dyDescent="0.15">
      <c r="B27" s="144">
        <f t="shared" ca="1" si="0"/>
        <v>17</v>
      </c>
      <c r="C27" s="123"/>
      <c r="D27" s="124" t="s">
        <v>302</v>
      </c>
      <c r="E27" s="145" t="s">
        <v>116</v>
      </c>
      <c r="F27" s="145" t="s">
        <v>151</v>
      </c>
      <c r="G27" s="125" t="s">
        <v>152</v>
      </c>
      <c r="H27" s="125" t="s">
        <v>155</v>
      </c>
      <c r="I27" s="125">
        <v>0</v>
      </c>
      <c r="J27" s="125" t="s">
        <v>153</v>
      </c>
      <c r="K27" s="127">
        <v>1</v>
      </c>
      <c r="L27" s="127">
        <v>1</v>
      </c>
      <c r="M27" s="127">
        <v>1</v>
      </c>
      <c r="N27" s="127"/>
      <c r="O27" s="127"/>
      <c r="P27" s="146">
        <f t="shared" si="1"/>
        <v>1</v>
      </c>
      <c r="Q27" s="146">
        <f t="shared" si="2"/>
        <v>1</v>
      </c>
      <c r="R27" s="146">
        <f t="shared" si="3"/>
        <v>1</v>
      </c>
      <c r="S27" s="147">
        <f t="shared" si="4"/>
        <v>0</v>
      </c>
      <c r="T27" s="148" t="s">
        <v>154</v>
      </c>
      <c r="U27" s="146">
        <f t="shared" si="5"/>
        <v>1</v>
      </c>
      <c r="V27" s="146">
        <f t="shared" si="6"/>
        <v>0</v>
      </c>
      <c r="W27" s="152"/>
    </row>
    <row r="28" spans="2:23" s="150" customFormat="1" ht="18" customHeight="1" x14ac:dyDescent="0.15">
      <c r="B28" s="144">
        <f t="shared" ca="1" si="0"/>
        <v>18</v>
      </c>
      <c r="C28" s="123"/>
      <c r="D28" s="124" t="s">
        <v>303</v>
      </c>
      <c r="E28" s="145" t="s">
        <v>116</v>
      </c>
      <c r="F28" s="145" t="s">
        <v>151</v>
      </c>
      <c r="G28" s="125" t="s">
        <v>152</v>
      </c>
      <c r="H28" s="125" t="s">
        <v>155</v>
      </c>
      <c r="I28" s="125">
        <v>0</v>
      </c>
      <c r="J28" s="125" t="s">
        <v>153</v>
      </c>
      <c r="K28" s="127">
        <v>1</v>
      </c>
      <c r="L28" s="127">
        <v>1</v>
      </c>
      <c r="M28" s="127">
        <v>1</v>
      </c>
      <c r="N28" s="127"/>
      <c r="O28" s="127"/>
      <c r="P28" s="146">
        <f t="shared" si="1"/>
        <v>1</v>
      </c>
      <c r="Q28" s="146">
        <f t="shared" si="2"/>
        <v>1</v>
      </c>
      <c r="R28" s="146">
        <f t="shared" si="3"/>
        <v>1</v>
      </c>
      <c r="S28" s="147">
        <f t="shared" si="4"/>
        <v>0</v>
      </c>
      <c r="T28" s="148" t="s">
        <v>154</v>
      </c>
      <c r="U28" s="146">
        <f t="shared" si="5"/>
        <v>1</v>
      </c>
      <c r="V28" s="146">
        <f t="shared" si="6"/>
        <v>0</v>
      </c>
      <c r="W28" s="152"/>
    </row>
    <row r="29" spans="2:23" s="150" customFormat="1" ht="18" customHeight="1" x14ac:dyDescent="0.15">
      <c r="B29" s="144">
        <f t="shared" ca="1" si="0"/>
        <v>19</v>
      </c>
      <c r="C29" s="123"/>
      <c r="D29" s="124" t="s">
        <v>304</v>
      </c>
      <c r="E29" s="145" t="s">
        <v>116</v>
      </c>
      <c r="F29" s="145" t="s">
        <v>151</v>
      </c>
      <c r="G29" s="125" t="s">
        <v>152</v>
      </c>
      <c r="H29" s="125" t="s">
        <v>155</v>
      </c>
      <c r="I29" s="125">
        <v>0</v>
      </c>
      <c r="J29" s="125" t="s">
        <v>157</v>
      </c>
      <c r="K29" s="127">
        <v>2</v>
      </c>
      <c r="L29" s="127">
        <v>2</v>
      </c>
      <c r="M29" s="127">
        <v>2</v>
      </c>
      <c r="N29" s="127"/>
      <c r="O29" s="127"/>
      <c r="P29" s="146">
        <f t="shared" si="1"/>
        <v>2</v>
      </c>
      <c r="Q29" s="146">
        <f t="shared" si="2"/>
        <v>2</v>
      </c>
      <c r="R29" s="146">
        <f t="shared" si="3"/>
        <v>2</v>
      </c>
      <c r="S29" s="147">
        <f t="shared" si="4"/>
        <v>0</v>
      </c>
      <c r="T29" s="148" t="s">
        <v>154</v>
      </c>
      <c r="U29" s="146">
        <f t="shared" si="5"/>
        <v>2</v>
      </c>
      <c r="V29" s="146">
        <f t="shared" si="6"/>
        <v>0</v>
      </c>
      <c r="W29" s="152"/>
    </row>
    <row r="30" spans="2:23" s="150" customFormat="1" ht="18" customHeight="1" x14ac:dyDescent="0.15">
      <c r="B30" s="144" t="str">
        <f t="shared" ca="1" si="0"/>
        <v>-</v>
      </c>
      <c r="C30" s="123" t="s">
        <v>305</v>
      </c>
      <c r="D30" s="124"/>
      <c r="E30" s="145"/>
      <c r="F30" s="145"/>
      <c r="G30" s="125"/>
      <c r="H30" s="125"/>
      <c r="I30" s="125"/>
      <c r="J30" s="125"/>
      <c r="K30" s="127"/>
      <c r="L30" s="127"/>
      <c r="M30" s="127"/>
      <c r="N30" s="127"/>
      <c r="O30" s="127"/>
      <c r="P30" s="146"/>
      <c r="Q30" s="146"/>
      <c r="R30" s="146"/>
      <c r="S30" s="147"/>
      <c r="T30" s="148"/>
      <c r="U30" s="146"/>
      <c r="V30" s="146" t="str">
        <f t="shared" si="6"/>
        <v/>
      </c>
      <c r="W30" s="152"/>
    </row>
    <row r="31" spans="2:23" s="150" customFormat="1" ht="18" customHeight="1" x14ac:dyDescent="0.15">
      <c r="B31" s="144">
        <f t="shared" ca="1" si="0"/>
        <v>20</v>
      </c>
      <c r="C31" s="125"/>
      <c r="D31" s="123" t="s">
        <v>306</v>
      </c>
      <c r="E31" s="145" t="s">
        <v>532</v>
      </c>
      <c r="F31" s="145" t="s">
        <v>151</v>
      </c>
      <c r="G31" s="125" t="s">
        <v>152</v>
      </c>
      <c r="H31" s="125" t="s">
        <v>155</v>
      </c>
      <c r="I31" s="125">
        <v>0</v>
      </c>
      <c r="J31" s="125" t="s">
        <v>153</v>
      </c>
      <c r="K31" s="127">
        <v>5</v>
      </c>
      <c r="L31" s="127">
        <v>4.5</v>
      </c>
      <c r="M31" s="127">
        <v>4.8</v>
      </c>
      <c r="N31" s="127"/>
      <c r="O31" s="127"/>
      <c r="P31" s="146">
        <f t="shared" si="1"/>
        <v>4.5</v>
      </c>
      <c r="Q31" s="146">
        <f t="shared" si="2"/>
        <v>4.7666666666666666</v>
      </c>
      <c r="R31" s="146">
        <f t="shared" si="3"/>
        <v>5</v>
      </c>
      <c r="S31" s="147">
        <f t="shared" si="4"/>
        <v>5.594405594405593E-2</v>
      </c>
      <c r="T31" s="148" t="s">
        <v>154</v>
      </c>
      <c r="U31" s="146">
        <f t="shared" si="5"/>
        <v>4.7666666666666666</v>
      </c>
      <c r="V31" s="146">
        <f t="shared" si="6"/>
        <v>0</v>
      </c>
      <c r="W31" s="152"/>
    </row>
    <row r="32" spans="2:23" s="150" customFormat="1" ht="18" customHeight="1" x14ac:dyDescent="0.15">
      <c r="B32" s="144" t="str">
        <f t="shared" ca="1" si="0"/>
        <v>-</v>
      </c>
      <c r="C32" s="129" t="s">
        <v>307</v>
      </c>
      <c r="D32" s="123"/>
      <c r="E32" s="145"/>
      <c r="F32" s="145"/>
      <c r="G32" s="125"/>
      <c r="H32" s="125"/>
      <c r="I32" s="125"/>
      <c r="J32" s="125"/>
      <c r="K32" s="127"/>
      <c r="L32" s="127"/>
      <c r="M32" s="127"/>
      <c r="N32" s="127"/>
      <c r="O32" s="127"/>
      <c r="P32" s="146"/>
      <c r="Q32" s="146"/>
      <c r="R32" s="146"/>
      <c r="S32" s="147"/>
      <c r="T32" s="148"/>
      <c r="U32" s="146"/>
      <c r="V32" s="146" t="str">
        <f t="shared" si="6"/>
        <v/>
      </c>
      <c r="W32" s="152"/>
    </row>
    <row r="33" spans="2:23" s="150" customFormat="1" ht="18" customHeight="1" x14ac:dyDescent="0.15">
      <c r="B33" s="144">
        <f t="shared" ca="1" si="0"/>
        <v>21</v>
      </c>
      <c r="C33" s="125"/>
      <c r="D33" s="123" t="s">
        <v>308</v>
      </c>
      <c r="E33" s="145" t="s">
        <v>532</v>
      </c>
      <c r="F33" s="145" t="s">
        <v>151</v>
      </c>
      <c r="G33" s="125" t="s">
        <v>152</v>
      </c>
      <c r="H33" s="125" t="s">
        <v>155</v>
      </c>
      <c r="I33" s="125">
        <v>0</v>
      </c>
      <c r="J33" s="125" t="s">
        <v>153</v>
      </c>
      <c r="K33" s="127">
        <v>15</v>
      </c>
      <c r="L33" s="127">
        <v>14</v>
      </c>
      <c r="M33" s="127">
        <v>14.5</v>
      </c>
      <c r="N33" s="127"/>
      <c r="O33" s="127"/>
      <c r="P33" s="146">
        <f t="shared" si="1"/>
        <v>14</v>
      </c>
      <c r="Q33" s="146">
        <f t="shared" si="2"/>
        <v>14.5</v>
      </c>
      <c r="R33" s="146">
        <f t="shared" si="3"/>
        <v>15</v>
      </c>
      <c r="S33" s="147">
        <f t="shared" si="4"/>
        <v>3.4482758620689655E-2</v>
      </c>
      <c r="T33" s="148" t="s">
        <v>154</v>
      </c>
      <c r="U33" s="146">
        <f t="shared" si="5"/>
        <v>14.5</v>
      </c>
      <c r="V33" s="146">
        <f t="shared" si="6"/>
        <v>0</v>
      </c>
      <c r="W33" s="152"/>
    </row>
    <row r="34" spans="2:23" s="150" customFormat="1" ht="18" customHeight="1" x14ac:dyDescent="0.15">
      <c r="B34" s="144">
        <f t="shared" ca="1" si="0"/>
        <v>22</v>
      </c>
      <c r="C34" s="125"/>
      <c r="D34" s="123" t="s">
        <v>309</v>
      </c>
      <c r="E34" s="145" t="s">
        <v>532</v>
      </c>
      <c r="F34" s="145" t="s">
        <v>151</v>
      </c>
      <c r="G34" s="125" t="s">
        <v>152</v>
      </c>
      <c r="H34" s="125" t="s">
        <v>155</v>
      </c>
      <c r="I34" s="125">
        <v>0</v>
      </c>
      <c r="J34" s="125" t="s">
        <v>153</v>
      </c>
      <c r="K34" s="127">
        <v>1</v>
      </c>
      <c r="L34" s="127">
        <v>1</v>
      </c>
      <c r="M34" s="127">
        <v>1</v>
      </c>
      <c r="N34" s="127"/>
      <c r="O34" s="127"/>
      <c r="P34" s="146">
        <f t="shared" si="1"/>
        <v>1</v>
      </c>
      <c r="Q34" s="146">
        <f t="shared" si="2"/>
        <v>1</v>
      </c>
      <c r="R34" s="146">
        <f t="shared" si="3"/>
        <v>1</v>
      </c>
      <c r="S34" s="147">
        <f t="shared" si="4"/>
        <v>0</v>
      </c>
      <c r="T34" s="148" t="s">
        <v>154</v>
      </c>
      <c r="U34" s="146">
        <f t="shared" si="5"/>
        <v>1</v>
      </c>
      <c r="V34" s="146">
        <f t="shared" si="6"/>
        <v>0</v>
      </c>
      <c r="W34" s="152"/>
    </row>
    <row r="35" spans="2:23" s="150" customFormat="1" ht="18" customHeight="1" x14ac:dyDescent="0.15">
      <c r="B35" s="144">
        <f t="shared" ca="1" si="0"/>
        <v>23</v>
      </c>
      <c r="C35" s="123"/>
      <c r="D35" s="124" t="s">
        <v>310</v>
      </c>
      <c r="E35" s="145" t="s">
        <v>532</v>
      </c>
      <c r="F35" s="145" t="s">
        <v>151</v>
      </c>
      <c r="G35" s="125" t="s">
        <v>152</v>
      </c>
      <c r="H35" s="125" t="s">
        <v>155</v>
      </c>
      <c r="I35" s="125">
        <v>0</v>
      </c>
      <c r="J35" s="125" t="s">
        <v>153</v>
      </c>
      <c r="K35" s="127">
        <v>5</v>
      </c>
      <c r="L35" s="127">
        <v>4.5</v>
      </c>
      <c r="M35" s="127">
        <v>5</v>
      </c>
      <c r="N35" s="127"/>
      <c r="O35" s="127"/>
      <c r="P35" s="146">
        <f t="shared" si="1"/>
        <v>4.5</v>
      </c>
      <c r="Q35" s="146">
        <f t="shared" si="2"/>
        <v>4.833333333333333</v>
      </c>
      <c r="R35" s="146">
        <f t="shared" si="3"/>
        <v>5</v>
      </c>
      <c r="S35" s="147">
        <f t="shared" si="4"/>
        <v>6.8965517241379254E-2</v>
      </c>
      <c r="T35" s="148" t="s">
        <v>154</v>
      </c>
      <c r="U35" s="146">
        <f t="shared" si="5"/>
        <v>4.833333333333333</v>
      </c>
      <c r="V35" s="146">
        <f t="shared" si="6"/>
        <v>0</v>
      </c>
      <c r="W35" s="152"/>
    </row>
    <row r="36" spans="2:23" s="150" customFormat="1" ht="18" customHeight="1" x14ac:dyDescent="0.15">
      <c r="B36" s="144">
        <f t="shared" ca="1" si="0"/>
        <v>24</v>
      </c>
      <c r="C36" s="123"/>
      <c r="D36" s="124" t="s">
        <v>311</v>
      </c>
      <c r="E36" s="145" t="s">
        <v>532</v>
      </c>
      <c r="F36" s="145" t="s">
        <v>151</v>
      </c>
      <c r="G36" s="125" t="s">
        <v>152</v>
      </c>
      <c r="H36" s="125" t="s">
        <v>155</v>
      </c>
      <c r="I36" s="125">
        <v>0</v>
      </c>
      <c r="J36" s="125" t="s">
        <v>153</v>
      </c>
      <c r="K36" s="127">
        <v>4.5</v>
      </c>
      <c r="L36" s="127">
        <v>5</v>
      </c>
      <c r="M36" s="127">
        <v>5</v>
      </c>
      <c r="N36" s="127"/>
      <c r="O36" s="127"/>
      <c r="P36" s="146">
        <f t="shared" si="1"/>
        <v>4.5</v>
      </c>
      <c r="Q36" s="146">
        <f t="shared" si="2"/>
        <v>4.833333333333333</v>
      </c>
      <c r="R36" s="146">
        <f t="shared" si="3"/>
        <v>5</v>
      </c>
      <c r="S36" s="147">
        <f t="shared" si="4"/>
        <v>6.8965517241379254E-2</v>
      </c>
      <c r="T36" s="148" t="s">
        <v>154</v>
      </c>
      <c r="U36" s="146">
        <f t="shared" si="5"/>
        <v>4.833333333333333</v>
      </c>
      <c r="V36" s="146">
        <f t="shared" si="6"/>
        <v>0</v>
      </c>
      <c r="W36" s="152"/>
    </row>
    <row r="37" spans="2:23" s="150" customFormat="1" ht="18" customHeight="1" x14ac:dyDescent="0.15">
      <c r="B37" s="144" t="str">
        <f t="shared" ca="1" si="0"/>
        <v>-</v>
      </c>
      <c r="C37" s="123" t="s">
        <v>312</v>
      </c>
      <c r="D37" s="124"/>
      <c r="E37" s="145"/>
      <c r="F37" s="145"/>
      <c r="G37" s="125"/>
      <c r="H37" s="125"/>
      <c r="I37" s="125"/>
      <c r="J37" s="125"/>
      <c r="K37" s="127"/>
      <c r="L37" s="127"/>
      <c r="M37" s="127"/>
      <c r="N37" s="127"/>
      <c r="O37" s="127"/>
      <c r="P37" s="146"/>
      <c r="Q37" s="146"/>
      <c r="R37" s="146"/>
      <c r="S37" s="147"/>
      <c r="T37" s="148"/>
      <c r="U37" s="146"/>
      <c r="V37" s="146" t="str">
        <f t="shared" si="6"/>
        <v/>
      </c>
      <c r="W37" s="152"/>
    </row>
    <row r="38" spans="2:23" s="150" customFormat="1" ht="18" customHeight="1" x14ac:dyDescent="0.15">
      <c r="B38" s="144">
        <f t="shared" ca="1" si="0"/>
        <v>25</v>
      </c>
      <c r="C38" s="123"/>
      <c r="D38" s="124" t="s">
        <v>313</v>
      </c>
      <c r="E38" s="145" t="s">
        <v>532</v>
      </c>
      <c r="F38" s="145" t="s">
        <v>151</v>
      </c>
      <c r="G38" s="125" t="s">
        <v>152</v>
      </c>
      <c r="H38" s="125" t="s">
        <v>155</v>
      </c>
      <c r="I38" s="125">
        <v>0</v>
      </c>
      <c r="J38" s="125" t="s">
        <v>153</v>
      </c>
      <c r="K38" s="127">
        <v>0.2</v>
      </c>
      <c r="L38" s="127">
        <v>0.2</v>
      </c>
      <c r="M38" s="127">
        <v>0.2</v>
      </c>
      <c r="N38" s="127"/>
      <c r="O38" s="127"/>
      <c r="P38" s="146">
        <f t="shared" si="1"/>
        <v>0.2</v>
      </c>
      <c r="Q38" s="146">
        <f t="shared" si="2"/>
        <v>0.20000000000000004</v>
      </c>
      <c r="R38" s="146">
        <f t="shared" si="3"/>
        <v>0.2</v>
      </c>
      <c r="S38" s="147">
        <f t="shared" si="4"/>
        <v>1.3877787807814454E-16</v>
      </c>
      <c r="T38" s="148" t="s">
        <v>154</v>
      </c>
      <c r="U38" s="146">
        <f t="shared" si="5"/>
        <v>0.20000000000000004</v>
      </c>
      <c r="V38" s="146">
        <f t="shared" si="6"/>
        <v>0</v>
      </c>
      <c r="W38" s="152"/>
    </row>
    <row r="39" spans="2:23" s="150" customFormat="1" ht="18" customHeight="1" x14ac:dyDescent="0.15">
      <c r="B39" s="144">
        <f t="shared" ref="B39:B102" ca="1" si="7">IF(ISBLANK(D39),"-",COUNT(OFFSET(B$6,0,0,ROW()-ROW(B$6)))+1)</f>
        <v>26</v>
      </c>
      <c r="C39" s="125"/>
      <c r="D39" s="123" t="s">
        <v>314</v>
      </c>
      <c r="E39" s="145" t="s">
        <v>532</v>
      </c>
      <c r="F39" s="145" t="s">
        <v>151</v>
      </c>
      <c r="G39" s="125" t="s">
        <v>152</v>
      </c>
      <c r="H39" s="125" t="s">
        <v>155</v>
      </c>
      <c r="I39" s="125">
        <v>0</v>
      </c>
      <c r="J39" s="125" t="s">
        <v>153</v>
      </c>
      <c r="K39" s="127">
        <v>0.3</v>
      </c>
      <c r="L39" s="127">
        <v>0.3</v>
      </c>
      <c r="M39" s="127">
        <v>0.3</v>
      </c>
      <c r="N39" s="127"/>
      <c r="O39" s="127"/>
      <c r="P39" s="146">
        <f t="shared" si="1"/>
        <v>0.3</v>
      </c>
      <c r="Q39" s="146">
        <f t="shared" si="2"/>
        <v>0.3</v>
      </c>
      <c r="R39" s="146">
        <f t="shared" si="3"/>
        <v>0.3</v>
      </c>
      <c r="S39" s="147">
        <f t="shared" si="4"/>
        <v>0</v>
      </c>
      <c r="T39" s="148" t="s">
        <v>154</v>
      </c>
      <c r="U39" s="146">
        <f t="shared" si="5"/>
        <v>0.3</v>
      </c>
      <c r="V39" s="146">
        <f t="shared" si="6"/>
        <v>0</v>
      </c>
      <c r="W39" s="152"/>
    </row>
    <row r="40" spans="2:23" s="150" customFormat="1" ht="18" customHeight="1" x14ac:dyDescent="0.15">
      <c r="B40" s="144">
        <f t="shared" ca="1" si="7"/>
        <v>27</v>
      </c>
      <c r="C40" s="125"/>
      <c r="D40" s="123" t="s">
        <v>315</v>
      </c>
      <c r="E40" s="145" t="s">
        <v>532</v>
      </c>
      <c r="F40" s="145" t="s">
        <v>151</v>
      </c>
      <c r="G40" s="125" t="s">
        <v>156</v>
      </c>
      <c r="H40" s="125" t="s">
        <v>155</v>
      </c>
      <c r="I40" s="125">
        <v>0</v>
      </c>
      <c r="J40" s="125" t="s">
        <v>153</v>
      </c>
      <c r="K40" s="127">
        <v>1</v>
      </c>
      <c r="L40" s="127">
        <v>1</v>
      </c>
      <c r="M40" s="127">
        <v>1.2</v>
      </c>
      <c r="N40" s="127"/>
      <c r="O40" s="127"/>
      <c r="P40" s="146">
        <f t="shared" si="1"/>
        <v>1</v>
      </c>
      <c r="Q40" s="146">
        <f t="shared" si="2"/>
        <v>1.0666666666666667</v>
      </c>
      <c r="R40" s="146">
        <f t="shared" si="3"/>
        <v>1.2</v>
      </c>
      <c r="S40" s="147">
        <f t="shared" si="4"/>
        <v>0.12499999999999997</v>
      </c>
      <c r="T40" s="148" t="s">
        <v>154</v>
      </c>
      <c r="U40" s="146">
        <f t="shared" si="5"/>
        <v>1.0666666666666667</v>
      </c>
      <c r="V40" s="146">
        <f t="shared" si="6"/>
        <v>0</v>
      </c>
      <c r="W40" s="152"/>
    </row>
    <row r="41" spans="2:23" s="150" customFormat="1" ht="18" customHeight="1" x14ac:dyDescent="0.15">
      <c r="B41" s="144">
        <f t="shared" ca="1" si="7"/>
        <v>28</v>
      </c>
      <c r="C41" s="125"/>
      <c r="D41" s="123" t="s">
        <v>316</v>
      </c>
      <c r="E41" s="145" t="s">
        <v>532</v>
      </c>
      <c r="F41" s="145" t="s">
        <v>151</v>
      </c>
      <c r="G41" s="125" t="s">
        <v>152</v>
      </c>
      <c r="H41" s="125" t="s">
        <v>155</v>
      </c>
      <c r="I41" s="125">
        <v>0</v>
      </c>
      <c r="J41" s="125" t="s">
        <v>153</v>
      </c>
      <c r="K41" s="127">
        <v>0.2</v>
      </c>
      <c r="L41" s="127">
        <v>0.2</v>
      </c>
      <c r="M41" s="127">
        <v>0.2</v>
      </c>
      <c r="N41" s="127"/>
      <c r="O41" s="127"/>
      <c r="P41" s="146">
        <f t="shared" si="1"/>
        <v>0.2</v>
      </c>
      <c r="Q41" s="146">
        <f t="shared" si="2"/>
        <v>0.20000000000000004</v>
      </c>
      <c r="R41" s="146">
        <f t="shared" si="3"/>
        <v>0.2</v>
      </c>
      <c r="S41" s="147">
        <f t="shared" si="4"/>
        <v>1.3877787807814454E-16</v>
      </c>
      <c r="T41" s="148" t="s">
        <v>154</v>
      </c>
      <c r="U41" s="146">
        <f t="shared" si="5"/>
        <v>0.20000000000000004</v>
      </c>
      <c r="V41" s="146">
        <f t="shared" si="6"/>
        <v>0</v>
      </c>
      <c r="W41" s="152"/>
    </row>
    <row r="42" spans="2:23" s="154" customFormat="1" ht="18" customHeight="1" x14ac:dyDescent="0.15">
      <c r="B42" s="144" t="str">
        <f t="shared" ca="1" si="7"/>
        <v>-</v>
      </c>
      <c r="C42" s="123" t="s">
        <v>317</v>
      </c>
      <c r="D42" s="123"/>
      <c r="E42" s="153"/>
      <c r="F42" s="145"/>
      <c r="G42" s="125"/>
      <c r="H42" s="125"/>
      <c r="I42" s="125"/>
      <c r="J42" s="125"/>
      <c r="K42" s="127"/>
      <c r="L42" s="127"/>
      <c r="M42" s="127"/>
      <c r="N42" s="127"/>
      <c r="O42" s="127"/>
      <c r="P42" s="146"/>
      <c r="Q42" s="146"/>
      <c r="R42" s="146"/>
      <c r="S42" s="147"/>
      <c r="T42" s="148"/>
      <c r="U42" s="146"/>
      <c r="V42" s="146" t="str">
        <f t="shared" si="6"/>
        <v/>
      </c>
      <c r="W42" s="152"/>
    </row>
    <row r="43" spans="2:23" s="154" customFormat="1" ht="18" customHeight="1" x14ac:dyDescent="0.15">
      <c r="B43" s="144">
        <f t="shared" ca="1" si="7"/>
        <v>29</v>
      </c>
      <c r="C43" s="123"/>
      <c r="D43" s="123" t="s">
        <v>314</v>
      </c>
      <c r="E43" s="153" t="s">
        <v>117</v>
      </c>
      <c r="F43" s="145" t="s">
        <v>151</v>
      </c>
      <c r="G43" s="125" t="s">
        <v>152</v>
      </c>
      <c r="H43" s="125" t="s">
        <v>155</v>
      </c>
      <c r="I43" s="125">
        <v>0</v>
      </c>
      <c r="J43" s="125" t="s">
        <v>153</v>
      </c>
      <c r="K43" s="127">
        <v>0.3</v>
      </c>
      <c r="L43" s="127">
        <v>0.3</v>
      </c>
      <c r="M43" s="127">
        <v>0.3</v>
      </c>
      <c r="N43" s="127"/>
      <c r="O43" s="127"/>
      <c r="P43" s="146">
        <f t="shared" si="1"/>
        <v>0.3</v>
      </c>
      <c r="Q43" s="146">
        <f t="shared" si="2"/>
        <v>0.3</v>
      </c>
      <c r="R43" s="146">
        <f t="shared" si="3"/>
        <v>0.3</v>
      </c>
      <c r="S43" s="147">
        <f t="shared" si="4"/>
        <v>0</v>
      </c>
      <c r="T43" s="148" t="s">
        <v>154</v>
      </c>
      <c r="U43" s="146">
        <f t="shared" si="5"/>
        <v>0.3</v>
      </c>
      <c r="V43" s="146">
        <f t="shared" si="6"/>
        <v>0</v>
      </c>
      <c r="W43" s="152"/>
    </row>
    <row r="44" spans="2:23" s="154" customFormat="1" ht="18" customHeight="1" x14ac:dyDescent="0.15">
      <c r="B44" s="144">
        <f t="shared" ca="1" si="7"/>
        <v>30</v>
      </c>
      <c r="C44" s="125"/>
      <c r="D44" s="123" t="s">
        <v>318</v>
      </c>
      <c r="E44" s="153" t="s">
        <v>117</v>
      </c>
      <c r="F44" s="145" t="s">
        <v>151</v>
      </c>
      <c r="G44" s="125" t="s">
        <v>152</v>
      </c>
      <c r="H44" s="125" t="s">
        <v>155</v>
      </c>
      <c r="I44" s="125">
        <v>0</v>
      </c>
      <c r="J44" s="125" t="s">
        <v>153</v>
      </c>
      <c r="K44" s="127">
        <v>4</v>
      </c>
      <c r="L44" s="127">
        <v>4</v>
      </c>
      <c r="M44" s="127">
        <v>4</v>
      </c>
      <c r="N44" s="127"/>
      <c r="O44" s="127"/>
      <c r="P44" s="146">
        <f t="shared" si="1"/>
        <v>4</v>
      </c>
      <c r="Q44" s="146">
        <f t="shared" si="2"/>
        <v>4</v>
      </c>
      <c r="R44" s="146">
        <f t="shared" si="3"/>
        <v>4</v>
      </c>
      <c r="S44" s="147">
        <f t="shared" si="4"/>
        <v>0</v>
      </c>
      <c r="T44" s="148" t="s">
        <v>154</v>
      </c>
      <c r="U44" s="146">
        <f t="shared" si="5"/>
        <v>4</v>
      </c>
      <c r="V44" s="146">
        <f t="shared" si="6"/>
        <v>0</v>
      </c>
      <c r="W44" s="152"/>
    </row>
    <row r="45" spans="2:23" s="154" customFormat="1" ht="18" customHeight="1" x14ac:dyDescent="0.15">
      <c r="B45" s="144">
        <f t="shared" ca="1" si="7"/>
        <v>31</v>
      </c>
      <c r="C45" s="125"/>
      <c r="D45" s="123" t="s">
        <v>319</v>
      </c>
      <c r="E45" s="153" t="s">
        <v>117</v>
      </c>
      <c r="F45" s="145" t="s">
        <v>151</v>
      </c>
      <c r="G45" s="125" t="s">
        <v>152</v>
      </c>
      <c r="H45" s="125" t="s">
        <v>155</v>
      </c>
      <c r="I45" s="125">
        <v>0</v>
      </c>
      <c r="J45" s="125" t="s">
        <v>153</v>
      </c>
      <c r="K45" s="127">
        <v>0.5</v>
      </c>
      <c r="L45" s="127">
        <v>0.5</v>
      </c>
      <c r="M45" s="127">
        <v>0.5</v>
      </c>
      <c r="N45" s="127"/>
      <c r="O45" s="127"/>
      <c r="P45" s="146">
        <f t="shared" si="1"/>
        <v>0.5</v>
      </c>
      <c r="Q45" s="146">
        <f t="shared" si="2"/>
        <v>0.5</v>
      </c>
      <c r="R45" s="146">
        <f t="shared" si="3"/>
        <v>0.5</v>
      </c>
      <c r="S45" s="147">
        <f t="shared" si="4"/>
        <v>0</v>
      </c>
      <c r="T45" s="148" t="s">
        <v>154</v>
      </c>
      <c r="U45" s="146">
        <f t="shared" si="5"/>
        <v>0.5</v>
      </c>
      <c r="V45" s="146">
        <f t="shared" si="6"/>
        <v>0</v>
      </c>
      <c r="W45" s="152"/>
    </row>
    <row r="46" spans="2:23" s="154" customFormat="1" ht="18" customHeight="1" x14ac:dyDescent="0.15">
      <c r="B46" s="144">
        <f t="shared" ca="1" si="7"/>
        <v>32</v>
      </c>
      <c r="C46" s="125"/>
      <c r="D46" s="123" t="s">
        <v>316</v>
      </c>
      <c r="E46" s="153" t="s">
        <v>117</v>
      </c>
      <c r="F46" s="145" t="s">
        <v>151</v>
      </c>
      <c r="G46" s="125" t="s">
        <v>156</v>
      </c>
      <c r="H46" s="125" t="s">
        <v>155</v>
      </c>
      <c r="I46" s="125">
        <v>0</v>
      </c>
      <c r="J46" s="125" t="s">
        <v>153</v>
      </c>
      <c r="K46" s="127">
        <v>0.2</v>
      </c>
      <c r="L46" s="127">
        <v>0.2</v>
      </c>
      <c r="M46" s="127">
        <v>0.2</v>
      </c>
      <c r="N46" s="127"/>
      <c r="O46" s="127"/>
      <c r="P46" s="146">
        <f t="shared" si="1"/>
        <v>0.2</v>
      </c>
      <c r="Q46" s="146">
        <f t="shared" si="2"/>
        <v>0.20000000000000004</v>
      </c>
      <c r="R46" s="146">
        <f t="shared" si="3"/>
        <v>0.2</v>
      </c>
      <c r="S46" s="147">
        <f t="shared" si="4"/>
        <v>1.3877787807814454E-16</v>
      </c>
      <c r="T46" s="148" t="s">
        <v>154</v>
      </c>
      <c r="U46" s="146">
        <f t="shared" si="5"/>
        <v>0.20000000000000004</v>
      </c>
      <c r="V46" s="146">
        <f t="shared" si="6"/>
        <v>0</v>
      </c>
      <c r="W46" s="152"/>
    </row>
    <row r="47" spans="2:23" s="154" customFormat="1" ht="18" customHeight="1" x14ac:dyDescent="0.15">
      <c r="B47" s="144">
        <f t="shared" ca="1" si="7"/>
        <v>33</v>
      </c>
      <c r="C47" s="125"/>
      <c r="D47" s="123" t="s">
        <v>313</v>
      </c>
      <c r="E47" s="153" t="s">
        <v>117</v>
      </c>
      <c r="F47" s="145" t="s">
        <v>151</v>
      </c>
      <c r="G47" s="125" t="s">
        <v>152</v>
      </c>
      <c r="H47" s="125" t="s">
        <v>155</v>
      </c>
      <c r="I47" s="125">
        <v>0</v>
      </c>
      <c r="J47" s="125" t="s">
        <v>153</v>
      </c>
      <c r="K47" s="127">
        <v>0.2</v>
      </c>
      <c r="L47" s="127">
        <v>0.2</v>
      </c>
      <c r="M47" s="127">
        <v>0.2</v>
      </c>
      <c r="N47" s="127"/>
      <c r="O47" s="127"/>
      <c r="P47" s="146">
        <f t="shared" si="1"/>
        <v>0.2</v>
      </c>
      <c r="Q47" s="146">
        <f t="shared" si="2"/>
        <v>0.20000000000000004</v>
      </c>
      <c r="R47" s="146">
        <f t="shared" si="3"/>
        <v>0.2</v>
      </c>
      <c r="S47" s="147">
        <f t="shared" si="4"/>
        <v>1.3877787807814454E-16</v>
      </c>
      <c r="T47" s="148" t="s">
        <v>154</v>
      </c>
      <c r="U47" s="146">
        <f t="shared" si="5"/>
        <v>0.20000000000000004</v>
      </c>
      <c r="V47" s="146">
        <f t="shared" si="6"/>
        <v>0</v>
      </c>
      <c r="W47" s="152"/>
    </row>
    <row r="48" spans="2:23" s="154" customFormat="1" ht="18" customHeight="1" x14ac:dyDescent="0.15">
      <c r="B48" s="144" t="str">
        <f t="shared" ca="1" si="7"/>
        <v>-</v>
      </c>
      <c r="C48" s="123" t="s">
        <v>320</v>
      </c>
      <c r="D48" s="123"/>
      <c r="E48" s="153"/>
      <c r="F48" s="145"/>
      <c r="G48" s="125"/>
      <c r="H48" s="125"/>
      <c r="I48" s="125"/>
      <c r="J48" s="125"/>
      <c r="K48" s="127"/>
      <c r="L48" s="127"/>
      <c r="M48" s="127"/>
      <c r="N48" s="127"/>
      <c r="O48" s="127"/>
      <c r="P48" s="146"/>
      <c r="Q48" s="146"/>
      <c r="R48" s="146"/>
      <c r="S48" s="147"/>
      <c r="T48" s="148"/>
      <c r="U48" s="146"/>
      <c r="V48" s="146" t="str">
        <f t="shared" si="6"/>
        <v/>
      </c>
      <c r="W48" s="152"/>
    </row>
    <row r="49" spans="2:23" s="154" customFormat="1" ht="18" customHeight="1" x14ac:dyDescent="0.15">
      <c r="B49" s="144">
        <f t="shared" ca="1" si="7"/>
        <v>34</v>
      </c>
      <c r="C49" s="125"/>
      <c r="D49" s="123" t="s">
        <v>321</v>
      </c>
      <c r="E49" s="153" t="s">
        <v>117</v>
      </c>
      <c r="F49" s="145" t="s">
        <v>151</v>
      </c>
      <c r="G49" s="125" t="s">
        <v>152</v>
      </c>
      <c r="H49" s="125" t="s">
        <v>155</v>
      </c>
      <c r="I49" s="125">
        <v>0</v>
      </c>
      <c r="J49" s="125" t="s">
        <v>153</v>
      </c>
      <c r="K49" s="127">
        <v>0.5</v>
      </c>
      <c r="L49" s="127">
        <v>0.5</v>
      </c>
      <c r="M49" s="127">
        <v>0.5</v>
      </c>
      <c r="N49" s="127"/>
      <c r="O49" s="127"/>
      <c r="P49" s="146">
        <f t="shared" si="1"/>
        <v>0.5</v>
      </c>
      <c r="Q49" s="146">
        <f t="shared" si="2"/>
        <v>0.5</v>
      </c>
      <c r="R49" s="146">
        <f t="shared" si="3"/>
        <v>0.5</v>
      </c>
      <c r="S49" s="147">
        <f t="shared" si="4"/>
        <v>0</v>
      </c>
      <c r="T49" s="148" t="s">
        <v>154</v>
      </c>
      <c r="U49" s="146">
        <f t="shared" si="5"/>
        <v>0.5</v>
      </c>
      <c r="V49" s="146">
        <f t="shared" si="6"/>
        <v>0</v>
      </c>
      <c r="W49" s="152"/>
    </row>
    <row r="50" spans="2:23" s="154" customFormat="1" ht="18" customHeight="1" x14ac:dyDescent="0.15">
      <c r="B50" s="144">
        <f t="shared" ca="1" si="7"/>
        <v>35</v>
      </c>
      <c r="C50" s="123"/>
      <c r="D50" s="123" t="s">
        <v>316</v>
      </c>
      <c r="E50" s="153" t="s">
        <v>117</v>
      </c>
      <c r="F50" s="145" t="s">
        <v>151</v>
      </c>
      <c r="G50" s="125" t="s">
        <v>152</v>
      </c>
      <c r="H50" s="125" t="s">
        <v>155</v>
      </c>
      <c r="I50" s="125">
        <v>0</v>
      </c>
      <c r="J50" s="125" t="s">
        <v>153</v>
      </c>
      <c r="K50" s="127">
        <v>0.2</v>
      </c>
      <c r="L50" s="127">
        <v>0.2</v>
      </c>
      <c r="M50" s="127">
        <v>0.2</v>
      </c>
      <c r="N50" s="127"/>
      <c r="O50" s="127"/>
      <c r="P50" s="146">
        <f t="shared" si="1"/>
        <v>0.2</v>
      </c>
      <c r="Q50" s="146">
        <f t="shared" si="2"/>
        <v>0.20000000000000004</v>
      </c>
      <c r="R50" s="146">
        <f t="shared" si="3"/>
        <v>0.2</v>
      </c>
      <c r="S50" s="147">
        <f t="shared" si="4"/>
        <v>1.3877787807814454E-16</v>
      </c>
      <c r="T50" s="148" t="s">
        <v>154</v>
      </c>
      <c r="U50" s="146">
        <f t="shared" si="5"/>
        <v>0.20000000000000004</v>
      </c>
      <c r="V50" s="146">
        <f t="shared" si="6"/>
        <v>0</v>
      </c>
      <c r="W50" s="152"/>
    </row>
    <row r="51" spans="2:23" s="154" customFormat="1" ht="18" customHeight="1" x14ac:dyDescent="0.15">
      <c r="B51" s="144">
        <f t="shared" ca="1" si="7"/>
        <v>36</v>
      </c>
      <c r="C51" s="125"/>
      <c r="D51" s="123" t="s">
        <v>313</v>
      </c>
      <c r="E51" s="153" t="s">
        <v>117</v>
      </c>
      <c r="F51" s="145" t="s">
        <v>151</v>
      </c>
      <c r="G51" s="125" t="s">
        <v>152</v>
      </c>
      <c r="H51" s="125" t="s">
        <v>155</v>
      </c>
      <c r="I51" s="125">
        <v>0</v>
      </c>
      <c r="J51" s="125" t="s">
        <v>153</v>
      </c>
      <c r="K51" s="127">
        <v>0.2</v>
      </c>
      <c r="L51" s="127">
        <v>0.2</v>
      </c>
      <c r="M51" s="127">
        <v>0.2</v>
      </c>
      <c r="N51" s="127"/>
      <c r="O51" s="127"/>
      <c r="P51" s="146">
        <f t="shared" si="1"/>
        <v>0.2</v>
      </c>
      <c r="Q51" s="146">
        <f t="shared" si="2"/>
        <v>0.20000000000000004</v>
      </c>
      <c r="R51" s="146">
        <f t="shared" si="3"/>
        <v>0.2</v>
      </c>
      <c r="S51" s="147">
        <f t="shared" si="4"/>
        <v>1.3877787807814454E-16</v>
      </c>
      <c r="T51" s="148" t="s">
        <v>154</v>
      </c>
      <c r="U51" s="146">
        <f t="shared" si="5"/>
        <v>0.20000000000000004</v>
      </c>
      <c r="V51" s="146">
        <f t="shared" si="6"/>
        <v>0</v>
      </c>
      <c r="W51" s="152"/>
    </row>
    <row r="52" spans="2:23" s="154" customFormat="1" ht="18" customHeight="1" x14ac:dyDescent="0.15">
      <c r="B52" s="144" t="str">
        <f t="shared" ca="1" si="7"/>
        <v>-</v>
      </c>
      <c r="C52" s="123" t="s">
        <v>322</v>
      </c>
      <c r="D52" s="124"/>
      <c r="E52" s="153"/>
      <c r="F52" s="145"/>
      <c r="G52" s="125"/>
      <c r="H52" s="125"/>
      <c r="I52" s="125"/>
      <c r="J52" s="125"/>
      <c r="K52" s="127"/>
      <c r="L52" s="128"/>
      <c r="M52" s="127"/>
      <c r="N52" s="127"/>
      <c r="O52" s="127"/>
      <c r="P52" s="146"/>
      <c r="Q52" s="146"/>
      <c r="R52" s="146"/>
      <c r="S52" s="147"/>
      <c r="T52" s="148"/>
      <c r="U52" s="146"/>
      <c r="V52" s="146" t="str">
        <f t="shared" si="6"/>
        <v/>
      </c>
      <c r="W52" s="152"/>
    </row>
    <row r="53" spans="2:23" s="154" customFormat="1" ht="18" customHeight="1" x14ac:dyDescent="0.15">
      <c r="B53" s="144">
        <f t="shared" ca="1" si="7"/>
        <v>37</v>
      </c>
      <c r="C53" s="125"/>
      <c r="D53" s="123" t="s">
        <v>323</v>
      </c>
      <c r="E53" s="153" t="s">
        <v>533</v>
      </c>
      <c r="F53" s="145" t="s">
        <v>151</v>
      </c>
      <c r="G53" s="125" t="s">
        <v>156</v>
      </c>
      <c r="H53" s="125" t="s">
        <v>155</v>
      </c>
      <c r="I53" s="125">
        <v>0</v>
      </c>
      <c r="J53" s="125" t="s">
        <v>153</v>
      </c>
      <c r="K53" s="127">
        <v>3</v>
      </c>
      <c r="L53" s="127">
        <v>3</v>
      </c>
      <c r="M53" s="127">
        <v>3</v>
      </c>
      <c r="N53" s="127"/>
      <c r="O53" s="127"/>
      <c r="P53" s="146">
        <f t="shared" si="1"/>
        <v>3</v>
      </c>
      <c r="Q53" s="146">
        <f t="shared" si="2"/>
        <v>3</v>
      </c>
      <c r="R53" s="146">
        <f t="shared" si="3"/>
        <v>3</v>
      </c>
      <c r="S53" s="147">
        <f t="shared" si="4"/>
        <v>0</v>
      </c>
      <c r="T53" s="148" t="s">
        <v>154</v>
      </c>
      <c r="U53" s="146">
        <f t="shared" si="5"/>
        <v>3</v>
      </c>
      <c r="V53" s="146">
        <f t="shared" si="6"/>
        <v>0</v>
      </c>
      <c r="W53" s="152"/>
    </row>
    <row r="54" spans="2:23" s="154" customFormat="1" ht="18" customHeight="1" x14ac:dyDescent="0.15">
      <c r="B54" s="144">
        <f t="shared" ca="1" si="7"/>
        <v>38</v>
      </c>
      <c r="C54" s="125"/>
      <c r="D54" s="123" t="s">
        <v>324</v>
      </c>
      <c r="E54" s="153" t="s">
        <v>533</v>
      </c>
      <c r="F54" s="145" t="s">
        <v>151</v>
      </c>
      <c r="G54" s="125" t="s">
        <v>152</v>
      </c>
      <c r="H54" s="125" t="s">
        <v>155</v>
      </c>
      <c r="I54" s="125">
        <v>0</v>
      </c>
      <c r="J54" s="125" t="s">
        <v>153</v>
      </c>
      <c r="K54" s="127">
        <v>2</v>
      </c>
      <c r="L54" s="127">
        <v>2</v>
      </c>
      <c r="M54" s="127">
        <v>2</v>
      </c>
      <c r="N54" s="127"/>
      <c r="O54" s="127"/>
      <c r="P54" s="146">
        <f t="shared" si="1"/>
        <v>2</v>
      </c>
      <c r="Q54" s="146">
        <f t="shared" si="2"/>
        <v>2</v>
      </c>
      <c r="R54" s="146">
        <f t="shared" si="3"/>
        <v>2</v>
      </c>
      <c r="S54" s="147">
        <f t="shared" si="4"/>
        <v>0</v>
      </c>
      <c r="T54" s="148" t="s">
        <v>154</v>
      </c>
      <c r="U54" s="146">
        <f t="shared" si="5"/>
        <v>2</v>
      </c>
      <c r="V54" s="146">
        <f t="shared" si="6"/>
        <v>0</v>
      </c>
      <c r="W54" s="152"/>
    </row>
    <row r="55" spans="2:23" s="154" customFormat="1" ht="18" customHeight="1" x14ac:dyDescent="0.15">
      <c r="B55" s="144">
        <f t="shared" ca="1" si="7"/>
        <v>39</v>
      </c>
      <c r="C55" s="125"/>
      <c r="D55" s="123" t="s">
        <v>325</v>
      </c>
      <c r="E55" s="153" t="s">
        <v>533</v>
      </c>
      <c r="F55" s="145" t="s">
        <v>151</v>
      </c>
      <c r="G55" s="125" t="s">
        <v>152</v>
      </c>
      <c r="H55" s="125" t="s">
        <v>155</v>
      </c>
      <c r="I55" s="125">
        <v>0</v>
      </c>
      <c r="J55" s="125" t="s">
        <v>153</v>
      </c>
      <c r="K55" s="127">
        <v>2</v>
      </c>
      <c r="L55" s="127">
        <v>2</v>
      </c>
      <c r="M55" s="127">
        <v>2</v>
      </c>
      <c r="N55" s="127"/>
      <c r="O55" s="127"/>
      <c r="P55" s="146">
        <f t="shared" si="1"/>
        <v>2</v>
      </c>
      <c r="Q55" s="146">
        <f t="shared" si="2"/>
        <v>2</v>
      </c>
      <c r="R55" s="146">
        <f t="shared" si="3"/>
        <v>2</v>
      </c>
      <c r="S55" s="147">
        <f t="shared" si="4"/>
        <v>0</v>
      </c>
      <c r="T55" s="148" t="s">
        <v>154</v>
      </c>
      <c r="U55" s="146">
        <f t="shared" si="5"/>
        <v>2</v>
      </c>
      <c r="V55" s="146">
        <f t="shared" si="6"/>
        <v>0</v>
      </c>
      <c r="W55" s="152"/>
    </row>
    <row r="56" spans="2:23" s="154" customFormat="1" ht="18" customHeight="1" x14ac:dyDescent="0.15">
      <c r="B56" s="144">
        <f t="shared" ca="1" si="7"/>
        <v>40</v>
      </c>
      <c r="C56" s="125"/>
      <c r="D56" s="123" t="s">
        <v>326</v>
      </c>
      <c r="E56" s="153" t="s">
        <v>533</v>
      </c>
      <c r="F56" s="145" t="s">
        <v>151</v>
      </c>
      <c r="G56" s="125" t="s">
        <v>152</v>
      </c>
      <c r="H56" s="125" t="s">
        <v>155</v>
      </c>
      <c r="I56" s="125">
        <v>0</v>
      </c>
      <c r="J56" s="125" t="s">
        <v>153</v>
      </c>
      <c r="K56" s="127">
        <v>2</v>
      </c>
      <c r="L56" s="127">
        <v>2</v>
      </c>
      <c r="M56" s="127">
        <v>2</v>
      </c>
      <c r="N56" s="127"/>
      <c r="O56" s="127"/>
      <c r="P56" s="146">
        <f t="shared" si="1"/>
        <v>2</v>
      </c>
      <c r="Q56" s="146">
        <f t="shared" si="2"/>
        <v>2</v>
      </c>
      <c r="R56" s="146">
        <f t="shared" si="3"/>
        <v>2</v>
      </c>
      <c r="S56" s="147">
        <f t="shared" si="4"/>
        <v>0</v>
      </c>
      <c r="T56" s="148" t="s">
        <v>154</v>
      </c>
      <c r="U56" s="146">
        <f t="shared" si="5"/>
        <v>2</v>
      </c>
      <c r="V56" s="146">
        <f t="shared" si="6"/>
        <v>0</v>
      </c>
      <c r="W56" s="152"/>
    </row>
    <row r="57" spans="2:23" s="154" customFormat="1" ht="18" customHeight="1" x14ac:dyDescent="0.15">
      <c r="B57" s="144">
        <f t="shared" ca="1" si="7"/>
        <v>41</v>
      </c>
      <c r="C57" s="125"/>
      <c r="D57" s="123" t="s">
        <v>327</v>
      </c>
      <c r="E57" s="153" t="s">
        <v>533</v>
      </c>
      <c r="F57" s="145" t="s">
        <v>151</v>
      </c>
      <c r="G57" s="125" t="s">
        <v>152</v>
      </c>
      <c r="H57" s="125" t="s">
        <v>155</v>
      </c>
      <c r="I57" s="125">
        <v>0</v>
      </c>
      <c r="J57" s="125" t="s">
        <v>153</v>
      </c>
      <c r="K57" s="127">
        <v>2</v>
      </c>
      <c r="L57" s="127">
        <v>2</v>
      </c>
      <c r="M57" s="127">
        <v>2</v>
      </c>
      <c r="N57" s="127"/>
      <c r="O57" s="127"/>
      <c r="P57" s="146">
        <f t="shared" si="1"/>
        <v>2</v>
      </c>
      <c r="Q57" s="146">
        <f t="shared" si="2"/>
        <v>2</v>
      </c>
      <c r="R57" s="146">
        <f t="shared" si="3"/>
        <v>2</v>
      </c>
      <c r="S57" s="147">
        <f t="shared" si="4"/>
        <v>0</v>
      </c>
      <c r="T57" s="148" t="s">
        <v>154</v>
      </c>
      <c r="U57" s="146">
        <f t="shared" si="5"/>
        <v>2</v>
      </c>
      <c r="V57" s="146">
        <f t="shared" si="6"/>
        <v>0</v>
      </c>
      <c r="W57" s="152"/>
    </row>
    <row r="58" spans="2:23" s="154" customFormat="1" ht="18" customHeight="1" x14ac:dyDescent="0.15">
      <c r="B58" s="144">
        <f t="shared" ca="1" si="7"/>
        <v>42</v>
      </c>
      <c r="C58" s="125"/>
      <c r="D58" s="123" t="s">
        <v>328</v>
      </c>
      <c r="E58" s="153" t="s">
        <v>533</v>
      </c>
      <c r="F58" s="145" t="s">
        <v>151</v>
      </c>
      <c r="G58" s="125" t="s">
        <v>156</v>
      </c>
      <c r="H58" s="125" t="s">
        <v>155</v>
      </c>
      <c r="I58" s="125">
        <v>0</v>
      </c>
      <c r="J58" s="125" t="s">
        <v>157</v>
      </c>
      <c r="K58" s="127">
        <v>2</v>
      </c>
      <c r="L58" s="127">
        <v>2</v>
      </c>
      <c r="M58" s="127">
        <v>2</v>
      </c>
      <c r="N58" s="127"/>
      <c r="O58" s="127"/>
      <c r="P58" s="146">
        <f t="shared" si="1"/>
        <v>2</v>
      </c>
      <c r="Q58" s="146">
        <f t="shared" si="2"/>
        <v>2</v>
      </c>
      <c r="R58" s="146">
        <f t="shared" si="3"/>
        <v>2</v>
      </c>
      <c r="S58" s="147">
        <f t="shared" si="4"/>
        <v>0</v>
      </c>
      <c r="T58" s="148" t="s">
        <v>154</v>
      </c>
      <c r="U58" s="146">
        <f t="shared" si="5"/>
        <v>2</v>
      </c>
      <c r="V58" s="146">
        <f t="shared" si="6"/>
        <v>0</v>
      </c>
      <c r="W58" s="152"/>
    </row>
    <row r="59" spans="2:23" s="154" customFormat="1" ht="18" customHeight="1" x14ac:dyDescent="0.15">
      <c r="B59" s="144">
        <f t="shared" ca="1" si="7"/>
        <v>43</v>
      </c>
      <c r="C59" s="125"/>
      <c r="D59" s="123" t="s">
        <v>329</v>
      </c>
      <c r="E59" s="153" t="s">
        <v>533</v>
      </c>
      <c r="F59" s="145" t="s">
        <v>151</v>
      </c>
      <c r="G59" s="125" t="s">
        <v>152</v>
      </c>
      <c r="H59" s="125" t="s">
        <v>155</v>
      </c>
      <c r="I59" s="125">
        <v>0</v>
      </c>
      <c r="J59" s="125" t="s">
        <v>153</v>
      </c>
      <c r="K59" s="127">
        <v>2</v>
      </c>
      <c r="L59" s="127">
        <v>2</v>
      </c>
      <c r="M59" s="127">
        <v>2</v>
      </c>
      <c r="N59" s="127"/>
      <c r="O59" s="127"/>
      <c r="P59" s="146">
        <f t="shared" si="1"/>
        <v>2</v>
      </c>
      <c r="Q59" s="146">
        <f t="shared" si="2"/>
        <v>2</v>
      </c>
      <c r="R59" s="146">
        <f t="shared" si="3"/>
        <v>2</v>
      </c>
      <c r="S59" s="147">
        <f t="shared" si="4"/>
        <v>0</v>
      </c>
      <c r="T59" s="148" t="s">
        <v>154</v>
      </c>
      <c r="U59" s="146">
        <f t="shared" si="5"/>
        <v>2</v>
      </c>
      <c r="V59" s="146">
        <f t="shared" si="6"/>
        <v>0</v>
      </c>
      <c r="W59" s="152"/>
    </row>
    <row r="60" spans="2:23" s="154" customFormat="1" ht="18" customHeight="1" x14ac:dyDescent="0.15">
      <c r="B60" s="144">
        <f t="shared" ca="1" si="7"/>
        <v>44</v>
      </c>
      <c r="C60" s="125"/>
      <c r="D60" s="123" t="s">
        <v>330</v>
      </c>
      <c r="E60" s="153" t="s">
        <v>533</v>
      </c>
      <c r="F60" s="145" t="s">
        <v>151</v>
      </c>
      <c r="G60" s="125" t="s">
        <v>152</v>
      </c>
      <c r="H60" s="125" t="s">
        <v>155</v>
      </c>
      <c r="I60" s="125">
        <v>0</v>
      </c>
      <c r="J60" s="125" t="s">
        <v>153</v>
      </c>
      <c r="K60" s="127">
        <v>5</v>
      </c>
      <c r="L60" s="127">
        <v>5</v>
      </c>
      <c r="M60" s="127">
        <v>5</v>
      </c>
      <c r="N60" s="127"/>
      <c r="O60" s="127"/>
      <c r="P60" s="146">
        <f t="shared" si="1"/>
        <v>5</v>
      </c>
      <c r="Q60" s="146">
        <f t="shared" si="2"/>
        <v>5</v>
      </c>
      <c r="R60" s="146">
        <f t="shared" si="3"/>
        <v>5</v>
      </c>
      <c r="S60" s="147">
        <f t="shared" si="4"/>
        <v>0</v>
      </c>
      <c r="T60" s="148" t="s">
        <v>154</v>
      </c>
      <c r="U60" s="146">
        <f t="shared" si="5"/>
        <v>5</v>
      </c>
      <c r="V60" s="146">
        <f t="shared" si="6"/>
        <v>0</v>
      </c>
      <c r="W60" s="152"/>
    </row>
    <row r="61" spans="2:23" s="154" customFormat="1" ht="18" customHeight="1" x14ac:dyDescent="0.15">
      <c r="B61" s="144">
        <f t="shared" ca="1" si="7"/>
        <v>45</v>
      </c>
      <c r="C61" s="125"/>
      <c r="D61" s="123" t="s">
        <v>331</v>
      </c>
      <c r="E61" s="153" t="s">
        <v>533</v>
      </c>
      <c r="F61" s="145" t="s">
        <v>151</v>
      </c>
      <c r="G61" s="125" t="s">
        <v>152</v>
      </c>
      <c r="H61" s="125" t="s">
        <v>155</v>
      </c>
      <c r="I61" s="125">
        <v>0</v>
      </c>
      <c r="J61" s="125" t="s">
        <v>153</v>
      </c>
      <c r="K61" s="127">
        <v>5</v>
      </c>
      <c r="L61" s="127">
        <v>5</v>
      </c>
      <c r="M61" s="127">
        <v>5</v>
      </c>
      <c r="N61" s="127"/>
      <c r="O61" s="127"/>
      <c r="P61" s="146">
        <f t="shared" si="1"/>
        <v>5</v>
      </c>
      <c r="Q61" s="146">
        <f t="shared" si="2"/>
        <v>5</v>
      </c>
      <c r="R61" s="146">
        <f t="shared" si="3"/>
        <v>5</v>
      </c>
      <c r="S61" s="147">
        <f t="shared" si="4"/>
        <v>0</v>
      </c>
      <c r="T61" s="148" t="s">
        <v>154</v>
      </c>
      <c r="U61" s="146">
        <f t="shared" si="5"/>
        <v>5</v>
      </c>
      <c r="V61" s="146">
        <f t="shared" si="6"/>
        <v>0</v>
      </c>
      <c r="W61" s="152"/>
    </row>
    <row r="62" spans="2:23" s="154" customFormat="1" ht="18" customHeight="1" x14ac:dyDescent="0.15">
      <c r="B62" s="144">
        <f t="shared" ca="1" si="7"/>
        <v>46</v>
      </c>
      <c r="C62" s="130"/>
      <c r="D62" s="131" t="s">
        <v>332</v>
      </c>
      <c r="E62" s="153" t="s">
        <v>533</v>
      </c>
      <c r="F62" s="145" t="s">
        <v>151</v>
      </c>
      <c r="G62" s="125" t="s">
        <v>152</v>
      </c>
      <c r="H62" s="125" t="s">
        <v>155</v>
      </c>
      <c r="I62" s="125">
        <v>0</v>
      </c>
      <c r="J62" s="125" t="s">
        <v>153</v>
      </c>
      <c r="K62" s="133">
        <v>5</v>
      </c>
      <c r="L62" s="133">
        <v>5</v>
      </c>
      <c r="M62" s="133">
        <v>5</v>
      </c>
      <c r="N62" s="127"/>
      <c r="O62" s="127"/>
      <c r="P62" s="146">
        <f t="shared" si="1"/>
        <v>5</v>
      </c>
      <c r="Q62" s="146">
        <f t="shared" si="2"/>
        <v>5</v>
      </c>
      <c r="R62" s="146">
        <f t="shared" si="3"/>
        <v>5</v>
      </c>
      <c r="S62" s="147">
        <f t="shared" si="4"/>
        <v>0</v>
      </c>
      <c r="T62" s="148" t="s">
        <v>154</v>
      </c>
      <c r="U62" s="146">
        <f t="shared" si="5"/>
        <v>5</v>
      </c>
      <c r="V62" s="146">
        <f t="shared" si="6"/>
        <v>0</v>
      </c>
      <c r="W62" s="152"/>
    </row>
    <row r="63" spans="2:23" s="154" customFormat="1" ht="18" customHeight="1" x14ac:dyDescent="0.15">
      <c r="B63" s="144">
        <f t="shared" ca="1" si="7"/>
        <v>47</v>
      </c>
      <c r="C63" s="130"/>
      <c r="D63" s="131" t="s">
        <v>333</v>
      </c>
      <c r="E63" s="153" t="s">
        <v>533</v>
      </c>
      <c r="F63" s="145" t="s">
        <v>151</v>
      </c>
      <c r="G63" s="125" t="s">
        <v>152</v>
      </c>
      <c r="H63" s="125" t="s">
        <v>155</v>
      </c>
      <c r="I63" s="125">
        <v>0</v>
      </c>
      <c r="J63" s="125" t="s">
        <v>153</v>
      </c>
      <c r="K63" s="133">
        <v>5</v>
      </c>
      <c r="L63" s="133">
        <v>5</v>
      </c>
      <c r="M63" s="133">
        <v>5</v>
      </c>
      <c r="N63" s="127"/>
      <c r="O63" s="127"/>
      <c r="P63" s="146">
        <f t="shared" si="1"/>
        <v>5</v>
      </c>
      <c r="Q63" s="146">
        <f t="shared" si="2"/>
        <v>5</v>
      </c>
      <c r="R63" s="146">
        <f t="shared" si="3"/>
        <v>5</v>
      </c>
      <c r="S63" s="147">
        <f t="shared" si="4"/>
        <v>0</v>
      </c>
      <c r="T63" s="148" t="s">
        <v>154</v>
      </c>
      <c r="U63" s="146">
        <f t="shared" si="5"/>
        <v>5</v>
      </c>
      <c r="V63" s="146">
        <f t="shared" si="6"/>
        <v>0</v>
      </c>
      <c r="W63" s="152"/>
    </row>
    <row r="64" spans="2:23" s="154" customFormat="1" ht="18" customHeight="1" x14ac:dyDescent="0.15">
      <c r="B64" s="144">
        <f t="shared" ca="1" si="7"/>
        <v>48</v>
      </c>
      <c r="C64" s="125"/>
      <c r="D64" s="123" t="s">
        <v>334</v>
      </c>
      <c r="E64" s="153" t="s">
        <v>533</v>
      </c>
      <c r="F64" s="145" t="s">
        <v>151</v>
      </c>
      <c r="G64" s="125" t="s">
        <v>152</v>
      </c>
      <c r="H64" s="125" t="s">
        <v>155</v>
      </c>
      <c r="I64" s="125">
        <v>0</v>
      </c>
      <c r="J64" s="125" t="s">
        <v>153</v>
      </c>
      <c r="K64" s="127">
        <v>1</v>
      </c>
      <c r="L64" s="127">
        <v>1</v>
      </c>
      <c r="M64" s="127">
        <v>1</v>
      </c>
      <c r="N64" s="127"/>
      <c r="O64" s="127"/>
      <c r="P64" s="146">
        <f t="shared" si="1"/>
        <v>1</v>
      </c>
      <c r="Q64" s="146">
        <f t="shared" si="2"/>
        <v>1</v>
      </c>
      <c r="R64" s="146">
        <f t="shared" si="3"/>
        <v>1</v>
      </c>
      <c r="S64" s="147">
        <f t="shared" si="4"/>
        <v>0</v>
      </c>
      <c r="T64" s="148" t="s">
        <v>154</v>
      </c>
      <c r="U64" s="146">
        <f t="shared" si="5"/>
        <v>1</v>
      </c>
      <c r="V64" s="146">
        <f t="shared" si="6"/>
        <v>0</v>
      </c>
      <c r="W64" s="152"/>
    </row>
    <row r="65" spans="2:23" s="154" customFormat="1" ht="18" customHeight="1" x14ac:dyDescent="0.15">
      <c r="B65" s="144">
        <f t="shared" ca="1" si="7"/>
        <v>49</v>
      </c>
      <c r="C65" s="125"/>
      <c r="D65" s="123" t="s">
        <v>335</v>
      </c>
      <c r="E65" s="153" t="s">
        <v>533</v>
      </c>
      <c r="F65" s="145" t="s">
        <v>151</v>
      </c>
      <c r="G65" s="125" t="s">
        <v>152</v>
      </c>
      <c r="H65" s="125" t="s">
        <v>155</v>
      </c>
      <c r="I65" s="125">
        <v>0</v>
      </c>
      <c r="J65" s="125" t="s">
        <v>153</v>
      </c>
      <c r="K65" s="127">
        <v>5</v>
      </c>
      <c r="L65" s="127">
        <v>4.5</v>
      </c>
      <c r="M65" s="127">
        <v>5</v>
      </c>
      <c r="N65" s="127"/>
      <c r="O65" s="127"/>
      <c r="P65" s="146">
        <f t="shared" si="1"/>
        <v>4.5</v>
      </c>
      <c r="Q65" s="146">
        <f t="shared" si="2"/>
        <v>4.833333333333333</v>
      </c>
      <c r="R65" s="146">
        <f t="shared" si="3"/>
        <v>5</v>
      </c>
      <c r="S65" s="147">
        <f t="shared" si="4"/>
        <v>6.8965517241379254E-2</v>
      </c>
      <c r="T65" s="148" t="s">
        <v>154</v>
      </c>
      <c r="U65" s="146">
        <f t="shared" si="5"/>
        <v>4.833333333333333</v>
      </c>
      <c r="V65" s="146">
        <f t="shared" si="6"/>
        <v>0</v>
      </c>
      <c r="W65" s="152"/>
    </row>
    <row r="66" spans="2:23" s="154" customFormat="1" ht="18" customHeight="1" x14ac:dyDescent="0.15">
      <c r="B66" s="144">
        <f t="shared" ca="1" si="7"/>
        <v>50</v>
      </c>
      <c r="C66" s="125"/>
      <c r="D66" s="131" t="s">
        <v>336</v>
      </c>
      <c r="E66" s="153" t="s">
        <v>533</v>
      </c>
      <c r="F66" s="145" t="s">
        <v>151</v>
      </c>
      <c r="G66" s="125" t="s">
        <v>152</v>
      </c>
      <c r="H66" s="125" t="s">
        <v>155</v>
      </c>
      <c r="I66" s="125">
        <v>0</v>
      </c>
      <c r="J66" s="125" t="s">
        <v>157</v>
      </c>
      <c r="K66" s="127">
        <v>1</v>
      </c>
      <c r="L66" s="127">
        <v>1</v>
      </c>
      <c r="M66" s="127">
        <v>1</v>
      </c>
      <c r="N66" s="127"/>
      <c r="O66" s="127"/>
      <c r="P66" s="146">
        <f t="shared" si="1"/>
        <v>1</v>
      </c>
      <c r="Q66" s="146">
        <f t="shared" si="2"/>
        <v>1</v>
      </c>
      <c r="R66" s="146">
        <f t="shared" si="3"/>
        <v>1</v>
      </c>
      <c r="S66" s="147">
        <f t="shared" si="4"/>
        <v>0</v>
      </c>
      <c r="T66" s="148" t="s">
        <v>154</v>
      </c>
      <c r="U66" s="146">
        <f t="shared" si="5"/>
        <v>1</v>
      </c>
      <c r="V66" s="146">
        <f t="shared" si="6"/>
        <v>0</v>
      </c>
      <c r="W66" s="152"/>
    </row>
    <row r="67" spans="2:23" s="154" customFormat="1" ht="18" customHeight="1" x14ac:dyDescent="0.15">
      <c r="B67" s="144">
        <f t="shared" ca="1" si="7"/>
        <v>51</v>
      </c>
      <c r="C67" s="125"/>
      <c r="D67" s="131" t="s">
        <v>337</v>
      </c>
      <c r="E67" s="153" t="s">
        <v>533</v>
      </c>
      <c r="F67" s="145" t="s">
        <v>151</v>
      </c>
      <c r="G67" s="125" t="s">
        <v>152</v>
      </c>
      <c r="H67" s="125" t="s">
        <v>155</v>
      </c>
      <c r="I67" s="125">
        <v>0</v>
      </c>
      <c r="J67" s="125" t="s">
        <v>157</v>
      </c>
      <c r="K67" s="127">
        <v>3</v>
      </c>
      <c r="L67" s="127">
        <v>3</v>
      </c>
      <c r="M67" s="127">
        <v>3</v>
      </c>
      <c r="N67" s="127"/>
      <c r="O67" s="127"/>
      <c r="P67" s="146">
        <f t="shared" si="1"/>
        <v>3</v>
      </c>
      <c r="Q67" s="146">
        <f t="shared" si="2"/>
        <v>3</v>
      </c>
      <c r="R67" s="146">
        <f t="shared" si="3"/>
        <v>3</v>
      </c>
      <c r="S67" s="147">
        <f t="shared" si="4"/>
        <v>0</v>
      </c>
      <c r="T67" s="148" t="s">
        <v>154</v>
      </c>
      <c r="U67" s="146">
        <f t="shared" si="5"/>
        <v>3</v>
      </c>
      <c r="V67" s="146">
        <f t="shared" si="6"/>
        <v>0</v>
      </c>
      <c r="W67" s="152"/>
    </row>
    <row r="68" spans="2:23" s="154" customFormat="1" ht="18" customHeight="1" x14ac:dyDescent="0.15">
      <c r="B68" s="144">
        <f t="shared" ca="1" si="7"/>
        <v>52</v>
      </c>
      <c r="C68" s="125"/>
      <c r="D68" s="131" t="s">
        <v>338</v>
      </c>
      <c r="E68" s="153" t="s">
        <v>533</v>
      </c>
      <c r="F68" s="145" t="s">
        <v>151</v>
      </c>
      <c r="G68" s="125" t="s">
        <v>152</v>
      </c>
      <c r="H68" s="125" t="s">
        <v>155</v>
      </c>
      <c r="I68" s="125">
        <v>0</v>
      </c>
      <c r="J68" s="125" t="s">
        <v>157</v>
      </c>
      <c r="K68" s="127">
        <v>3</v>
      </c>
      <c r="L68" s="127">
        <v>3</v>
      </c>
      <c r="M68" s="127">
        <v>3</v>
      </c>
      <c r="N68" s="127"/>
      <c r="O68" s="127"/>
      <c r="P68" s="146">
        <f t="shared" si="1"/>
        <v>3</v>
      </c>
      <c r="Q68" s="146">
        <f t="shared" si="2"/>
        <v>3</v>
      </c>
      <c r="R68" s="146">
        <f t="shared" si="3"/>
        <v>3</v>
      </c>
      <c r="S68" s="147">
        <f t="shared" si="4"/>
        <v>0</v>
      </c>
      <c r="T68" s="148" t="s">
        <v>154</v>
      </c>
      <c r="U68" s="146">
        <f t="shared" si="5"/>
        <v>3</v>
      </c>
      <c r="V68" s="146">
        <f t="shared" si="6"/>
        <v>0</v>
      </c>
      <c r="W68" s="152"/>
    </row>
    <row r="69" spans="2:23" s="154" customFormat="1" ht="18" customHeight="1" x14ac:dyDescent="0.15">
      <c r="B69" s="144">
        <f t="shared" ca="1" si="7"/>
        <v>53</v>
      </c>
      <c r="C69" s="125"/>
      <c r="D69" s="131" t="s">
        <v>339</v>
      </c>
      <c r="E69" s="153" t="s">
        <v>533</v>
      </c>
      <c r="F69" s="145" t="s">
        <v>151</v>
      </c>
      <c r="G69" s="125" t="s">
        <v>152</v>
      </c>
      <c r="H69" s="125" t="s">
        <v>155</v>
      </c>
      <c r="I69" s="125">
        <v>0</v>
      </c>
      <c r="J69" s="125" t="s">
        <v>157</v>
      </c>
      <c r="K69" s="127">
        <v>3</v>
      </c>
      <c r="L69" s="127">
        <v>3</v>
      </c>
      <c r="M69" s="127">
        <v>3.5</v>
      </c>
      <c r="N69" s="127"/>
      <c r="O69" s="127"/>
      <c r="P69" s="146">
        <f t="shared" si="1"/>
        <v>3</v>
      </c>
      <c r="Q69" s="146">
        <f t="shared" si="2"/>
        <v>3.1666666666666665</v>
      </c>
      <c r="R69" s="146">
        <f t="shared" si="3"/>
        <v>3.5</v>
      </c>
      <c r="S69" s="147">
        <f t="shared" si="4"/>
        <v>0.10526315789473689</v>
      </c>
      <c r="T69" s="148" t="s">
        <v>154</v>
      </c>
      <c r="U69" s="146">
        <f t="shared" si="5"/>
        <v>3.1666666666666665</v>
      </c>
      <c r="V69" s="146">
        <f t="shared" si="6"/>
        <v>0</v>
      </c>
      <c r="W69" s="152"/>
    </row>
    <row r="70" spans="2:23" s="154" customFormat="1" ht="18" customHeight="1" x14ac:dyDescent="0.15">
      <c r="B70" s="144">
        <f t="shared" ca="1" si="7"/>
        <v>54</v>
      </c>
      <c r="C70" s="125"/>
      <c r="D70" s="131" t="s">
        <v>340</v>
      </c>
      <c r="E70" s="153" t="s">
        <v>533</v>
      </c>
      <c r="F70" s="145" t="s">
        <v>151</v>
      </c>
      <c r="G70" s="125" t="s">
        <v>152</v>
      </c>
      <c r="H70" s="125" t="s">
        <v>155</v>
      </c>
      <c r="I70" s="125">
        <v>0</v>
      </c>
      <c r="J70" s="125" t="s">
        <v>157</v>
      </c>
      <c r="K70" s="127">
        <v>1</v>
      </c>
      <c r="L70" s="127">
        <v>1</v>
      </c>
      <c r="M70" s="127">
        <v>1</v>
      </c>
      <c r="N70" s="127"/>
      <c r="O70" s="127"/>
      <c r="P70" s="146">
        <f t="shared" si="1"/>
        <v>1</v>
      </c>
      <c r="Q70" s="146">
        <f t="shared" si="2"/>
        <v>1</v>
      </c>
      <c r="R70" s="146">
        <f t="shared" si="3"/>
        <v>1</v>
      </c>
      <c r="S70" s="147">
        <f t="shared" si="4"/>
        <v>0</v>
      </c>
      <c r="T70" s="148" t="s">
        <v>154</v>
      </c>
      <c r="U70" s="146">
        <f t="shared" si="5"/>
        <v>1</v>
      </c>
      <c r="V70" s="146">
        <f t="shared" si="6"/>
        <v>0</v>
      </c>
      <c r="W70" s="155"/>
    </row>
    <row r="71" spans="2:23" s="158" customFormat="1" ht="18" customHeight="1" x14ac:dyDescent="0.15">
      <c r="B71" s="144">
        <f t="shared" ca="1" si="7"/>
        <v>55</v>
      </c>
      <c r="C71" s="125"/>
      <c r="D71" s="142" t="s">
        <v>341</v>
      </c>
      <c r="E71" s="153" t="s">
        <v>533</v>
      </c>
      <c r="F71" s="145" t="s">
        <v>151</v>
      </c>
      <c r="G71" s="125" t="s">
        <v>152</v>
      </c>
      <c r="H71" s="125" t="s">
        <v>155</v>
      </c>
      <c r="I71" s="125">
        <v>0</v>
      </c>
      <c r="J71" s="125" t="s">
        <v>153</v>
      </c>
      <c r="K71" s="127">
        <v>3</v>
      </c>
      <c r="L71" s="127">
        <v>3</v>
      </c>
      <c r="M71" s="127">
        <v>3</v>
      </c>
      <c r="N71" s="156"/>
      <c r="O71" s="156"/>
      <c r="P71" s="146">
        <f t="shared" si="1"/>
        <v>3</v>
      </c>
      <c r="Q71" s="146">
        <f t="shared" si="2"/>
        <v>3</v>
      </c>
      <c r="R71" s="146">
        <f t="shared" si="3"/>
        <v>3</v>
      </c>
      <c r="S71" s="147">
        <f t="shared" si="4"/>
        <v>0</v>
      </c>
      <c r="T71" s="148" t="s">
        <v>154</v>
      </c>
      <c r="U71" s="146">
        <f t="shared" si="5"/>
        <v>3</v>
      </c>
      <c r="V71" s="146">
        <f t="shared" si="6"/>
        <v>0</v>
      </c>
      <c r="W71" s="157"/>
    </row>
    <row r="72" spans="2:23" s="158" customFormat="1" ht="18" customHeight="1" x14ac:dyDescent="0.15">
      <c r="B72" s="144">
        <f t="shared" ca="1" si="7"/>
        <v>56</v>
      </c>
      <c r="C72" s="125"/>
      <c r="D72" s="142" t="s">
        <v>342</v>
      </c>
      <c r="E72" s="153" t="s">
        <v>533</v>
      </c>
      <c r="F72" s="145" t="s">
        <v>151</v>
      </c>
      <c r="G72" s="125" t="s">
        <v>152</v>
      </c>
      <c r="H72" s="125" t="s">
        <v>155</v>
      </c>
      <c r="I72" s="125">
        <v>0</v>
      </c>
      <c r="J72" s="125" t="s">
        <v>153</v>
      </c>
      <c r="K72" s="127">
        <v>1</v>
      </c>
      <c r="L72" s="127">
        <v>1</v>
      </c>
      <c r="M72" s="127">
        <v>1</v>
      </c>
      <c r="N72" s="156"/>
      <c r="O72" s="156"/>
      <c r="P72" s="146">
        <f t="shared" ref="P72:P74" si="8">IF(OR(ISNUMBER(K72),ISNUMBER(L72),ISNUMBER(M72),ISNUMBER(N72),ISNUMBER(O72)),MIN(K72:O72),"")</f>
        <v>1</v>
      </c>
      <c r="Q72" s="146">
        <f t="shared" ref="Q72:Q74" si="9">IF(OR(ISNUMBER(K72),ISNUMBER(L72),ISNUMBER(M72),ISNUMBER(N72),ISNUMBER(O72)),AVERAGE(K72:O72),"")</f>
        <v>1</v>
      </c>
      <c r="R72" s="146">
        <f t="shared" ref="R72:R74" si="10">IF(OR(ISNUMBER(K72),ISNUMBER(L72),ISNUMBER(M72),ISNUMBER(N72),ISNUMBER(O72)),MAX(K72:O72),"")</f>
        <v>1</v>
      </c>
      <c r="S72" s="147">
        <f t="shared" ref="S72:S74" si="11">IF(AND(ISNUMBER(Q72),Q72&lt;&gt;0),MAX(Q72-P72,R72-Q72)/Q72,"")</f>
        <v>0</v>
      </c>
      <c r="T72" s="148" t="s">
        <v>154</v>
      </c>
      <c r="U72" s="146">
        <f t="shared" ref="U72:U74" si="12">IF(T72="N","",Q72)</f>
        <v>1</v>
      </c>
      <c r="V72" s="146">
        <f t="shared" ref="V72:V136" si="13">IF(I72="","",I72*U72/100)</f>
        <v>0</v>
      </c>
      <c r="W72" s="157"/>
    </row>
    <row r="73" spans="2:23" s="158" customFormat="1" ht="18" customHeight="1" x14ac:dyDescent="0.15">
      <c r="B73" s="144">
        <f t="shared" ca="1" si="7"/>
        <v>57</v>
      </c>
      <c r="C73" s="125"/>
      <c r="D73" s="123" t="s">
        <v>343</v>
      </c>
      <c r="E73" s="153" t="s">
        <v>533</v>
      </c>
      <c r="F73" s="145" t="s">
        <v>151</v>
      </c>
      <c r="G73" s="125" t="s">
        <v>152</v>
      </c>
      <c r="H73" s="125" t="s">
        <v>155</v>
      </c>
      <c r="I73" s="125">
        <v>0</v>
      </c>
      <c r="J73" s="125" t="s">
        <v>153</v>
      </c>
      <c r="K73" s="127">
        <v>5</v>
      </c>
      <c r="L73" s="127">
        <v>5.5</v>
      </c>
      <c r="M73" s="127">
        <v>5</v>
      </c>
      <c r="N73" s="156"/>
      <c r="O73" s="156"/>
      <c r="P73" s="146">
        <f t="shared" si="8"/>
        <v>5</v>
      </c>
      <c r="Q73" s="146">
        <f t="shared" si="9"/>
        <v>5.166666666666667</v>
      </c>
      <c r="R73" s="146">
        <f t="shared" si="10"/>
        <v>5.5</v>
      </c>
      <c r="S73" s="147">
        <f t="shared" si="11"/>
        <v>6.4516129032258007E-2</v>
      </c>
      <c r="T73" s="148" t="s">
        <v>154</v>
      </c>
      <c r="U73" s="146">
        <f t="shared" si="12"/>
        <v>5.166666666666667</v>
      </c>
      <c r="V73" s="146">
        <f t="shared" si="13"/>
        <v>0</v>
      </c>
      <c r="W73" s="157"/>
    </row>
    <row r="74" spans="2:23" s="158" customFormat="1" ht="18" customHeight="1" x14ac:dyDescent="0.15">
      <c r="B74" s="144">
        <f t="shared" ca="1" si="7"/>
        <v>58</v>
      </c>
      <c r="C74" s="125"/>
      <c r="D74" s="131" t="s">
        <v>344</v>
      </c>
      <c r="E74" s="153" t="s">
        <v>533</v>
      </c>
      <c r="F74" s="145" t="s">
        <v>151</v>
      </c>
      <c r="G74" s="125" t="s">
        <v>152</v>
      </c>
      <c r="H74" s="125" t="s">
        <v>155</v>
      </c>
      <c r="I74" s="125">
        <v>0</v>
      </c>
      <c r="J74" s="125" t="s">
        <v>153</v>
      </c>
      <c r="K74" s="127">
        <v>2</v>
      </c>
      <c r="L74" s="127">
        <v>2</v>
      </c>
      <c r="M74" s="127">
        <v>2</v>
      </c>
      <c r="N74" s="156"/>
      <c r="O74" s="156"/>
      <c r="P74" s="146">
        <f t="shared" si="8"/>
        <v>2</v>
      </c>
      <c r="Q74" s="146">
        <f t="shared" si="9"/>
        <v>2</v>
      </c>
      <c r="R74" s="146">
        <f t="shared" si="10"/>
        <v>2</v>
      </c>
      <c r="S74" s="147">
        <f t="shared" si="11"/>
        <v>0</v>
      </c>
      <c r="T74" s="148" t="s">
        <v>154</v>
      </c>
      <c r="U74" s="146">
        <f t="shared" si="12"/>
        <v>2</v>
      </c>
      <c r="V74" s="146">
        <f t="shared" si="13"/>
        <v>0</v>
      </c>
      <c r="W74" s="159"/>
    </row>
    <row r="75" spans="2:23" s="158" customFormat="1" ht="18" customHeight="1" x14ac:dyDescent="0.15">
      <c r="B75" s="144">
        <f t="shared" ca="1" si="7"/>
        <v>59</v>
      </c>
      <c r="C75" s="125"/>
      <c r="D75" s="142" t="s">
        <v>345</v>
      </c>
      <c r="E75" s="153" t="s">
        <v>533</v>
      </c>
      <c r="F75" s="145" t="s">
        <v>151</v>
      </c>
      <c r="G75" s="125" t="s">
        <v>152</v>
      </c>
      <c r="H75" s="125" t="s">
        <v>155</v>
      </c>
      <c r="I75" s="125">
        <v>0</v>
      </c>
      <c r="J75" s="125" t="s">
        <v>153</v>
      </c>
      <c r="K75" s="127">
        <v>2</v>
      </c>
      <c r="L75" s="127">
        <v>2</v>
      </c>
      <c r="M75" s="127">
        <v>2</v>
      </c>
      <c r="N75" s="156"/>
      <c r="O75" s="156"/>
      <c r="P75" s="146">
        <f t="shared" ref="P75:P139" si="14">IF(OR(ISNUMBER(K75),ISNUMBER(L75),ISNUMBER(M75),ISNUMBER(N75),ISNUMBER(O75)),MIN(K75:O75),"")</f>
        <v>2</v>
      </c>
      <c r="Q75" s="146">
        <f t="shared" ref="Q75:Q139" si="15">IF(OR(ISNUMBER(K75),ISNUMBER(L75),ISNUMBER(M75),ISNUMBER(N75),ISNUMBER(O75)),AVERAGE(K75:O75),"")</f>
        <v>2</v>
      </c>
      <c r="R75" s="146">
        <f t="shared" ref="R75:R139" si="16">IF(OR(ISNUMBER(K75),ISNUMBER(L75),ISNUMBER(M75),ISNUMBER(N75),ISNUMBER(O75)),MAX(K75:O75),"")</f>
        <v>2</v>
      </c>
      <c r="S75" s="147">
        <f t="shared" ref="S75:S139" si="17">IF(AND(ISNUMBER(Q75),Q75&lt;&gt;0),MAX(Q75-P75,R75-Q75)/Q75,"")</f>
        <v>0</v>
      </c>
      <c r="T75" s="148" t="s">
        <v>154</v>
      </c>
      <c r="U75" s="146">
        <f t="shared" ref="U75:U139" si="18">IF(T75="N","",Q75)</f>
        <v>2</v>
      </c>
      <c r="V75" s="146">
        <f t="shared" si="13"/>
        <v>0</v>
      </c>
      <c r="W75" s="159"/>
    </row>
    <row r="76" spans="2:23" s="158" customFormat="1" ht="18" customHeight="1" x14ac:dyDescent="0.15">
      <c r="B76" s="144">
        <f t="shared" ca="1" si="7"/>
        <v>60</v>
      </c>
      <c r="C76" s="125"/>
      <c r="D76" s="142" t="s">
        <v>346</v>
      </c>
      <c r="E76" s="153" t="s">
        <v>533</v>
      </c>
      <c r="F76" s="145" t="s">
        <v>151</v>
      </c>
      <c r="G76" s="125" t="s">
        <v>152</v>
      </c>
      <c r="H76" s="125" t="s">
        <v>155</v>
      </c>
      <c r="I76" s="125">
        <v>0</v>
      </c>
      <c r="J76" s="125" t="s">
        <v>153</v>
      </c>
      <c r="K76" s="127">
        <v>2</v>
      </c>
      <c r="L76" s="127">
        <v>2</v>
      </c>
      <c r="M76" s="127">
        <v>2</v>
      </c>
      <c r="N76" s="156"/>
      <c r="O76" s="156"/>
      <c r="P76" s="146">
        <f t="shared" si="14"/>
        <v>2</v>
      </c>
      <c r="Q76" s="146">
        <f t="shared" si="15"/>
        <v>2</v>
      </c>
      <c r="R76" s="146">
        <f t="shared" si="16"/>
        <v>2</v>
      </c>
      <c r="S76" s="147">
        <f t="shared" si="17"/>
        <v>0</v>
      </c>
      <c r="T76" s="148" t="s">
        <v>154</v>
      </c>
      <c r="U76" s="146">
        <f t="shared" si="18"/>
        <v>2</v>
      </c>
      <c r="V76" s="146">
        <f t="shared" si="13"/>
        <v>0</v>
      </c>
      <c r="W76" s="159"/>
    </row>
    <row r="77" spans="2:23" s="158" customFormat="1" ht="18" customHeight="1" x14ac:dyDescent="0.15">
      <c r="B77" s="144" t="str">
        <f t="shared" ca="1" si="7"/>
        <v>-</v>
      </c>
      <c r="C77" s="129" t="s">
        <v>347</v>
      </c>
      <c r="D77" s="123"/>
      <c r="E77" s="153"/>
      <c r="F77" s="145"/>
      <c r="G77" s="125"/>
      <c r="H77" s="125"/>
      <c r="I77" s="125"/>
      <c r="J77" s="125"/>
      <c r="K77" s="127"/>
      <c r="L77" s="127"/>
      <c r="M77" s="127"/>
      <c r="N77" s="156"/>
      <c r="O77" s="156"/>
      <c r="P77" s="146"/>
      <c r="Q77" s="146"/>
      <c r="R77" s="146"/>
      <c r="S77" s="147"/>
      <c r="T77" s="148"/>
      <c r="U77" s="146"/>
      <c r="V77" s="146" t="str">
        <f t="shared" si="13"/>
        <v/>
      </c>
      <c r="W77" s="159"/>
    </row>
    <row r="78" spans="2:23" s="158" customFormat="1" ht="18" customHeight="1" x14ac:dyDescent="0.15">
      <c r="B78" s="144">
        <f t="shared" ca="1" si="7"/>
        <v>61</v>
      </c>
      <c r="C78" s="125"/>
      <c r="D78" s="123" t="s">
        <v>348</v>
      </c>
      <c r="E78" s="153" t="s">
        <v>533</v>
      </c>
      <c r="F78" s="145" t="s">
        <v>151</v>
      </c>
      <c r="G78" s="125" t="s">
        <v>152</v>
      </c>
      <c r="H78" s="125" t="s">
        <v>155</v>
      </c>
      <c r="I78" s="125">
        <v>0</v>
      </c>
      <c r="J78" s="125" t="s">
        <v>153</v>
      </c>
      <c r="K78" s="127">
        <v>5</v>
      </c>
      <c r="L78" s="127">
        <v>5</v>
      </c>
      <c r="M78" s="127">
        <v>5</v>
      </c>
      <c r="N78" s="156"/>
      <c r="O78" s="156"/>
      <c r="P78" s="146">
        <f t="shared" si="14"/>
        <v>5</v>
      </c>
      <c r="Q78" s="146">
        <f t="shared" si="15"/>
        <v>5</v>
      </c>
      <c r="R78" s="146">
        <f t="shared" si="16"/>
        <v>5</v>
      </c>
      <c r="S78" s="147">
        <f t="shared" si="17"/>
        <v>0</v>
      </c>
      <c r="T78" s="148" t="s">
        <v>154</v>
      </c>
      <c r="U78" s="146">
        <f t="shared" si="18"/>
        <v>5</v>
      </c>
      <c r="V78" s="146">
        <f t="shared" si="13"/>
        <v>0</v>
      </c>
      <c r="W78" s="159"/>
    </row>
    <row r="79" spans="2:23" s="158" customFormat="1" ht="18" customHeight="1" x14ac:dyDescent="0.15">
      <c r="B79" s="144">
        <f t="shared" ca="1" si="7"/>
        <v>62</v>
      </c>
      <c r="C79" s="125"/>
      <c r="D79" s="123" t="s">
        <v>349</v>
      </c>
      <c r="E79" s="153" t="s">
        <v>533</v>
      </c>
      <c r="F79" s="145" t="s">
        <v>151</v>
      </c>
      <c r="G79" s="125" t="s">
        <v>152</v>
      </c>
      <c r="H79" s="125" t="s">
        <v>155</v>
      </c>
      <c r="I79" s="125">
        <v>0</v>
      </c>
      <c r="J79" s="125" t="s">
        <v>153</v>
      </c>
      <c r="K79" s="127">
        <v>2</v>
      </c>
      <c r="L79" s="127">
        <v>2</v>
      </c>
      <c r="M79" s="127">
        <v>2</v>
      </c>
      <c r="N79" s="156"/>
      <c r="O79" s="156"/>
      <c r="P79" s="146">
        <f t="shared" si="14"/>
        <v>2</v>
      </c>
      <c r="Q79" s="146">
        <f t="shared" si="15"/>
        <v>2</v>
      </c>
      <c r="R79" s="146">
        <f t="shared" si="16"/>
        <v>2</v>
      </c>
      <c r="S79" s="147">
        <f t="shared" si="17"/>
        <v>0</v>
      </c>
      <c r="T79" s="148" t="s">
        <v>154</v>
      </c>
      <c r="U79" s="146">
        <f t="shared" si="18"/>
        <v>2</v>
      </c>
      <c r="V79" s="146">
        <f t="shared" si="13"/>
        <v>0</v>
      </c>
      <c r="W79" s="159"/>
    </row>
    <row r="80" spans="2:23" s="158" customFormat="1" ht="18" customHeight="1" x14ac:dyDescent="0.15">
      <c r="B80" s="144">
        <f t="shared" ca="1" si="7"/>
        <v>63</v>
      </c>
      <c r="C80" s="125"/>
      <c r="D80" s="124" t="s">
        <v>350</v>
      </c>
      <c r="E80" s="153" t="s">
        <v>533</v>
      </c>
      <c r="F80" s="145" t="s">
        <v>151</v>
      </c>
      <c r="G80" s="125" t="s">
        <v>152</v>
      </c>
      <c r="H80" s="125" t="s">
        <v>155</v>
      </c>
      <c r="I80" s="125">
        <v>0</v>
      </c>
      <c r="J80" s="125" t="s">
        <v>153</v>
      </c>
      <c r="K80" s="127">
        <v>2</v>
      </c>
      <c r="L80" s="127">
        <v>2</v>
      </c>
      <c r="M80" s="127">
        <v>2</v>
      </c>
      <c r="N80" s="156"/>
      <c r="O80" s="156"/>
      <c r="P80" s="146">
        <f t="shared" si="14"/>
        <v>2</v>
      </c>
      <c r="Q80" s="146">
        <f t="shared" si="15"/>
        <v>2</v>
      </c>
      <c r="R80" s="146">
        <f t="shared" si="16"/>
        <v>2</v>
      </c>
      <c r="S80" s="147">
        <f t="shared" si="17"/>
        <v>0</v>
      </c>
      <c r="T80" s="148" t="s">
        <v>154</v>
      </c>
      <c r="U80" s="146">
        <f t="shared" si="18"/>
        <v>2</v>
      </c>
      <c r="V80" s="146">
        <f t="shared" si="13"/>
        <v>0</v>
      </c>
      <c r="W80" s="159"/>
    </row>
    <row r="81" spans="2:23" s="158" customFormat="1" ht="18" customHeight="1" x14ac:dyDescent="0.15">
      <c r="B81" s="144">
        <f t="shared" ca="1" si="7"/>
        <v>64</v>
      </c>
      <c r="C81" s="125"/>
      <c r="D81" s="124" t="s">
        <v>351</v>
      </c>
      <c r="E81" s="153" t="s">
        <v>533</v>
      </c>
      <c r="F81" s="145" t="s">
        <v>151</v>
      </c>
      <c r="G81" s="125" t="s">
        <v>152</v>
      </c>
      <c r="H81" s="125" t="s">
        <v>155</v>
      </c>
      <c r="I81" s="125">
        <v>0</v>
      </c>
      <c r="J81" s="125" t="s">
        <v>153</v>
      </c>
      <c r="K81" s="127">
        <v>4</v>
      </c>
      <c r="L81" s="127">
        <v>5</v>
      </c>
      <c r="M81" s="127">
        <v>4</v>
      </c>
      <c r="N81" s="156"/>
      <c r="O81" s="156"/>
      <c r="P81" s="146">
        <f t="shared" si="14"/>
        <v>4</v>
      </c>
      <c r="Q81" s="146">
        <f t="shared" si="15"/>
        <v>4.333333333333333</v>
      </c>
      <c r="R81" s="146">
        <f t="shared" si="16"/>
        <v>5</v>
      </c>
      <c r="S81" s="147">
        <f t="shared" si="17"/>
        <v>0.15384615384615394</v>
      </c>
      <c r="T81" s="148" t="s">
        <v>154</v>
      </c>
      <c r="U81" s="146">
        <f t="shared" si="18"/>
        <v>4.333333333333333</v>
      </c>
      <c r="V81" s="146">
        <f t="shared" si="13"/>
        <v>0</v>
      </c>
      <c r="W81" s="159"/>
    </row>
    <row r="82" spans="2:23" s="158" customFormat="1" ht="18" customHeight="1" x14ac:dyDescent="0.15">
      <c r="B82" s="144">
        <f t="shared" ca="1" si="7"/>
        <v>65</v>
      </c>
      <c r="C82" s="125"/>
      <c r="D82" s="124" t="s">
        <v>350</v>
      </c>
      <c r="E82" s="153" t="s">
        <v>533</v>
      </c>
      <c r="F82" s="145" t="s">
        <v>151</v>
      </c>
      <c r="G82" s="125" t="s">
        <v>152</v>
      </c>
      <c r="H82" s="125" t="s">
        <v>155</v>
      </c>
      <c r="I82" s="125">
        <v>0</v>
      </c>
      <c r="J82" s="125" t="s">
        <v>153</v>
      </c>
      <c r="K82" s="127">
        <v>2</v>
      </c>
      <c r="L82" s="127">
        <v>2</v>
      </c>
      <c r="M82" s="127">
        <v>2</v>
      </c>
      <c r="N82" s="156"/>
      <c r="O82" s="156"/>
      <c r="P82" s="146">
        <f t="shared" si="14"/>
        <v>2</v>
      </c>
      <c r="Q82" s="146">
        <f t="shared" si="15"/>
        <v>2</v>
      </c>
      <c r="R82" s="146">
        <f t="shared" si="16"/>
        <v>2</v>
      </c>
      <c r="S82" s="147">
        <f t="shared" si="17"/>
        <v>0</v>
      </c>
      <c r="T82" s="148" t="s">
        <v>154</v>
      </c>
      <c r="U82" s="146">
        <f t="shared" si="18"/>
        <v>2</v>
      </c>
      <c r="V82" s="146">
        <f t="shared" si="13"/>
        <v>0</v>
      </c>
      <c r="W82" s="159"/>
    </row>
    <row r="83" spans="2:23" s="158" customFormat="1" ht="18" customHeight="1" x14ac:dyDescent="0.15">
      <c r="B83" s="144" t="str">
        <f t="shared" ca="1" si="7"/>
        <v>-</v>
      </c>
      <c r="C83" s="123" t="s">
        <v>352</v>
      </c>
      <c r="D83" s="124"/>
      <c r="E83" s="153"/>
      <c r="F83" s="145"/>
      <c r="G83" s="125"/>
      <c r="H83" s="125"/>
      <c r="I83" s="125"/>
      <c r="J83" s="125"/>
      <c r="K83" s="127"/>
      <c r="L83" s="127"/>
      <c r="M83" s="127"/>
      <c r="N83" s="156"/>
      <c r="O83" s="156"/>
      <c r="P83" s="146"/>
      <c r="Q83" s="146"/>
      <c r="R83" s="146"/>
      <c r="S83" s="147"/>
      <c r="T83" s="148"/>
      <c r="U83" s="146"/>
      <c r="V83" s="146" t="str">
        <f t="shared" si="13"/>
        <v/>
      </c>
      <c r="W83" s="159"/>
    </row>
    <row r="84" spans="2:23" s="158" customFormat="1" ht="18" customHeight="1" x14ac:dyDescent="0.15">
      <c r="B84" s="144">
        <f t="shared" ca="1" si="7"/>
        <v>66</v>
      </c>
      <c r="C84" s="132"/>
      <c r="D84" s="124" t="s">
        <v>353</v>
      </c>
      <c r="E84" s="153" t="s">
        <v>533</v>
      </c>
      <c r="F84" s="145" t="s">
        <v>151</v>
      </c>
      <c r="G84" s="125" t="s">
        <v>152</v>
      </c>
      <c r="H84" s="125" t="s">
        <v>155</v>
      </c>
      <c r="I84" s="125">
        <v>0</v>
      </c>
      <c r="J84" s="125" t="s">
        <v>153</v>
      </c>
      <c r="K84" s="127">
        <v>3</v>
      </c>
      <c r="L84" s="127">
        <v>3</v>
      </c>
      <c r="M84" s="127">
        <v>3</v>
      </c>
      <c r="N84" s="156"/>
      <c r="O84" s="156"/>
      <c r="P84" s="146">
        <f t="shared" si="14"/>
        <v>3</v>
      </c>
      <c r="Q84" s="146">
        <f t="shared" si="15"/>
        <v>3</v>
      </c>
      <c r="R84" s="146">
        <f t="shared" si="16"/>
        <v>3</v>
      </c>
      <c r="S84" s="147">
        <f t="shared" si="17"/>
        <v>0</v>
      </c>
      <c r="T84" s="148" t="s">
        <v>154</v>
      </c>
      <c r="U84" s="146">
        <f t="shared" si="18"/>
        <v>3</v>
      </c>
      <c r="V84" s="146">
        <f t="shared" si="13"/>
        <v>0</v>
      </c>
      <c r="W84" s="159"/>
    </row>
    <row r="85" spans="2:23" s="158" customFormat="1" ht="18" customHeight="1" x14ac:dyDescent="0.15">
      <c r="B85" s="144">
        <f t="shared" ca="1" si="7"/>
        <v>67</v>
      </c>
      <c r="C85" s="132"/>
      <c r="D85" s="123" t="s">
        <v>354</v>
      </c>
      <c r="E85" s="153" t="s">
        <v>533</v>
      </c>
      <c r="F85" s="145" t="s">
        <v>151</v>
      </c>
      <c r="G85" s="125" t="s">
        <v>152</v>
      </c>
      <c r="H85" s="125" t="s">
        <v>155</v>
      </c>
      <c r="I85" s="125">
        <v>0</v>
      </c>
      <c r="J85" s="125" t="s">
        <v>153</v>
      </c>
      <c r="K85" s="127">
        <v>2</v>
      </c>
      <c r="L85" s="127">
        <v>2</v>
      </c>
      <c r="M85" s="127">
        <v>2</v>
      </c>
      <c r="N85" s="156"/>
      <c r="O85" s="156"/>
      <c r="P85" s="146">
        <f t="shared" si="14"/>
        <v>2</v>
      </c>
      <c r="Q85" s="146">
        <f t="shared" si="15"/>
        <v>2</v>
      </c>
      <c r="R85" s="146">
        <f t="shared" si="16"/>
        <v>2</v>
      </c>
      <c r="S85" s="147">
        <f t="shared" si="17"/>
        <v>0</v>
      </c>
      <c r="T85" s="148" t="s">
        <v>154</v>
      </c>
      <c r="U85" s="146">
        <f t="shared" si="18"/>
        <v>2</v>
      </c>
      <c r="V85" s="146">
        <f t="shared" si="13"/>
        <v>0</v>
      </c>
      <c r="W85" s="159"/>
    </row>
    <row r="86" spans="2:23" s="158" customFormat="1" ht="18" customHeight="1" x14ac:dyDescent="0.15">
      <c r="B86" s="144">
        <f t="shared" ca="1" si="7"/>
        <v>68</v>
      </c>
      <c r="C86" s="132"/>
      <c r="D86" s="123" t="s">
        <v>355</v>
      </c>
      <c r="E86" s="153" t="s">
        <v>533</v>
      </c>
      <c r="F86" s="145" t="s">
        <v>151</v>
      </c>
      <c r="G86" s="125" t="s">
        <v>152</v>
      </c>
      <c r="H86" s="125" t="s">
        <v>155</v>
      </c>
      <c r="I86" s="125">
        <v>0</v>
      </c>
      <c r="J86" s="125" t="s">
        <v>153</v>
      </c>
      <c r="K86" s="127">
        <v>2</v>
      </c>
      <c r="L86" s="127">
        <v>2</v>
      </c>
      <c r="M86" s="127">
        <v>2</v>
      </c>
      <c r="N86" s="156"/>
      <c r="O86" s="156"/>
      <c r="P86" s="146">
        <f t="shared" si="14"/>
        <v>2</v>
      </c>
      <c r="Q86" s="146">
        <f t="shared" si="15"/>
        <v>2</v>
      </c>
      <c r="R86" s="146">
        <f t="shared" si="16"/>
        <v>2</v>
      </c>
      <c r="S86" s="147">
        <f t="shared" si="17"/>
        <v>0</v>
      </c>
      <c r="T86" s="148" t="s">
        <v>154</v>
      </c>
      <c r="U86" s="146">
        <f t="shared" si="18"/>
        <v>2</v>
      </c>
      <c r="V86" s="146">
        <f t="shared" si="13"/>
        <v>0</v>
      </c>
      <c r="W86" s="159"/>
    </row>
    <row r="87" spans="2:23" s="158" customFormat="1" ht="18" customHeight="1" x14ac:dyDescent="0.15">
      <c r="B87" s="144">
        <f t="shared" ca="1" si="7"/>
        <v>69</v>
      </c>
      <c r="C87" s="132"/>
      <c r="D87" s="123" t="s">
        <v>356</v>
      </c>
      <c r="E87" s="153" t="s">
        <v>533</v>
      </c>
      <c r="F87" s="145" t="s">
        <v>151</v>
      </c>
      <c r="G87" s="125" t="s">
        <v>152</v>
      </c>
      <c r="H87" s="125" t="s">
        <v>155</v>
      </c>
      <c r="I87" s="125">
        <v>0</v>
      </c>
      <c r="J87" s="125" t="s">
        <v>153</v>
      </c>
      <c r="K87" s="127">
        <v>3</v>
      </c>
      <c r="L87" s="127">
        <v>3</v>
      </c>
      <c r="M87" s="127">
        <v>3</v>
      </c>
      <c r="N87" s="156"/>
      <c r="O87" s="156"/>
      <c r="P87" s="146">
        <f t="shared" si="14"/>
        <v>3</v>
      </c>
      <c r="Q87" s="146">
        <f t="shared" si="15"/>
        <v>3</v>
      </c>
      <c r="R87" s="146">
        <f t="shared" si="16"/>
        <v>3</v>
      </c>
      <c r="S87" s="147">
        <f t="shared" si="17"/>
        <v>0</v>
      </c>
      <c r="T87" s="148" t="s">
        <v>154</v>
      </c>
      <c r="U87" s="146">
        <f t="shared" si="18"/>
        <v>3</v>
      </c>
      <c r="V87" s="146">
        <f t="shared" si="13"/>
        <v>0</v>
      </c>
      <c r="W87" s="159"/>
    </row>
    <row r="88" spans="2:23" s="158" customFormat="1" ht="18" customHeight="1" x14ac:dyDescent="0.15">
      <c r="B88" s="144">
        <f t="shared" ca="1" si="7"/>
        <v>70</v>
      </c>
      <c r="C88" s="132"/>
      <c r="D88" s="123" t="s">
        <v>357</v>
      </c>
      <c r="E88" s="153" t="s">
        <v>533</v>
      </c>
      <c r="F88" s="145" t="s">
        <v>151</v>
      </c>
      <c r="G88" s="125" t="s">
        <v>152</v>
      </c>
      <c r="H88" s="125" t="s">
        <v>155</v>
      </c>
      <c r="I88" s="125">
        <v>0</v>
      </c>
      <c r="J88" s="125" t="s">
        <v>153</v>
      </c>
      <c r="K88" s="127">
        <v>3</v>
      </c>
      <c r="L88" s="127">
        <v>3</v>
      </c>
      <c r="M88" s="127">
        <v>3</v>
      </c>
      <c r="N88" s="156"/>
      <c r="O88" s="156"/>
      <c r="P88" s="146">
        <f t="shared" si="14"/>
        <v>3</v>
      </c>
      <c r="Q88" s="146">
        <f t="shared" si="15"/>
        <v>3</v>
      </c>
      <c r="R88" s="146">
        <f t="shared" si="16"/>
        <v>3</v>
      </c>
      <c r="S88" s="147">
        <f t="shared" si="17"/>
        <v>0</v>
      </c>
      <c r="T88" s="148" t="s">
        <v>154</v>
      </c>
      <c r="U88" s="146">
        <f t="shared" si="18"/>
        <v>3</v>
      </c>
      <c r="V88" s="146">
        <f t="shared" si="13"/>
        <v>0</v>
      </c>
      <c r="W88" s="159"/>
    </row>
    <row r="89" spans="2:23" s="158" customFormat="1" ht="18" customHeight="1" x14ac:dyDescent="0.15">
      <c r="B89" s="144">
        <f t="shared" ca="1" si="7"/>
        <v>71</v>
      </c>
      <c r="C89" s="132"/>
      <c r="D89" s="123" t="s">
        <v>358</v>
      </c>
      <c r="E89" s="153" t="s">
        <v>533</v>
      </c>
      <c r="F89" s="145" t="s">
        <v>151</v>
      </c>
      <c r="G89" s="125" t="s">
        <v>152</v>
      </c>
      <c r="H89" s="125" t="s">
        <v>155</v>
      </c>
      <c r="I89" s="125">
        <v>0</v>
      </c>
      <c r="J89" s="125" t="s">
        <v>153</v>
      </c>
      <c r="K89" s="127">
        <v>3</v>
      </c>
      <c r="L89" s="127">
        <v>3</v>
      </c>
      <c r="M89" s="127">
        <v>3</v>
      </c>
      <c r="N89" s="156"/>
      <c r="O89" s="156"/>
      <c r="P89" s="146">
        <f t="shared" si="14"/>
        <v>3</v>
      </c>
      <c r="Q89" s="146">
        <f t="shared" si="15"/>
        <v>3</v>
      </c>
      <c r="R89" s="146">
        <f t="shared" si="16"/>
        <v>3</v>
      </c>
      <c r="S89" s="147">
        <f t="shared" si="17"/>
        <v>0</v>
      </c>
      <c r="T89" s="148" t="s">
        <v>154</v>
      </c>
      <c r="U89" s="146">
        <f t="shared" si="18"/>
        <v>3</v>
      </c>
      <c r="V89" s="146">
        <f t="shared" si="13"/>
        <v>0</v>
      </c>
      <c r="W89" s="159"/>
    </row>
    <row r="90" spans="2:23" s="158" customFormat="1" ht="18" customHeight="1" x14ac:dyDescent="0.15">
      <c r="B90" s="144">
        <f t="shared" ca="1" si="7"/>
        <v>72</v>
      </c>
      <c r="C90" s="125"/>
      <c r="D90" s="123" t="s">
        <v>359</v>
      </c>
      <c r="E90" s="153" t="s">
        <v>533</v>
      </c>
      <c r="F90" s="145" t="s">
        <v>151</v>
      </c>
      <c r="G90" s="125" t="s">
        <v>152</v>
      </c>
      <c r="H90" s="125" t="s">
        <v>155</v>
      </c>
      <c r="I90" s="125">
        <v>0</v>
      </c>
      <c r="J90" s="125" t="s">
        <v>153</v>
      </c>
      <c r="K90" s="127">
        <v>2</v>
      </c>
      <c r="L90" s="127">
        <v>2</v>
      </c>
      <c r="M90" s="127">
        <v>2</v>
      </c>
      <c r="N90" s="156"/>
      <c r="O90" s="156"/>
      <c r="P90" s="146">
        <f t="shared" si="14"/>
        <v>2</v>
      </c>
      <c r="Q90" s="146">
        <f t="shared" si="15"/>
        <v>2</v>
      </c>
      <c r="R90" s="146">
        <f t="shared" si="16"/>
        <v>2</v>
      </c>
      <c r="S90" s="147">
        <f t="shared" si="17"/>
        <v>0</v>
      </c>
      <c r="T90" s="148" t="s">
        <v>154</v>
      </c>
      <c r="U90" s="146">
        <f t="shared" si="18"/>
        <v>2</v>
      </c>
      <c r="V90" s="146">
        <f t="shared" si="13"/>
        <v>0</v>
      </c>
      <c r="W90" s="159"/>
    </row>
    <row r="91" spans="2:23" s="158" customFormat="1" ht="18" customHeight="1" x14ac:dyDescent="0.15">
      <c r="B91" s="144">
        <f t="shared" ca="1" si="7"/>
        <v>73</v>
      </c>
      <c r="C91" s="125"/>
      <c r="D91" s="123" t="s">
        <v>360</v>
      </c>
      <c r="E91" s="153" t="s">
        <v>533</v>
      </c>
      <c r="F91" s="145" t="s">
        <v>151</v>
      </c>
      <c r="G91" s="125" t="s">
        <v>152</v>
      </c>
      <c r="H91" s="125" t="s">
        <v>155</v>
      </c>
      <c r="I91" s="125">
        <v>0</v>
      </c>
      <c r="J91" s="125" t="s">
        <v>153</v>
      </c>
      <c r="K91" s="127">
        <v>1</v>
      </c>
      <c r="L91" s="127">
        <v>1</v>
      </c>
      <c r="M91" s="127">
        <v>1</v>
      </c>
      <c r="N91" s="156"/>
      <c r="O91" s="156"/>
      <c r="P91" s="146">
        <f t="shared" si="14"/>
        <v>1</v>
      </c>
      <c r="Q91" s="146">
        <f t="shared" si="15"/>
        <v>1</v>
      </c>
      <c r="R91" s="146">
        <f t="shared" si="16"/>
        <v>1</v>
      </c>
      <c r="S91" s="147">
        <f t="shared" si="17"/>
        <v>0</v>
      </c>
      <c r="T91" s="148" t="s">
        <v>154</v>
      </c>
      <c r="U91" s="146">
        <f t="shared" si="18"/>
        <v>1</v>
      </c>
      <c r="V91" s="146">
        <f t="shared" si="13"/>
        <v>0</v>
      </c>
      <c r="W91" s="159"/>
    </row>
    <row r="92" spans="2:23" s="158" customFormat="1" ht="18" customHeight="1" x14ac:dyDescent="0.15">
      <c r="B92" s="144">
        <f t="shared" ca="1" si="7"/>
        <v>74</v>
      </c>
      <c r="C92" s="125"/>
      <c r="D92" s="123" t="s">
        <v>361</v>
      </c>
      <c r="E92" s="153" t="s">
        <v>533</v>
      </c>
      <c r="F92" s="145" t="s">
        <v>151</v>
      </c>
      <c r="G92" s="125" t="s">
        <v>152</v>
      </c>
      <c r="H92" s="125" t="s">
        <v>155</v>
      </c>
      <c r="I92" s="125">
        <v>0</v>
      </c>
      <c r="J92" s="125" t="s">
        <v>153</v>
      </c>
      <c r="K92" s="127">
        <v>4</v>
      </c>
      <c r="L92" s="127">
        <v>5</v>
      </c>
      <c r="M92" s="127">
        <v>4</v>
      </c>
      <c r="N92" s="156"/>
      <c r="O92" s="156"/>
      <c r="P92" s="146">
        <f t="shared" si="14"/>
        <v>4</v>
      </c>
      <c r="Q92" s="146">
        <f t="shared" si="15"/>
        <v>4.333333333333333</v>
      </c>
      <c r="R92" s="146">
        <f t="shared" si="16"/>
        <v>5</v>
      </c>
      <c r="S92" s="147">
        <f t="shared" si="17"/>
        <v>0.15384615384615394</v>
      </c>
      <c r="T92" s="148" t="s">
        <v>154</v>
      </c>
      <c r="U92" s="146">
        <f t="shared" si="18"/>
        <v>4.333333333333333</v>
      </c>
      <c r="V92" s="146">
        <f t="shared" si="13"/>
        <v>0</v>
      </c>
      <c r="W92" s="159"/>
    </row>
    <row r="93" spans="2:23" s="158" customFormat="1" ht="18" customHeight="1" x14ac:dyDescent="0.15">
      <c r="B93" s="144">
        <f t="shared" ca="1" si="7"/>
        <v>75</v>
      </c>
      <c r="C93" s="125"/>
      <c r="D93" s="123" t="s">
        <v>362</v>
      </c>
      <c r="E93" s="153" t="s">
        <v>533</v>
      </c>
      <c r="F93" s="145" t="s">
        <v>151</v>
      </c>
      <c r="G93" s="125" t="s">
        <v>152</v>
      </c>
      <c r="H93" s="125" t="s">
        <v>155</v>
      </c>
      <c r="I93" s="125">
        <v>0</v>
      </c>
      <c r="J93" s="125" t="s">
        <v>153</v>
      </c>
      <c r="K93" s="127">
        <v>3</v>
      </c>
      <c r="L93" s="127">
        <v>3</v>
      </c>
      <c r="M93" s="127">
        <v>3</v>
      </c>
      <c r="N93" s="156"/>
      <c r="O93" s="156"/>
      <c r="P93" s="146">
        <f t="shared" si="14"/>
        <v>3</v>
      </c>
      <c r="Q93" s="146">
        <f t="shared" si="15"/>
        <v>3</v>
      </c>
      <c r="R93" s="146">
        <f t="shared" si="16"/>
        <v>3</v>
      </c>
      <c r="S93" s="147">
        <f t="shared" si="17"/>
        <v>0</v>
      </c>
      <c r="T93" s="148" t="s">
        <v>154</v>
      </c>
      <c r="U93" s="146">
        <f t="shared" si="18"/>
        <v>3</v>
      </c>
      <c r="V93" s="146">
        <f t="shared" si="13"/>
        <v>0</v>
      </c>
      <c r="W93" s="159"/>
    </row>
    <row r="94" spans="2:23" s="158" customFormat="1" ht="18" customHeight="1" x14ac:dyDescent="0.15">
      <c r="B94" s="144">
        <f t="shared" ca="1" si="7"/>
        <v>76</v>
      </c>
      <c r="C94" s="125"/>
      <c r="D94" s="123" t="s">
        <v>363</v>
      </c>
      <c r="E94" s="153" t="s">
        <v>533</v>
      </c>
      <c r="F94" s="145" t="s">
        <v>151</v>
      </c>
      <c r="G94" s="125" t="s">
        <v>152</v>
      </c>
      <c r="H94" s="125" t="s">
        <v>155</v>
      </c>
      <c r="I94" s="125">
        <v>0</v>
      </c>
      <c r="J94" s="125" t="s">
        <v>153</v>
      </c>
      <c r="K94" s="127">
        <v>2</v>
      </c>
      <c r="L94" s="127">
        <v>2</v>
      </c>
      <c r="M94" s="127">
        <v>2</v>
      </c>
      <c r="N94" s="156"/>
      <c r="O94" s="156"/>
      <c r="P94" s="146">
        <f t="shared" si="14"/>
        <v>2</v>
      </c>
      <c r="Q94" s="146">
        <f t="shared" si="15"/>
        <v>2</v>
      </c>
      <c r="R94" s="146">
        <f t="shared" si="16"/>
        <v>2</v>
      </c>
      <c r="S94" s="147">
        <f t="shared" si="17"/>
        <v>0</v>
      </c>
      <c r="T94" s="148" t="s">
        <v>154</v>
      </c>
      <c r="U94" s="146">
        <f t="shared" si="18"/>
        <v>2</v>
      </c>
      <c r="V94" s="146">
        <f t="shared" si="13"/>
        <v>0</v>
      </c>
      <c r="W94" s="159"/>
    </row>
    <row r="95" spans="2:23" s="158" customFormat="1" ht="18" customHeight="1" x14ac:dyDescent="0.15">
      <c r="B95" s="144">
        <f t="shared" ca="1" si="7"/>
        <v>77</v>
      </c>
      <c r="C95" s="125"/>
      <c r="D95" s="123" t="s">
        <v>364</v>
      </c>
      <c r="E95" s="153" t="s">
        <v>533</v>
      </c>
      <c r="F95" s="145" t="s">
        <v>151</v>
      </c>
      <c r="G95" s="125" t="s">
        <v>152</v>
      </c>
      <c r="H95" s="125" t="s">
        <v>155</v>
      </c>
      <c r="I95" s="125">
        <v>0</v>
      </c>
      <c r="J95" s="125" t="s">
        <v>153</v>
      </c>
      <c r="K95" s="127">
        <v>1</v>
      </c>
      <c r="L95" s="127">
        <v>1</v>
      </c>
      <c r="M95" s="127">
        <v>1</v>
      </c>
      <c r="N95" s="156"/>
      <c r="O95" s="156"/>
      <c r="P95" s="146">
        <f t="shared" si="14"/>
        <v>1</v>
      </c>
      <c r="Q95" s="146">
        <f t="shared" si="15"/>
        <v>1</v>
      </c>
      <c r="R95" s="146">
        <f t="shared" si="16"/>
        <v>1</v>
      </c>
      <c r="S95" s="147">
        <f t="shared" si="17"/>
        <v>0</v>
      </c>
      <c r="T95" s="148" t="s">
        <v>154</v>
      </c>
      <c r="U95" s="146">
        <f t="shared" si="18"/>
        <v>1</v>
      </c>
      <c r="V95" s="146">
        <f t="shared" si="13"/>
        <v>0</v>
      </c>
      <c r="W95" s="159"/>
    </row>
    <row r="96" spans="2:23" s="158" customFormat="1" ht="18" customHeight="1" x14ac:dyDescent="0.15">
      <c r="B96" s="144">
        <f t="shared" ca="1" si="7"/>
        <v>78</v>
      </c>
      <c r="C96" s="125"/>
      <c r="D96" s="123" t="s">
        <v>365</v>
      </c>
      <c r="E96" s="153" t="s">
        <v>533</v>
      </c>
      <c r="F96" s="145" t="s">
        <v>151</v>
      </c>
      <c r="G96" s="125" t="s">
        <v>152</v>
      </c>
      <c r="H96" s="125" t="s">
        <v>155</v>
      </c>
      <c r="I96" s="125">
        <v>0</v>
      </c>
      <c r="J96" s="125" t="s">
        <v>153</v>
      </c>
      <c r="K96" s="127">
        <v>3</v>
      </c>
      <c r="L96" s="127">
        <v>3</v>
      </c>
      <c r="M96" s="127">
        <v>3</v>
      </c>
      <c r="N96" s="156"/>
      <c r="O96" s="156"/>
      <c r="P96" s="146">
        <f t="shared" si="14"/>
        <v>3</v>
      </c>
      <c r="Q96" s="146">
        <f t="shared" si="15"/>
        <v>3</v>
      </c>
      <c r="R96" s="146">
        <f t="shared" si="16"/>
        <v>3</v>
      </c>
      <c r="S96" s="147">
        <f t="shared" si="17"/>
        <v>0</v>
      </c>
      <c r="T96" s="148" t="s">
        <v>154</v>
      </c>
      <c r="U96" s="146">
        <f t="shared" si="18"/>
        <v>3</v>
      </c>
      <c r="V96" s="146">
        <f t="shared" si="13"/>
        <v>0</v>
      </c>
      <c r="W96" s="159"/>
    </row>
    <row r="97" spans="2:23" s="158" customFormat="1" ht="18" customHeight="1" x14ac:dyDescent="0.15">
      <c r="B97" s="144">
        <f t="shared" ca="1" si="7"/>
        <v>79</v>
      </c>
      <c r="C97" s="125"/>
      <c r="D97" s="123" t="s">
        <v>366</v>
      </c>
      <c r="E97" s="153" t="s">
        <v>533</v>
      </c>
      <c r="F97" s="145" t="s">
        <v>151</v>
      </c>
      <c r="G97" s="125" t="s">
        <v>152</v>
      </c>
      <c r="H97" s="125" t="s">
        <v>155</v>
      </c>
      <c r="I97" s="125">
        <v>0</v>
      </c>
      <c r="J97" s="125" t="s">
        <v>153</v>
      </c>
      <c r="K97" s="127">
        <v>1</v>
      </c>
      <c r="L97" s="127">
        <v>1</v>
      </c>
      <c r="M97" s="127">
        <v>1</v>
      </c>
      <c r="N97" s="156"/>
      <c r="O97" s="156"/>
      <c r="P97" s="146">
        <f t="shared" si="14"/>
        <v>1</v>
      </c>
      <c r="Q97" s="146">
        <f t="shared" si="15"/>
        <v>1</v>
      </c>
      <c r="R97" s="146">
        <f t="shared" si="16"/>
        <v>1</v>
      </c>
      <c r="S97" s="147">
        <f t="shared" si="17"/>
        <v>0</v>
      </c>
      <c r="T97" s="148" t="s">
        <v>154</v>
      </c>
      <c r="U97" s="146">
        <f t="shared" si="18"/>
        <v>1</v>
      </c>
      <c r="V97" s="146">
        <f t="shared" si="13"/>
        <v>0</v>
      </c>
      <c r="W97" s="159"/>
    </row>
    <row r="98" spans="2:23" s="158" customFormat="1" ht="18" customHeight="1" x14ac:dyDescent="0.15">
      <c r="B98" s="144">
        <f t="shared" ca="1" si="7"/>
        <v>80</v>
      </c>
      <c r="C98" s="125"/>
      <c r="D98" s="123" t="s">
        <v>367</v>
      </c>
      <c r="E98" s="153" t="s">
        <v>533</v>
      </c>
      <c r="F98" s="145" t="s">
        <v>151</v>
      </c>
      <c r="G98" s="125" t="s">
        <v>152</v>
      </c>
      <c r="H98" s="125" t="s">
        <v>155</v>
      </c>
      <c r="I98" s="125">
        <v>0</v>
      </c>
      <c r="J98" s="125" t="s">
        <v>153</v>
      </c>
      <c r="K98" s="127">
        <v>2</v>
      </c>
      <c r="L98" s="127">
        <v>2</v>
      </c>
      <c r="M98" s="127">
        <v>2</v>
      </c>
      <c r="N98" s="156"/>
      <c r="O98" s="156"/>
      <c r="P98" s="146">
        <f t="shared" si="14"/>
        <v>2</v>
      </c>
      <c r="Q98" s="146">
        <f t="shared" si="15"/>
        <v>2</v>
      </c>
      <c r="R98" s="146">
        <f t="shared" si="16"/>
        <v>2</v>
      </c>
      <c r="S98" s="147">
        <f t="shared" si="17"/>
        <v>0</v>
      </c>
      <c r="T98" s="148" t="s">
        <v>154</v>
      </c>
      <c r="U98" s="146">
        <f t="shared" si="18"/>
        <v>2</v>
      </c>
      <c r="V98" s="146">
        <f t="shared" si="13"/>
        <v>0</v>
      </c>
      <c r="W98" s="159"/>
    </row>
    <row r="99" spans="2:23" s="158" customFormat="1" ht="18" customHeight="1" x14ac:dyDescent="0.15">
      <c r="B99" s="144">
        <f t="shared" ca="1" si="7"/>
        <v>81</v>
      </c>
      <c r="C99" s="125"/>
      <c r="D99" s="123" t="s">
        <v>368</v>
      </c>
      <c r="E99" s="153" t="s">
        <v>533</v>
      </c>
      <c r="F99" s="145" t="s">
        <v>151</v>
      </c>
      <c r="G99" s="125" t="s">
        <v>152</v>
      </c>
      <c r="H99" s="125" t="s">
        <v>155</v>
      </c>
      <c r="I99" s="125">
        <v>0</v>
      </c>
      <c r="J99" s="125" t="s">
        <v>153</v>
      </c>
      <c r="K99" s="127">
        <v>1</v>
      </c>
      <c r="L99" s="127">
        <v>1</v>
      </c>
      <c r="M99" s="127">
        <v>1</v>
      </c>
      <c r="N99" s="156"/>
      <c r="O99" s="156"/>
      <c r="P99" s="146">
        <f t="shared" si="14"/>
        <v>1</v>
      </c>
      <c r="Q99" s="146">
        <f t="shared" si="15"/>
        <v>1</v>
      </c>
      <c r="R99" s="146">
        <f t="shared" si="16"/>
        <v>1</v>
      </c>
      <c r="S99" s="147">
        <f t="shared" si="17"/>
        <v>0</v>
      </c>
      <c r="T99" s="148" t="s">
        <v>154</v>
      </c>
      <c r="U99" s="146">
        <f t="shared" si="18"/>
        <v>1</v>
      </c>
      <c r="V99" s="146">
        <f t="shared" si="13"/>
        <v>0</v>
      </c>
      <c r="W99" s="159"/>
    </row>
    <row r="100" spans="2:23" s="158" customFormat="1" ht="18" customHeight="1" x14ac:dyDescent="0.15">
      <c r="B100" s="144" t="str">
        <f t="shared" ca="1" si="7"/>
        <v>-</v>
      </c>
      <c r="C100" s="123" t="s">
        <v>369</v>
      </c>
      <c r="D100" s="123"/>
      <c r="E100" s="153"/>
      <c r="F100" s="145"/>
      <c r="G100" s="125"/>
      <c r="H100" s="125"/>
      <c r="I100" s="125"/>
      <c r="J100" s="125"/>
      <c r="K100" s="127"/>
      <c r="L100" s="127"/>
      <c r="M100" s="127"/>
      <c r="N100" s="156"/>
      <c r="O100" s="156"/>
      <c r="P100" s="146"/>
      <c r="Q100" s="146"/>
      <c r="R100" s="146"/>
      <c r="S100" s="147"/>
      <c r="T100" s="148"/>
      <c r="U100" s="146"/>
      <c r="V100" s="146" t="str">
        <f t="shared" si="13"/>
        <v/>
      </c>
      <c r="W100" s="159"/>
    </row>
    <row r="101" spans="2:23" s="158" customFormat="1" ht="18" customHeight="1" x14ac:dyDescent="0.15">
      <c r="B101" s="144">
        <f t="shared" ca="1" si="7"/>
        <v>82</v>
      </c>
      <c r="C101" s="132"/>
      <c r="D101" s="123" t="s">
        <v>370</v>
      </c>
      <c r="E101" s="153" t="s">
        <v>533</v>
      </c>
      <c r="F101" s="145" t="s">
        <v>151</v>
      </c>
      <c r="G101" s="125" t="s">
        <v>152</v>
      </c>
      <c r="H101" s="125" t="s">
        <v>155</v>
      </c>
      <c r="I101" s="125">
        <v>0</v>
      </c>
      <c r="J101" s="125" t="s">
        <v>153</v>
      </c>
      <c r="K101" s="127">
        <v>4</v>
      </c>
      <c r="L101" s="127">
        <v>4</v>
      </c>
      <c r="M101" s="127">
        <v>4</v>
      </c>
      <c r="N101" s="156"/>
      <c r="O101" s="156"/>
      <c r="P101" s="146">
        <f t="shared" si="14"/>
        <v>4</v>
      </c>
      <c r="Q101" s="146">
        <f t="shared" si="15"/>
        <v>4</v>
      </c>
      <c r="R101" s="146">
        <f t="shared" si="16"/>
        <v>4</v>
      </c>
      <c r="S101" s="147">
        <f t="shared" si="17"/>
        <v>0</v>
      </c>
      <c r="T101" s="148" t="s">
        <v>154</v>
      </c>
      <c r="U101" s="146">
        <f t="shared" si="18"/>
        <v>4</v>
      </c>
      <c r="V101" s="146">
        <f t="shared" si="13"/>
        <v>0</v>
      </c>
      <c r="W101" s="159"/>
    </row>
    <row r="102" spans="2:23" s="158" customFormat="1" ht="18" customHeight="1" x14ac:dyDescent="0.15">
      <c r="B102" s="144">
        <f t="shared" ca="1" si="7"/>
        <v>83</v>
      </c>
      <c r="C102" s="132"/>
      <c r="D102" s="123" t="s">
        <v>371</v>
      </c>
      <c r="E102" s="153" t="s">
        <v>533</v>
      </c>
      <c r="F102" s="145" t="s">
        <v>151</v>
      </c>
      <c r="G102" s="125" t="s">
        <v>152</v>
      </c>
      <c r="H102" s="125" t="s">
        <v>155</v>
      </c>
      <c r="I102" s="125">
        <v>0</v>
      </c>
      <c r="J102" s="125" t="s">
        <v>153</v>
      </c>
      <c r="K102" s="127">
        <v>1</v>
      </c>
      <c r="L102" s="127">
        <v>1</v>
      </c>
      <c r="M102" s="127">
        <v>1</v>
      </c>
      <c r="N102" s="156"/>
      <c r="O102" s="156"/>
      <c r="P102" s="146">
        <f t="shared" si="14"/>
        <v>1</v>
      </c>
      <c r="Q102" s="146">
        <f t="shared" si="15"/>
        <v>1</v>
      </c>
      <c r="R102" s="146">
        <f t="shared" si="16"/>
        <v>1</v>
      </c>
      <c r="S102" s="147">
        <f t="shared" si="17"/>
        <v>0</v>
      </c>
      <c r="T102" s="148" t="s">
        <v>154</v>
      </c>
      <c r="U102" s="146">
        <f t="shared" si="18"/>
        <v>1</v>
      </c>
      <c r="V102" s="146">
        <f t="shared" si="13"/>
        <v>0</v>
      </c>
      <c r="W102" s="159"/>
    </row>
    <row r="103" spans="2:23" s="158" customFormat="1" ht="18" customHeight="1" x14ac:dyDescent="0.15">
      <c r="B103" s="144">
        <f t="shared" ref="B103:B167" ca="1" si="19">IF(ISBLANK(D103),"-",COUNT(OFFSET(B$6,0,0,ROW()-ROW(B$6)))+1)</f>
        <v>84</v>
      </c>
      <c r="C103" s="132"/>
      <c r="D103" s="123" t="s">
        <v>372</v>
      </c>
      <c r="E103" s="153" t="s">
        <v>533</v>
      </c>
      <c r="F103" s="145" t="s">
        <v>151</v>
      </c>
      <c r="G103" s="125" t="s">
        <v>152</v>
      </c>
      <c r="H103" s="125" t="s">
        <v>155</v>
      </c>
      <c r="I103" s="125">
        <v>0</v>
      </c>
      <c r="J103" s="125" t="s">
        <v>153</v>
      </c>
      <c r="K103" s="127">
        <v>4</v>
      </c>
      <c r="L103" s="127">
        <v>4</v>
      </c>
      <c r="M103" s="127">
        <v>4</v>
      </c>
      <c r="N103" s="156"/>
      <c r="O103" s="156"/>
      <c r="P103" s="146">
        <f t="shared" si="14"/>
        <v>4</v>
      </c>
      <c r="Q103" s="146">
        <f t="shared" si="15"/>
        <v>4</v>
      </c>
      <c r="R103" s="146">
        <f t="shared" si="16"/>
        <v>4</v>
      </c>
      <c r="S103" s="147">
        <f t="shared" si="17"/>
        <v>0</v>
      </c>
      <c r="T103" s="148" t="s">
        <v>154</v>
      </c>
      <c r="U103" s="146">
        <f t="shared" si="18"/>
        <v>4</v>
      </c>
      <c r="V103" s="146">
        <f t="shared" si="13"/>
        <v>0</v>
      </c>
      <c r="W103" s="159"/>
    </row>
    <row r="104" spans="2:23" s="158" customFormat="1" ht="18" customHeight="1" x14ac:dyDescent="0.15">
      <c r="B104" s="144">
        <f t="shared" ca="1" si="19"/>
        <v>85</v>
      </c>
      <c r="C104" s="132"/>
      <c r="D104" s="123" t="s">
        <v>373</v>
      </c>
      <c r="E104" s="153" t="s">
        <v>533</v>
      </c>
      <c r="F104" s="145" t="s">
        <v>151</v>
      </c>
      <c r="G104" s="125" t="s">
        <v>152</v>
      </c>
      <c r="H104" s="125" t="s">
        <v>155</v>
      </c>
      <c r="I104" s="125">
        <v>0</v>
      </c>
      <c r="J104" s="125" t="s">
        <v>153</v>
      </c>
      <c r="K104" s="127">
        <v>1</v>
      </c>
      <c r="L104" s="127">
        <v>1</v>
      </c>
      <c r="M104" s="127">
        <v>1</v>
      </c>
      <c r="N104" s="156"/>
      <c r="O104" s="156"/>
      <c r="P104" s="146">
        <f t="shared" si="14"/>
        <v>1</v>
      </c>
      <c r="Q104" s="146">
        <f t="shared" si="15"/>
        <v>1</v>
      </c>
      <c r="R104" s="146">
        <f t="shared" si="16"/>
        <v>1</v>
      </c>
      <c r="S104" s="147">
        <f t="shared" si="17"/>
        <v>0</v>
      </c>
      <c r="T104" s="148" t="s">
        <v>154</v>
      </c>
      <c r="U104" s="146">
        <f t="shared" si="18"/>
        <v>1</v>
      </c>
      <c r="V104" s="146">
        <f t="shared" si="13"/>
        <v>0</v>
      </c>
      <c r="W104" s="159"/>
    </row>
    <row r="105" spans="2:23" s="158" customFormat="1" ht="18" customHeight="1" x14ac:dyDescent="0.15">
      <c r="B105" s="144">
        <f t="shared" ca="1" si="19"/>
        <v>86</v>
      </c>
      <c r="C105" s="132"/>
      <c r="D105" s="123" t="s">
        <v>374</v>
      </c>
      <c r="E105" s="153" t="s">
        <v>533</v>
      </c>
      <c r="F105" s="145" t="s">
        <v>151</v>
      </c>
      <c r="G105" s="125" t="s">
        <v>152</v>
      </c>
      <c r="H105" s="125" t="s">
        <v>155</v>
      </c>
      <c r="I105" s="125">
        <v>0</v>
      </c>
      <c r="J105" s="125" t="s">
        <v>153</v>
      </c>
      <c r="K105" s="127">
        <v>1</v>
      </c>
      <c r="L105" s="127">
        <v>1</v>
      </c>
      <c r="M105" s="127">
        <v>1</v>
      </c>
      <c r="N105" s="156"/>
      <c r="O105" s="156"/>
      <c r="P105" s="146">
        <f t="shared" si="14"/>
        <v>1</v>
      </c>
      <c r="Q105" s="146">
        <f t="shared" si="15"/>
        <v>1</v>
      </c>
      <c r="R105" s="146">
        <f t="shared" si="16"/>
        <v>1</v>
      </c>
      <c r="S105" s="147">
        <f t="shared" si="17"/>
        <v>0</v>
      </c>
      <c r="T105" s="148" t="s">
        <v>154</v>
      </c>
      <c r="U105" s="146">
        <f t="shared" si="18"/>
        <v>1</v>
      </c>
      <c r="V105" s="146">
        <f t="shared" si="13"/>
        <v>0</v>
      </c>
      <c r="W105" s="159"/>
    </row>
    <row r="106" spans="2:23" s="158" customFormat="1" ht="18" customHeight="1" x14ac:dyDescent="0.15">
      <c r="B106" s="144">
        <f t="shared" ca="1" si="19"/>
        <v>87</v>
      </c>
      <c r="C106" s="132"/>
      <c r="D106" s="123" t="s">
        <v>375</v>
      </c>
      <c r="E106" s="153" t="s">
        <v>533</v>
      </c>
      <c r="F106" s="145" t="s">
        <v>151</v>
      </c>
      <c r="G106" s="125" t="s">
        <v>152</v>
      </c>
      <c r="H106" s="125" t="s">
        <v>155</v>
      </c>
      <c r="I106" s="125">
        <v>0</v>
      </c>
      <c r="J106" s="125" t="s">
        <v>153</v>
      </c>
      <c r="K106" s="127">
        <v>6</v>
      </c>
      <c r="L106" s="127">
        <v>6</v>
      </c>
      <c r="M106" s="127">
        <v>6</v>
      </c>
      <c r="N106" s="156"/>
      <c r="O106" s="156"/>
      <c r="P106" s="146">
        <f t="shared" si="14"/>
        <v>6</v>
      </c>
      <c r="Q106" s="146">
        <f t="shared" si="15"/>
        <v>6</v>
      </c>
      <c r="R106" s="146">
        <f t="shared" si="16"/>
        <v>6</v>
      </c>
      <c r="S106" s="147">
        <f t="shared" si="17"/>
        <v>0</v>
      </c>
      <c r="T106" s="148" t="s">
        <v>154</v>
      </c>
      <c r="U106" s="146">
        <f t="shared" si="18"/>
        <v>6</v>
      </c>
      <c r="V106" s="146">
        <f t="shared" si="13"/>
        <v>0</v>
      </c>
      <c r="W106" s="159"/>
    </row>
    <row r="107" spans="2:23" s="158" customFormat="1" ht="18" customHeight="1" x14ac:dyDescent="0.15">
      <c r="B107" s="144">
        <f t="shared" ca="1" si="19"/>
        <v>88</v>
      </c>
      <c r="C107" s="125"/>
      <c r="D107" s="123" t="s">
        <v>376</v>
      </c>
      <c r="E107" s="153" t="s">
        <v>533</v>
      </c>
      <c r="F107" s="145" t="s">
        <v>151</v>
      </c>
      <c r="G107" s="125" t="s">
        <v>152</v>
      </c>
      <c r="H107" s="125" t="s">
        <v>155</v>
      </c>
      <c r="I107" s="125">
        <v>0</v>
      </c>
      <c r="J107" s="125" t="s">
        <v>153</v>
      </c>
      <c r="K107" s="127">
        <v>4</v>
      </c>
      <c r="L107" s="127">
        <v>4</v>
      </c>
      <c r="M107" s="127">
        <v>4</v>
      </c>
      <c r="N107" s="156"/>
      <c r="O107" s="156"/>
      <c r="P107" s="146">
        <f t="shared" si="14"/>
        <v>4</v>
      </c>
      <c r="Q107" s="146">
        <f t="shared" si="15"/>
        <v>4</v>
      </c>
      <c r="R107" s="146">
        <f t="shared" si="16"/>
        <v>4</v>
      </c>
      <c r="S107" s="147">
        <f t="shared" si="17"/>
        <v>0</v>
      </c>
      <c r="T107" s="148" t="s">
        <v>154</v>
      </c>
      <c r="U107" s="146">
        <f t="shared" si="18"/>
        <v>4</v>
      </c>
      <c r="V107" s="146">
        <f t="shared" si="13"/>
        <v>0</v>
      </c>
      <c r="W107" s="159"/>
    </row>
    <row r="108" spans="2:23" s="158" customFormat="1" ht="18" customHeight="1" x14ac:dyDescent="0.15">
      <c r="B108" s="144">
        <f t="shared" ca="1" si="19"/>
        <v>89</v>
      </c>
      <c r="C108" s="125"/>
      <c r="D108" s="123" t="s">
        <v>377</v>
      </c>
      <c r="E108" s="153" t="s">
        <v>533</v>
      </c>
      <c r="F108" s="145" t="s">
        <v>151</v>
      </c>
      <c r="G108" s="125" t="s">
        <v>152</v>
      </c>
      <c r="H108" s="125" t="s">
        <v>155</v>
      </c>
      <c r="I108" s="125">
        <v>0</v>
      </c>
      <c r="J108" s="125" t="s">
        <v>153</v>
      </c>
      <c r="K108" s="127">
        <v>2</v>
      </c>
      <c r="L108" s="127">
        <v>2</v>
      </c>
      <c r="M108" s="127">
        <v>2</v>
      </c>
      <c r="N108" s="156"/>
      <c r="O108" s="156"/>
      <c r="P108" s="146">
        <f t="shared" si="14"/>
        <v>2</v>
      </c>
      <c r="Q108" s="146">
        <f t="shared" si="15"/>
        <v>2</v>
      </c>
      <c r="R108" s="146">
        <f t="shared" si="16"/>
        <v>2</v>
      </c>
      <c r="S108" s="147">
        <f t="shared" si="17"/>
        <v>0</v>
      </c>
      <c r="T108" s="148" t="s">
        <v>154</v>
      </c>
      <c r="U108" s="146">
        <f t="shared" si="18"/>
        <v>2</v>
      </c>
      <c r="V108" s="146">
        <f t="shared" si="13"/>
        <v>0</v>
      </c>
      <c r="W108" s="159"/>
    </row>
    <row r="109" spans="2:23" s="158" customFormat="1" ht="18" customHeight="1" x14ac:dyDescent="0.15">
      <c r="B109" s="144">
        <f t="shared" ca="1" si="19"/>
        <v>90</v>
      </c>
      <c r="C109" s="125"/>
      <c r="D109" s="123" t="s">
        <v>378</v>
      </c>
      <c r="E109" s="153" t="s">
        <v>533</v>
      </c>
      <c r="F109" s="145" t="s">
        <v>151</v>
      </c>
      <c r="G109" s="125" t="s">
        <v>152</v>
      </c>
      <c r="H109" s="125" t="s">
        <v>155</v>
      </c>
      <c r="I109" s="125">
        <v>0</v>
      </c>
      <c r="J109" s="125" t="s">
        <v>153</v>
      </c>
      <c r="K109" s="127">
        <v>2</v>
      </c>
      <c r="L109" s="127">
        <v>2</v>
      </c>
      <c r="M109" s="127">
        <v>2</v>
      </c>
      <c r="N109" s="156"/>
      <c r="O109" s="156"/>
      <c r="P109" s="146">
        <f t="shared" si="14"/>
        <v>2</v>
      </c>
      <c r="Q109" s="146">
        <f t="shared" si="15"/>
        <v>2</v>
      </c>
      <c r="R109" s="146">
        <f t="shared" si="16"/>
        <v>2</v>
      </c>
      <c r="S109" s="147">
        <f t="shared" si="17"/>
        <v>0</v>
      </c>
      <c r="T109" s="148" t="s">
        <v>154</v>
      </c>
      <c r="U109" s="146">
        <f t="shared" si="18"/>
        <v>2</v>
      </c>
      <c r="V109" s="146">
        <f t="shared" si="13"/>
        <v>0</v>
      </c>
      <c r="W109" s="159"/>
    </row>
    <row r="110" spans="2:23" s="158" customFormat="1" ht="18" customHeight="1" x14ac:dyDescent="0.15">
      <c r="B110" s="144">
        <f t="shared" ca="1" si="19"/>
        <v>91</v>
      </c>
      <c r="C110" s="125"/>
      <c r="D110" s="123" t="s">
        <v>379</v>
      </c>
      <c r="E110" s="153" t="s">
        <v>533</v>
      </c>
      <c r="F110" s="145" t="s">
        <v>151</v>
      </c>
      <c r="G110" s="125" t="s">
        <v>152</v>
      </c>
      <c r="H110" s="125" t="s">
        <v>155</v>
      </c>
      <c r="I110" s="125">
        <v>0</v>
      </c>
      <c r="J110" s="125" t="s">
        <v>153</v>
      </c>
      <c r="K110" s="127">
        <v>5</v>
      </c>
      <c r="L110" s="127">
        <v>5</v>
      </c>
      <c r="M110" s="127">
        <v>5</v>
      </c>
      <c r="N110" s="156"/>
      <c r="O110" s="156"/>
      <c r="P110" s="146">
        <f t="shared" si="14"/>
        <v>5</v>
      </c>
      <c r="Q110" s="146">
        <f t="shared" si="15"/>
        <v>5</v>
      </c>
      <c r="R110" s="146">
        <f t="shared" si="16"/>
        <v>5</v>
      </c>
      <c r="S110" s="147">
        <f t="shared" si="17"/>
        <v>0</v>
      </c>
      <c r="T110" s="148" t="s">
        <v>154</v>
      </c>
      <c r="U110" s="146">
        <f t="shared" si="18"/>
        <v>5</v>
      </c>
      <c r="V110" s="146">
        <f t="shared" si="13"/>
        <v>0</v>
      </c>
      <c r="W110" s="159"/>
    </row>
    <row r="111" spans="2:23" s="158" customFormat="1" ht="18" customHeight="1" x14ac:dyDescent="0.15">
      <c r="B111" s="144">
        <f t="shared" ca="1" si="19"/>
        <v>92</v>
      </c>
      <c r="C111" s="125"/>
      <c r="D111" s="123" t="s">
        <v>380</v>
      </c>
      <c r="E111" s="153" t="s">
        <v>533</v>
      </c>
      <c r="F111" s="145" t="s">
        <v>151</v>
      </c>
      <c r="G111" s="125" t="s">
        <v>152</v>
      </c>
      <c r="H111" s="125" t="s">
        <v>155</v>
      </c>
      <c r="I111" s="125">
        <v>0</v>
      </c>
      <c r="J111" s="125" t="s">
        <v>153</v>
      </c>
      <c r="K111" s="127">
        <v>1</v>
      </c>
      <c r="L111" s="127">
        <v>1</v>
      </c>
      <c r="M111" s="127">
        <v>1</v>
      </c>
      <c r="N111" s="156"/>
      <c r="O111" s="156"/>
      <c r="P111" s="146">
        <f t="shared" si="14"/>
        <v>1</v>
      </c>
      <c r="Q111" s="146">
        <f t="shared" si="15"/>
        <v>1</v>
      </c>
      <c r="R111" s="146">
        <f t="shared" si="16"/>
        <v>1</v>
      </c>
      <c r="S111" s="147">
        <f t="shared" si="17"/>
        <v>0</v>
      </c>
      <c r="T111" s="148" t="s">
        <v>154</v>
      </c>
      <c r="U111" s="146">
        <f t="shared" si="18"/>
        <v>1</v>
      </c>
      <c r="V111" s="146">
        <f t="shared" si="13"/>
        <v>0</v>
      </c>
      <c r="W111" s="159"/>
    </row>
    <row r="112" spans="2:23" s="158" customFormat="1" ht="18" customHeight="1" x14ac:dyDescent="0.15">
      <c r="B112" s="144">
        <f t="shared" ca="1" si="19"/>
        <v>93</v>
      </c>
      <c r="C112" s="125"/>
      <c r="D112" s="123" t="s">
        <v>381</v>
      </c>
      <c r="E112" s="153" t="s">
        <v>533</v>
      </c>
      <c r="F112" s="145" t="s">
        <v>151</v>
      </c>
      <c r="G112" s="125" t="s">
        <v>152</v>
      </c>
      <c r="H112" s="125" t="s">
        <v>155</v>
      </c>
      <c r="I112" s="125">
        <v>0</v>
      </c>
      <c r="J112" s="125" t="s">
        <v>153</v>
      </c>
      <c r="K112" s="127">
        <v>4</v>
      </c>
      <c r="L112" s="127">
        <v>4</v>
      </c>
      <c r="M112" s="127">
        <v>4</v>
      </c>
      <c r="N112" s="156"/>
      <c r="O112" s="156"/>
      <c r="P112" s="146">
        <f t="shared" si="14"/>
        <v>4</v>
      </c>
      <c r="Q112" s="146">
        <f t="shared" si="15"/>
        <v>4</v>
      </c>
      <c r="R112" s="146">
        <f t="shared" si="16"/>
        <v>4</v>
      </c>
      <c r="S112" s="147">
        <f t="shared" si="17"/>
        <v>0</v>
      </c>
      <c r="T112" s="148" t="s">
        <v>154</v>
      </c>
      <c r="U112" s="146">
        <f t="shared" si="18"/>
        <v>4</v>
      </c>
      <c r="V112" s="146">
        <f t="shared" si="13"/>
        <v>0</v>
      </c>
      <c r="W112" s="159"/>
    </row>
    <row r="113" spans="2:23" s="158" customFormat="1" ht="18" customHeight="1" x14ac:dyDescent="0.15">
      <c r="B113" s="144" t="str">
        <f t="shared" ca="1" si="19"/>
        <v>-</v>
      </c>
      <c r="C113" s="125"/>
      <c r="D113" s="123"/>
      <c r="E113" s="153"/>
      <c r="F113" s="145"/>
      <c r="G113" s="125"/>
      <c r="H113" s="125"/>
      <c r="I113" s="125"/>
      <c r="J113" s="125"/>
      <c r="K113" s="127"/>
      <c r="L113" s="127"/>
      <c r="M113" s="127"/>
      <c r="N113" s="156"/>
      <c r="O113" s="156"/>
      <c r="P113" s="146"/>
      <c r="Q113" s="146"/>
      <c r="R113" s="146"/>
      <c r="S113" s="147"/>
      <c r="T113" s="148"/>
      <c r="U113" s="146"/>
      <c r="V113" s="146" t="str">
        <f t="shared" si="13"/>
        <v/>
      </c>
      <c r="W113" s="159"/>
    </row>
    <row r="114" spans="2:23" s="158" customFormat="1" ht="18" customHeight="1" x14ac:dyDescent="0.15">
      <c r="B114" s="144" t="str">
        <f t="shared" ca="1" si="19"/>
        <v>-</v>
      </c>
      <c r="C114" s="123" t="s">
        <v>382</v>
      </c>
      <c r="D114" s="123"/>
      <c r="E114" s="153"/>
      <c r="F114" s="145"/>
      <c r="G114" s="125"/>
      <c r="H114" s="125"/>
      <c r="I114" s="125"/>
      <c r="J114" s="125"/>
      <c r="K114" s="127"/>
      <c r="L114" s="127"/>
      <c r="M114" s="127"/>
      <c r="N114" s="156"/>
      <c r="O114" s="156"/>
      <c r="P114" s="146"/>
      <c r="Q114" s="146"/>
      <c r="R114" s="146"/>
      <c r="S114" s="147"/>
      <c r="T114" s="148"/>
      <c r="U114" s="146"/>
      <c r="V114" s="146" t="str">
        <f t="shared" si="13"/>
        <v/>
      </c>
      <c r="W114" s="159"/>
    </row>
    <row r="115" spans="2:23" s="158" customFormat="1" ht="18" customHeight="1" x14ac:dyDescent="0.15">
      <c r="B115" s="144">
        <f t="shared" ca="1" si="19"/>
        <v>94</v>
      </c>
      <c r="C115" s="125"/>
      <c r="D115" s="123" t="s">
        <v>383</v>
      </c>
      <c r="E115" s="153" t="s">
        <v>533</v>
      </c>
      <c r="F115" s="145" t="s">
        <v>151</v>
      </c>
      <c r="G115" s="125" t="s">
        <v>152</v>
      </c>
      <c r="H115" s="125" t="s">
        <v>155</v>
      </c>
      <c r="I115" s="125">
        <v>0</v>
      </c>
      <c r="J115" s="125" t="s">
        <v>153</v>
      </c>
      <c r="K115" s="127">
        <v>3</v>
      </c>
      <c r="L115" s="127">
        <v>3</v>
      </c>
      <c r="M115" s="127">
        <v>3</v>
      </c>
      <c r="N115" s="156"/>
      <c r="O115" s="156"/>
      <c r="P115" s="146">
        <f t="shared" si="14"/>
        <v>3</v>
      </c>
      <c r="Q115" s="146">
        <f t="shared" si="15"/>
        <v>3</v>
      </c>
      <c r="R115" s="146">
        <f t="shared" si="16"/>
        <v>3</v>
      </c>
      <c r="S115" s="147">
        <f t="shared" si="17"/>
        <v>0</v>
      </c>
      <c r="T115" s="148" t="s">
        <v>154</v>
      </c>
      <c r="U115" s="146">
        <f t="shared" si="18"/>
        <v>3</v>
      </c>
      <c r="V115" s="146">
        <f t="shared" si="13"/>
        <v>0</v>
      </c>
      <c r="W115" s="159"/>
    </row>
    <row r="116" spans="2:23" s="158" customFormat="1" ht="18" customHeight="1" x14ac:dyDescent="0.15">
      <c r="B116" s="144">
        <f t="shared" ca="1" si="19"/>
        <v>95</v>
      </c>
      <c r="C116" s="125"/>
      <c r="D116" s="123" t="s">
        <v>384</v>
      </c>
      <c r="E116" s="153" t="s">
        <v>533</v>
      </c>
      <c r="F116" s="145" t="s">
        <v>151</v>
      </c>
      <c r="G116" s="125" t="s">
        <v>152</v>
      </c>
      <c r="H116" s="125" t="s">
        <v>155</v>
      </c>
      <c r="I116" s="125">
        <v>0</v>
      </c>
      <c r="J116" s="125" t="s">
        <v>153</v>
      </c>
      <c r="K116" s="127">
        <v>5</v>
      </c>
      <c r="L116" s="127">
        <v>5</v>
      </c>
      <c r="M116" s="127">
        <v>5</v>
      </c>
      <c r="N116" s="156"/>
      <c r="O116" s="156"/>
      <c r="P116" s="146">
        <f t="shared" si="14"/>
        <v>5</v>
      </c>
      <c r="Q116" s="146">
        <f t="shared" si="15"/>
        <v>5</v>
      </c>
      <c r="R116" s="146">
        <f t="shared" si="16"/>
        <v>5</v>
      </c>
      <c r="S116" s="147">
        <f t="shared" si="17"/>
        <v>0</v>
      </c>
      <c r="T116" s="148" t="s">
        <v>154</v>
      </c>
      <c r="U116" s="146">
        <f t="shared" si="18"/>
        <v>5</v>
      </c>
      <c r="V116" s="146">
        <f t="shared" si="13"/>
        <v>0</v>
      </c>
      <c r="W116" s="159"/>
    </row>
    <row r="117" spans="2:23" s="158" customFormat="1" ht="18" customHeight="1" x14ac:dyDescent="0.15">
      <c r="B117" s="144">
        <f t="shared" ca="1" si="19"/>
        <v>96</v>
      </c>
      <c r="C117" s="125"/>
      <c r="D117" s="123" t="s">
        <v>385</v>
      </c>
      <c r="E117" s="153" t="s">
        <v>533</v>
      </c>
      <c r="F117" s="145" t="s">
        <v>151</v>
      </c>
      <c r="G117" s="125" t="s">
        <v>152</v>
      </c>
      <c r="H117" s="125" t="s">
        <v>155</v>
      </c>
      <c r="I117" s="125">
        <v>0</v>
      </c>
      <c r="J117" s="125" t="s">
        <v>153</v>
      </c>
      <c r="K117" s="127">
        <v>3</v>
      </c>
      <c r="L117" s="127">
        <v>3</v>
      </c>
      <c r="M117" s="127">
        <v>3</v>
      </c>
      <c r="N117" s="156"/>
      <c r="O117" s="156"/>
      <c r="P117" s="146">
        <f t="shared" si="14"/>
        <v>3</v>
      </c>
      <c r="Q117" s="146">
        <f t="shared" si="15"/>
        <v>3</v>
      </c>
      <c r="R117" s="146">
        <f t="shared" si="16"/>
        <v>3</v>
      </c>
      <c r="S117" s="147">
        <f t="shared" si="17"/>
        <v>0</v>
      </c>
      <c r="T117" s="148" t="s">
        <v>154</v>
      </c>
      <c r="U117" s="146">
        <f t="shared" si="18"/>
        <v>3</v>
      </c>
      <c r="V117" s="146">
        <f t="shared" si="13"/>
        <v>0</v>
      </c>
      <c r="W117" s="159"/>
    </row>
    <row r="118" spans="2:23" s="158" customFormat="1" ht="18" customHeight="1" x14ac:dyDescent="0.15">
      <c r="B118" s="144">
        <f t="shared" ca="1" si="19"/>
        <v>97</v>
      </c>
      <c r="C118" s="125"/>
      <c r="D118" s="123" t="s">
        <v>386</v>
      </c>
      <c r="E118" s="153" t="s">
        <v>533</v>
      </c>
      <c r="F118" s="145" t="s">
        <v>151</v>
      </c>
      <c r="G118" s="125" t="s">
        <v>152</v>
      </c>
      <c r="H118" s="125" t="s">
        <v>155</v>
      </c>
      <c r="I118" s="125">
        <v>0</v>
      </c>
      <c r="J118" s="125" t="s">
        <v>153</v>
      </c>
      <c r="K118" s="127">
        <v>6</v>
      </c>
      <c r="L118" s="127">
        <v>6</v>
      </c>
      <c r="M118" s="127">
        <v>6</v>
      </c>
      <c r="N118" s="156"/>
      <c r="O118" s="156"/>
      <c r="P118" s="146">
        <f t="shared" si="14"/>
        <v>6</v>
      </c>
      <c r="Q118" s="146">
        <f t="shared" si="15"/>
        <v>6</v>
      </c>
      <c r="R118" s="146">
        <f t="shared" si="16"/>
        <v>6</v>
      </c>
      <c r="S118" s="147">
        <f t="shared" si="17"/>
        <v>0</v>
      </c>
      <c r="T118" s="148" t="s">
        <v>154</v>
      </c>
      <c r="U118" s="146">
        <f t="shared" si="18"/>
        <v>6</v>
      </c>
      <c r="V118" s="146">
        <f t="shared" si="13"/>
        <v>0</v>
      </c>
      <c r="W118" s="159"/>
    </row>
    <row r="119" spans="2:23" s="158" customFormat="1" ht="18" customHeight="1" x14ac:dyDescent="0.15">
      <c r="B119" s="144">
        <f t="shared" ca="1" si="19"/>
        <v>98</v>
      </c>
      <c r="C119" s="125"/>
      <c r="D119" s="123" t="s">
        <v>387</v>
      </c>
      <c r="E119" s="153" t="s">
        <v>533</v>
      </c>
      <c r="F119" s="145" t="s">
        <v>151</v>
      </c>
      <c r="G119" s="125" t="s">
        <v>152</v>
      </c>
      <c r="H119" s="125" t="s">
        <v>155</v>
      </c>
      <c r="I119" s="125">
        <v>0</v>
      </c>
      <c r="J119" s="125" t="s">
        <v>153</v>
      </c>
      <c r="K119" s="127">
        <v>2</v>
      </c>
      <c r="L119" s="127">
        <v>2</v>
      </c>
      <c r="M119" s="127">
        <v>2</v>
      </c>
      <c r="N119" s="156"/>
      <c r="O119" s="156"/>
      <c r="P119" s="146">
        <f t="shared" si="14"/>
        <v>2</v>
      </c>
      <c r="Q119" s="146">
        <f t="shared" si="15"/>
        <v>2</v>
      </c>
      <c r="R119" s="146">
        <f t="shared" si="16"/>
        <v>2</v>
      </c>
      <c r="S119" s="147">
        <f t="shared" si="17"/>
        <v>0</v>
      </c>
      <c r="T119" s="148" t="s">
        <v>154</v>
      </c>
      <c r="U119" s="146">
        <f t="shared" si="18"/>
        <v>2</v>
      </c>
      <c r="V119" s="146">
        <f t="shared" si="13"/>
        <v>0</v>
      </c>
      <c r="W119" s="159"/>
    </row>
    <row r="120" spans="2:23" s="158" customFormat="1" ht="18" customHeight="1" x14ac:dyDescent="0.15">
      <c r="B120" s="144">
        <f t="shared" ca="1" si="19"/>
        <v>99</v>
      </c>
      <c r="C120" s="125"/>
      <c r="D120" s="124" t="s">
        <v>388</v>
      </c>
      <c r="E120" s="153" t="s">
        <v>533</v>
      </c>
      <c r="F120" s="145" t="s">
        <v>151</v>
      </c>
      <c r="G120" s="125" t="s">
        <v>152</v>
      </c>
      <c r="H120" s="125" t="s">
        <v>155</v>
      </c>
      <c r="I120" s="125">
        <v>0</v>
      </c>
      <c r="J120" s="125" t="s">
        <v>153</v>
      </c>
      <c r="K120" s="127">
        <v>3</v>
      </c>
      <c r="L120" s="127">
        <v>3</v>
      </c>
      <c r="M120" s="127">
        <v>3</v>
      </c>
      <c r="N120" s="156"/>
      <c r="O120" s="156"/>
      <c r="P120" s="146">
        <f t="shared" si="14"/>
        <v>3</v>
      </c>
      <c r="Q120" s="146">
        <f t="shared" si="15"/>
        <v>3</v>
      </c>
      <c r="R120" s="146">
        <f t="shared" si="16"/>
        <v>3</v>
      </c>
      <c r="S120" s="147">
        <f t="shared" si="17"/>
        <v>0</v>
      </c>
      <c r="T120" s="148" t="s">
        <v>154</v>
      </c>
      <c r="U120" s="146">
        <f t="shared" si="18"/>
        <v>3</v>
      </c>
      <c r="V120" s="146">
        <f t="shared" si="13"/>
        <v>0</v>
      </c>
      <c r="W120" s="159"/>
    </row>
    <row r="121" spans="2:23" s="158" customFormat="1" ht="18" customHeight="1" x14ac:dyDescent="0.15">
      <c r="B121" s="144">
        <f t="shared" ca="1" si="19"/>
        <v>100</v>
      </c>
      <c r="C121" s="125"/>
      <c r="D121" s="124" t="s">
        <v>389</v>
      </c>
      <c r="E121" s="153" t="s">
        <v>533</v>
      </c>
      <c r="F121" s="145" t="s">
        <v>151</v>
      </c>
      <c r="G121" s="125" t="s">
        <v>152</v>
      </c>
      <c r="H121" s="125" t="s">
        <v>155</v>
      </c>
      <c r="I121" s="125">
        <v>0</v>
      </c>
      <c r="J121" s="125" t="s">
        <v>153</v>
      </c>
      <c r="K121" s="127">
        <v>5</v>
      </c>
      <c r="L121" s="127">
        <v>5</v>
      </c>
      <c r="M121" s="127">
        <v>5</v>
      </c>
      <c r="N121" s="156"/>
      <c r="O121" s="156"/>
      <c r="P121" s="146">
        <f t="shared" si="14"/>
        <v>5</v>
      </c>
      <c r="Q121" s="146">
        <f t="shared" si="15"/>
        <v>5</v>
      </c>
      <c r="R121" s="146">
        <f t="shared" si="16"/>
        <v>5</v>
      </c>
      <c r="S121" s="147">
        <f t="shared" si="17"/>
        <v>0</v>
      </c>
      <c r="T121" s="148" t="s">
        <v>154</v>
      </c>
      <c r="U121" s="146">
        <f t="shared" si="18"/>
        <v>5</v>
      </c>
      <c r="V121" s="146">
        <f t="shared" si="13"/>
        <v>0</v>
      </c>
      <c r="W121" s="159"/>
    </row>
    <row r="122" spans="2:23" s="158" customFormat="1" ht="18" customHeight="1" x14ac:dyDescent="0.15">
      <c r="B122" s="144">
        <f t="shared" ca="1" si="19"/>
        <v>101</v>
      </c>
      <c r="C122" s="132"/>
      <c r="D122" s="124" t="s">
        <v>390</v>
      </c>
      <c r="E122" s="153" t="s">
        <v>533</v>
      </c>
      <c r="F122" s="145" t="s">
        <v>151</v>
      </c>
      <c r="G122" s="125" t="s">
        <v>152</v>
      </c>
      <c r="H122" s="125" t="s">
        <v>155</v>
      </c>
      <c r="I122" s="125">
        <v>0</v>
      </c>
      <c r="J122" s="125" t="s">
        <v>153</v>
      </c>
      <c r="K122" s="127">
        <v>5</v>
      </c>
      <c r="L122" s="127">
        <v>5</v>
      </c>
      <c r="M122" s="127">
        <v>5</v>
      </c>
      <c r="N122" s="156"/>
      <c r="O122" s="156"/>
      <c r="P122" s="146">
        <f t="shared" si="14"/>
        <v>5</v>
      </c>
      <c r="Q122" s="146">
        <f t="shared" si="15"/>
        <v>5</v>
      </c>
      <c r="R122" s="146">
        <f t="shared" si="16"/>
        <v>5</v>
      </c>
      <c r="S122" s="147">
        <f t="shared" si="17"/>
        <v>0</v>
      </c>
      <c r="T122" s="148" t="s">
        <v>154</v>
      </c>
      <c r="U122" s="146">
        <f t="shared" si="18"/>
        <v>5</v>
      </c>
      <c r="V122" s="146">
        <f t="shared" si="13"/>
        <v>0</v>
      </c>
      <c r="W122" s="159"/>
    </row>
    <row r="123" spans="2:23" s="158" customFormat="1" ht="18" customHeight="1" x14ac:dyDescent="0.15">
      <c r="B123" s="144">
        <f t="shared" ca="1" si="19"/>
        <v>102</v>
      </c>
      <c r="C123" s="132"/>
      <c r="D123" s="124" t="s">
        <v>391</v>
      </c>
      <c r="E123" s="153" t="s">
        <v>533</v>
      </c>
      <c r="F123" s="145" t="s">
        <v>151</v>
      </c>
      <c r="G123" s="125" t="s">
        <v>152</v>
      </c>
      <c r="H123" s="125" t="s">
        <v>155</v>
      </c>
      <c r="I123" s="125">
        <v>0</v>
      </c>
      <c r="J123" s="125" t="s">
        <v>153</v>
      </c>
      <c r="K123" s="127">
        <v>3</v>
      </c>
      <c r="L123" s="128">
        <v>3</v>
      </c>
      <c r="M123" s="127">
        <v>3</v>
      </c>
      <c r="N123" s="156"/>
      <c r="O123" s="156"/>
      <c r="P123" s="146">
        <f t="shared" si="14"/>
        <v>3</v>
      </c>
      <c r="Q123" s="146">
        <f t="shared" si="15"/>
        <v>3</v>
      </c>
      <c r="R123" s="146">
        <f t="shared" si="16"/>
        <v>3</v>
      </c>
      <c r="S123" s="147">
        <f t="shared" si="17"/>
        <v>0</v>
      </c>
      <c r="T123" s="148" t="s">
        <v>154</v>
      </c>
      <c r="U123" s="146">
        <f t="shared" si="18"/>
        <v>3</v>
      </c>
      <c r="V123" s="146">
        <f t="shared" si="13"/>
        <v>0</v>
      </c>
      <c r="W123" s="159"/>
    </row>
    <row r="124" spans="2:23" s="158" customFormat="1" ht="18" customHeight="1" x14ac:dyDescent="0.15">
      <c r="B124" s="144">
        <f t="shared" ca="1" si="19"/>
        <v>103</v>
      </c>
      <c r="C124" s="132"/>
      <c r="D124" s="124" t="s">
        <v>392</v>
      </c>
      <c r="E124" s="153" t="s">
        <v>533</v>
      </c>
      <c r="F124" s="145" t="s">
        <v>151</v>
      </c>
      <c r="G124" s="125" t="s">
        <v>152</v>
      </c>
      <c r="H124" s="125" t="s">
        <v>155</v>
      </c>
      <c r="I124" s="125">
        <v>0</v>
      </c>
      <c r="J124" s="125" t="s">
        <v>153</v>
      </c>
      <c r="K124" s="127">
        <v>3</v>
      </c>
      <c r="L124" s="127">
        <v>3</v>
      </c>
      <c r="M124" s="127">
        <v>3</v>
      </c>
      <c r="N124" s="156"/>
      <c r="O124" s="156"/>
      <c r="P124" s="146">
        <f t="shared" si="14"/>
        <v>3</v>
      </c>
      <c r="Q124" s="146">
        <f t="shared" si="15"/>
        <v>3</v>
      </c>
      <c r="R124" s="146">
        <f t="shared" si="16"/>
        <v>3</v>
      </c>
      <c r="S124" s="147">
        <f t="shared" si="17"/>
        <v>0</v>
      </c>
      <c r="T124" s="148" t="s">
        <v>154</v>
      </c>
      <c r="U124" s="146">
        <f t="shared" si="18"/>
        <v>3</v>
      </c>
      <c r="V124" s="146">
        <f t="shared" si="13"/>
        <v>0</v>
      </c>
      <c r="W124" s="159"/>
    </row>
    <row r="125" spans="2:23" s="158" customFormat="1" ht="18" customHeight="1" x14ac:dyDescent="0.15">
      <c r="B125" s="144" t="str">
        <f t="shared" ca="1" si="19"/>
        <v>-</v>
      </c>
      <c r="C125" s="123" t="s">
        <v>580</v>
      </c>
      <c r="D125" s="124"/>
      <c r="E125" s="153"/>
      <c r="F125" s="145"/>
      <c r="G125" s="125"/>
      <c r="H125" s="125"/>
      <c r="I125" s="125"/>
      <c r="J125" s="125"/>
      <c r="K125" s="127"/>
      <c r="L125" s="127"/>
      <c r="M125" s="127"/>
      <c r="N125" s="156"/>
      <c r="O125" s="156"/>
      <c r="P125" s="146"/>
      <c r="Q125" s="146"/>
      <c r="R125" s="146"/>
      <c r="S125" s="147"/>
      <c r="T125" s="148"/>
      <c r="U125" s="146"/>
      <c r="V125" s="146"/>
      <c r="W125" s="159"/>
    </row>
    <row r="126" spans="2:23" s="158" customFormat="1" ht="18" customHeight="1" x14ac:dyDescent="0.15">
      <c r="B126" s="144">
        <f t="shared" ca="1" si="19"/>
        <v>104</v>
      </c>
      <c r="C126" s="132"/>
      <c r="D126" s="135" t="s">
        <v>497</v>
      </c>
      <c r="E126" s="153" t="s">
        <v>533</v>
      </c>
      <c r="F126" s="145" t="s">
        <v>151</v>
      </c>
      <c r="G126" s="125" t="s">
        <v>152</v>
      </c>
      <c r="H126" s="125" t="s">
        <v>155</v>
      </c>
      <c r="I126" s="125">
        <v>0</v>
      </c>
      <c r="J126" s="125" t="s">
        <v>153</v>
      </c>
      <c r="K126" s="127">
        <v>4</v>
      </c>
      <c r="L126" s="127">
        <v>4</v>
      </c>
      <c r="M126" s="127">
        <v>4</v>
      </c>
      <c r="N126" s="156"/>
      <c r="O126" s="156"/>
      <c r="P126" s="146">
        <f t="shared" si="14"/>
        <v>4</v>
      </c>
      <c r="Q126" s="146">
        <f t="shared" si="15"/>
        <v>4</v>
      </c>
      <c r="R126" s="146">
        <f t="shared" si="16"/>
        <v>4</v>
      </c>
      <c r="S126" s="147">
        <f t="shared" si="17"/>
        <v>0</v>
      </c>
      <c r="T126" s="148" t="s">
        <v>154</v>
      </c>
      <c r="U126" s="146">
        <f t="shared" si="18"/>
        <v>4</v>
      </c>
      <c r="V126" s="146">
        <f t="shared" si="13"/>
        <v>0</v>
      </c>
      <c r="W126" s="159"/>
    </row>
    <row r="127" spans="2:23" s="158" customFormat="1" ht="18" customHeight="1" x14ac:dyDescent="0.15">
      <c r="B127" s="144">
        <f t="shared" ca="1" si="19"/>
        <v>105</v>
      </c>
      <c r="C127" s="132"/>
      <c r="D127" s="135" t="s">
        <v>498</v>
      </c>
      <c r="E127" s="153" t="s">
        <v>533</v>
      </c>
      <c r="F127" s="145" t="s">
        <v>151</v>
      </c>
      <c r="G127" s="125" t="s">
        <v>152</v>
      </c>
      <c r="H127" s="125" t="s">
        <v>155</v>
      </c>
      <c r="I127" s="125">
        <v>0</v>
      </c>
      <c r="J127" s="125" t="s">
        <v>153</v>
      </c>
      <c r="K127" s="127">
        <v>4</v>
      </c>
      <c r="L127" s="127">
        <v>5</v>
      </c>
      <c r="M127" s="127">
        <v>4</v>
      </c>
      <c r="N127" s="156"/>
      <c r="O127" s="156"/>
      <c r="P127" s="146">
        <f t="shared" si="14"/>
        <v>4</v>
      </c>
      <c r="Q127" s="146">
        <f t="shared" si="15"/>
        <v>4.333333333333333</v>
      </c>
      <c r="R127" s="146">
        <f t="shared" si="16"/>
        <v>5</v>
      </c>
      <c r="S127" s="147">
        <f t="shared" si="17"/>
        <v>0.15384615384615394</v>
      </c>
      <c r="T127" s="148" t="s">
        <v>154</v>
      </c>
      <c r="U127" s="146">
        <f t="shared" si="18"/>
        <v>4.333333333333333</v>
      </c>
      <c r="V127" s="146">
        <f t="shared" si="13"/>
        <v>0</v>
      </c>
      <c r="W127" s="159"/>
    </row>
    <row r="128" spans="2:23" s="158" customFormat="1" ht="18" customHeight="1" x14ac:dyDescent="0.15">
      <c r="B128" s="144">
        <f t="shared" ca="1" si="19"/>
        <v>106</v>
      </c>
      <c r="C128" s="132"/>
      <c r="D128" s="135" t="s">
        <v>499</v>
      </c>
      <c r="E128" s="153" t="s">
        <v>533</v>
      </c>
      <c r="F128" s="145" t="s">
        <v>151</v>
      </c>
      <c r="G128" s="125" t="s">
        <v>152</v>
      </c>
      <c r="H128" s="125" t="s">
        <v>155</v>
      </c>
      <c r="I128" s="125">
        <v>0</v>
      </c>
      <c r="J128" s="125" t="s">
        <v>153</v>
      </c>
      <c r="K128" s="127">
        <v>3</v>
      </c>
      <c r="L128" s="127">
        <v>3</v>
      </c>
      <c r="M128" s="127">
        <v>3</v>
      </c>
      <c r="N128" s="156"/>
      <c r="O128" s="156"/>
      <c r="P128" s="146">
        <f t="shared" si="14"/>
        <v>3</v>
      </c>
      <c r="Q128" s="146">
        <f t="shared" si="15"/>
        <v>3</v>
      </c>
      <c r="R128" s="146">
        <f t="shared" si="16"/>
        <v>3</v>
      </c>
      <c r="S128" s="147">
        <f t="shared" si="17"/>
        <v>0</v>
      </c>
      <c r="T128" s="148" t="s">
        <v>154</v>
      </c>
      <c r="U128" s="146">
        <f t="shared" si="18"/>
        <v>3</v>
      </c>
      <c r="V128" s="146">
        <f t="shared" si="13"/>
        <v>0</v>
      </c>
      <c r="W128" s="159"/>
    </row>
    <row r="129" spans="2:23" s="158" customFormat="1" ht="18" customHeight="1" x14ac:dyDescent="0.15">
      <c r="B129" s="144">
        <f t="shared" ca="1" si="19"/>
        <v>107</v>
      </c>
      <c r="C129" s="132"/>
      <c r="D129" s="135" t="s">
        <v>500</v>
      </c>
      <c r="E129" s="153" t="s">
        <v>533</v>
      </c>
      <c r="F129" s="145" t="s">
        <v>151</v>
      </c>
      <c r="G129" s="125" t="s">
        <v>152</v>
      </c>
      <c r="H129" s="125" t="s">
        <v>155</v>
      </c>
      <c r="I129" s="125">
        <v>0</v>
      </c>
      <c r="J129" s="125" t="s">
        <v>153</v>
      </c>
      <c r="K129" s="127">
        <v>2</v>
      </c>
      <c r="L129" s="127">
        <v>2</v>
      </c>
      <c r="M129" s="127">
        <v>2</v>
      </c>
      <c r="N129" s="156"/>
      <c r="O129" s="156"/>
      <c r="P129" s="146">
        <f t="shared" si="14"/>
        <v>2</v>
      </c>
      <c r="Q129" s="146">
        <f t="shared" si="15"/>
        <v>2</v>
      </c>
      <c r="R129" s="146">
        <f t="shared" si="16"/>
        <v>2</v>
      </c>
      <c r="S129" s="147">
        <f t="shared" si="17"/>
        <v>0</v>
      </c>
      <c r="T129" s="148" t="s">
        <v>154</v>
      </c>
      <c r="U129" s="146">
        <f t="shared" si="18"/>
        <v>2</v>
      </c>
      <c r="V129" s="146">
        <f t="shared" si="13"/>
        <v>0</v>
      </c>
      <c r="W129" s="159"/>
    </row>
    <row r="130" spans="2:23" s="158" customFormat="1" ht="18" customHeight="1" x14ac:dyDescent="0.15">
      <c r="B130" s="144">
        <f t="shared" ca="1" si="19"/>
        <v>108</v>
      </c>
      <c r="C130" s="132"/>
      <c r="D130" s="135" t="s">
        <v>501</v>
      </c>
      <c r="E130" s="153" t="s">
        <v>533</v>
      </c>
      <c r="F130" s="145" t="s">
        <v>151</v>
      </c>
      <c r="G130" s="125" t="s">
        <v>152</v>
      </c>
      <c r="H130" s="125" t="s">
        <v>155</v>
      </c>
      <c r="I130" s="125">
        <v>0</v>
      </c>
      <c r="J130" s="125" t="s">
        <v>153</v>
      </c>
      <c r="K130" s="127">
        <v>3</v>
      </c>
      <c r="L130" s="127">
        <v>3</v>
      </c>
      <c r="M130" s="127">
        <v>3</v>
      </c>
      <c r="N130" s="156"/>
      <c r="O130" s="156"/>
      <c r="P130" s="146">
        <f t="shared" si="14"/>
        <v>3</v>
      </c>
      <c r="Q130" s="146">
        <f t="shared" si="15"/>
        <v>3</v>
      </c>
      <c r="R130" s="146">
        <f t="shared" si="16"/>
        <v>3</v>
      </c>
      <c r="S130" s="147">
        <f t="shared" si="17"/>
        <v>0</v>
      </c>
      <c r="T130" s="148" t="s">
        <v>154</v>
      </c>
      <c r="U130" s="146">
        <f t="shared" si="18"/>
        <v>3</v>
      </c>
      <c r="V130" s="146">
        <f t="shared" si="13"/>
        <v>0</v>
      </c>
      <c r="W130" s="159"/>
    </row>
    <row r="131" spans="2:23" s="158" customFormat="1" ht="18" customHeight="1" x14ac:dyDescent="0.15">
      <c r="B131" s="144">
        <f t="shared" ca="1" si="19"/>
        <v>109</v>
      </c>
      <c r="C131" s="132"/>
      <c r="D131" s="135" t="s">
        <v>502</v>
      </c>
      <c r="E131" s="153" t="s">
        <v>533</v>
      </c>
      <c r="F131" s="145" t="s">
        <v>151</v>
      </c>
      <c r="G131" s="125" t="s">
        <v>152</v>
      </c>
      <c r="H131" s="125" t="s">
        <v>155</v>
      </c>
      <c r="I131" s="125">
        <v>0</v>
      </c>
      <c r="J131" s="125" t="s">
        <v>153</v>
      </c>
      <c r="K131" s="127">
        <v>2</v>
      </c>
      <c r="L131" s="127">
        <v>2</v>
      </c>
      <c r="M131" s="127">
        <v>2</v>
      </c>
      <c r="N131" s="156"/>
      <c r="O131" s="156"/>
      <c r="P131" s="146">
        <f t="shared" si="14"/>
        <v>2</v>
      </c>
      <c r="Q131" s="146">
        <f t="shared" si="15"/>
        <v>2</v>
      </c>
      <c r="R131" s="146">
        <f t="shared" si="16"/>
        <v>2</v>
      </c>
      <c r="S131" s="147">
        <f t="shared" si="17"/>
        <v>0</v>
      </c>
      <c r="T131" s="148" t="s">
        <v>154</v>
      </c>
      <c r="U131" s="146">
        <f t="shared" si="18"/>
        <v>2</v>
      </c>
      <c r="V131" s="146">
        <f t="shared" si="13"/>
        <v>0</v>
      </c>
      <c r="W131" s="159"/>
    </row>
    <row r="132" spans="2:23" s="158" customFormat="1" ht="18" customHeight="1" x14ac:dyDescent="0.15">
      <c r="B132" s="144">
        <f t="shared" ca="1" si="19"/>
        <v>110</v>
      </c>
      <c r="C132" s="132"/>
      <c r="D132" s="135" t="s">
        <v>503</v>
      </c>
      <c r="E132" s="153" t="s">
        <v>533</v>
      </c>
      <c r="F132" s="145" t="s">
        <v>151</v>
      </c>
      <c r="G132" s="125" t="s">
        <v>152</v>
      </c>
      <c r="H132" s="125" t="s">
        <v>155</v>
      </c>
      <c r="I132" s="125">
        <v>0</v>
      </c>
      <c r="J132" s="125" t="s">
        <v>153</v>
      </c>
      <c r="K132" s="127">
        <v>2</v>
      </c>
      <c r="L132" s="127">
        <v>2</v>
      </c>
      <c r="M132" s="127">
        <v>2</v>
      </c>
      <c r="N132" s="156"/>
      <c r="O132" s="156"/>
      <c r="P132" s="146">
        <f t="shared" si="14"/>
        <v>2</v>
      </c>
      <c r="Q132" s="146">
        <f t="shared" si="15"/>
        <v>2</v>
      </c>
      <c r="R132" s="146">
        <f t="shared" si="16"/>
        <v>2</v>
      </c>
      <c r="S132" s="147">
        <f t="shared" si="17"/>
        <v>0</v>
      </c>
      <c r="T132" s="148" t="s">
        <v>154</v>
      </c>
      <c r="U132" s="146">
        <f t="shared" si="18"/>
        <v>2</v>
      </c>
      <c r="V132" s="146">
        <f t="shared" si="13"/>
        <v>0</v>
      </c>
      <c r="W132" s="159"/>
    </row>
    <row r="133" spans="2:23" s="158" customFormat="1" ht="18" customHeight="1" x14ac:dyDescent="0.15">
      <c r="B133" s="144" t="str">
        <f t="shared" ca="1" si="19"/>
        <v>-</v>
      </c>
      <c r="C133" s="123" t="s">
        <v>393</v>
      </c>
      <c r="D133" s="124"/>
      <c r="E133" s="153"/>
      <c r="F133" s="145"/>
      <c r="G133" s="125"/>
      <c r="H133" s="125"/>
      <c r="I133" s="125"/>
      <c r="J133" s="125"/>
      <c r="K133" s="127"/>
      <c r="L133" s="127"/>
      <c r="M133" s="127"/>
      <c r="N133" s="156"/>
      <c r="O133" s="156"/>
      <c r="P133" s="146"/>
      <c r="Q133" s="146"/>
      <c r="R133" s="146"/>
      <c r="S133" s="147"/>
      <c r="T133" s="148"/>
      <c r="U133" s="146"/>
      <c r="V133" s="146" t="str">
        <f t="shared" si="13"/>
        <v/>
      </c>
      <c r="W133" s="159"/>
    </row>
    <row r="134" spans="2:23" s="158" customFormat="1" ht="18" customHeight="1" x14ac:dyDescent="0.15">
      <c r="B134" s="144" t="str">
        <f t="shared" ca="1" si="19"/>
        <v>-</v>
      </c>
      <c r="C134" s="125" t="s">
        <v>394</v>
      </c>
      <c r="D134" s="123"/>
      <c r="E134" s="153"/>
      <c r="F134" s="145"/>
      <c r="G134" s="125"/>
      <c r="H134" s="125"/>
      <c r="I134" s="125"/>
      <c r="J134" s="125"/>
      <c r="K134" s="127"/>
      <c r="L134" s="127"/>
      <c r="M134" s="127"/>
      <c r="N134" s="156"/>
      <c r="O134" s="156"/>
      <c r="P134" s="146"/>
      <c r="Q134" s="146"/>
      <c r="R134" s="146"/>
      <c r="S134" s="147"/>
      <c r="T134" s="148"/>
      <c r="U134" s="146"/>
      <c r="V134" s="146" t="str">
        <f t="shared" si="13"/>
        <v/>
      </c>
      <c r="W134" s="159"/>
    </row>
    <row r="135" spans="2:23" s="158" customFormat="1" ht="18" customHeight="1" x14ac:dyDescent="0.15">
      <c r="B135" s="144">
        <f t="shared" ca="1" si="19"/>
        <v>111</v>
      </c>
      <c r="C135" s="125"/>
      <c r="D135" s="134" t="s">
        <v>395</v>
      </c>
      <c r="E135" s="153" t="s">
        <v>534</v>
      </c>
      <c r="F135" s="145" t="s">
        <v>151</v>
      </c>
      <c r="G135" s="125" t="s">
        <v>152</v>
      </c>
      <c r="H135" s="125" t="s">
        <v>155</v>
      </c>
      <c r="I135" s="125">
        <v>0</v>
      </c>
      <c r="J135" s="125" t="s">
        <v>153</v>
      </c>
      <c r="K135" s="127">
        <v>3.5</v>
      </c>
      <c r="L135" s="127">
        <v>4</v>
      </c>
      <c r="M135" s="127">
        <v>4.5</v>
      </c>
      <c r="N135" s="127">
        <v>4</v>
      </c>
      <c r="O135" s="156"/>
      <c r="P135" s="146">
        <f t="shared" si="14"/>
        <v>3.5</v>
      </c>
      <c r="Q135" s="146">
        <f t="shared" si="15"/>
        <v>4</v>
      </c>
      <c r="R135" s="146">
        <f t="shared" si="16"/>
        <v>4.5</v>
      </c>
      <c r="S135" s="147">
        <f t="shared" si="17"/>
        <v>0.125</v>
      </c>
      <c r="T135" s="148" t="s">
        <v>154</v>
      </c>
      <c r="U135" s="146">
        <f t="shared" si="18"/>
        <v>4</v>
      </c>
      <c r="V135" s="146">
        <f t="shared" si="13"/>
        <v>0</v>
      </c>
      <c r="W135" s="159"/>
    </row>
    <row r="136" spans="2:23" s="158" customFormat="1" ht="18" customHeight="1" x14ac:dyDescent="0.15">
      <c r="B136" s="144">
        <f t="shared" ca="1" si="19"/>
        <v>112</v>
      </c>
      <c r="C136" s="125"/>
      <c r="D136" s="134" t="s">
        <v>396</v>
      </c>
      <c r="E136" s="153" t="s">
        <v>534</v>
      </c>
      <c r="F136" s="145" t="s">
        <v>151</v>
      </c>
      <c r="G136" s="125" t="s">
        <v>152</v>
      </c>
      <c r="H136" s="125" t="s">
        <v>155</v>
      </c>
      <c r="I136" s="125">
        <v>0</v>
      </c>
      <c r="J136" s="125" t="s">
        <v>153</v>
      </c>
      <c r="K136" s="127">
        <v>1.5</v>
      </c>
      <c r="L136" s="127">
        <v>1.5</v>
      </c>
      <c r="M136" s="127">
        <v>1.8</v>
      </c>
      <c r="N136" s="127">
        <v>1.5</v>
      </c>
      <c r="O136" s="156"/>
      <c r="P136" s="146">
        <f t="shared" si="14"/>
        <v>1.5</v>
      </c>
      <c r="Q136" s="146">
        <f t="shared" si="15"/>
        <v>1.575</v>
      </c>
      <c r="R136" s="146">
        <f t="shared" si="16"/>
        <v>1.8</v>
      </c>
      <c r="S136" s="147">
        <f t="shared" si="17"/>
        <v>0.1428571428571429</v>
      </c>
      <c r="T136" s="148" t="s">
        <v>154</v>
      </c>
      <c r="U136" s="146">
        <f t="shared" si="18"/>
        <v>1.575</v>
      </c>
      <c r="V136" s="146">
        <f t="shared" si="13"/>
        <v>0</v>
      </c>
      <c r="W136" s="159"/>
    </row>
    <row r="137" spans="2:23" s="158" customFormat="1" ht="18" customHeight="1" x14ac:dyDescent="0.15">
      <c r="B137" s="144">
        <f t="shared" ca="1" si="19"/>
        <v>113</v>
      </c>
      <c r="C137" s="125"/>
      <c r="D137" s="134" t="s">
        <v>397</v>
      </c>
      <c r="E137" s="153" t="s">
        <v>534</v>
      </c>
      <c r="F137" s="145" t="s">
        <v>151</v>
      </c>
      <c r="G137" s="125" t="s">
        <v>152</v>
      </c>
      <c r="H137" s="125" t="s">
        <v>155</v>
      </c>
      <c r="I137" s="125">
        <v>0</v>
      </c>
      <c r="J137" s="125" t="s">
        <v>153</v>
      </c>
      <c r="K137" s="127">
        <v>5</v>
      </c>
      <c r="L137" s="127">
        <v>5</v>
      </c>
      <c r="M137" s="127">
        <v>5</v>
      </c>
      <c r="N137" s="127">
        <v>5</v>
      </c>
      <c r="O137" s="156"/>
      <c r="P137" s="146">
        <f t="shared" si="14"/>
        <v>5</v>
      </c>
      <c r="Q137" s="146">
        <f t="shared" si="15"/>
        <v>5</v>
      </c>
      <c r="R137" s="146">
        <f t="shared" si="16"/>
        <v>5</v>
      </c>
      <c r="S137" s="147">
        <f t="shared" si="17"/>
        <v>0</v>
      </c>
      <c r="T137" s="148" t="s">
        <v>154</v>
      </c>
      <c r="U137" s="146">
        <f t="shared" si="18"/>
        <v>5</v>
      </c>
      <c r="V137" s="146">
        <f t="shared" ref="V137:V200" si="20">IF(I137="","",I137*U137/100)</f>
        <v>0</v>
      </c>
      <c r="W137" s="159"/>
    </row>
    <row r="138" spans="2:23" s="158" customFormat="1" ht="18" customHeight="1" x14ac:dyDescent="0.15">
      <c r="B138" s="144">
        <f t="shared" ca="1" si="19"/>
        <v>114</v>
      </c>
      <c r="C138" s="125"/>
      <c r="D138" s="134" t="s">
        <v>398</v>
      </c>
      <c r="E138" s="153" t="s">
        <v>534</v>
      </c>
      <c r="F138" s="145" t="s">
        <v>151</v>
      </c>
      <c r="G138" s="125" t="s">
        <v>152</v>
      </c>
      <c r="H138" s="125" t="s">
        <v>155</v>
      </c>
      <c r="I138" s="125">
        <v>0</v>
      </c>
      <c r="J138" s="125" t="s">
        <v>153</v>
      </c>
      <c r="K138" s="127">
        <v>1.2</v>
      </c>
      <c r="L138" s="127">
        <v>1</v>
      </c>
      <c r="M138" s="127">
        <v>1.2</v>
      </c>
      <c r="N138" s="127">
        <v>1</v>
      </c>
      <c r="O138" s="156"/>
      <c r="P138" s="146">
        <f t="shared" si="14"/>
        <v>1</v>
      </c>
      <c r="Q138" s="146">
        <f t="shared" si="15"/>
        <v>1.1000000000000001</v>
      </c>
      <c r="R138" s="146">
        <f t="shared" si="16"/>
        <v>1.2</v>
      </c>
      <c r="S138" s="147">
        <f t="shared" si="17"/>
        <v>9.0909090909090981E-2</v>
      </c>
      <c r="T138" s="148" t="s">
        <v>154</v>
      </c>
      <c r="U138" s="146">
        <f t="shared" si="18"/>
        <v>1.1000000000000001</v>
      </c>
      <c r="V138" s="146">
        <f t="shared" si="20"/>
        <v>0</v>
      </c>
      <c r="W138" s="159"/>
    </row>
    <row r="139" spans="2:23" s="158" customFormat="1" ht="18" customHeight="1" x14ac:dyDescent="0.15">
      <c r="B139" s="144">
        <f t="shared" ca="1" si="19"/>
        <v>115</v>
      </c>
      <c r="C139" s="125"/>
      <c r="D139" s="134" t="s">
        <v>399</v>
      </c>
      <c r="E139" s="153" t="s">
        <v>534</v>
      </c>
      <c r="F139" s="145" t="s">
        <v>151</v>
      </c>
      <c r="G139" s="125" t="s">
        <v>152</v>
      </c>
      <c r="H139" s="125" t="s">
        <v>155</v>
      </c>
      <c r="I139" s="125">
        <v>0</v>
      </c>
      <c r="J139" s="125" t="s">
        <v>153</v>
      </c>
      <c r="K139" s="127">
        <v>4</v>
      </c>
      <c r="L139" s="127">
        <v>4.5</v>
      </c>
      <c r="M139" s="127">
        <v>4</v>
      </c>
      <c r="N139" s="127">
        <v>4</v>
      </c>
      <c r="O139" s="156"/>
      <c r="P139" s="146">
        <f t="shared" si="14"/>
        <v>4</v>
      </c>
      <c r="Q139" s="146">
        <f t="shared" si="15"/>
        <v>4.125</v>
      </c>
      <c r="R139" s="146">
        <f t="shared" si="16"/>
        <v>4.5</v>
      </c>
      <c r="S139" s="147">
        <f t="shared" si="17"/>
        <v>9.0909090909090912E-2</v>
      </c>
      <c r="T139" s="148" t="s">
        <v>154</v>
      </c>
      <c r="U139" s="146">
        <f t="shared" si="18"/>
        <v>4.125</v>
      </c>
      <c r="V139" s="146">
        <f t="shared" si="20"/>
        <v>0</v>
      </c>
      <c r="W139" s="159"/>
    </row>
    <row r="140" spans="2:23" s="158" customFormat="1" ht="18" customHeight="1" x14ac:dyDescent="0.15">
      <c r="B140" s="144">
        <f t="shared" ca="1" si="19"/>
        <v>116</v>
      </c>
      <c r="C140" s="125"/>
      <c r="D140" s="134" t="s">
        <v>400</v>
      </c>
      <c r="E140" s="153" t="s">
        <v>534</v>
      </c>
      <c r="F140" s="145" t="s">
        <v>151</v>
      </c>
      <c r="G140" s="125" t="s">
        <v>152</v>
      </c>
      <c r="H140" s="125" t="s">
        <v>155</v>
      </c>
      <c r="I140" s="125">
        <v>0</v>
      </c>
      <c r="J140" s="125" t="s">
        <v>153</v>
      </c>
      <c r="K140" s="127">
        <v>1</v>
      </c>
      <c r="L140" s="127">
        <v>1.5</v>
      </c>
      <c r="M140" s="127">
        <v>1.5</v>
      </c>
      <c r="N140" s="127">
        <v>1</v>
      </c>
      <c r="O140" s="156"/>
      <c r="P140" s="146">
        <f t="shared" ref="P140:P203" si="21">IF(OR(ISNUMBER(K140),ISNUMBER(L140),ISNUMBER(M140),ISNUMBER(N140),ISNUMBER(O140)),MIN(K140:O140),"")</f>
        <v>1</v>
      </c>
      <c r="Q140" s="146">
        <f t="shared" ref="Q140:Q203" si="22">IF(OR(ISNUMBER(K140),ISNUMBER(L140),ISNUMBER(M140),ISNUMBER(N140),ISNUMBER(O140)),AVERAGE(K140:O140),"")</f>
        <v>1.25</v>
      </c>
      <c r="R140" s="146">
        <f t="shared" ref="R140:R203" si="23">IF(OR(ISNUMBER(K140),ISNUMBER(L140),ISNUMBER(M140),ISNUMBER(N140),ISNUMBER(O140)),MAX(K140:O140),"")</f>
        <v>1.5</v>
      </c>
      <c r="S140" s="147">
        <f t="shared" ref="S140:S203" si="24">IF(AND(ISNUMBER(Q140),Q140&lt;&gt;0),MAX(Q140-P140,R140-Q140)/Q140,"")</f>
        <v>0.2</v>
      </c>
      <c r="T140" s="148" t="s">
        <v>154</v>
      </c>
      <c r="U140" s="146">
        <f t="shared" ref="U140:U203" si="25">IF(T140="N","",Q140)</f>
        <v>1.25</v>
      </c>
      <c r="V140" s="146">
        <f t="shared" si="20"/>
        <v>0</v>
      </c>
      <c r="W140" s="159"/>
    </row>
    <row r="141" spans="2:23" s="158" customFormat="1" ht="18" customHeight="1" x14ac:dyDescent="0.15">
      <c r="B141" s="144">
        <f t="shared" ca="1" si="19"/>
        <v>117</v>
      </c>
      <c r="C141" s="125"/>
      <c r="D141" s="134" t="s">
        <v>401</v>
      </c>
      <c r="E141" s="153" t="s">
        <v>534</v>
      </c>
      <c r="F141" s="145" t="s">
        <v>151</v>
      </c>
      <c r="G141" s="125" t="s">
        <v>152</v>
      </c>
      <c r="H141" s="125" t="s">
        <v>155</v>
      </c>
      <c r="I141" s="125">
        <v>0</v>
      </c>
      <c r="J141" s="125" t="s">
        <v>153</v>
      </c>
      <c r="K141" s="127">
        <v>2</v>
      </c>
      <c r="L141" s="127">
        <v>2.5</v>
      </c>
      <c r="M141" s="127">
        <v>2</v>
      </c>
      <c r="N141" s="127">
        <v>2</v>
      </c>
      <c r="O141" s="156"/>
      <c r="P141" s="146">
        <f t="shared" si="21"/>
        <v>2</v>
      </c>
      <c r="Q141" s="146">
        <f t="shared" si="22"/>
        <v>2.125</v>
      </c>
      <c r="R141" s="146">
        <f t="shared" si="23"/>
        <v>2.5</v>
      </c>
      <c r="S141" s="147">
        <f t="shared" si="24"/>
        <v>0.17647058823529413</v>
      </c>
      <c r="T141" s="148" t="s">
        <v>154</v>
      </c>
      <c r="U141" s="146">
        <f t="shared" si="25"/>
        <v>2.125</v>
      </c>
      <c r="V141" s="146">
        <f t="shared" si="20"/>
        <v>0</v>
      </c>
      <c r="W141" s="159"/>
    </row>
    <row r="142" spans="2:23" s="158" customFormat="1" ht="18" customHeight="1" x14ac:dyDescent="0.15">
      <c r="B142" s="144">
        <f t="shared" ca="1" si="19"/>
        <v>118</v>
      </c>
      <c r="C142" s="125"/>
      <c r="D142" s="134" t="s">
        <v>402</v>
      </c>
      <c r="E142" s="153" t="s">
        <v>534</v>
      </c>
      <c r="F142" s="145" t="s">
        <v>151</v>
      </c>
      <c r="G142" s="125" t="s">
        <v>152</v>
      </c>
      <c r="H142" s="125" t="s">
        <v>155</v>
      </c>
      <c r="I142" s="125">
        <v>0</v>
      </c>
      <c r="J142" s="125" t="s">
        <v>153</v>
      </c>
      <c r="K142" s="127">
        <v>4</v>
      </c>
      <c r="L142" s="127">
        <v>4</v>
      </c>
      <c r="M142" s="127">
        <v>4.5</v>
      </c>
      <c r="N142" s="127">
        <v>3.5</v>
      </c>
      <c r="O142" s="156"/>
      <c r="P142" s="146">
        <f t="shared" si="21"/>
        <v>3.5</v>
      </c>
      <c r="Q142" s="146">
        <f t="shared" si="22"/>
        <v>4</v>
      </c>
      <c r="R142" s="146">
        <f t="shared" si="23"/>
        <v>4.5</v>
      </c>
      <c r="S142" s="147">
        <f t="shared" si="24"/>
        <v>0.125</v>
      </c>
      <c r="T142" s="148" t="s">
        <v>154</v>
      </c>
      <c r="U142" s="146">
        <f t="shared" si="25"/>
        <v>4</v>
      </c>
      <c r="V142" s="146">
        <f t="shared" si="20"/>
        <v>0</v>
      </c>
      <c r="W142" s="159"/>
    </row>
    <row r="143" spans="2:23" s="158" customFormat="1" ht="18" customHeight="1" x14ac:dyDescent="0.15">
      <c r="B143" s="144">
        <f t="shared" ca="1" si="19"/>
        <v>119</v>
      </c>
      <c r="C143" s="130"/>
      <c r="D143" s="134" t="s">
        <v>403</v>
      </c>
      <c r="E143" s="153" t="s">
        <v>534</v>
      </c>
      <c r="F143" s="145" t="s">
        <v>151</v>
      </c>
      <c r="G143" s="125" t="s">
        <v>152</v>
      </c>
      <c r="H143" s="125" t="s">
        <v>155</v>
      </c>
      <c r="I143" s="125">
        <v>0</v>
      </c>
      <c r="J143" s="125" t="s">
        <v>153</v>
      </c>
      <c r="K143" s="127">
        <v>5</v>
      </c>
      <c r="L143" s="127">
        <v>5</v>
      </c>
      <c r="M143" s="127">
        <v>5</v>
      </c>
      <c r="N143" s="127">
        <v>5</v>
      </c>
      <c r="O143" s="156"/>
      <c r="P143" s="146">
        <f t="shared" si="21"/>
        <v>5</v>
      </c>
      <c r="Q143" s="146">
        <f t="shared" si="22"/>
        <v>5</v>
      </c>
      <c r="R143" s="146">
        <f t="shared" si="23"/>
        <v>5</v>
      </c>
      <c r="S143" s="147">
        <f t="shared" si="24"/>
        <v>0</v>
      </c>
      <c r="T143" s="148" t="s">
        <v>154</v>
      </c>
      <c r="U143" s="146">
        <f t="shared" si="25"/>
        <v>5</v>
      </c>
      <c r="V143" s="146">
        <f t="shared" si="20"/>
        <v>0</v>
      </c>
      <c r="W143" s="159"/>
    </row>
    <row r="144" spans="2:23" s="158" customFormat="1" ht="18" customHeight="1" x14ac:dyDescent="0.15">
      <c r="B144" s="144">
        <f t="shared" ca="1" si="19"/>
        <v>120</v>
      </c>
      <c r="C144" s="130"/>
      <c r="D144" s="134" t="s">
        <v>404</v>
      </c>
      <c r="E144" s="153" t="s">
        <v>534</v>
      </c>
      <c r="F144" s="145" t="s">
        <v>151</v>
      </c>
      <c r="G144" s="125" t="s">
        <v>152</v>
      </c>
      <c r="H144" s="125" t="s">
        <v>155</v>
      </c>
      <c r="I144" s="125">
        <v>0</v>
      </c>
      <c r="J144" s="125" t="s">
        <v>153</v>
      </c>
      <c r="K144" s="127">
        <v>3.5</v>
      </c>
      <c r="L144" s="127">
        <v>3</v>
      </c>
      <c r="M144" s="127">
        <v>3</v>
      </c>
      <c r="N144" s="127">
        <v>3</v>
      </c>
      <c r="O144" s="156"/>
      <c r="P144" s="146">
        <f t="shared" si="21"/>
        <v>3</v>
      </c>
      <c r="Q144" s="146">
        <f t="shared" si="22"/>
        <v>3.125</v>
      </c>
      <c r="R144" s="146">
        <f t="shared" si="23"/>
        <v>3.5</v>
      </c>
      <c r="S144" s="147">
        <f t="shared" si="24"/>
        <v>0.12</v>
      </c>
      <c r="T144" s="148" t="s">
        <v>154</v>
      </c>
      <c r="U144" s="146">
        <f t="shared" si="25"/>
        <v>3.125</v>
      </c>
      <c r="V144" s="146">
        <f t="shared" si="20"/>
        <v>0</v>
      </c>
      <c r="W144" s="159"/>
    </row>
    <row r="145" spans="2:23" s="158" customFormat="1" ht="18" customHeight="1" x14ac:dyDescent="0.15">
      <c r="B145" s="144">
        <f t="shared" ca="1" si="19"/>
        <v>121</v>
      </c>
      <c r="C145" s="125"/>
      <c r="D145" s="134" t="s">
        <v>405</v>
      </c>
      <c r="E145" s="153" t="s">
        <v>534</v>
      </c>
      <c r="F145" s="145" t="s">
        <v>151</v>
      </c>
      <c r="G145" s="125" t="s">
        <v>152</v>
      </c>
      <c r="H145" s="125" t="s">
        <v>155</v>
      </c>
      <c r="I145" s="125">
        <v>0</v>
      </c>
      <c r="J145" s="125" t="s">
        <v>153</v>
      </c>
      <c r="K145" s="127">
        <v>2</v>
      </c>
      <c r="L145" s="127">
        <v>2.5</v>
      </c>
      <c r="M145" s="127">
        <v>2.5</v>
      </c>
      <c r="N145" s="127">
        <v>2</v>
      </c>
      <c r="O145" s="156"/>
      <c r="P145" s="146">
        <f t="shared" si="21"/>
        <v>2</v>
      </c>
      <c r="Q145" s="146">
        <f t="shared" si="22"/>
        <v>2.25</v>
      </c>
      <c r="R145" s="146">
        <f t="shared" si="23"/>
        <v>2.5</v>
      </c>
      <c r="S145" s="147">
        <f t="shared" si="24"/>
        <v>0.1111111111111111</v>
      </c>
      <c r="T145" s="148" t="s">
        <v>154</v>
      </c>
      <c r="U145" s="146">
        <f t="shared" si="25"/>
        <v>2.25</v>
      </c>
      <c r="V145" s="146">
        <f t="shared" si="20"/>
        <v>0</v>
      </c>
      <c r="W145" s="159"/>
    </row>
    <row r="146" spans="2:23" s="158" customFormat="1" ht="18" customHeight="1" x14ac:dyDescent="0.15">
      <c r="B146" s="144">
        <f t="shared" ca="1" si="19"/>
        <v>122</v>
      </c>
      <c r="C146" s="125"/>
      <c r="D146" s="134" t="s">
        <v>406</v>
      </c>
      <c r="E146" s="153" t="s">
        <v>534</v>
      </c>
      <c r="F146" s="145" t="s">
        <v>151</v>
      </c>
      <c r="G146" s="125" t="s">
        <v>152</v>
      </c>
      <c r="H146" s="125" t="s">
        <v>155</v>
      </c>
      <c r="I146" s="125">
        <v>0</v>
      </c>
      <c r="J146" s="125" t="s">
        <v>153</v>
      </c>
      <c r="K146" s="127">
        <v>2.5</v>
      </c>
      <c r="L146" s="127">
        <v>3</v>
      </c>
      <c r="M146" s="127">
        <v>3</v>
      </c>
      <c r="N146" s="127">
        <v>2.5</v>
      </c>
      <c r="O146" s="156"/>
      <c r="P146" s="146">
        <f t="shared" si="21"/>
        <v>2.5</v>
      </c>
      <c r="Q146" s="146">
        <f t="shared" si="22"/>
        <v>2.75</v>
      </c>
      <c r="R146" s="146">
        <f t="shared" si="23"/>
        <v>3</v>
      </c>
      <c r="S146" s="147">
        <f t="shared" si="24"/>
        <v>9.0909090909090912E-2</v>
      </c>
      <c r="T146" s="148" t="s">
        <v>154</v>
      </c>
      <c r="U146" s="146">
        <f t="shared" si="25"/>
        <v>2.75</v>
      </c>
      <c r="V146" s="146">
        <f t="shared" si="20"/>
        <v>0</v>
      </c>
      <c r="W146" s="159"/>
    </row>
    <row r="147" spans="2:23" s="158" customFormat="1" ht="18" customHeight="1" x14ac:dyDescent="0.15">
      <c r="B147" s="144">
        <f t="shared" ca="1" si="19"/>
        <v>123</v>
      </c>
      <c r="C147" s="125"/>
      <c r="D147" s="134" t="s">
        <v>407</v>
      </c>
      <c r="E147" s="153" t="s">
        <v>534</v>
      </c>
      <c r="F147" s="145" t="s">
        <v>151</v>
      </c>
      <c r="G147" s="125" t="s">
        <v>152</v>
      </c>
      <c r="H147" s="125" t="s">
        <v>155</v>
      </c>
      <c r="I147" s="125">
        <v>0</v>
      </c>
      <c r="J147" s="125" t="s">
        <v>153</v>
      </c>
      <c r="K147" s="127">
        <v>1.5</v>
      </c>
      <c r="L147" s="127">
        <v>2</v>
      </c>
      <c r="M147" s="127">
        <v>2</v>
      </c>
      <c r="N147" s="127">
        <v>2</v>
      </c>
      <c r="O147" s="156"/>
      <c r="P147" s="146">
        <f t="shared" si="21"/>
        <v>1.5</v>
      </c>
      <c r="Q147" s="146">
        <f t="shared" si="22"/>
        <v>1.875</v>
      </c>
      <c r="R147" s="146">
        <f t="shared" si="23"/>
        <v>2</v>
      </c>
      <c r="S147" s="147">
        <f t="shared" si="24"/>
        <v>0.2</v>
      </c>
      <c r="T147" s="148" t="s">
        <v>154</v>
      </c>
      <c r="U147" s="146">
        <f t="shared" si="25"/>
        <v>1.875</v>
      </c>
      <c r="V147" s="146">
        <f t="shared" si="20"/>
        <v>0</v>
      </c>
      <c r="W147" s="159"/>
    </row>
    <row r="148" spans="2:23" s="158" customFormat="1" ht="18" customHeight="1" x14ac:dyDescent="0.15">
      <c r="B148" s="144">
        <f t="shared" ca="1" si="19"/>
        <v>124</v>
      </c>
      <c r="C148" s="125"/>
      <c r="D148" s="134" t="s">
        <v>408</v>
      </c>
      <c r="E148" s="153" t="s">
        <v>534</v>
      </c>
      <c r="F148" s="145" t="s">
        <v>151</v>
      </c>
      <c r="G148" s="125" t="s">
        <v>152</v>
      </c>
      <c r="H148" s="125" t="s">
        <v>155</v>
      </c>
      <c r="I148" s="125">
        <v>0</v>
      </c>
      <c r="J148" s="125" t="s">
        <v>153</v>
      </c>
      <c r="K148" s="127">
        <v>2.5</v>
      </c>
      <c r="L148" s="127">
        <v>3.5</v>
      </c>
      <c r="M148" s="127">
        <v>3.5</v>
      </c>
      <c r="N148" s="127">
        <v>3</v>
      </c>
      <c r="O148" s="156"/>
      <c r="P148" s="146">
        <f t="shared" si="21"/>
        <v>2.5</v>
      </c>
      <c r="Q148" s="146">
        <f t="shared" si="22"/>
        <v>3.125</v>
      </c>
      <c r="R148" s="146">
        <f t="shared" si="23"/>
        <v>3.5</v>
      </c>
      <c r="S148" s="147">
        <f t="shared" si="24"/>
        <v>0.2</v>
      </c>
      <c r="T148" s="148" t="s">
        <v>154</v>
      </c>
      <c r="U148" s="146">
        <f t="shared" si="25"/>
        <v>3.125</v>
      </c>
      <c r="V148" s="146">
        <f t="shared" si="20"/>
        <v>0</v>
      </c>
      <c r="W148" s="159"/>
    </row>
    <row r="149" spans="2:23" s="158" customFormat="1" ht="18" customHeight="1" x14ac:dyDescent="0.15">
      <c r="B149" s="144">
        <f t="shared" ca="1" si="19"/>
        <v>125</v>
      </c>
      <c r="C149" s="125"/>
      <c r="D149" s="134" t="s">
        <v>409</v>
      </c>
      <c r="E149" s="153" t="s">
        <v>534</v>
      </c>
      <c r="F149" s="145" t="s">
        <v>151</v>
      </c>
      <c r="G149" s="125" t="s">
        <v>152</v>
      </c>
      <c r="H149" s="125" t="s">
        <v>155</v>
      </c>
      <c r="I149" s="125">
        <v>0</v>
      </c>
      <c r="J149" s="125" t="s">
        <v>153</v>
      </c>
      <c r="K149" s="127">
        <v>2.5</v>
      </c>
      <c r="L149" s="127">
        <v>3</v>
      </c>
      <c r="M149" s="127">
        <v>3.5</v>
      </c>
      <c r="N149" s="127">
        <v>3</v>
      </c>
      <c r="O149" s="156"/>
      <c r="P149" s="146">
        <f t="shared" si="21"/>
        <v>2.5</v>
      </c>
      <c r="Q149" s="146">
        <f t="shared" si="22"/>
        <v>3</v>
      </c>
      <c r="R149" s="146">
        <f t="shared" si="23"/>
        <v>3.5</v>
      </c>
      <c r="S149" s="147">
        <f t="shared" si="24"/>
        <v>0.16666666666666666</v>
      </c>
      <c r="T149" s="148" t="s">
        <v>154</v>
      </c>
      <c r="U149" s="146">
        <f t="shared" si="25"/>
        <v>3</v>
      </c>
      <c r="V149" s="146">
        <f t="shared" si="20"/>
        <v>0</v>
      </c>
      <c r="W149" s="159"/>
    </row>
    <row r="150" spans="2:23" s="158" customFormat="1" ht="18" customHeight="1" x14ac:dyDescent="0.15">
      <c r="B150" s="144">
        <f t="shared" ca="1" si="19"/>
        <v>126</v>
      </c>
      <c r="C150" s="125"/>
      <c r="D150" s="134" t="s">
        <v>410</v>
      </c>
      <c r="E150" s="153" t="s">
        <v>534</v>
      </c>
      <c r="F150" s="145" t="s">
        <v>151</v>
      </c>
      <c r="G150" s="125" t="s">
        <v>152</v>
      </c>
      <c r="H150" s="125" t="s">
        <v>155</v>
      </c>
      <c r="I150" s="125">
        <v>0</v>
      </c>
      <c r="J150" s="125" t="s">
        <v>153</v>
      </c>
      <c r="K150" s="127">
        <v>1.5</v>
      </c>
      <c r="L150" s="127">
        <v>2</v>
      </c>
      <c r="M150" s="127">
        <v>2</v>
      </c>
      <c r="N150" s="127">
        <v>1.5</v>
      </c>
      <c r="O150" s="156"/>
      <c r="P150" s="146">
        <f t="shared" si="21"/>
        <v>1.5</v>
      </c>
      <c r="Q150" s="146">
        <f t="shared" si="22"/>
        <v>1.75</v>
      </c>
      <c r="R150" s="146">
        <f t="shared" si="23"/>
        <v>2</v>
      </c>
      <c r="S150" s="147">
        <f t="shared" si="24"/>
        <v>0.14285714285714285</v>
      </c>
      <c r="T150" s="148" t="s">
        <v>154</v>
      </c>
      <c r="U150" s="146">
        <f t="shared" si="25"/>
        <v>1.75</v>
      </c>
      <c r="V150" s="146">
        <f t="shared" si="20"/>
        <v>0</v>
      </c>
      <c r="W150" s="159"/>
    </row>
    <row r="151" spans="2:23" s="158" customFormat="1" ht="18" customHeight="1" x14ac:dyDescent="0.15">
      <c r="B151" s="144">
        <f t="shared" ca="1" si="19"/>
        <v>127</v>
      </c>
      <c r="C151" s="125"/>
      <c r="D151" s="134" t="s">
        <v>411</v>
      </c>
      <c r="E151" s="153" t="s">
        <v>534</v>
      </c>
      <c r="F151" s="145" t="s">
        <v>151</v>
      </c>
      <c r="G151" s="125" t="s">
        <v>152</v>
      </c>
      <c r="H151" s="125" t="s">
        <v>155</v>
      </c>
      <c r="I151" s="125">
        <v>0</v>
      </c>
      <c r="J151" s="125" t="s">
        <v>153</v>
      </c>
      <c r="K151" s="127">
        <v>2</v>
      </c>
      <c r="L151" s="127">
        <v>1.5</v>
      </c>
      <c r="M151" s="127">
        <v>2</v>
      </c>
      <c r="N151" s="127">
        <v>2</v>
      </c>
      <c r="O151" s="156"/>
      <c r="P151" s="146">
        <f t="shared" si="21"/>
        <v>1.5</v>
      </c>
      <c r="Q151" s="146">
        <f t="shared" si="22"/>
        <v>1.875</v>
      </c>
      <c r="R151" s="146">
        <f t="shared" si="23"/>
        <v>2</v>
      </c>
      <c r="S151" s="147">
        <f t="shared" si="24"/>
        <v>0.2</v>
      </c>
      <c r="T151" s="148" t="s">
        <v>154</v>
      </c>
      <c r="U151" s="146">
        <f t="shared" si="25"/>
        <v>1.875</v>
      </c>
      <c r="V151" s="146">
        <f t="shared" si="20"/>
        <v>0</v>
      </c>
      <c r="W151" s="159"/>
    </row>
    <row r="152" spans="2:23" s="158" customFormat="1" ht="18" customHeight="1" x14ac:dyDescent="0.15">
      <c r="B152" s="144">
        <f t="shared" ca="1" si="19"/>
        <v>128</v>
      </c>
      <c r="C152" s="125"/>
      <c r="D152" s="134" t="s">
        <v>412</v>
      </c>
      <c r="E152" s="153" t="s">
        <v>534</v>
      </c>
      <c r="F152" s="145" t="s">
        <v>151</v>
      </c>
      <c r="G152" s="125" t="s">
        <v>152</v>
      </c>
      <c r="H152" s="125" t="s">
        <v>155</v>
      </c>
      <c r="I152" s="125">
        <v>0</v>
      </c>
      <c r="J152" s="125" t="s">
        <v>153</v>
      </c>
      <c r="K152" s="127">
        <v>1</v>
      </c>
      <c r="L152" s="127">
        <v>1</v>
      </c>
      <c r="M152" s="127">
        <v>1</v>
      </c>
      <c r="N152" s="127">
        <v>1</v>
      </c>
      <c r="O152" s="156"/>
      <c r="P152" s="146">
        <f t="shared" si="21"/>
        <v>1</v>
      </c>
      <c r="Q152" s="146">
        <f t="shared" si="22"/>
        <v>1</v>
      </c>
      <c r="R152" s="146">
        <f t="shared" si="23"/>
        <v>1</v>
      </c>
      <c r="S152" s="147">
        <f t="shared" si="24"/>
        <v>0</v>
      </c>
      <c r="T152" s="148" t="s">
        <v>154</v>
      </c>
      <c r="U152" s="146">
        <f t="shared" si="25"/>
        <v>1</v>
      </c>
      <c r="V152" s="146">
        <f t="shared" si="20"/>
        <v>0</v>
      </c>
      <c r="W152" s="159"/>
    </row>
    <row r="153" spans="2:23" s="158" customFormat="1" ht="18" customHeight="1" x14ac:dyDescent="0.15">
      <c r="B153" s="144">
        <f t="shared" ca="1" si="19"/>
        <v>129</v>
      </c>
      <c r="C153" s="125"/>
      <c r="D153" s="134" t="s">
        <v>413</v>
      </c>
      <c r="E153" s="153" t="s">
        <v>534</v>
      </c>
      <c r="F153" s="145" t="s">
        <v>151</v>
      </c>
      <c r="G153" s="125" t="s">
        <v>152</v>
      </c>
      <c r="H153" s="125" t="s">
        <v>155</v>
      </c>
      <c r="I153" s="125">
        <v>0</v>
      </c>
      <c r="J153" s="125" t="s">
        <v>153</v>
      </c>
      <c r="K153" s="127">
        <v>2</v>
      </c>
      <c r="L153" s="127">
        <v>2</v>
      </c>
      <c r="M153" s="127">
        <v>2.5</v>
      </c>
      <c r="N153" s="127">
        <v>2</v>
      </c>
      <c r="O153" s="156"/>
      <c r="P153" s="146">
        <f t="shared" si="21"/>
        <v>2</v>
      </c>
      <c r="Q153" s="146">
        <f t="shared" si="22"/>
        <v>2.125</v>
      </c>
      <c r="R153" s="146">
        <f t="shared" si="23"/>
        <v>2.5</v>
      </c>
      <c r="S153" s="147">
        <f t="shared" si="24"/>
        <v>0.17647058823529413</v>
      </c>
      <c r="T153" s="148" t="s">
        <v>154</v>
      </c>
      <c r="U153" s="146">
        <f t="shared" si="25"/>
        <v>2.125</v>
      </c>
      <c r="V153" s="146">
        <f t="shared" si="20"/>
        <v>0</v>
      </c>
      <c r="W153" s="159"/>
    </row>
    <row r="154" spans="2:23" s="158" customFormat="1" ht="18" customHeight="1" x14ac:dyDescent="0.15">
      <c r="B154" s="144">
        <f t="shared" ca="1" si="19"/>
        <v>130</v>
      </c>
      <c r="C154" s="125"/>
      <c r="D154" s="134" t="s">
        <v>414</v>
      </c>
      <c r="E154" s="153" t="s">
        <v>534</v>
      </c>
      <c r="F154" s="145" t="s">
        <v>151</v>
      </c>
      <c r="G154" s="125" t="s">
        <v>152</v>
      </c>
      <c r="H154" s="125" t="s">
        <v>155</v>
      </c>
      <c r="I154" s="125">
        <v>0</v>
      </c>
      <c r="J154" s="125" t="s">
        <v>153</v>
      </c>
      <c r="K154" s="127">
        <v>2</v>
      </c>
      <c r="L154" s="127">
        <v>2</v>
      </c>
      <c r="M154" s="127">
        <v>2.5</v>
      </c>
      <c r="N154" s="127">
        <v>2</v>
      </c>
      <c r="O154" s="156"/>
      <c r="P154" s="146">
        <f t="shared" si="21"/>
        <v>2</v>
      </c>
      <c r="Q154" s="146">
        <f t="shared" si="22"/>
        <v>2.125</v>
      </c>
      <c r="R154" s="146">
        <f t="shared" si="23"/>
        <v>2.5</v>
      </c>
      <c r="S154" s="147">
        <f t="shared" si="24"/>
        <v>0.17647058823529413</v>
      </c>
      <c r="T154" s="148" t="s">
        <v>154</v>
      </c>
      <c r="U154" s="146">
        <f t="shared" si="25"/>
        <v>2.125</v>
      </c>
      <c r="V154" s="146">
        <f t="shared" si="20"/>
        <v>0</v>
      </c>
      <c r="W154" s="159"/>
    </row>
    <row r="155" spans="2:23" s="158" customFormat="1" ht="18" customHeight="1" x14ac:dyDescent="0.15">
      <c r="B155" s="144">
        <f t="shared" ca="1" si="19"/>
        <v>131</v>
      </c>
      <c r="C155" s="125"/>
      <c r="D155" s="134" t="s">
        <v>415</v>
      </c>
      <c r="E155" s="153" t="s">
        <v>534</v>
      </c>
      <c r="F155" s="145" t="s">
        <v>151</v>
      </c>
      <c r="G155" s="125" t="s">
        <v>152</v>
      </c>
      <c r="H155" s="125" t="s">
        <v>155</v>
      </c>
      <c r="I155" s="125">
        <v>0</v>
      </c>
      <c r="J155" s="125" t="s">
        <v>153</v>
      </c>
      <c r="K155" s="127">
        <v>1.5</v>
      </c>
      <c r="L155" s="127">
        <v>1.5</v>
      </c>
      <c r="M155" s="127">
        <v>1.5</v>
      </c>
      <c r="N155" s="127">
        <v>1.5</v>
      </c>
      <c r="O155" s="156"/>
      <c r="P155" s="146">
        <f t="shared" si="21"/>
        <v>1.5</v>
      </c>
      <c r="Q155" s="146">
        <f t="shared" si="22"/>
        <v>1.5</v>
      </c>
      <c r="R155" s="146">
        <f t="shared" si="23"/>
        <v>1.5</v>
      </c>
      <c r="S155" s="147">
        <f t="shared" si="24"/>
        <v>0</v>
      </c>
      <c r="T155" s="148" t="s">
        <v>154</v>
      </c>
      <c r="U155" s="146">
        <f t="shared" si="25"/>
        <v>1.5</v>
      </c>
      <c r="V155" s="146">
        <f t="shared" si="20"/>
        <v>0</v>
      </c>
      <c r="W155" s="159"/>
    </row>
    <row r="156" spans="2:23" s="158" customFormat="1" ht="18" customHeight="1" x14ac:dyDescent="0.15">
      <c r="B156" s="144">
        <f t="shared" ca="1" si="19"/>
        <v>132</v>
      </c>
      <c r="C156" s="125"/>
      <c r="D156" s="134" t="s">
        <v>416</v>
      </c>
      <c r="E156" s="153" t="s">
        <v>534</v>
      </c>
      <c r="F156" s="145" t="s">
        <v>151</v>
      </c>
      <c r="G156" s="125" t="s">
        <v>152</v>
      </c>
      <c r="H156" s="125" t="s">
        <v>155</v>
      </c>
      <c r="I156" s="125">
        <v>0</v>
      </c>
      <c r="J156" s="125" t="s">
        <v>153</v>
      </c>
      <c r="K156" s="127">
        <v>2</v>
      </c>
      <c r="L156" s="127">
        <v>2</v>
      </c>
      <c r="M156" s="127">
        <v>1.5</v>
      </c>
      <c r="N156" s="127">
        <v>2</v>
      </c>
      <c r="O156" s="156"/>
      <c r="P156" s="146">
        <f t="shared" si="21"/>
        <v>1.5</v>
      </c>
      <c r="Q156" s="146">
        <f t="shared" si="22"/>
        <v>1.875</v>
      </c>
      <c r="R156" s="146">
        <f t="shared" si="23"/>
        <v>2</v>
      </c>
      <c r="S156" s="147">
        <f t="shared" si="24"/>
        <v>0.2</v>
      </c>
      <c r="T156" s="148" t="s">
        <v>154</v>
      </c>
      <c r="U156" s="146">
        <f t="shared" si="25"/>
        <v>1.875</v>
      </c>
      <c r="V156" s="146">
        <f t="shared" si="20"/>
        <v>0</v>
      </c>
      <c r="W156" s="159"/>
    </row>
    <row r="157" spans="2:23" s="158" customFormat="1" ht="18" customHeight="1" x14ac:dyDescent="0.15">
      <c r="B157" s="144">
        <f t="shared" ca="1" si="19"/>
        <v>133</v>
      </c>
      <c r="C157" s="125"/>
      <c r="D157" s="134" t="s">
        <v>417</v>
      </c>
      <c r="E157" s="153" t="s">
        <v>534</v>
      </c>
      <c r="F157" s="145" t="s">
        <v>151</v>
      </c>
      <c r="G157" s="125" t="s">
        <v>152</v>
      </c>
      <c r="H157" s="125" t="s">
        <v>155</v>
      </c>
      <c r="I157" s="125">
        <v>0</v>
      </c>
      <c r="J157" s="125" t="s">
        <v>153</v>
      </c>
      <c r="K157" s="127">
        <v>1.5</v>
      </c>
      <c r="L157" s="127">
        <v>1.5</v>
      </c>
      <c r="M157" s="127">
        <v>1.8</v>
      </c>
      <c r="N157" s="127">
        <v>1.5</v>
      </c>
      <c r="O157" s="156"/>
      <c r="P157" s="146">
        <f t="shared" si="21"/>
        <v>1.5</v>
      </c>
      <c r="Q157" s="146">
        <f t="shared" si="22"/>
        <v>1.575</v>
      </c>
      <c r="R157" s="146">
        <f t="shared" si="23"/>
        <v>1.8</v>
      </c>
      <c r="S157" s="147">
        <f t="shared" si="24"/>
        <v>0.1428571428571429</v>
      </c>
      <c r="T157" s="148" t="s">
        <v>154</v>
      </c>
      <c r="U157" s="146">
        <f t="shared" si="25"/>
        <v>1.575</v>
      </c>
      <c r="V157" s="146">
        <f t="shared" si="20"/>
        <v>0</v>
      </c>
      <c r="W157" s="159"/>
    </row>
    <row r="158" spans="2:23" s="158" customFormat="1" ht="18" customHeight="1" x14ac:dyDescent="0.15">
      <c r="B158" s="144">
        <f t="shared" ca="1" si="19"/>
        <v>134</v>
      </c>
      <c r="C158" s="129"/>
      <c r="D158" s="134" t="s">
        <v>418</v>
      </c>
      <c r="E158" s="153" t="s">
        <v>534</v>
      </c>
      <c r="F158" s="145" t="s">
        <v>151</v>
      </c>
      <c r="G158" s="125" t="s">
        <v>152</v>
      </c>
      <c r="H158" s="125" t="s">
        <v>155</v>
      </c>
      <c r="I158" s="125">
        <v>0</v>
      </c>
      <c r="J158" s="125" t="s">
        <v>153</v>
      </c>
      <c r="K158" s="127">
        <v>1.5</v>
      </c>
      <c r="L158" s="127">
        <v>1</v>
      </c>
      <c r="M158" s="127">
        <v>1.5</v>
      </c>
      <c r="N158" s="127">
        <v>1</v>
      </c>
      <c r="O158" s="156"/>
      <c r="P158" s="146">
        <f t="shared" si="21"/>
        <v>1</v>
      </c>
      <c r="Q158" s="146">
        <f t="shared" si="22"/>
        <v>1.25</v>
      </c>
      <c r="R158" s="146">
        <f t="shared" si="23"/>
        <v>1.5</v>
      </c>
      <c r="S158" s="147">
        <f t="shared" si="24"/>
        <v>0.2</v>
      </c>
      <c r="T158" s="148" t="s">
        <v>154</v>
      </c>
      <c r="U158" s="146">
        <f t="shared" si="25"/>
        <v>1.25</v>
      </c>
      <c r="V158" s="146">
        <f t="shared" si="20"/>
        <v>0</v>
      </c>
      <c r="W158" s="159"/>
    </row>
    <row r="159" spans="2:23" s="158" customFormat="1" ht="18" customHeight="1" x14ac:dyDescent="0.15">
      <c r="B159" s="144">
        <f t="shared" ca="1" si="19"/>
        <v>135</v>
      </c>
      <c r="C159" s="125"/>
      <c r="D159" s="134" t="s">
        <v>419</v>
      </c>
      <c r="E159" s="153" t="s">
        <v>534</v>
      </c>
      <c r="F159" s="145" t="s">
        <v>151</v>
      </c>
      <c r="G159" s="125" t="s">
        <v>152</v>
      </c>
      <c r="H159" s="125" t="s">
        <v>155</v>
      </c>
      <c r="I159" s="125">
        <v>0</v>
      </c>
      <c r="J159" s="125" t="s">
        <v>153</v>
      </c>
      <c r="K159" s="127">
        <v>1</v>
      </c>
      <c r="L159" s="127">
        <v>1</v>
      </c>
      <c r="M159" s="127">
        <v>1</v>
      </c>
      <c r="N159" s="127">
        <v>1</v>
      </c>
      <c r="O159" s="156"/>
      <c r="P159" s="146">
        <f t="shared" si="21"/>
        <v>1</v>
      </c>
      <c r="Q159" s="146">
        <f t="shared" si="22"/>
        <v>1</v>
      </c>
      <c r="R159" s="146">
        <f t="shared" si="23"/>
        <v>1</v>
      </c>
      <c r="S159" s="147">
        <f t="shared" si="24"/>
        <v>0</v>
      </c>
      <c r="T159" s="148" t="s">
        <v>154</v>
      </c>
      <c r="U159" s="146">
        <f t="shared" si="25"/>
        <v>1</v>
      </c>
      <c r="V159" s="146">
        <f t="shared" si="20"/>
        <v>0</v>
      </c>
      <c r="W159" s="159"/>
    </row>
    <row r="160" spans="2:23" s="158" customFormat="1" ht="18" customHeight="1" x14ac:dyDescent="0.15">
      <c r="B160" s="144" t="str">
        <f t="shared" ca="1" si="19"/>
        <v>-</v>
      </c>
      <c r="C160" s="125" t="s">
        <v>420</v>
      </c>
      <c r="D160" s="123"/>
      <c r="E160" s="153"/>
      <c r="F160" s="145"/>
      <c r="G160" s="125"/>
      <c r="H160" s="125"/>
      <c r="I160" s="125"/>
      <c r="J160" s="125"/>
      <c r="K160" s="127"/>
      <c r="L160" s="127"/>
      <c r="M160" s="127"/>
      <c r="N160" s="128"/>
      <c r="O160" s="156"/>
      <c r="P160" s="146"/>
      <c r="Q160" s="146"/>
      <c r="R160" s="146"/>
      <c r="S160" s="147"/>
      <c r="T160" s="148"/>
      <c r="U160" s="146"/>
      <c r="V160" s="146" t="str">
        <f t="shared" si="20"/>
        <v/>
      </c>
      <c r="W160" s="159"/>
    </row>
    <row r="161" spans="2:23" s="158" customFormat="1" ht="18" customHeight="1" x14ac:dyDescent="0.15">
      <c r="B161" s="144">
        <f t="shared" ca="1" si="19"/>
        <v>136</v>
      </c>
      <c r="C161" s="125"/>
      <c r="D161" s="134" t="s">
        <v>421</v>
      </c>
      <c r="E161" s="153" t="s">
        <v>534</v>
      </c>
      <c r="F161" s="145" t="s">
        <v>151</v>
      </c>
      <c r="G161" s="125" t="s">
        <v>152</v>
      </c>
      <c r="H161" s="125" t="s">
        <v>155</v>
      </c>
      <c r="I161" s="125">
        <v>0</v>
      </c>
      <c r="J161" s="125" t="s">
        <v>153</v>
      </c>
      <c r="K161" s="127">
        <v>2.5</v>
      </c>
      <c r="L161" s="127">
        <v>2</v>
      </c>
      <c r="M161" s="127">
        <v>2.5</v>
      </c>
      <c r="N161" s="127">
        <v>2</v>
      </c>
      <c r="O161" s="156"/>
      <c r="P161" s="146">
        <f t="shared" si="21"/>
        <v>2</v>
      </c>
      <c r="Q161" s="146">
        <f t="shared" si="22"/>
        <v>2.25</v>
      </c>
      <c r="R161" s="146">
        <f t="shared" si="23"/>
        <v>2.5</v>
      </c>
      <c r="S161" s="147">
        <f t="shared" si="24"/>
        <v>0.1111111111111111</v>
      </c>
      <c r="T161" s="148" t="s">
        <v>154</v>
      </c>
      <c r="U161" s="146">
        <f t="shared" si="25"/>
        <v>2.25</v>
      </c>
      <c r="V161" s="146">
        <f t="shared" si="20"/>
        <v>0</v>
      </c>
      <c r="W161" s="159"/>
    </row>
    <row r="162" spans="2:23" s="158" customFormat="1" ht="18" customHeight="1" x14ac:dyDescent="0.15">
      <c r="B162" s="144">
        <f t="shared" ca="1" si="19"/>
        <v>137</v>
      </c>
      <c r="C162" s="125"/>
      <c r="D162" s="134" t="s">
        <v>422</v>
      </c>
      <c r="E162" s="153" t="s">
        <v>534</v>
      </c>
      <c r="F162" s="145" t="s">
        <v>151</v>
      </c>
      <c r="G162" s="125" t="s">
        <v>152</v>
      </c>
      <c r="H162" s="125" t="s">
        <v>155</v>
      </c>
      <c r="I162" s="125">
        <v>0</v>
      </c>
      <c r="J162" s="125" t="s">
        <v>153</v>
      </c>
      <c r="K162" s="127">
        <v>2.5</v>
      </c>
      <c r="L162" s="127">
        <v>2</v>
      </c>
      <c r="M162" s="127">
        <v>2.5</v>
      </c>
      <c r="N162" s="127">
        <v>2</v>
      </c>
      <c r="O162" s="156"/>
      <c r="P162" s="146">
        <f t="shared" si="21"/>
        <v>2</v>
      </c>
      <c r="Q162" s="146">
        <f t="shared" si="22"/>
        <v>2.25</v>
      </c>
      <c r="R162" s="146">
        <f t="shared" si="23"/>
        <v>2.5</v>
      </c>
      <c r="S162" s="147">
        <f t="shared" si="24"/>
        <v>0.1111111111111111</v>
      </c>
      <c r="T162" s="148" t="s">
        <v>154</v>
      </c>
      <c r="U162" s="146">
        <f t="shared" si="25"/>
        <v>2.25</v>
      </c>
      <c r="V162" s="146">
        <f t="shared" si="20"/>
        <v>0</v>
      </c>
      <c r="W162" s="159"/>
    </row>
    <row r="163" spans="2:23" s="158" customFormat="1" ht="18" customHeight="1" x14ac:dyDescent="0.15">
      <c r="B163" s="144">
        <f t="shared" ca="1" si="19"/>
        <v>138</v>
      </c>
      <c r="C163" s="125"/>
      <c r="D163" s="134" t="s">
        <v>423</v>
      </c>
      <c r="E163" s="153" t="s">
        <v>534</v>
      </c>
      <c r="F163" s="145" t="s">
        <v>151</v>
      </c>
      <c r="G163" s="125" t="s">
        <v>152</v>
      </c>
      <c r="H163" s="125" t="s">
        <v>155</v>
      </c>
      <c r="I163" s="125">
        <v>0</v>
      </c>
      <c r="J163" s="125" t="s">
        <v>153</v>
      </c>
      <c r="K163" s="127">
        <v>2</v>
      </c>
      <c r="L163" s="127">
        <v>2</v>
      </c>
      <c r="M163" s="127">
        <v>2.5</v>
      </c>
      <c r="N163" s="127">
        <v>2</v>
      </c>
      <c r="O163" s="156"/>
      <c r="P163" s="146">
        <f t="shared" si="21"/>
        <v>2</v>
      </c>
      <c r="Q163" s="146">
        <f t="shared" si="22"/>
        <v>2.125</v>
      </c>
      <c r="R163" s="146">
        <f t="shared" si="23"/>
        <v>2.5</v>
      </c>
      <c r="S163" s="147">
        <f t="shared" si="24"/>
        <v>0.17647058823529413</v>
      </c>
      <c r="T163" s="148" t="s">
        <v>154</v>
      </c>
      <c r="U163" s="146">
        <f t="shared" si="25"/>
        <v>2.125</v>
      </c>
      <c r="V163" s="146">
        <f t="shared" si="20"/>
        <v>0</v>
      </c>
      <c r="W163" s="159"/>
    </row>
    <row r="164" spans="2:23" s="158" customFormat="1" ht="18" customHeight="1" x14ac:dyDescent="0.15">
      <c r="B164" s="144">
        <f t="shared" ca="1" si="19"/>
        <v>139</v>
      </c>
      <c r="C164" s="123"/>
      <c r="D164" s="134" t="s">
        <v>424</v>
      </c>
      <c r="E164" s="153" t="s">
        <v>534</v>
      </c>
      <c r="F164" s="145" t="s">
        <v>151</v>
      </c>
      <c r="G164" s="125" t="s">
        <v>152</v>
      </c>
      <c r="H164" s="125" t="s">
        <v>155</v>
      </c>
      <c r="I164" s="125">
        <v>0</v>
      </c>
      <c r="J164" s="125" t="s">
        <v>153</v>
      </c>
      <c r="K164" s="127">
        <v>2.5</v>
      </c>
      <c r="L164" s="127">
        <v>2</v>
      </c>
      <c r="M164" s="127">
        <v>2.5</v>
      </c>
      <c r="N164" s="127">
        <v>2</v>
      </c>
      <c r="O164" s="156"/>
      <c r="P164" s="146">
        <f t="shared" si="21"/>
        <v>2</v>
      </c>
      <c r="Q164" s="146">
        <f t="shared" si="22"/>
        <v>2.25</v>
      </c>
      <c r="R164" s="146">
        <f t="shared" si="23"/>
        <v>2.5</v>
      </c>
      <c r="S164" s="147">
        <f t="shared" si="24"/>
        <v>0.1111111111111111</v>
      </c>
      <c r="T164" s="148" t="s">
        <v>154</v>
      </c>
      <c r="U164" s="146">
        <f t="shared" si="25"/>
        <v>2.25</v>
      </c>
      <c r="V164" s="146">
        <f t="shared" si="20"/>
        <v>0</v>
      </c>
      <c r="W164" s="159"/>
    </row>
    <row r="165" spans="2:23" s="158" customFormat="1" ht="18" customHeight="1" x14ac:dyDescent="0.15">
      <c r="B165" s="144">
        <f t="shared" ca="1" si="19"/>
        <v>140</v>
      </c>
      <c r="C165" s="132"/>
      <c r="D165" s="134" t="s">
        <v>425</v>
      </c>
      <c r="E165" s="153" t="s">
        <v>534</v>
      </c>
      <c r="F165" s="145" t="s">
        <v>151</v>
      </c>
      <c r="G165" s="125" t="s">
        <v>152</v>
      </c>
      <c r="H165" s="125" t="s">
        <v>155</v>
      </c>
      <c r="I165" s="125">
        <v>0</v>
      </c>
      <c r="J165" s="125" t="s">
        <v>153</v>
      </c>
      <c r="K165" s="127">
        <v>2.5</v>
      </c>
      <c r="L165" s="127">
        <v>3</v>
      </c>
      <c r="M165" s="127">
        <v>3</v>
      </c>
      <c r="N165" s="127">
        <v>3</v>
      </c>
      <c r="O165" s="156"/>
      <c r="P165" s="146">
        <f t="shared" si="21"/>
        <v>2.5</v>
      </c>
      <c r="Q165" s="146">
        <f t="shared" si="22"/>
        <v>2.875</v>
      </c>
      <c r="R165" s="146">
        <f t="shared" si="23"/>
        <v>3</v>
      </c>
      <c r="S165" s="147">
        <f t="shared" si="24"/>
        <v>0.13043478260869565</v>
      </c>
      <c r="T165" s="148" t="s">
        <v>154</v>
      </c>
      <c r="U165" s="146">
        <f t="shared" si="25"/>
        <v>2.875</v>
      </c>
      <c r="V165" s="146">
        <f t="shared" si="20"/>
        <v>0</v>
      </c>
      <c r="W165" s="159"/>
    </row>
    <row r="166" spans="2:23" s="158" customFormat="1" ht="18" customHeight="1" x14ac:dyDescent="0.15">
      <c r="B166" s="144">
        <f t="shared" ca="1" si="19"/>
        <v>141</v>
      </c>
      <c r="C166" s="132"/>
      <c r="D166" s="134" t="s">
        <v>426</v>
      </c>
      <c r="E166" s="153" t="s">
        <v>534</v>
      </c>
      <c r="F166" s="145" t="s">
        <v>151</v>
      </c>
      <c r="G166" s="125" t="s">
        <v>152</v>
      </c>
      <c r="H166" s="125" t="s">
        <v>155</v>
      </c>
      <c r="I166" s="125">
        <v>0</v>
      </c>
      <c r="J166" s="125" t="s">
        <v>153</v>
      </c>
      <c r="K166" s="127">
        <v>2.5</v>
      </c>
      <c r="L166" s="127">
        <v>2</v>
      </c>
      <c r="M166" s="127">
        <v>2.5</v>
      </c>
      <c r="N166" s="127">
        <v>2</v>
      </c>
      <c r="O166" s="156"/>
      <c r="P166" s="146">
        <f t="shared" si="21"/>
        <v>2</v>
      </c>
      <c r="Q166" s="146">
        <f t="shared" si="22"/>
        <v>2.25</v>
      </c>
      <c r="R166" s="146">
        <f t="shared" si="23"/>
        <v>2.5</v>
      </c>
      <c r="S166" s="147">
        <f t="shared" si="24"/>
        <v>0.1111111111111111</v>
      </c>
      <c r="T166" s="148" t="s">
        <v>154</v>
      </c>
      <c r="U166" s="146">
        <f t="shared" si="25"/>
        <v>2.25</v>
      </c>
      <c r="V166" s="146">
        <f t="shared" si="20"/>
        <v>0</v>
      </c>
      <c r="W166" s="159"/>
    </row>
    <row r="167" spans="2:23" s="158" customFormat="1" ht="18" customHeight="1" x14ac:dyDescent="0.15">
      <c r="B167" s="144">
        <f t="shared" ca="1" si="19"/>
        <v>142</v>
      </c>
      <c r="C167" s="132"/>
      <c r="D167" s="134" t="s">
        <v>427</v>
      </c>
      <c r="E167" s="153" t="s">
        <v>534</v>
      </c>
      <c r="F167" s="145" t="s">
        <v>151</v>
      </c>
      <c r="G167" s="125" t="s">
        <v>152</v>
      </c>
      <c r="H167" s="125" t="s">
        <v>155</v>
      </c>
      <c r="I167" s="125">
        <v>0</v>
      </c>
      <c r="J167" s="125" t="s">
        <v>153</v>
      </c>
      <c r="K167" s="127">
        <v>1.2</v>
      </c>
      <c r="L167" s="127">
        <v>1.5</v>
      </c>
      <c r="M167" s="127">
        <v>1.5</v>
      </c>
      <c r="N167" s="127">
        <v>1.5</v>
      </c>
      <c r="O167" s="156"/>
      <c r="P167" s="146">
        <f t="shared" si="21"/>
        <v>1.2</v>
      </c>
      <c r="Q167" s="146">
        <f t="shared" si="22"/>
        <v>1.425</v>
      </c>
      <c r="R167" s="146">
        <f t="shared" si="23"/>
        <v>1.5</v>
      </c>
      <c r="S167" s="147">
        <f t="shared" si="24"/>
        <v>0.15789473684210531</v>
      </c>
      <c r="T167" s="148" t="s">
        <v>154</v>
      </c>
      <c r="U167" s="146">
        <f t="shared" si="25"/>
        <v>1.425</v>
      </c>
      <c r="V167" s="146">
        <f t="shared" si="20"/>
        <v>0</v>
      </c>
      <c r="W167" s="159"/>
    </row>
    <row r="168" spans="2:23" s="158" customFormat="1" ht="18" customHeight="1" x14ac:dyDescent="0.15">
      <c r="B168" s="144">
        <f t="shared" ref="B168:B231" ca="1" si="26">IF(ISBLANK(D168),"-",COUNT(OFFSET(B$6,0,0,ROW()-ROW(B$6)))+1)</f>
        <v>143</v>
      </c>
      <c r="C168" s="132"/>
      <c r="D168" s="134" t="s">
        <v>428</v>
      </c>
      <c r="E168" s="153" t="s">
        <v>534</v>
      </c>
      <c r="F168" s="145" t="s">
        <v>151</v>
      </c>
      <c r="G168" s="125" t="s">
        <v>152</v>
      </c>
      <c r="H168" s="125" t="s">
        <v>155</v>
      </c>
      <c r="I168" s="125">
        <v>0</v>
      </c>
      <c r="J168" s="125" t="s">
        <v>153</v>
      </c>
      <c r="K168" s="127">
        <v>2.5</v>
      </c>
      <c r="L168" s="127">
        <v>2</v>
      </c>
      <c r="M168" s="127">
        <v>2.5</v>
      </c>
      <c r="N168" s="127">
        <v>2</v>
      </c>
      <c r="O168" s="156"/>
      <c r="P168" s="146">
        <f t="shared" si="21"/>
        <v>2</v>
      </c>
      <c r="Q168" s="146">
        <f t="shared" si="22"/>
        <v>2.25</v>
      </c>
      <c r="R168" s="146">
        <f t="shared" si="23"/>
        <v>2.5</v>
      </c>
      <c r="S168" s="147">
        <f t="shared" si="24"/>
        <v>0.1111111111111111</v>
      </c>
      <c r="T168" s="148" t="s">
        <v>154</v>
      </c>
      <c r="U168" s="146">
        <f t="shared" si="25"/>
        <v>2.25</v>
      </c>
      <c r="V168" s="146">
        <f t="shared" si="20"/>
        <v>0</v>
      </c>
      <c r="W168" s="159"/>
    </row>
    <row r="169" spans="2:23" s="158" customFormat="1" ht="18" customHeight="1" x14ac:dyDescent="0.15">
      <c r="B169" s="144">
        <f t="shared" ca="1" si="26"/>
        <v>144</v>
      </c>
      <c r="C169" s="132"/>
      <c r="D169" s="134" t="s">
        <v>429</v>
      </c>
      <c r="E169" s="153" t="s">
        <v>534</v>
      </c>
      <c r="F169" s="145" t="s">
        <v>151</v>
      </c>
      <c r="G169" s="125" t="s">
        <v>152</v>
      </c>
      <c r="H169" s="125" t="s">
        <v>155</v>
      </c>
      <c r="I169" s="125">
        <v>0</v>
      </c>
      <c r="J169" s="125" t="s">
        <v>153</v>
      </c>
      <c r="K169" s="127">
        <v>2.5</v>
      </c>
      <c r="L169" s="127">
        <v>2</v>
      </c>
      <c r="M169" s="127">
        <v>2</v>
      </c>
      <c r="N169" s="127">
        <v>2</v>
      </c>
      <c r="O169" s="156"/>
      <c r="P169" s="146">
        <f t="shared" si="21"/>
        <v>2</v>
      </c>
      <c r="Q169" s="146">
        <f t="shared" si="22"/>
        <v>2.125</v>
      </c>
      <c r="R169" s="146">
        <f t="shared" si="23"/>
        <v>2.5</v>
      </c>
      <c r="S169" s="147">
        <f t="shared" si="24"/>
        <v>0.17647058823529413</v>
      </c>
      <c r="T169" s="148" t="s">
        <v>154</v>
      </c>
      <c r="U169" s="146">
        <f t="shared" si="25"/>
        <v>2.125</v>
      </c>
      <c r="V169" s="146">
        <f t="shared" si="20"/>
        <v>0</v>
      </c>
      <c r="W169" s="159"/>
    </row>
    <row r="170" spans="2:23" s="158" customFormat="1" ht="18" customHeight="1" x14ac:dyDescent="0.15">
      <c r="B170" s="144">
        <f t="shared" ca="1" si="26"/>
        <v>145</v>
      </c>
      <c r="C170" s="132"/>
      <c r="D170" s="134" t="s">
        <v>430</v>
      </c>
      <c r="E170" s="153" t="s">
        <v>534</v>
      </c>
      <c r="F170" s="145" t="s">
        <v>151</v>
      </c>
      <c r="G170" s="125" t="s">
        <v>152</v>
      </c>
      <c r="H170" s="125" t="s">
        <v>155</v>
      </c>
      <c r="I170" s="125">
        <v>0</v>
      </c>
      <c r="J170" s="125" t="s">
        <v>153</v>
      </c>
      <c r="K170" s="127">
        <v>1.5</v>
      </c>
      <c r="L170" s="127">
        <v>1</v>
      </c>
      <c r="M170" s="127">
        <v>1.5</v>
      </c>
      <c r="N170" s="127">
        <v>1</v>
      </c>
      <c r="O170" s="156"/>
      <c r="P170" s="146">
        <f t="shared" si="21"/>
        <v>1</v>
      </c>
      <c r="Q170" s="146">
        <f t="shared" si="22"/>
        <v>1.25</v>
      </c>
      <c r="R170" s="146">
        <f t="shared" si="23"/>
        <v>1.5</v>
      </c>
      <c r="S170" s="147">
        <f t="shared" si="24"/>
        <v>0.2</v>
      </c>
      <c r="T170" s="148" t="s">
        <v>154</v>
      </c>
      <c r="U170" s="146">
        <f t="shared" si="25"/>
        <v>1.25</v>
      </c>
      <c r="V170" s="146">
        <f t="shared" si="20"/>
        <v>0</v>
      </c>
      <c r="W170" s="159"/>
    </row>
    <row r="171" spans="2:23" s="158" customFormat="1" ht="18" customHeight="1" x14ac:dyDescent="0.15">
      <c r="B171" s="144">
        <f t="shared" ca="1" si="26"/>
        <v>146</v>
      </c>
      <c r="C171" s="125"/>
      <c r="D171" s="134" t="s">
        <v>431</v>
      </c>
      <c r="E171" s="153" t="s">
        <v>534</v>
      </c>
      <c r="F171" s="145" t="s">
        <v>151</v>
      </c>
      <c r="G171" s="125" t="s">
        <v>152</v>
      </c>
      <c r="H171" s="125" t="s">
        <v>155</v>
      </c>
      <c r="I171" s="125">
        <v>0</v>
      </c>
      <c r="J171" s="125" t="s">
        <v>153</v>
      </c>
      <c r="K171" s="127">
        <v>2</v>
      </c>
      <c r="L171" s="127">
        <v>1.5</v>
      </c>
      <c r="M171" s="127">
        <v>2</v>
      </c>
      <c r="N171" s="127">
        <v>2</v>
      </c>
      <c r="O171" s="156"/>
      <c r="P171" s="146">
        <f t="shared" si="21"/>
        <v>1.5</v>
      </c>
      <c r="Q171" s="146">
        <f t="shared" si="22"/>
        <v>1.875</v>
      </c>
      <c r="R171" s="146">
        <f t="shared" si="23"/>
        <v>2</v>
      </c>
      <c r="S171" s="147">
        <f t="shared" si="24"/>
        <v>0.2</v>
      </c>
      <c r="T171" s="148" t="s">
        <v>154</v>
      </c>
      <c r="U171" s="146">
        <f t="shared" si="25"/>
        <v>1.875</v>
      </c>
      <c r="V171" s="146">
        <f t="shared" si="20"/>
        <v>0</v>
      </c>
      <c r="W171" s="159"/>
    </row>
    <row r="172" spans="2:23" s="158" customFormat="1" ht="18" customHeight="1" x14ac:dyDescent="0.15">
      <c r="B172" s="144">
        <f t="shared" ca="1" si="26"/>
        <v>147</v>
      </c>
      <c r="C172" s="125"/>
      <c r="D172" s="134" t="s">
        <v>432</v>
      </c>
      <c r="E172" s="153" t="s">
        <v>534</v>
      </c>
      <c r="F172" s="145" t="s">
        <v>151</v>
      </c>
      <c r="G172" s="125" t="s">
        <v>152</v>
      </c>
      <c r="H172" s="125" t="s">
        <v>155</v>
      </c>
      <c r="I172" s="125">
        <v>0</v>
      </c>
      <c r="J172" s="125" t="s">
        <v>153</v>
      </c>
      <c r="K172" s="127">
        <v>2</v>
      </c>
      <c r="L172" s="127">
        <v>2</v>
      </c>
      <c r="M172" s="127">
        <v>1.5</v>
      </c>
      <c r="N172" s="127">
        <v>2</v>
      </c>
      <c r="O172" s="156"/>
      <c r="P172" s="146">
        <f t="shared" si="21"/>
        <v>1.5</v>
      </c>
      <c r="Q172" s="146">
        <f t="shared" si="22"/>
        <v>1.875</v>
      </c>
      <c r="R172" s="146">
        <f t="shared" si="23"/>
        <v>2</v>
      </c>
      <c r="S172" s="147">
        <f t="shared" si="24"/>
        <v>0.2</v>
      </c>
      <c r="T172" s="148" t="s">
        <v>154</v>
      </c>
      <c r="U172" s="146">
        <f t="shared" si="25"/>
        <v>1.875</v>
      </c>
      <c r="V172" s="146">
        <f t="shared" si="20"/>
        <v>0</v>
      </c>
      <c r="W172" s="159"/>
    </row>
    <row r="173" spans="2:23" s="158" customFormat="1" ht="18" customHeight="1" x14ac:dyDescent="0.15">
      <c r="B173" s="144">
        <f t="shared" ca="1" si="26"/>
        <v>148</v>
      </c>
      <c r="C173" s="125"/>
      <c r="D173" s="134" t="s">
        <v>433</v>
      </c>
      <c r="E173" s="153" t="s">
        <v>534</v>
      </c>
      <c r="F173" s="145" t="s">
        <v>151</v>
      </c>
      <c r="G173" s="125" t="s">
        <v>152</v>
      </c>
      <c r="H173" s="125" t="s">
        <v>155</v>
      </c>
      <c r="I173" s="125">
        <v>0</v>
      </c>
      <c r="J173" s="125" t="s">
        <v>153</v>
      </c>
      <c r="K173" s="127">
        <v>1.5</v>
      </c>
      <c r="L173" s="127">
        <v>1.5</v>
      </c>
      <c r="M173" s="127">
        <v>1.8</v>
      </c>
      <c r="N173" s="127">
        <v>1.5</v>
      </c>
      <c r="O173" s="156"/>
      <c r="P173" s="146">
        <f t="shared" si="21"/>
        <v>1.5</v>
      </c>
      <c r="Q173" s="146">
        <f t="shared" si="22"/>
        <v>1.575</v>
      </c>
      <c r="R173" s="146">
        <f t="shared" si="23"/>
        <v>1.8</v>
      </c>
      <c r="S173" s="147">
        <f t="shared" si="24"/>
        <v>0.1428571428571429</v>
      </c>
      <c r="T173" s="148" t="s">
        <v>154</v>
      </c>
      <c r="U173" s="146">
        <f t="shared" si="25"/>
        <v>1.575</v>
      </c>
      <c r="V173" s="146">
        <f t="shared" si="20"/>
        <v>0</v>
      </c>
      <c r="W173" s="159"/>
    </row>
    <row r="174" spans="2:23" s="158" customFormat="1" ht="18" customHeight="1" x14ac:dyDescent="0.15">
      <c r="B174" s="144">
        <f t="shared" ca="1" si="26"/>
        <v>149</v>
      </c>
      <c r="C174" s="125"/>
      <c r="D174" s="134" t="s">
        <v>434</v>
      </c>
      <c r="E174" s="153" t="s">
        <v>534</v>
      </c>
      <c r="F174" s="145" t="s">
        <v>151</v>
      </c>
      <c r="G174" s="125" t="s">
        <v>152</v>
      </c>
      <c r="H174" s="125" t="s">
        <v>155</v>
      </c>
      <c r="I174" s="125">
        <v>0</v>
      </c>
      <c r="J174" s="125" t="s">
        <v>153</v>
      </c>
      <c r="K174" s="127">
        <v>1.5</v>
      </c>
      <c r="L174" s="127">
        <v>1</v>
      </c>
      <c r="M174" s="127">
        <v>1.5</v>
      </c>
      <c r="N174" s="127">
        <v>1</v>
      </c>
      <c r="O174" s="156"/>
      <c r="P174" s="146">
        <f t="shared" si="21"/>
        <v>1</v>
      </c>
      <c r="Q174" s="146">
        <f t="shared" si="22"/>
        <v>1.25</v>
      </c>
      <c r="R174" s="146">
        <f t="shared" si="23"/>
        <v>1.5</v>
      </c>
      <c r="S174" s="147">
        <f t="shared" si="24"/>
        <v>0.2</v>
      </c>
      <c r="T174" s="148" t="s">
        <v>154</v>
      </c>
      <c r="U174" s="146">
        <f t="shared" si="25"/>
        <v>1.25</v>
      </c>
      <c r="V174" s="146">
        <f t="shared" si="20"/>
        <v>0</v>
      </c>
      <c r="W174" s="159"/>
    </row>
    <row r="175" spans="2:23" s="158" customFormat="1" ht="18" customHeight="1" x14ac:dyDescent="0.15">
      <c r="B175" s="144">
        <f t="shared" ca="1" si="26"/>
        <v>150</v>
      </c>
      <c r="C175" s="125"/>
      <c r="D175" s="134" t="s">
        <v>435</v>
      </c>
      <c r="E175" s="153" t="s">
        <v>534</v>
      </c>
      <c r="F175" s="145" t="s">
        <v>151</v>
      </c>
      <c r="G175" s="125" t="s">
        <v>152</v>
      </c>
      <c r="H175" s="125" t="s">
        <v>155</v>
      </c>
      <c r="I175" s="125">
        <v>0</v>
      </c>
      <c r="J175" s="125" t="s">
        <v>153</v>
      </c>
      <c r="K175" s="127">
        <v>1.5</v>
      </c>
      <c r="L175" s="127">
        <v>1</v>
      </c>
      <c r="M175" s="127">
        <v>1.5</v>
      </c>
      <c r="N175" s="127">
        <v>1</v>
      </c>
      <c r="O175" s="156"/>
      <c r="P175" s="146">
        <f t="shared" si="21"/>
        <v>1</v>
      </c>
      <c r="Q175" s="146">
        <f t="shared" si="22"/>
        <v>1.25</v>
      </c>
      <c r="R175" s="146">
        <f t="shared" si="23"/>
        <v>1.5</v>
      </c>
      <c r="S175" s="147">
        <f t="shared" si="24"/>
        <v>0.2</v>
      </c>
      <c r="T175" s="148" t="s">
        <v>154</v>
      </c>
      <c r="U175" s="146">
        <f t="shared" si="25"/>
        <v>1.25</v>
      </c>
      <c r="V175" s="146">
        <f t="shared" si="20"/>
        <v>0</v>
      </c>
      <c r="W175" s="159"/>
    </row>
    <row r="176" spans="2:23" s="158" customFormat="1" ht="18" customHeight="1" x14ac:dyDescent="0.15">
      <c r="B176" s="144">
        <f t="shared" ca="1" si="26"/>
        <v>151</v>
      </c>
      <c r="C176" s="125"/>
      <c r="D176" s="134" t="s">
        <v>436</v>
      </c>
      <c r="E176" s="153" t="s">
        <v>534</v>
      </c>
      <c r="F176" s="145" t="s">
        <v>151</v>
      </c>
      <c r="G176" s="125" t="s">
        <v>152</v>
      </c>
      <c r="H176" s="125" t="s">
        <v>155</v>
      </c>
      <c r="I176" s="125">
        <v>0</v>
      </c>
      <c r="J176" s="125" t="s">
        <v>153</v>
      </c>
      <c r="K176" s="127">
        <v>1</v>
      </c>
      <c r="L176" s="127">
        <v>1</v>
      </c>
      <c r="M176" s="127">
        <v>1</v>
      </c>
      <c r="N176" s="127">
        <v>1</v>
      </c>
      <c r="O176" s="156"/>
      <c r="P176" s="146">
        <f t="shared" si="21"/>
        <v>1</v>
      </c>
      <c r="Q176" s="146">
        <f t="shared" si="22"/>
        <v>1</v>
      </c>
      <c r="R176" s="146">
        <f t="shared" si="23"/>
        <v>1</v>
      </c>
      <c r="S176" s="147">
        <f t="shared" si="24"/>
        <v>0</v>
      </c>
      <c r="T176" s="148" t="s">
        <v>154</v>
      </c>
      <c r="U176" s="146">
        <f t="shared" si="25"/>
        <v>1</v>
      </c>
      <c r="V176" s="146">
        <f t="shared" si="20"/>
        <v>0</v>
      </c>
      <c r="W176" s="159"/>
    </row>
    <row r="177" spans="2:23" s="158" customFormat="1" ht="18" customHeight="1" x14ac:dyDescent="0.15">
      <c r="B177" s="144">
        <f t="shared" ca="1" si="26"/>
        <v>152</v>
      </c>
      <c r="C177" s="125"/>
      <c r="D177" s="134" t="s">
        <v>437</v>
      </c>
      <c r="E177" s="153" t="s">
        <v>534</v>
      </c>
      <c r="F177" s="145" t="s">
        <v>151</v>
      </c>
      <c r="G177" s="125" t="s">
        <v>152</v>
      </c>
      <c r="H177" s="125" t="s">
        <v>155</v>
      </c>
      <c r="I177" s="125">
        <v>0</v>
      </c>
      <c r="J177" s="125" t="s">
        <v>153</v>
      </c>
      <c r="K177" s="127">
        <v>3</v>
      </c>
      <c r="L177" s="127">
        <v>3.5</v>
      </c>
      <c r="M177" s="127">
        <v>4</v>
      </c>
      <c r="N177" s="127">
        <v>3</v>
      </c>
      <c r="O177" s="156"/>
      <c r="P177" s="146">
        <f t="shared" si="21"/>
        <v>3</v>
      </c>
      <c r="Q177" s="146">
        <f t="shared" si="22"/>
        <v>3.375</v>
      </c>
      <c r="R177" s="146">
        <f t="shared" si="23"/>
        <v>4</v>
      </c>
      <c r="S177" s="147">
        <f t="shared" si="24"/>
        <v>0.18518518518518517</v>
      </c>
      <c r="T177" s="148" t="s">
        <v>154</v>
      </c>
      <c r="U177" s="146">
        <f t="shared" si="25"/>
        <v>3.375</v>
      </c>
      <c r="V177" s="146">
        <f t="shared" si="20"/>
        <v>0</v>
      </c>
      <c r="W177" s="159"/>
    </row>
    <row r="178" spans="2:23" s="158" customFormat="1" ht="18" customHeight="1" x14ac:dyDescent="0.15">
      <c r="B178" s="144">
        <f t="shared" ca="1" si="26"/>
        <v>153</v>
      </c>
      <c r="C178" s="125"/>
      <c r="D178" s="134" t="s">
        <v>438</v>
      </c>
      <c r="E178" s="153" t="s">
        <v>534</v>
      </c>
      <c r="F178" s="145" t="s">
        <v>151</v>
      </c>
      <c r="G178" s="125" t="s">
        <v>152</v>
      </c>
      <c r="H178" s="125" t="s">
        <v>155</v>
      </c>
      <c r="I178" s="125">
        <v>0</v>
      </c>
      <c r="J178" s="125" t="s">
        <v>153</v>
      </c>
      <c r="K178" s="127">
        <v>3</v>
      </c>
      <c r="L178" s="127">
        <v>3.5</v>
      </c>
      <c r="M178" s="127">
        <v>4</v>
      </c>
      <c r="N178" s="127">
        <v>3</v>
      </c>
      <c r="O178" s="156"/>
      <c r="P178" s="146">
        <f t="shared" si="21"/>
        <v>3</v>
      </c>
      <c r="Q178" s="146">
        <f t="shared" si="22"/>
        <v>3.375</v>
      </c>
      <c r="R178" s="146">
        <f t="shared" si="23"/>
        <v>4</v>
      </c>
      <c r="S178" s="147">
        <f t="shared" si="24"/>
        <v>0.18518518518518517</v>
      </c>
      <c r="T178" s="148" t="s">
        <v>154</v>
      </c>
      <c r="U178" s="146">
        <f t="shared" si="25"/>
        <v>3.375</v>
      </c>
      <c r="V178" s="146">
        <f t="shared" si="20"/>
        <v>0</v>
      </c>
      <c r="W178" s="159"/>
    </row>
    <row r="179" spans="2:23" s="158" customFormat="1" ht="18" customHeight="1" x14ac:dyDescent="0.15">
      <c r="B179" s="144">
        <f t="shared" ca="1" si="26"/>
        <v>154</v>
      </c>
      <c r="C179" s="125"/>
      <c r="D179" s="134" t="s">
        <v>439</v>
      </c>
      <c r="E179" s="153" t="s">
        <v>534</v>
      </c>
      <c r="F179" s="145" t="s">
        <v>151</v>
      </c>
      <c r="G179" s="125" t="s">
        <v>152</v>
      </c>
      <c r="H179" s="125" t="s">
        <v>155</v>
      </c>
      <c r="I179" s="125">
        <v>0</v>
      </c>
      <c r="J179" s="125" t="s">
        <v>153</v>
      </c>
      <c r="K179" s="127">
        <v>2</v>
      </c>
      <c r="L179" s="127">
        <v>2</v>
      </c>
      <c r="M179" s="127">
        <v>1.5</v>
      </c>
      <c r="N179" s="127">
        <v>1.5</v>
      </c>
      <c r="O179" s="156"/>
      <c r="P179" s="146">
        <f t="shared" si="21"/>
        <v>1.5</v>
      </c>
      <c r="Q179" s="146">
        <f t="shared" si="22"/>
        <v>1.75</v>
      </c>
      <c r="R179" s="146">
        <f t="shared" si="23"/>
        <v>2</v>
      </c>
      <c r="S179" s="147">
        <f t="shared" si="24"/>
        <v>0.14285714285714285</v>
      </c>
      <c r="T179" s="148" t="s">
        <v>154</v>
      </c>
      <c r="U179" s="146">
        <f t="shared" si="25"/>
        <v>1.75</v>
      </c>
      <c r="V179" s="146">
        <f t="shared" si="20"/>
        <v>0</v>
      </c>
      <c r="W179" s="159"/>
    </row>
    <row r="180" spans="2:23" s="158" customFormat="1" ht="18" customHeight="1" x14ac:dyDescent="0.15">
      <c r="B180" s="144" t="str">
        <f t="shared" ca="1" si="26"/>
        <v>-</v>
      </c>
      <c r="C180" s="125" t="s">
        <v>440</v>
      </c>
      <c r="D180" s="123"/>
      <c r="E180" s="153"/>
      <c r="F180" s="145"/>
      <c r="G180" s="125"/>
      <c r="H180" s="125"/>
      <c r="I180" s="125"/>
      <c r="J180" s="125"/>
      <c r="K180" s="127"/>
      <c r="L180" s="127"/>
      <c r="M180" s="127"/>
      <c r="N180" s="128"/>
      <c r="O180" s="156"/>
      <c r="P180" s="146"/>
      <c r="Q180" s="146"/>
      <c r="R180" s="146"/>
      <c r="S180" s="147"/>
      <c r="T180" s="148"/>
      <c r="U180" s="146"/>
      <c r="V180" s="146" t="str">
        <f t="shared" si="20"/>
        <v/>
      </c>
      <c r="W180" s="159"/>
    </row>
    <row r="181" spans="2:23" s="158" customFormat="1" ht="18" customHeight="1" x14ac:dyDescent="0.15">
      <c r="B181" s="144">
        <f t="shared" ca="1" si="26"/>
        <v>155</v>
      </c>
      <c r="C181" s="123"/>
      <c r="D181" s="134" t="s">
        <v>441</v>
      </c>
      <c r="E181" s="153" t="s">
        <v>534</v>
      </c>
      <c r="F181" s="145" t="s">
        <v>151</v>
      </c>
      <c r="G181" s="125" t="s">
        <v>152</v>
      </c>
      <c r="H181" s="125" t="s">
        <v>155</v>
      </c>
      <c r="I181" s="125">
        <v>0</v>
      </c>
      <c r="J181" s="125" t="s">
        <v>153</v>
      </c>
      <c r="K181" s="127">
        <v>2.5</v>
      </c>
      <c r="L181" s="127">
        <v>2.5</v>
      </c>
      <c r="M181" s="127">
        <v>3</v>
      </c>
      <c r="N181" s="127">
        <v>2</v>
      </c>
      <c r="O181" s="156"/>
      <c r="P181" s="146">
        <f t="shared" si="21"/>
        <v>2</v>
      </c>
      <c r="Q181" s="146">
        <f t="shared" si="22"/>
        <v>2.5</v>
      </c>
      <c r="R181" s="146">
        <f t="shared" si="23"/>
        <v>3</v>
      </c>
      <c r="S181" s="147">
        <f t="shared" si="24"/>
        <v>0.2</v>
      </c>
      <c r="T181" s="148" t="s">
        <v>154</v>
      </c>
      <c r="U181" s="146">
        <f t="shared" si="25"/>
        <v>2.5</v>
      </c>
      <c r="V181" s="146">
        <f t="shared" si="20"/>
        <v>0</v>
      </c>
      <c r="W181" s="159"/>
    </row>
    <row r="182" spans="2:23" s="158" customFormat="1" ht="18" customHeight="1" x14ac:dyDescent="0.15">
      <c r="B182" s="144">
        <f t="shared" ca="1" si="26"/>
        <v>156</v>
      </c>
      <c r="C182" s="132"/>
      <c r="D182" s="134" t="s">
        <v>442</v>
      </c>
      <c r="E182" s="153" t="s">
        <v>534</v>
      </c>
      <c r="F182" s="145" t="s">
        <v>151</v>
      </c>
      <c r="G182" s="125" t="s">
        <v>152</v>
      </c>
      <c r="H182" s="125" t="s">
        <v>155</v>
      </c>
      <c r="I182" s="125">
        <v>0</v>
      </c>
      <c r="J182" s="125" t="s">
        <v>153</v>
      </c>
      <c r="K182" s="127">
        <v>2</v>
      </c>
      <c r="L182" s="127">
        <v>2.5</v>
      </c>
      <c r="M182" s="127">
        <v>2</v>
      </c>
      <c r="N182" s="127">
        <v>2</v>
      </c>
      <c r="O182" s="156"/>
      <c r="P182" s="146">
        <f t="shared" si="21"/>
        <v>2</v>
      </c>
      <c r="Q182" s="146">
        <f t="shared" si="22"/>
        <v>2.125</v>
      </c>
      <c r="R182" s="146">
        <f t="shared" si="23"/>
        <v>2.5</v>
      </c>
      <c r="S182" s="147">
        <f t="shared" si="24"/>
        <v>0.17647058823529413</v>
      </c>
      <c r="T182" s="148" t="s">
        <v>154</v>
      </c>
      <c r="U182" s="146">
        <f t="shared" si="25"/>
        <v>2.125</v>
      </c>
      <c r="V182" s="146">
        <f t="shared" si="20"/>
        <v>0</v>
      </c>
      <c r="W182" s="159"/>
    </row>
    <row r="183" spans="2:23" s="158" customFormat="1" ht="18" customHeight="1" x14ac:dyDescent="0.15">
      <c r="B183" s="144">
        <f t="shared" ca="1" si="26"/>
        <v>157</v>
      </c>
      <c r="C183" s="132"/>
      <c r="D183" s="134" t="s">
        <v>443</v>
      </c>
      <c r="E183" s="153" t="s">
        <v>534</v>
      </c>
      <c r="F183" s="145" t="s">
        <v>151</v>
      </c>
      <c r="G183" s="125" t="s">
        <v>152</v>
      </c>
      <c r="H183" s="125" t="s">
        <v>155</v>
      </c>
      <c r="I183" s="125">
        <v>0</v>
      </c>
      <c r="J183" s="125" t="s">
        <v>153</v>
      </c>
      <c r="K183" s="127">
        <v>2</v>
      </c>
      <c r="L183" s="127">
        <v>2.5</v>
      </c>
      <c r="M183" s="127">
        <v>2</v>
      </c>
      <c r="N183" s="127">
        <v>2</v>
      </c>
      <c r="O183" s="156"/>
      <c r="P183" s="146">
        <f t="shared" si="21"/>
        <v>2</v>
      </c>
      <c r="Q183" s="146">
        <f t="shared" si="22"/>
        <v>2.125</v>
      </c>
      <c r="R183" s="146">
        <f t="shared" si="23"/>
        <v>2.5</v>
      </c>
      <c r="S183" s="147">
        <f t="shared" si="24"/>
        <v>0.17647058823529413</v>
      </c>
      <c r="T183" s="148" t="s">
        <v>154</v>
      </c>
      <c r="U183" s="146">
        <f t="shared" si="25"/>
        <v>2.125</v>
      </c>
      <c r="V183" s="146">
        <f t="shared" si="20"/>
        <v>0</v>
      </c>
      <c r="W183" s="159"/>
    </row>
    <row r="184" spans="2:23" s="158" customFormat="1" ht="18" customHeight="1" x14ac:dyDescent="0.15">
      <c r="B184" s="144">
        <f t="shared" ca="1" si="26"/>
        <v>158</v>
      </c>
      <c r="C184" s="132"/>
      <c r="D184" s="134" t="s">
        <v>444</v>
      </c>
      <c r="E184" s="153" t="s">
        <v>534</v>
      </c>
      <c r="F184" s="145" t="s">
        <v>151</v>
      </c>
      <c r="G184" s="125" t="s">
        <v>152</v>
      </c>
      <c r="H184" s="125" t="s">
        <v>155</v>
      </c>
      <c r="I184" s="125">
        <v>0</v>
      </c>
      <c r="J184" s="125" t="s">
        <v>153</v>
      </c>
      <c r="K184" s="127">
        <v>1.5</v>
      </c>
      <c r="L184" s="127">
        <v>2</v>
      </c>
      <c r="M184" s="127">
        <v>2</v>
      </c>
      <c r="N184" s="127">
        <v>1.5</v>
      </c>
      <c r="O184" s="156"/>
      <c r="P184" s="146">
        <f t="shared" si="21"/>
        <v>1.5</v>
      </c>
      <c r="Q184" s="146">
        <f t="shared" si="22"/>
        <v>1.75</v>
      </c>
      <c r="R184" s="146">
        <f t="shared" si="23"/>
        <v>2</v>
      </c>
      <c r="S184" s="147">
        <f t="shared" si="24"/>
        <v>0.14285714285714285</v>
      </c>
      <c r="T184" s="148" t="s">
        <v>154</v>
      </c>
      <c r="U184" s="146">
        <f t="shared" si="25"/>
        <v>1.75</v>
      </c>
      <c r="V184" s="146">
        <f t="shared" si="20"/>
        <v>0</v>
      </c>
      <c r="W184" s="159"/>
    </row>
    <row r="185" spans="2:23" s="158" customFormat="1" ht="18" customHeight="1" x14ac:dyDescent="0.15">
      <c r="B185" s="144" t="str">
        <f t="shared" ca="1" si="26"/>
        <v>-</v>
      </c>
      <c r="C185" s="132" t="s">
        <v>445</v>
      </c>
      <c r="D185" s="123"/>
      <c r="E185" s="153"/>
      <c r="F185" s="145"/>
      <c r="G185" s="125"/>
      <c r="H185" s="125"/>
      <c r="I185" s="125"/>
      <c r="J185" s="125"/>
      <c r="K185" s="127"/>
      <c r="L185" s="127"/>
      <c r="M185" s="127"/>
      <c r="N185" s="128"/>
      <c r="O185" s="156"/>
      <c r="P185" s="146"/>
      <c r="Q185" s="146"/>
      <c r="R185" s="146"/>
      <c r="S185" s="147"/>
      <c r="T185" s="148"/>
      <c r="U185" s="146"/>
      <c r="V185" s="146" t="str">
        <f t="shared" si="20"/>
        <v/>
      </c>
      <c r="W185" s="159"/>
    </row>
    <row r="186" spans="2:23" s="158" customFormat="1" ht="18" customHeight="1" x14ac:dyDescent="0.15">
      <c r="B186" s="144">
        <f t="shared" ca="1" si="26"/>
        <v>159</v>
      </c>
      <c r="C186" s="132"/>
      <c r="D186" s="134" t="s">
        <v>446</v>
      </c>
      <c r="E186" s="153" t="s">
        <v>534</v>
      </c>
      <c r="F186" s="145" t="s">
        <v>151</v>
      </c>
      <c r="G186" s="125" t="s">
        <v>152</v>
      </c>
      <c r="H186" s="125" t="s">
        <v>155</v>
      </c>
      <c r="I186" s="125">
        <v>0</v>
      </c>
      <c r="J186" s="125" t="s">
        <v>153</v>
      </c>
      <c r="K186" s="127">
        <v>3</v>
      </c>
      <c r="L186" s="127">
        <v>2.5</v>
      </c>
      <c r="M186" s="127">
        <v>3</v>
      </c>
      <c r="N186" s="127">
        <v>3</v>
      </c>
      <c r="O186" s="156"/>
      <c r="P186" s="146">
        <f t="shared" si="21"/>
        <v>2.5</v>
      </c>
      <c r="Q186" s="146">
        <f t="shared" si="22"/>
        <v>2.875</v>
      </c>
      <c r="R186" s="146">
        <f t="shared" si="23"/>
        <v>3</v>
      </c>
      <c r="S186" s="147">
        <f t="shared" si="24"/>
        <v>0.13043478260869565</v>
      </c>
      <c r="T186" s="148" t="s">
        <v>154</v>
      </c>
      <c r="U186" s="146">
        <f t="shared" si="25"/>
        <v>2.875</v>
      </c>
      <c r="V186" s="146">
        <f t="shared" si="20"/>
        <v>0</v>
      </c>
      <c r="W186" s="159"/>
    </row>
    <row r="187" spans="2:23" s="158" customFormat="1" ht="18" customHeight="1" x14ac:dyDescent="0.15">
      <c r="B187" s="144">
        <f t="shared" ca="1" si="26"/>
        <v>160</v>
      </c>
      <c r="C187" s="132"/>
      <c r="D187" s="134" t="s">
        <v>447</v>
      </c>
      <c r="E187" s="153" t="s">
        <v>534</v>
      </c>
      <c r="F187" s="145" t="s">
        <v>151</v>
      </c>
      <c r="G187" s="125" t="s">
        <v>152</v>
      </c>
      <c r="H187" s="125" t="s">
        <v>155</v>
      </c>
      <c r="I187" s="125">
        <v>0</v>
      </c>
      <c r="J187" s="125" t="s">
        <v>153</v>
      </c>
      <c r="K187" s="127">
        <v>1.5</v>
      </c>
      <c r="L187" s="127">
        <v>1.5</v>
      </c>
      <c r="M187" s="127">
        <v>2</v>
      </c>
      <c r="N187" s="127">
        <v>2</v>
      </c>
      <c r="O187" s="156"/>
      <c r="P187" s="146">
        <f t="shared" si="21"/>
        <v>1.5</v>
      </c>
      <c r="Q187" s="146">
        <f t="shared" si="22"/>
        <v>1.75</v>
      </c>
      <c r="R187" s="146">
        <f t="shared" si="23"/>
        <v>2</v>
      </c>
      <c r="S187" s="147">
        <f t="shared" si="24"/>
        <v>0.14285714285714285</v>
      </c>
      <c r="T187" s="148" t="s">
        <v>154</v>
      </c>
      <c r="U187" s="146">
        <f t="shared" si="25"/>
        <v>1.75</v>
      </c>
      <c r="V187" s="146">
        <f t="shared" si="20"/>
        <v>0</v>
      </c>
      <c r="W187" s="159"/>
    </row>
    <row r="188" spans="2:23" s="158" customFormat="1" ht="18" customHeight="1" x14ac:dyDescent="0.15">
      <c r="B188" s="144">
        <f t="shared" ca="1" si="26"/>
        <v>161</v>
      </c>
      <c r="C188" s="125"/>
      <c r="D188" s="134" t="s">
        <v>448</v>
      </c>
      <c r="E188" s="153" t="s">
        <v>534</v>
      </c>
      <c r="F188" s="145" t="s">
        <v>151</v>
      </c>
      <c r="G188" s="125" t="s">
        <v>152</v>
      </c>
      <c r="H188" s="125" t="s">
        <v>155</v>
      </c>
      <c r="I188" s="125">
        <v>0</v>
      </c>
      <c r="J188" s="125" t="s">
        <v>153</v>
      </c>
      <c r="K188" s="127">
        <v>5</v>
      </c>
      <c r="L188" s="127">
        <v>4</v>
      </c>
      <c r="M188" s="127">
        <v>4.5</v>
      </c>
      <c r="N188" s="127">
        <v>5</v>
      </c>
      <c r="O188" s="156"/>
      <c r="P188" s="146">
        <f t="shared" si="21"/>
        <v>4</v>
      </c>
      <c r="Q188" s="146">
        <f t="shared" si="22"/>
        <v>4.625</v>
      </c>
      <c r="R188" s="146">
        <f t="shared" si="23"/>
        <v>5</v>
      </c>
      <c r="S188" s="147">
        <f t="shared" si="24"/>
        <v>0.13513513513513514</v>
      </c>
      <c r="T188" s="148" t="s">
        <v>154</v>
      </c>
      <c r="U188" s="146">
        <f t="shared" si="25"/>
        <v>4.625</v>
      </c>
      <c r="V188" s="146">
        <f t="shared" si="20"/>
        <v>0</v>
      </c>
      <c r="W188" s="159"/>
    </row>
    <row r="189" spans="2:23" s="158" customFormat="1" ht="18" customHeight="1" x14ac:dyDescent="0.15">
      <c r="B189" s="144" t="str">
        <f t="shared" ca="1" si="26"/>
        <v>-</v>
      </c>
      <c r="C189" s="129" t="s">
        <v>449</v>
      </c>
      <c r="D189" s="123"/>
      <c r="E189" s="153"/>
      <c r="F189" s="145" t="s">
        <v>151</v>
      </c>
      <c r="G189" s="125"/>
      <c r="H189" s="125"/>
      <c r="I189" s="125"/>
      <c r="J189" s="125"/>
      <c r="K189" s="127"/>
      <c r="L189" s="127"/>
      <c r="M189" s="127"/>
      <c r="N189" s="128"/>
      <c r="O189" s="156"/>
      <c r="P189" s="146"/>
      <c r="Q189" s="146"/>
      <c r="R189" s="146"/>
      <c r="S189" s="147"/>
      <c r="T189" s="148"/>
      <c r="U189" s="146"/>
      <c r="V189" s="146" t="str">
        <f t="shared" si="20"/>
        <v/>
      </c>
      <c r="W189" s="159"/>
    </row>
    <row r="190" spans="2:23" s="158" customFormat="1" ht="18" customHeight="1" x14ac:dyDescent="0.15">
      <c r="B190" s="144" t="str">
        <f t="shared" ca="1" si="26"/>
        <v>-</v>
      </c>
      <c r="C190" s="125" t="s">
        <v>450</v>
      </c>
      <c r="D190" s="123"/>
      <c r="E190" s="153"/>
      <c r="F190" s="145"/>
      <c r="G190" s="125"/>
      <c r="H190" s="125"/>
      <c r="I190" s="125"/>
      <c r="J190" s="125"/>
      <c r="K190" s="127"/>
      <c r="L190" s="127"/>
      <c r="M190" s="127"/>
      <c r="N190" s="128"/>
      <c r="O190" s="156"/>
      <c r="P190" s="146"/>
      <c r="Q190" s="146"/>
      <c r="R190" s="146"/>
      <c r="S190" s="147"/>
      <c r="T190" s="148"/>
      <c r="U190" s="146"/>
      <c r="V190" s="146" t="str">
        <f t="shared" si="20"/>
        <v/>
      </c>
      <c r="W190" s="159"/>
    </row>
    <row r="191" spans="2:23" s="158" customFormat="1" ht="18" customHeight="1" x14ac:dyDescent="0.15">
      <c r="B191" s="144">
        <f t="shared" ca="1" si="26"/>
        <v>162</v>
      </c>
      <c r="C191" s="125"/>
      <c r="D191" s="134" t="s">
        <v>451</v>
      </c>
      <c r="E191" s="153" t="s">
        <v>534</v>
      </c>
      <c r="F191" s="145" t="s">
        <v>151</v>
      </c>
      <c r="G191" s="125" t="s">
        <v>152</v>
      </c>
      <c r="H191" s="125" t="s">
        <v>155</v>
      </c>
      <c r="I191" s="125">
        <v>0</v>
      </c>
      <c r="J191" s="125" t="s">
        <v>153</v>
      </c>
      <c r="K191" s="127">
        <v>5</v>
      </c>
      <c r="L191" s="127">
        <v>4</v>
      </c>
      <c r="M191" s="127">
        <v>5</v>
      </c>
      <c r="N191" s="127">
        <v>5</v>
      </c>
      <c r="O191" s="156"/>
      <c r="P191" s="146">
        <f t="shared" si="21"/>
        <v>4</v>
      </c>
      <c r="Q191" s="146">
        <f t="shared" si="22"/>
        <v>4.75</v>
      </c>
      <c r="R191" s="146">
        <f t="shared" si="23"/>
        <v>5</v>
      </c>
      <c r="S191" s="147">
        <f t="shared" si="24"/>
        <v>0.15789473684210525</v>
      </c>
      <c r="T191" s="148" t="s">
        <v>154</v>
      </c>
      <c r="U191" s="146">
        <f t="shared" si="25"/>
        <v>4.75</v>
      </c>
      <c r="V191" s="146">
        <f t="shared" si="20"/>
        <v>0</v>
      </c>
      <c r="W191" s="159"/>
    </row>
    <row r="192" spans="2:23" s="158" customFormat="1" ht="18" customHeight="1" x14ac:dyDescent="0.15">
      <c r="B192" s="144">
        <f t="shared" ca="1" si="26"/>
        <v>163</v>
      </c>
      <c r="C192" s="125"/>
      <c r="D192" s="134" t="s">
        <v>452</v>
      </c>
      <c r="E192" s="153" t="s">
        <v>534</v>
      </c>
      <c r="F192" s="145" t="s">
        <v>151</v>
      </c>
      <c r="G192" s="125" t="s">
        <v>152</v>
      </c>
      <c r="H192" s="125" t="s">
        <v>155</v>
      </c>
      <c r="I192" s="125">
        <v>0</v>
      </c>
      <c r="J192" s="125" t="s">
        <v>153</v>
      </c>
      <c r="K192" s="127">
        <v>2</v>
      </c>
      <c r="L192" s="127">
        <v>2</v>
      </c>
      <c r="M192" s="127">
        <v>2</v>
      </c>
      <c r="N192" s="127">
        <v>2.5</v>
      </c>
      <c r="O192" s="156"/>
      <c r="P192" s="146">
        <f t="shared" si="21"/>
        <v>2</v>
      </c>
      <c r="Q192" s="146">
        <f t="shared" si="22"/>
        <v>2.125</v>
      </c>
      <c r="R192" s="146">
        <f t="shared" si="23"/>
        <v>2.5</v>
      </c>
      <c r="S192" s="147">
        <f t="shared" si="24"/>
        <v>0.17647058823529413</v>
      </c>
      <c r="T192" s="148" t="s">
        <v>154</v>
      </c>
      <c r="U192" s="146">
        <f t="shared" si="25"/>
        <v>2.125</v>
      </c>
      <c r="V192" s="146">
        <f t="shared" si="20"/>
        <v>0</v>
      </c>
      <c r="W192" s="159"/>
    </row>
    <row r="193" spans="2:23" s="158" customFormat="1" ht="18" customHeight="1" x14ac:dyDescent="0.15">
      <c r="B193" s="144">
        <f t="shared" ca="1" si="26"/>
        <v>164</v>
      </c>
      <c r="C193" s="125"/>
      <c r="D193" s="134" t="s">
        <v>453</v>
      </c>
      <c r="E193" s="153" t="s">
        <v>534</v>
      </c>
      <c r="F193" s="145" t="s">
        <v>151</v>
      </c>
      <c r="G193" s="125" t="s">
        <v>152</v>
      </c>
      <c r="H193" s="125" t="s">
        <v>155</v>
      </c>
      <c r="I193" s="125">
        <v>0</v>
      </c>
      <c r="J193" s="125" t="s">
        <v>153</v>
      </c>
      <c r="K193" s="127">
        <v>2</v>
      </c>
      <c r="L193" s="127">
        <v>2</v>
      </c>
      <c r="M193" s="127">
        <v>2</v>
      </c>
      <c r="N193" s="127">
        <v>2.5</v>
      </c>
      <c r="O193" s="156"/>
      <c r="P193" s="146">
        <f t="shared" si="21"/>
        <v>2</v>
      </c>
      <c r="Q193" s="146">
        <f t="shared" si="22"/>
        <v>2.125</v>
      </c>
      <c r="R193" s="146">
        <f t="shared" si="23"/>
        <v>2.5</v>
      </c>
      <c r="S193" s="147">
        <f t="shared" si="24"/>
        <v>0.17647058823529413</v>
      </c>
      <c r="T193" s="148" t="s">
        <v>154</v>
      </c>
      <c r="U193" s="146">
        <f t="shared" si="25"/>
        <v>2.125</v>
      </c>
      <c r="V193" s="146">
        <f t="shared" si="20"/>
        <v>0</v>
      </c>
      <c r="W193" s="159"/>
    </row>
    <row r="194" spans="2:23" s="158" customFormat="1" ht="18" customHeight="1" x14ac:dyDescent="0.15">
      <c r="B194" s="144">
        <f t="shared" ca="1" si="26"/>
        <v>165</v>
      </c>
      <c r="C194" s="125"/>
      <c r="D194" s="134" t="s">
        <v>454</v>
      </c>
      <c r="E194" s="153" t="s">
        <v>534</v>
      </c>
      <c r="F194" s="145" t="s">
        <v>151</v>
      </c>
      <c r="G194" s="125" t="s">
        <v>152</v>
      </c>
      <c r="H194" s="125" t="s">
        <v>155</v>
      </c>
      <c r="I194" s="125">
        <v>0</v>
      </c>
      <c r="J194" s="125" t="s">
        <v>153</v>
      </c>
      <c r="K194" s="127">
        <v>0.5</v>
      </c>
      <c r="L194" s="127">
        <v>0.5</v>
      </c>
      <c r="M194" s="127">
        <v>0.5</v>
      </c>
      <c r="N194" s="127">
        <v>0.5</v>
      </c>
      <c r="O194" s="156"/>
      <c r="P194" s="146">
        <f t="shared" si="21"/>
        <v>0.5</v>
      </c>
      <c r="Q194" s="146">
        <f t="shared" si="22"/>
        <v>0.5</v>
      </c>
      <c r="R194" s="146">
        <f t="shared" si="23"/>
        <v>0.5</v>
      </c>
      <c r="S194" s="147">
        <f t="shared" si="24"/>
        <v>0</v>
      </c>
      <c r="T194" s="148" t="s">
        <v>154</v>
      </c>
      <c r="U194" s="146">
        <f t="shared" si="25"/>
        <v>0.5</v>
      </c>
      <c r="V194" s="146">
        <f t="shared" si="20"/>
        <v>0</v>
      </c>
      <c r="W194" s="159"/>
    </row>
    <row r="195" spans="2:23" s="158" customFormat="1" ht="18" customHeight="1" x14ac:dyDescent="0.15">
      <c r="B195" s="144">
        <f t="shared" ca="1" si="26"/>
        <v>166</v>
      </c>
      <c r="C195" s="123"/>
      <c r="D195" s="134" t="s">
        <v>455</v>
      </c>
      <c r="E195" s="153" t="s">
        <v>534</v>
      </c>
      <c r="F195" s="145" t="s">
        <v>151</v>
      </c>
      <c r="G195" s="125" t="s">
        <v>152</v>
      </c>
      <c r="H195" s="125" t="s">
        <v>155</v>
      </c>
      <c r="I195" s="125">
        <v>0</v>
      </c>
      <c r="J195" s="125" t="s">
        <v>153</v>
      </c>
      <c r="K195" s="127">
        <v>4</v>
      </c>
      <c r="L195" s="127">
        <v>5</v>
      </c>
      <c r="M195" s="127">
        <v>5</v>
      </c>
      <c r="N195" s="127">
        <v>5</v>
      </c>
      <c r="O195" s="156"/>
      <c r="P195" s="146">
        <f t="shared" si="21"/>
        <v>4</v>
      </c>
      <c r="Q195" s="146">
        <f t="shared" si="22"/>
        <v>4.75</v>
      </c>
      <c r="R195" s="146">
        <f t="shared" si="23"/>
        <v>5</v>
      </c>
      <c r="S195" s="147">
        <f t="shared" si="24"/>
        <v>0.15789473684210525</v>
      </c>
      <c r="T195" s="148" t="s">
        <v>154</v>
      </c>
      <c r="U195" s="146">
        <f t="shared" si="25"/>
        <v>4.75</v>
      </c>
      <c r="V195" s="146">
        <f t="shared" si="20"/>
        <v>0</v>
      </c>
      <c r="W195" s="159"/>
    </row>
    <row r="196" spans="2:23" s="158" customFormat="1" ht="18" customHeight="1" x14ac:dyDescent="0.15">
      <c r="B196" s="144">
        <f t="shared" ca="1" si="26"/>
        <v>167</v>
      </c>
      <c r="C196" s="125"/>
      <c r="D196" s="134" t="s">
        <v>456</v>
      </c>
      <c r="E196" s="153" t="s">
        <v>534</v>
      </c>
      <c r="F196" s="145" t="s">
        <v>151</v>
      </c>
      <c r="G196" s="125" t="s">
        <v>152</v>
      </c>
      <c r="H196" s="125" t="s">
        <v>155</v>
      </c>
      <c r="I196" s="125">
        <v>0</v>
      </c>
      <c r="J196" s="125" t="s">
        <v>153</v>
      </c>
      <c r="K196" s="127">
        <v>0.5</v>
      </c>
      <c r="L196" s="127">
        <v>0.5</v>
      </c>
      <c r="M196" s="127">
        <v>0.5</v>
      </c>
      <c r="N196" s="127">
        <v>0.5</v>
      </c>
      <c r="O196" s="156"/>
      <c r="P196" s="146">
        <f t="shared" si="21"/>
        <v>0.5</v>
      </c>
      <c r="Q196" s="146">
        <f t="shared" si="22"/>
        <v>0.5</v>
      </c>
      <c r="R196" s="146">
        <f t="shared" si="23"/>
        <v>0.5</v>
      </c>
      <c r="S196" s="147">
        <f t="shared" si="24"/>
        <v>0</v>
      </c>
      <c r="T196" s="148" t="s">
        <v>154</v>
      </c>
      <c r="U196" s="146">
        <f t="shared" si="25"/>
        <v>0.5</v>
      </c>
      <c r="V196" s="146">
        <f t="shared" si="20"/>
        <v>0</v>
      </c>
      <c r="W196" s="159"/>
    </row>
    <row r="197" spans="2:23" s="158" customFormat="1" ht="18" customHeight="1" x14ac:dyDescent="0.15">
      <c r="B197" s="144">
        <f t="shared" ca="1" si="26"/>
        <v>168</v>
      </c>
      <c r="C197" s="125"/>
      <c r="D197" s="134" t="s">
        <v>457</v>
      </c>
      <c r="E197" s="153" t="s">
        <v>534</v>
      </c>
      <c r="F197" s="145" t="s">
        <v>151</v>
      </c>
      <c r="G197" s="125" t="s">
        <v>152</v>
      </c>
      <c r="H197" s="125" t="s">
        <v>155</v>
      </c>
      <c r="I197" s="125">
        <v>0</v>
      </c>
      <c r="J197" s="125" t="s">
        <v>153</v>
      </c>
      <c r="K197" s="127">
        <v>1</v>
      </c>
      <c r="L197" s="127">
        <v>1</v>
      </c>
      <c r="M197" s="127">
        <v>1</v>
      </c>
      <c r="N197" s="127">
        <v>1</v>
      </c>
      <c r="O197" s="156"/>
      <c r="P197" s="146">
        <f t="shared" si="21"/>
        <v>1</v>
      </c>
      <c r="Q197" s="146">
        <f t="shared" si="22"/>
        <v>1</v>
      </c>
      <c r="R197" s="146">
        <f t="shared" si="23"/>
        <v>1</v>
      </c>
      <c r="S197" s="147">
        <f t="shared" si="24"/>
        <v>0</v>
      </c>
      <c r="T197" s="148" t="s">
        <v>154</v>
      </c>
      <c r="U197" s="146">
        <f t="shared" si="25"/>
        <v>1</v>
      </c>
      <c r="V197" s="146">
        <f t="shared" si="20"/>
        <v>0</v>
      </c>
      <c r="W197" s="159"/>
    </row>
    <row r="198" spans="2:23" s="158" customFormat="1" ht="18" customHeight="1" x14ac:dyDescent="0.15">
      <c r="B198" s="144">
        <f t="shared" ca="1" si="26"/>
        <v>169</v>
      </c>
      <c r="C198" s="125"/>
      <c r="D198" s="134" t="s">
        <v>458</v>
      </c>
      <c r="E198" s="153" t="s">
        <v>534</v>
      </c>
      <c r="F198" s="145" t="s">
        <v>151</v>
      </c>
      <c r="G198" s="125" t="s">
        <v>152</v>
      </c>
      <c r="H198" s="125" t="s">
        <v>155</v>
      </c>
      <c r="I198" s="125">
        <v>0</v>
      </c>
      <c r="J198" s="125" t="s">
        <v>153</v>
      </c>
      <c r="K198" s="127">
        <v>4</v>
      </c>
      <c r="L198" s="127">
        <v>3</v>
      </c>
      <c r="M198" s="127">
        <v>3.5</v>
      </c>
      <c r="N198" s="127">
        <v>3</v>
      </c>
      <c r="O198" s="156"/>
      <c r="P198" s="146">
        <f t="shared" si="21"/>
        <v>3</v>
      </c>
      <c r="Q198" s="146">
        <f t="shared" si="22"/>
        <v>3.375</v>
      </c>
      <c r="R198" s="146">
        <f t="shared" si="23"/>
        <v>4</v>
      </c>
      <c r="S198" s="147">
        <f t="shared" si="24"/>
        <v>0.18518518518518517</v>
      </c>
      <c r="T198" s="148" t="s">
        <v>154</v>
      </c>
      <c r="U198" s="146">
        <f t="shared" si="25"/>
        <v>3.375</v>
      </c>
      <c r="V198" s="146">
        <f t="shared" si="20"/>
        <v>0</v>
      </c>
      <c r="W198" s="159"/>
    </row>
    <row r="199" spans="2:23" s="158" customFormat="1" ht="18" customHeight="1" x14ac:dyDescent="0.15">
      <c r="B199" s="144">
        <f t="shared" ca="1" si="26"/>
        <v>170</v>
      </c>
      <c r="C199" s="125"/>
      <c r="D199" s="134" t="s">
        <v>459</v>
      </c>
      <c r="E199" s="153" t="s">
        <v>534</v>
      </c>
      <c r="F199" s="145" t="s">
        <v>151</v>
      </c>
      <c r="G199" s="125" t="s">
        <v>152</v>
      </c>
      <c r="H199" s="125" t="s">
        <v>155</v>
      </c>
      <c r="I199" s="125">
        <v>0</v>
      </c>
      <c r="J199" s="125" t="s">
        <v>153</v>
      </c>
      <c r="K199" s="127">
        <v>3</v>
      </c>
      <c r="L199" s="127">
        <v>3</v>
      </c>
      <c r="M199" s="127">
        <v>3.5</v>
      </c>
      <c r="N199" s="127">
        <v>2.5</v>
      </c>
      <c r="O199" s="156"/>
      <c r="P199" s="146">
        <f t="shared" si="21"/>
        <v>2.5</v>
      </c>
      <c r="Q199" s="146">
        <f t="shared" si="22"/>
        <v>3</v>
      </c>
      <c r="R199" s="146">
        <f t="shared" si="23"/>
        <v>3.5</v>
      </c>
      <c r="S199" s="147">
        <f t="shared" si="24"/>
        <v>0.16666666666666666</v>
      </c>
      <c r="T199" s="148" t="s">
        <v>154</v>
      </c>
      <c r="U199" s="146">
        <f t="shared" si="25"/>
        <v>3</v>
      </c>
      <c r="V199" s="146">
        <f t="shared" si="20"/>
        <v>0</v>
      </c>
      <c r="W199" s="159"/>
    </row>
    <row r="200" spans="2:23" s="158" customFormat="1" ht="18" customHeight="1" x14ac:dyDescent="0.15">
      <c r="B200" s="144">
        <f t="shared" ca="1" si="26"/>
        <v>171</v>
      </c>
      <c r="C200" s="125"/>
      <c r="D200" s="134" t="s">
        <v>460</v>
      </c>
      <c r="E200" s="153" t="s">
        <v>534</v>
      </c>
      <c r="F200" s="145" t="s">
        <v>151</v>
      </c>
      <c r="G200" s="125" t="s">
        <v>152</v>
      </c>
      <c r="H200" s="125" t="s">
        <v>155</v>
      </c>
      <c r="I200" s="125">
        <v>0</v>
      </c>
      <c r="J200" s="125" t="s">
        <v>153</v>
      </c>
      <c r="K200" s="127">
        <v>2</v>
      </c>
      <c r="L200" s="127">
        <v>2</v>
      </c>
      <c r="M200" s="127">
        <v>2</v>
      </c>
      <c r="N200" s="127">
        <v>2</v>
      </c>
      <c r="O200" s="156"/>
      <c r="P200" s="146">
        <f t="shared" si="21"/>
        <v>2</v>
      </c>
      <c r="Q200" s="146">
        <f t="shared" si="22"/>
        <v>2</v>
      </c>
      <c r="R200" s="146">
        <f t="shared" si="23"/>
        <v>2</v>
      </c>
      <c r="S200" s="147">
        <f t="shared" si="24"/>
        <v>0</v>
      </c>
      <c r="T200" s="148" t="s">
        <v>154</v>
      </c>
      <c r="U200" s="146">
        <f t="shared" si="25"/>
        <v>2</v>
      </c>
      <c r="V200" s="146">
        <f t="shared" si="20"/>
        <v>0</v>
      </c>
      <c r="W200" s="159"/>
    </row>
    <row r="201" spans="2:23" s="158" customFormat="1" ht="18" customHeight="1" x14ac:dyDescent="0.15">
      <c r="B201" s="144">
        <f t="shared" ca="1" si="26"/>
        <v>172</v>
      </c>
      <c r="C201" s="125"/>
      <c r="D201" s="134" t="s">
        <v>461</v>
      </c>
      <c r="E201" s="153" t="s">
        <v>534</v>
      </c>
      <c r="F201" s="145" t="s">
        <v>151</v>
      </c>
      <c r="G201" s="125" t="s">
        <v>152</v>
      </c>
      <c r="H201" s="125" t="s">
        <v>155</v>
      </c>
      <c r="I201" s="125">
        <v>0</v>
      </c>
      <c r="J201" s="125" t="s">
        <v>153</v>
      </c>
      <c r="K201" s="127">
        <v>2</v>
      </c>
      <c r="L201" s="127">
        <v>2</v>
      </c>
      <c r="M201" s="127">
        <v>2</v>
      </c>
      <c r="N201" s="127">
        <v>2</v>
      </c>
      <c r="O201" s="156"/>
      <c r="P201" s="146">
        <f t="shared" si="21"/>
        <v>2</v>
      </c>
      <c r="Q201" s="146">
        <f t="shared" si="22"/>
        <v>2</v>
      </c>
      <c r="R201" s="146">
        <f t="shared" si="23"/>
        <v>2</v>
      </c>
      <c r="S201" s="147">
        <f t="shared" si="24"/>
        <v>0</v>
      </c>
      <c r="T201" s="148" t="s">
        <v>154</v>
      </c>
      <c r="U201" s="146">
        <f t="shared" si="25"/>
        <v>2</v>
      </c>
      <c r="V201" s="146">
        <f t="shared" ref="V201:V264" si="27">IF(I201="","",I201*U201/100)</f>
        <v>0</v>
      </c>
      <c r="W201" s="159"/>
    </row>
    <row r="202" spans="2:23" s="158" customFormat="1" ht="18" customHeight="1" x14ac:dyDescent="0.15">
      <c r="B202" s="144">
        <f t="shared" ca="1" si="26"/>
        <v>173</v>
      </c>
      <c r="C202" s="125"/>
      <c r="D202" s="134" t="s">
        <v>462</v>
      </c>
      <c r="E202" s="153" t="s">
        <v>534</v>
      </c>
      <c r="F202" s="145" t="s">
        <v>151</v>
      </c>
      <c r="G202" s="125" t="s">
        <v>152</v>
      </c>
      <c r="H202" s="125" t="s">
        <v>155</v>
      </c>
      <c r="I202" s="125">
        <v>0</v>
      </c>
      <c r="J202" s="125" t="s">
        <v>153</v>
      </c>
      <c r="K202" s="127">
        <v>1.5</v>
      </c>
      <c r="L202" s="127">
        <v>2</v>
      </c>
      <c r="M202" s="127">
        <v>2</v>
      </c>
      <c r="N202" s="127">
        <v>2</v>
      </c>
      <c r="O202" s="156"/>
      <c r="P202" s="146">
        <f t="shared" si="21"/>
        <v>1.5</v>
      </c>
      <c r="Q202" s="146">
        <f t="shared" si="22"/>
        <v>1.875</v>
      </c>
      <c r="R202" s="146">
        <f t="shared" si="23"/>
        <v>2</v>
      </c>
      <c r="S202" s="147">
        <f t="shared" si="24"/>
        <v>0.2</v>
      </c>
      <c r="T202" s="148" t="s">
        <v>154</v>
      </c>
      <c r="U202" s="146">
        <f t="shared" si="25"/>
        <v>1.875</v>
      </c>
      <c r="V202" s="146">
        <f t="shared" si="27"/>
        <v>0</v>
      </c>
      <c r="W202" s="159"/>
    </row>
    <row r="203" spans="2:23" s="158" customFormat="1" ht="18" customHeight="1" x14ac:dyDescent="0.15">
      <c r="B203" s="144">
        <f t="shared" ca="1" si="26"/>
        <v>174</v>
      </c>
      <c r="C203" s="132"/>
      <c r="D203" s="134" t="s">
        <v>463</v>
      </c>
      <c r="E203" s="153" t="s">
        <v>534</v>
      </c>
      <c r="F203" s="145" t="s">
        <v>151</v>
      </c>
      <c r="G203" s="125" t="s">
        <v>152</v>
      </c>
      <c r="H203" s="125" t="s">
        <v>155</v>
      </c>
      <c r="I203" s="125">
        <v>0</v>
      </c>
      <c r="J203" s="125" t="s">
        <v>153</v>
      </c>
      <c r="K203" s="127">
        <v>2</v>
      </c>
      <c r="L203" s="127">
        <v>2.5</v>
      </c>
      <c r="M203" s="127">
        <v>2.5</v>
      </c>
      <c r="N203" s="127">
        <v>2.5</v>
      </c>
      <c r="O203" s="156"/>
      <c r="P203" s="146">
        <f t="shared" si="21"/>
        <v>2</v>
      </c>
      <c r="Q203" s="146">
        <f t="shared" si="22"/>
        <v>2.375</v>
      </c>
      <c r="R203" s="146">
        <f t="shared" si="23"/>
        <v>2.5</v>
      </c>
      <c r="S203" s="147">
        <f t="shared" si="24"/>
        <v>0.15789473684210525</v>
      </c>
      <c r="T203" s="148" t="s">
        <v>154</v>
      </c>
      <c r="U203" s="146">
        <f t="shared" si="25"/>
        <v>2.375</v>
      </c>
      <c r="V203" s="146">
        <f t="shared" si="27"/>
        <v>0</v>
      </c>
      <c r="W203" s="159"/>
    </row>
    <row r="204" spans="2:23" s="158" customFormat="1" ht="18" customHeight="1" x14ac:dyDescent="0.15">
      <c r="B204" s="144">
        <f t="shared" ca="1" si="26"/>
        <v>175</v>
      </c>
      <c r="C204" s="132"/>
      <c r="D204" s="134" t="s">
        <v>464</v>
      </c>
      <c r="E204" s="153" t="s">
        <v>534</v>
      </c>
      <c r="F204" s="145" t="s">
        <v>151</v>
      </c>
      <c r="G204" s="125" t="s">
        <v>152</v>
      </c>
      <c r="H204" s="125" t="s">
        <v>155</v>
      </c>
      <c r="I204" s="125">
        <v>0</v>
      </c>
      <c r="J204" s="125" t="s">
        <v>153</v>
      </c>
      <c r="K204" s="127">
        <v>1.5</v>
      </c>
      <c r="L204" s="127">
        <v>1.5</v>
      </c>
      <c r="M204" s="127">
        <v>2</v>
      </c>
      <c r="N204" s="127">
        <v>2</v>
      </c>
      <c r="O204" s="156"/>
      <c r="P204" s="146">
        <f t="shared" ref="P204:P267" si="28">IF(OR(ISNUMBER(K204),ISNUMBER(L204),ISNUMBER(M204),ISNUMBER(N204),ISNUMBER(O204)),MIN(K204:O204),"")</f>
        <v>1.5</v>
      </c>
      <c r="Q204" s="146">
        <f t="shared" ref="Q204:Q267" si="29">IF(OR(ISNUMBER(K204),ISNUMBER(L204),ISNUMBER(M204),ISNUMBER(N204),ISNUMBER(O204)),AVERAGE(K204:O204),"")</f>
        <v>1.75</v>
      </c>
      <c r="R204" s="146">
        <f t="shared" ref="R204:R267" si="30">IF(OR(ISNUMBER(K204),ISNUMBER(L204),ISNUMBER(M204),ISNUMBER(N204),ISNUMBER(O204)),MAX(K204:O204),"")</f>
        <v>2</v>
      </c>
      <c r="S204" s="147">
        <f t="shared" ref="S204:S267" si="31">IF(AND(ISNUMBER(Q204),Q204&lt;&gt;0),MAX(Q204-P204,R204-Q204)/Q204,"")</f>
        <v>0.14285714285714285</v>
      </c>
      <c r="T204" s="148" t="s">
        <v>154</v>
      </c>
      <c r="U204" s="146">
        <f t="shared" ref="U204:U267" si="32">IF(T204="N","",Q204)</f>
        <v>1.75</v>
      </c>
      <c r="V204" s="146">
        <f t="shared" si="27"/>
        <v>0</v>
      </c>
      <c r="W204" s="159"/>
    </row>
    <row r="205" spans="2:23" s="158" customFormat="1" ht="18" customHeight="1" x14ac:dyDescent="0.15">
      <c r="B205" s="144" t="str">
        <f t="shared" ca="1" si="26"/>
        <v>-</v>
      </c>
      <c r="C205" s="132" t="s">
        <v>465</v>
      </c>
      <c r="D205" s="124"/>
      <c r="E205" s="153"/>
      <c r="F205" s="145"/>
      <c r="G205" s="125"/>
      <c r="H205" s="125"/>
      <c r="I205" s="125"/>
      <c r="J205" s="125"/>
      <c r="K205" s="127"/>
      <c r="L205" s="127"/>
      <c r="M205" s="127"/>
      <c r="N205" s="128"/>
      <c r="O205" s="156"/>
      <c r="P205" s="146"/>
      <c r="Q205" s="146"/>
      <c r="R205" s="146"/>
      <c r="S205" s="147"/>
      <c r="T205" s="148"/>
      <c r="U205" s="146"/>
      <c r="V205" s="146" t="str">
        <f t="shared" si="27"/>
        <v/>
      </c>
      <c r="W205" s="159"/>
    </row>
    <row r="206" spans="2:23" s="158" customFormat="1" ht="18" customHeight="1" x14ac:dyDescent="0.15">
      <c r="B206" s="144">
        <f t="shared" ca="1" si="26"/>
        <v>176</v>
      </c>
      <c r="C206" s="132"/>
      <c r="D206" s="134" t="s">
        <v>466</v>
      </c>
      <c r="E206" s="153" t="s">
        <v>534</v>
      </c>
      <c r="F206" s="145" t="s">
        <v>151</v>
      </c>
      <c r="G206" s="125" t="s">
        <v>152</v>
      </c>
      <c r="H206" s="125" t="s">
        <v>155</v>
      </c>
      <c r="I206" s="125">
        <v>0</v>
      </c>
      <c r="J206" s="125" t="s">
        <v>153</v>
      </c>
      <c r="K206" s="127">
        <v>1</v>
      </c>
      <c r="L206" s="127">
        <v>1</v>
      </c>
      <c r="M206" s="127">
        <v>1</v>
      </c>
      <c r="N206" s="127">
        <v>1</v>
      </c>
      <c r="O206" s="156"/>
      <c r="P206" s="146">
        <f t="shared" si="28"/>
        <v>1</v>
      </c>
      <c r="Q206" s="146">
        <f t="shared" si="29"/>
        <v>1</v>
      </c>
      <c r="R206" s="146">
        <f t="shared" si="30"/>
        <v>1</v>
      </c>
      <c r="S206" s="147">
        <f t="shared" si="31"/>
        <v>0</v>
      </c>
      <c r="T206" s="148" t="s">
        <v>154</v>
      </c>
      <c r="U206" s="146">
        <f t="shared" si="32"/>
        <v>1</v>
      </c>
      <c r="V206" s="146">
        <f t="shared" si="27"/>
        <v>0</v>
      </c>
      <c r="W206" s="159"/>
    </row>
    <row r="207" spans="2:23" s="158" customFormat="1" ht="18" customHeight="1" x14ac:dyDescent="0.15">
      <c r="B207" s="144">
        <f t="shared" ca="1" si="26"/>
        <v>177</v>
      </c>
      <c r="C207" s="132"/>
      <c r="D207" s="134" t="s">
        <v>467</v>
      </c>
      <c r="E207" s="153" t="s">
        <v>534</v>
      </c>
      <c r="F207" s="145" t="s">
        <v>151</v>
      </c>
      <c r="G207" s="125" t="s">
        <v>152</v>
      </c>
      <c r="H207" s="125" t="s">
        <v>155</v>
      </c>
      <c r="I207" s="125">
        <v>0</v>
      </c>
      <c r="J207" s="125" t="s">
        <v>153</v>
      </c>
      <c r="K207" s="127">
        <v>3</v>
      </c>
      <c r="L207" s="127">
        <v>2.5</v>
      </c>
      <c r="M207" s="127">
        <v>3</v>
      </c>
      <c r="N207" s="127">
        <v>3</v>
      </c>
      <c r="O207" s="156"/>
      <c r="P207" s="146">
        <f t="shared" si="28"/>
        <v>2.5</v>
      </c>
      <c r="Q207" s="146">
        <f t="shared" si="29"/>
        <v>2.875</v>
      </c>
      <c r="R207" s="146">
        <f t="shared" si="30"/>
        <v>3</v>
      </c>
      <c r="S207" s="147">
        <f t="shared" si="31"/>
        <v>0.13043478260869565</v>
      </c>
      <c r="T207" s="148" t="s">
        <v>154</v>
      </c>
      <c r="U207" s="146">
        <f t="shared" si="32"/>
        <v>2.875</v>
      </c>
      <c r="V207" s="146">
        <f t="shared" si="27"/>
        <v>0</v>
      </c>
      <c r="W207" s="159"/>
    </row>
    <row r="208" spans="2:23" s="158" customFormat="1" ht="18" customHeight="1" x14ac:dyDescent="0.15">
      <c r="B208" s="144">
        <f t="shared" ca="1" si="26"/>
        <v>178</v>
      </c>
      <c r="C208" s="132"/>
      <c r="D208" s="134" t="s">
        <v>468</v>
      </c>
      <c r="E208" s="153" t="s">
        <v>534</v>
      </c>
      <c r="F208" s="145" t="s">
        <v>151</v>
      </c>
      <c r="G208" s="125" t="s">
        <v>152</v>
      </c>
      <c r="H208" s="125" t="s">
        <v>155</v>
      </c>
      <c r="I208" s="125">
        <v>0</v>
      </c>
      <c r="J208" s="125" t="s">
        <v>153</v>
      </c>
      <c r="K208" s="127">
        <v>3</v>
      </c>
      <c r="L208" s="127">
        <v>2.5</v>
      </c>
      <c r="M208" s="127">
        <v>3</v>
      </c>
      <c r="N208" s="127">
        <v>3</v>
      </c>
      <c r="O208" s="156"/>
      <c r="P208" s="146">
        <f t="shared" si="28"/>
        <v>2.5</v>
      </c>
      <c r="Q208" s="146">
        <f t="shared" si="29"/>
        <v>2.875</v>
      </c>
      <c r="R208" s="146">
        <f t="shared" si="30"/>
        <v>3</v>
      </c>
      <c r="S208" s="147">
        <f t="shared" si="31"/>
        <v>0.13043478260869565</v>
      </c>
      <c r="T208" s="148" t="s">
        <v>154</v>
      </c>
      <c r="U208" s="146">
        <f t="shared" si="32"/>
        <v>2.875</v>
      </c>
      <c r="V208" s="146">
        <f t="shared" si="27"/>
        <v>0</v>
      </c>
      <c r="W208" s="159"/>
    </row>
    <row r="209" spans="2:23" s="158" customFormat="1" ht="18" customHeight="1" x14ac:dyDescent="0.15">
      <c r="B209" s="144">
        <f t="shared" ca="1" si="26"/>
        <v>179</v>
      </c>
      <c r="C209" s="132"/>
      <c r="D209" s="134" t="s">
        <v>469</v>
      </c>
      <c r="E209" s="153" t="s">
        <v>534</v>
      </c>
      <c r="F209" s="145" t="s">
        <v>151</v>
      </c>
      <c r="G209" s="125" t="s">
        <v>152</v>
      </c>
      <c r="H209" s="125" t="s">
        <v>155</v>
      </c>
      <c r="I209" s="125">
        <v>0</v>
      </c>
      <c r="J209" s="125" t="s">
        <v>153</v>
      </c>
      <c r="K209" s="127">
        <v>3</v>
      </c>
      <c r="L209" s="127">
        <v>2.5</v>
      </c>
      <c r="M209" s="127">
        <v>3</v>
      </c>
      <c r="N209" s="127">
        <v>3</v>
      </c>
      <c r="O209" s="156"/>
      <c r="P209" s="146">
        <f t="shared" si="28"/>
        <v>2.5</v>
      </c>
      <c r="Q209" s="146">
        <f t="shared" si="29"/>
        <v>2.875</v>
      </c>
      <c r="R209" s="146">
        <f t="shared" si="30"/>
        <v>3</v>
      </c>
      <c r="S209" s="147">
        <f t="shared" si="31"/>
        <v>0.13043478260869565</v>
      </c>
      <c r="T209" s="148" t="s">
        <v>154</v>
      </c>
      <c r="U209" s="146">
        <f t="shared" si="32"/>
        <v>2.875</v>
      </c>
      <c r="V209" s="146">
        <f t="shared" si="27"/>
        <v>0</v>
      </c>
      <c r="W209" s="159"/>
    </row>
    <row r="210" spans="2:23" s="158" customFormat="1" ht="18" customHeight="1" x14ac:dyDescent="0.15">
      <c r="B210" s="144">
        <f t="shared" ca="1" si="26"/>
        <v>180</v>
      </c>
      <c r="C210" s="132"/>
      <c r="D210" s="134" t="s">
        <v>470</v>
      </c>
      <c r="E210" s="153" t="s">
        <v>534</v>
      </c>
      <c r="F210" s="145" t="s">
        <v>151</v>
      </c>
      <c r="G210" s="125" t="s">
        <v>152</v>
      </c>
      <c r="H210" s="125" t="s">
        <v>155</v>
      </c>
      <c r="I210" s="125">
        <v>0</v>
      </c>
      <c r="J210" s="125" t="s">
        <v>153</v>
      </c>
      <c r="K210" s="127">
        <v>1.5</v>
      </c>
      <c r="L210" s="127">
        <v>1.5</v>
      </c>
      <c r="M210" s="127">
        <v>1.5</v>
      </c>
      <c r="N210" s="127">
        <v>1.5</v>
      </c>
      <c r="O210" s="156"/>
      <c r="P210" s="146">
        <f t="shared" si="28"/>
        <v>1.5</v>
      </c>
      <c r="Q210" s="146">
        <f t="shared" si="29"/>
        <v>1.5</v>
      </c>
      <c r="R210" s="146">
        <f t="shared" si="30"/>
        <v>1.5</v>
      </c>
      <c r="S210" s="147">
        <f t="shared" si="31"/>
        <v>0</v>
      </c>
      <c r="T210" s="148" t="s">
        <v>154</v>
      </c>
      <c r="U210" s="146">
        <f t="shared" si="32"/>
        <v>1.5</v>
      </c>
      <c r="V210" s="146">
        <f t="shared" si="27"/>
        <v>0</v>
      </c>
      <c r="W210" s="159"/>
    </row>
    <row r="211" spans="2:23" s="158" customFormat="1" ht="18" customHeight="1" x14ac:dyDescent="0.15">
      <c r="B211" s="144">
        <f t="shared" ca="1" si="26"/>
        <v>181</v>
      </c>
      <c r="C211" s="132"/>
      <c r="D211" s="134" t="s">
        <v>471</v>
      </c>
      <c r="E211" s="153" t="s">
        <v>534</v>
      </c>
      <c r="F211" s="145" t="s">
        <v>151</v>
      </c>
      <c r="G211" s="125" t="s">
        <v>152</v>
      </c>
      <c r="H211" s="125" t="s">
        <v>155</v>
      </c>
      <c r="I211" s="125">
        <v>0</v>
      </c>
      <c r="J211" s="125" t="s">
        <v>153</v>
      </c>
      <c r="K211" s="127">
        <v>1.5</v>
      </c>
      <c r="L211" s="127">
        <v>1.5</v>
      </c>
      <c r="M211" s="127">
        <v>1.5</v>
      </c>
      <c r="N211" s="127">
        <v>1.5</v>
      </c>
      <c r="O211" s="156"/>
      <c r="P211" s="146">
        <f t="shared" si="28"/>
        <v>1.5</v>
      </c>
      <c r="Q211" s="146">
        <f t="shared" si="29"/>
        <v>1.5</v>
      </c>
      <c r="R211" s="146">
        <f t="shared" si="30"/>
        <v>1.5</v>
      </c>
      <c r="S211" s="147">
        <f t="shared" si="31"/>
        <v>0</v>
      </c>
      <c r="T211" s="148" t="s">
        <v>154</v>
      </c>
      <c r="U211" s="146">
        <f t="shared" si="32"/>
        <v>1.5</v>
      </c>
      <c r="V211" s="146">
        <f t="shared" si="27"/>
        <v>0</v>
      </c>
      <c r="W211" s="159"/>
    </row>
    <row r="212" spans="2:23" s="158" customFormat="1" ht="18" customHeight="1" x14ac:dyDescent="0.15">
      <c r="B212" s="144">
        <f t="shared" ca="1" si="26"/>
        <v>182</v>
      </c>
      <c r="C212" s="132"/>
      <c r="D212" s="134" t="s">
        <v>472</v>
      </c>
      <c r="E212" s="153" t="s">
        <v>534</v>
      </c>
      <c r="F212" s="145" t="s">
        <v>151</v>
      </c>
      <c r="G212" s="125" t="s">
        <v>152</v>
      </c>
      <c r="H212" s="125" t="s">
        <v>155</v>
      </c>
      <c r="I212" s="125">
        <v>0</v>
      </c>
      <c r="J212" s="125" t="s">
        <v>153</v>
      </c>
      <c r="K212" s="127">
        <v>1.5</v>
      </c>
      <c r="L212" s="127">
        <v>1.5</v>
      </c>
      <c r="M212" s="127">
        <v>1.5</v>
      </c>
      <c r="N212" s="127">
        <v>1.5</v>
      </c>
      <c r="O212" s="156"/>
      <c r="P212" s="146">
        <f t="shared" si="28"/>
        <v>1.5</v>
      </c>
      <c r="Q212" s="146">
        <f t="shared" si="29"/>
        <v>1.5</v>
      </c>
      <c r="R212" s="146">
        <f t="shared" si="30"/>
        <v>1.5</v>
      </c>
      <c r="S212" s="147">
        <f t="shared" si="31"/>
        <v>0</v>
      </c>
      <c r="T212" s="148" t="s">
        <v>154</v>
      </c>
      <c r="U212" s="146">
        <f t="shared" si="32"/>
        <v>1.5</v>
      </c>
      <c r="V212" s="146">
        <f t="shared" si="27"/>
        <v>0</v>
      </c>
      <c r="W212" s="159"/>
    </row>
    <row r="213" spans="2:23" s="158" customFormat="1" ht="18" customHeight="1" x14ac:dyDescent="0.15">
      <c r="B213" s="144">
        <f t="shared" ca="1" si="26"/>
        <v>183</v>
      </c>
      <c r="C213" s="123"/>
      <c r="D213" s="134" t="s">
        <v>473</v>
      </c>
      <c r="E213" s="153" t="s">
        <v>534</v>
      </c>
      <c r="F213" s="145" t="s">
        <v>151</v>
      </c>
      <c r="G213" s="125" t="s">
        <v>152</v>
      </c>
      <c r="H213" s="125" t="s">
        <v>155</v>
      </c>
      <c r="I213" s="125">
        <v>0</v>
      </c>
      <c r="J213" s="125" t="s">
        <v>153</v>
      </c>
      <c r="K213" s="127">
        <v>1.5</v>
      </c>
      <c r="L213" s="127">
        <v>1.5</v>
      </c>
      <c r="M213" s="127">
        <v>1.5</v>
      </c>
      <c r="N213" s="127">
        <v>1.5</v>
      </c>
      <c r="O213" s="156"/>
      <c r="P213" s="146">
        <f t="shared" si="28"/>
        <v>1.5</v>
      </c>
      <c r="Q213" s="146">
        <f t="shared" si="29"/>
        <v>1.5</v>
      </c>
      <c r="R213" s="146">
        <f t="shared" si="30"/>
        <v>1.5</v>
      </c>
      <c r="S213" s="147">
        <f t="shared" si="31"/>
        <v>0</v>
      </c>
      <c r="T213" s="148" t="s">
        <v>154</v>
      </c>
      <c r="U213" s="146">
        <f t="shared" si="32"/>
        <v>1.5</v>
      </c>
      <c r="V213" s="146">
        <f t="shared" si="27"/>
        <v>0</v>
      </c>
      <c r="W213" s="159"/>
    </row>
    <row r="214" spans="2:23" s="158" customFormat="1" ht="18" customHeight="1" x14ac:dyDescent="0.15">
      <c r="B214" s="144">
        <f t="shared" ca="1" si="26"/>
        <v>184</v>
      </c>
      <c r="C214" s="123"/>
      <c r="D214" s="134" t="s">
        <v>474</v>
      </c>
      <c r="E214" s="153" t="s">
        <v>534</v>
      </c>
      <c r="F214" s="145" t="s">
        <v>151</v>
      </c>
      <c r="G214" s="125" t="s">
        <v>152</v>
      </c>
      <c r="H214" s="125" t="s">
        <v>155</v>
      </c>
      <c r="I214" s="125">
        <v>0</v>
      </c>
      <c r="J214" s="125" t="s">
        <v>153</v>
      </c>
      <c r="K214" s="127">
        <v>1.5</v>
      </c>
      <c r="L214" s="127">
        <v>1.5</v>
      </c>
      <c r="M214" s="127">
        <v>1.5</v>
      </c>
      <c r="N214" s="127">
        <v>1.5</v>
      </c>
      <c r="O214" s="156"/>
      <c r="P214" s="146">
        <f t="shared" si="28"/>
        <v>1.5</v>
      </c>
      <c r="Q214" s="146">
        <f t="shared" si="29"/>
        <v>1.5</v>
      </c>
      <c r="R214" s="146">
        <f t="shared" si="30"/>
        <v>1.5</v>
      </c>
      <c r="S214" s="147">
        <f t="shared" si="31"/>
        <v>0</v>
      </c>
      <c r="T214" s="148" t="s">
        <v>154</v>
      </c>
      <c r="U214" s="146">
        <f t="shared" si="32"/>
        <v>1.5</v>
      </c>
      <c r="V214" s="146">
        <f t="shared" si="27"/>
        <v>0</v>
      </c>
      <c r="W214" s="159"/>
    </row>
    <row r="215" spans="2:23" s="158" customFormat="1" ht="18" customHeight="1" x14ac:dyDescent="0.15">
      <c r="B215" s="144">
        <f t="shared" ca="1" si="26"/>
        <v>185</v>
      </c>
      <c r="C215" s="123"/>
      <c r="D215" s="134" t="s">
        <v>475</v>
      </c>
      <c r="E215" s="153" t="s">
        <v>534</v>
      </c>
      <c r="F215" s="145" t="s">
        <v>151</v>
      </c>
      <c r="G215" s="125" t="s">
        <v>152</v>
      </c>
      <c r="H215" s="125" t="s">
        <v>155</v>
      </c>
      <c r="I215" s="125">
        <v>0</v>
      </c>
      <c r="J215" s="125" t="s">
        <v>153</v>
      </c>
      <c r="K215" s="127">
        <v>1.5</v>
      </c>
      <c r="L215" s="127">
        <v>1.5</v>
      </c>
      <c r="M215" s="127">
        <v>1.5</v>
      </c>
      <c r="N215" s="127">
        <v>1.5</v>
      </c>
      <c r="O215" s="156"/>
      <c r="P215" s="146">
        <f t="shared" si="28"/>
        <v>1.5</v>
      </c>
      <c r="Q215" s="146">
        <f t="shared" si="29"/>
        <v>1.5</v>
      </c>
      <c r="R215" s="146">
        <f t="shared" si="30"/>
        <v>1.5</v>
      </c>
      <c r="S215" s="147">
        <f t="shared" si="31"/>
        <v>0</v>
      </c>
      <c r="T215" s="148" t="s">
        <v>154</v>
      </c>
      <c r="U215" s="146">
        <f t="shared" si="32"/>
        <v>1.5</v>
      </c>
      <c r="V215" s="146">
        <f t="shared" si="27"/>
        <v>0</v>
      </c>
      <c r="W215" s="159"/>
    </row>
    <row r="216" spans="2:23" s="158" customFormat="1" ht="18" customHeight="1" x14ac:dyDescent="0.15">
      <c r="B216" s="144">
        <f t="shared" ca="1" si="26"/>
        <v>186</v>
      </c>
      <c r="C216" s="123"/>
      <c r="D216" s="134" t="s">
        <v>476</v>
      </c>
      <c r="E216" s="153" t="s">
        <v>534</v>
      </c>
      <c r="F216" s="145" t="s">
        <v>151</v>
      </c>
      <c r="G216" s="125" t="s">
        <v>152</v>
      </c>
      <c r="H216" s="125" t="s">
        <v>155</v>
      </c>
      <c r="I216" s="125">
        <v>0</v>
      </c>
      <c r="J216" s="125" t="s">
        <v>153</v>
      </c>
      <c r="K216" s="127">
        <v>1.5</v>
      </c>
      <c r="L216" s="127">
        <v>1.5</v>
      </c>
      <c r="M216" s="127">
        <v>1.5</v>
      </c>
      <c r="N216" s="127">
        <v>1.5</v>
      </c>
      <c r="O216" s="156"/>
      <c r="P216" s="146">
        <f t="shared" si="28"/>
        <v>1.5</v>
      </c>
      <c r="Q216" s="146">
        <f t="shared" si="29"/>
        <v>1.5</v>
      </c>
      <c r="R216" s="146">
        <f t="shared" si="30"/>
        <v>1.5</v>
      </c>
      <c r="S216" s="147">
        <f t="shared" si="31"/>
        <v>0</v>
      </c>
      <c r="T216" s="148" t="s">
        <v>154</v>
      </c>
      <c r="U216" s="146">
        <f t="shared" si="32"/>
        <v>1.5</v>
      </c>
      <c r="V216" s="146">
        <f t="shared" si="27"/>
        <v>0</v>
      </c>
      <c r="W216" s="159"/>
    </row>
    <row r="217" spans="2:23" s="158" customFormat="1" ht="18" customHeight="1" x14ac:dyDescent="0.15">
      <c r="B217" s="144">
        <f t="shared" ca="1" si="26"/>
        <v>187</v>
      </c>
      <c r="C217" s="123"/>
      <c r="D217" s="134" t="s">
        <v>477</v>
      </c>
      <c r="E217" s="153" t="s">
        <v>534</v>
      </c>
      <c r="F217" s="145" t="s">
        <v>151</v>
      </c>
      <c r="G217" s="125" t="s">
        <v>152</v>
      </c>
      <c r="H217" s="125" t="s">
        <v>155</v>
      </c>
      <c r="I217" s="125">
        <v>0</v>
      </c>
      <c r="J217" s="125" t="s">
        <v>153</v>
      </c>
      <c r="K217" s="127">
        <v>1.5</v>
      </c>
      <c r="L217" s="127">
        <v>1.5</v>
      </c>
      <c r="M217" s="127">
        <v>1.5</v>
      </c>
      <c r="N217" s="127">
        <v>1.5</v>
      </c>
      <c r="O217" s="156"/>
      <c r="P217" s="146">
        <f t="shared" si="28"/>
        <v>1.5</v>
      </c>
      <c r="Q217" s="146">
        <f t="shared" si="29"/>
        <v>1.5</v>
      </c>
      <c r="R217" s="146">
        <f t="shared" si="30"/>
        <v>1.5</v>
      </c>
      <c r="S217" s="147">
        <f t="shared" si="31"/>
        <v>0</v>
      </c>
      <c r="T217" s="148" t="s">
        <v>154</v>
      </c>
      <c r="U217" s="146">
        <f t="shared" si="32"/>
        <v>1.5</v>
      </c>
      <c r="V217" s="146">
        <f t="shared" si="27"/>
        <v>0</v>
      </c>
      <c r="W217" s="159"/>
    </row>
    <row r="218" spans="2:23" s="158" customFormat="1" ht="18" customHeight="1" x14ac:dyDescent="0.15">
      <c r="B218" s="144">
        <f t="shared" ca="1" si="26"/>
        <v>188</v>
      </c>
      <c r="C218" s="123"/>
      <c r="D218" s="134" t="s">
        <v>478</v>
      </c>
      <c r="E218" s="153" t="s">
        <v>534</v>
      </c>
      <c r="F218" s="145" t="s">
        <v>151</v>
      </c>
      <c r="G218" s="125" t="s">
        <v>152</v>
      </c>
      <c r="H218" s="125" t="s">
        <v>155</v>
      </c>
      <c r="I218" s="125">
        <v>0</v>
      </c>
      <c r="J218" s="125" t="s">
        <v>153</v>
      </c>
      <c r="K218" s="127">
        <v>1.5</v>
      </c>
      <c r="L218" s="127">
        <v>1.5</v>
      </c>
      <c r="M218" s="127">
        <v>1.5</v>
      </c>
      <c r="N218" s="127">
        <v>1.5</v>
      </c>
      <c r="O218" s="156"/>
      <c r="P218" s="146">
        <f t="shared" si="28"/>
        <v>1.5</v>
      </c>
      <c r="Q218" s="146">
        <f t="shared" si="29"/>
        <v>1.5</v>
      </c>
      <c r="R218" s="146">
        <f t="shared" si="30"/>
        <v>1.5</v>
      </c>
      <c r="S218" s="147">
        <f t="shared" si="31"/>
        <v>0</v>
      </c>
      <c r="T218" s="148" t="s">
        <v>154</v>
      </c>
      <c r="U218" s="146">
        <f t="shared" si="32"/>
        <v>1.5</v>
      </c>
      <c r="V218" s="146">
        <f t="shared" si="27"/>
        <v>0</v>
      </c>
      <c r="W218" s="159"/>
    </row>
    <row r="219" spans="2:23" s="158" customFormat="1" ht="18" customHeight="1" x14ac:dyDescent="0.15">
      <c r="B219" s="144">
        <f t="shared" ca="1" si="26"/>
        <v>189</v>
      </c>
      <c r="C219" s="123"/>
      <c r="D219" s="134" t="s">
        <v>479</v>
      </c>
      <c r="E219" s="153" t="s">
        <v>534</v>
      </c>
      <c r="F219" s="145" t="s">
        <v>151</v>
      </c>
      <c r="G219" s="125" t="s">
        <v>152</v>
      </c>
      <c r="H219" s="125" t="s">
        <v>155</v>
      </c>
      <c r="I219" s="125">
        <v>0</v>
      </c>
      <c r="J219" s="125" t="s">
        <v>153</v>
      </c>
      <c r="K219" s="127">
        <v>1.5</v>
      </c>
      <c r="L219" s="127">
        <v>1.5</v>
      </c>
      <c r="M219" s="127">
        <v>1.5</v>
      </c>
      <c r="N219" s="127">
        <v>1.5</v>
      </c>
      <c r="O219" s="156"/>
      <c r="P219" s="146">
        <f t="shared" si="28"/>
        <v>1.5</v>
      </c>
      <c r="Q219" s="146">
        <f t="shared" si="29"/>
        <v>1.5</v>
      </c>
      <c r="R219" s="146">
        <f t="shared" si="30"/>
        <v>1.5</v>
      </c>
      <c r="S219" s="147">
        <f t="shared" si="31"/>
        <v>0</v>
      </c>
      <c r="T219" s="148" t="s">
        <v>154</v>
      </c>
      <c r="U219" s="146">
        <f t="shared" si="32"/>
        <v>1.5</v>
      </c>
      <c r="V219" s="146">
        <f t="shared" si="27"/>
        <v>0</v>
      </c>
      <c r="W219" s="159"/>
    </row>
    <row r="220" spans="2:23" s="158" customFormat="1" ht="18" customHeight="1" x14ac:dyDescent="0.15">
      <c r="B220" s="144">
        <f t="shared" ca="1" si="26"/>
        <v>190</v>
      </c>
      <c r="C220" s="135"/>
      <c r="D220" s="134" t="s">
        <v>480</v>
      </c>
      <c r="E220" s="153" t="s">
        <v>534</v>
      </c>
      <c r="F220" s="145" t="s">
        <v>151</v>
      </c>
      <c r="G220" s="125" t="s">
        <v>152</v>
      </c>
      <c r="H220" s="125" t="s">
        <v>155</v>
      </c>
      <c r="I220" s="125">
        <v>0</v>
      </c>
      <c r="J220" s="125" t="s">
        <v>153</v>
      </c>
      <c r="K220" s="127">
        <v>1.5</v>
      </c>
      <c r="L220" s="127">
        <v>1.5</v>
      </c>
      <c r="M220" s="127">
        <v>1.5</v>
      </c>
      <c r="N220" s="127">
        <v>1.5</v>
      </c>
      <c r="O220" s="156"/>
      <c r="P220" s="146">
        <f t="shared" si="28"/>
        <v>1.5</v>
      </c>
      <c r="Q220" s="146">
        <f t="shared" si="29"/>
        <v>1.5</v>
      </c>
      <c r="R220" s="146">
        <f t="shared" si="30"/>
        <v>1.5</v>
      </c>
      <c r="S220" s="147">
        <f t="shared" si="31"/>
        <v>0</v>
      </c>
      <c r="T220" s="148" t="s">
        <v>154</v>
      </c>
      <c r="U220" s="146">
        <f t="shared" si="32"/>
        <v>1.5</v>
      </c>
      <c r="V220" s="146">
        <f t="shared" si="27"/>
        <v>0</v>
      </c>
      <c r="W220" s="159"/>
    </row>
    <row r="221" spans="2:23" s="158" customFormat="1" ht="18" customHeight="1" x14ac:dyDescent="0.15">
      <c r="B221" s="144">
        <f t="shared" ca="1" si="26"/>
        <v>191</v>
      </c>
      <c r="C221" s="135"/>
      <c r="D221" s="134" t="s">
        <v>481</v>
      </c>
      <c r="E221" s="153" t="s">
        <v>534</v>
      </c>
      <c r="F221" s="145" t="s">
        <v>151</v>
      </c>
      <c r="G221" s="125" t="s">
        <v>152</v>
      </c>
      <c r="H221" s="125" t="s">
        <v>155</v>
      </c>
      <c r="I221" s="125">
        <v>0</v>
      </c>
      <c r="J221" s="125" t="s">
        <v>153</v>
      </c>
      <c r="K221" s="127">
        <v>1.5</v>
      </c>
      <c r="L221" s="127">
        <v>1.5</v>
      </c>
      <c r="M221" s="127">
        <v>1.5</v>
      </c>
      <c r="N221" s="127">
        <v>1.5</v>
      </c>
      <c r="O221" s="156"/>
      <c r="P221" s="146">
        <f t="shared" si="28"/>
        <v>1.5</v>
      </c>
      <c r="Q221" s="146">
        <f t="shared" si="29"/>
        <v>1.5</v>
      </c>
      <c r="R221" s="146">
        <f t="shared" si="30"/>
        <v>1.5</v>
      </c>
      <c r="S221" s="147">
        <f t="shared" si="31"/>
        <v>0</v>
      </c>
      <c r="T221" s="148" t="s">
        <v>154</v>
      </c>
      <c r="U221" s="146">
        <f t="shared" si="32"/>
        <v>1.5</v>
      </c>
      <c r="V221" s="146">
        <f t="shared" si="27"/>
        <v>0</v>
      </c>
      <c r="W221" s="159"/>
    </row>
    <row r="222" spans="2:23" s="158" customFormat="1" ht="18" customHeight="1" x14ac:dyDescent="0.15">
      <c r="B222" s="144">
        <f t="shared" ca="1" si="26"/>
        <v>192</v>
      </c>
      <c r="C222" s="135"/>
      <c r="D222" s="134" t="s">
        <v>482</v>
      </c>
      <c r="E222" s="153" t="s">
        <v>534</v>
      </c>
      <c r="F222" s="145" t="s">
        <v>151</v>
      </c>
      <c r="G222" s="125" t="s">
        <v>152</v>
      </c>
      <c r="H222" s="125" t="s">
        <v>155</v>
      </c>
      <c r="I222" s="125">
        <v>0</v>
      </c>
      <c r="J222" s="125" t="s">
        <v>153</v>
      </c>
      <c r="K222" s="127">
        <v>1.5</v>
      </c>
      <c r="L222" s="127">
        <v>1.5</v>
      </c>
      <c r="M222" s="127">
        <v>1.5</v>
      </c>
      <c r="N222" s="127">
        <v>1.5</v>
      </c>
      <c r="O222" s="156"/>
      <c r="P222" s="146">
        <f t="shared" si="28"/>
        <v>1.5</v>
      </c>
      <c r="Q222" s="146">
        <f t="shared" si="29"/>
        <v>1.5</v>
      </c>
      <c r="R222" s="146">
        <f t="shared" si="30"/>
        <v>1.5</v>
      </c>
      <c r="S222" s="147">
        <f t="shared" si="31"/>
        <v>0</v>
      </c>
      <c r="T222" s="148" t="s">
        <v>154</v>
      </c>
      <c r="U222" s="146">
        <f t="shared" si="32"/>
        <v>1.5</v>
      </c>
      <c r="V222" s="146">
        <f t="shared" si="27"/>
        <v>0</v>
      </c>
      <c r="W222" s="159"/>
    </row>
    <row r="223" spans="2:23" s="158" customFormat="1" ht="18" customHeight="1" x14ac:dyDescent="0.15">
      <c r="B223" s="144">
        <f t="shared" ca="1" si="26"/>
        <v>193</v>
      </c>
      <c r="C223" s="135"/>
      <c r="D223" s="134" t="s">
        <v>483</v>
      </c>
      <c r="E223" s="153" t="s">
        <v>534</v>
      </c>
      <c r="F223" s="145" t="s">
        <v>151</v>
      </c>
      <c r="G223" s="125" t="s">
        <v>152</v>
      </c>
      <c r="H223" s="125" t="s">
        <v>155</v>
      </c>
      <c r="I223" s="125">
        <v>0</v>
      </c>
      <c r="J223" s="125" t="s">
        <v>153</v>
      </c>
      <c r="K223" s="127">
        <v>1.5</v>
      </c>
      <c r="L223" s="127">
        <v>1.5</v>
      </c>
      <c r="M223" s="127">
        <v>1.5</v>
      </c>
      <c r="N223" s="127">
        <v>1.5</v>
      </c>
      <c r="O223" s="156"/>
      <c r="P223" s="146">
        <f t="shared" si="28"/>
        <v>1.5</v>
      </c>
      <c r="Q223" s="146">
        <f t="shared" si="29"/>
        <v>1.5</v>
      </c>
      <c r="R223" s="146">
        <f t="shared" si="30"/>
        <v>1.5</v>
      </c>
      <c r="S223" s="147">
        <f t="shared" si="31"/>
        <v>0</v>
      </c>
      <c r="T223" s="148" t="s">
        <v>154</v>
      </c>
      <c r="U223" s="146">
        <f t="shared" si="32"/>
        <v>1.5</v>
      </c>
      <c r="V223" s="146">
        <f t="shared" si="27"/>
        <v>0</v>
      </c>
      <c r="W223" s="159"/>
    </row>
    <row r="224" spans="2:23" s="158" customFormat="1" ht="18" customHeight="1" x14ac:dyDescent="0.15">
      <c r="B224" s="144">
        <f t="shared" ca="1" si="26"/>
        <v>194</v>
      </c>
      <c r="C224" s="125"/>
      <c r="D224" s="134" t="s">
        <v>484</v>
      </c>
      <c r="E224" s="153" t="s">
        <v>534</v>
      </c>
      <c r="F224" s="145" t="s">
        <v>151</v>
      </c>
      <c r="G224" s="125" t="s">
        <v>152</v>
      </c>
      <c r="H224" s="125" t="s">
        <v>155</v>
      </c>
      <c r="I224" s="125">
        <v>0</v>
      </c>
      <c r="J224" s="125" t="s">
        <v>153</v>
      </c>
      <c r="K224" s="127">
        <v>1.5</v>
      </c>
      <c r="L224" s="127">
        <v>1.5</v>
      </c>
      <c r="M224" s="127">
        <v>1.5</v>
      </c>
      <c r="N224" s="127">
        <v>1.5</v>
      </c>
      <c r="O224" s="156"/>
      <c r="P224" s="146">
        <f t="shared" si="28"/>
        <v>1.5</v>
      </c>
      <c r="Q224" s="146">
        <f t="shared" si="29"/>
        <v>1.5</v>
      </c>
      <c r="R224" s="146">
        <f t="shared" si="30"/>
        <v>1.5</v>
      </c>
      <c r="S224" s="147">
        <f t="shared" si="31"/>
        <v>0</v>
      </c>
      <c r="T224" s="148" t="s">
        <v>154</v>
      </c>
      <c r="U224" s="146">
        <f t="shared" si="32"/>
        <v>1.5</v>
      </c>
      <c r="V224" s="146">
        <f t="shared" si="27"/>
        <v>0</v>
      </c>
      <c r="W224" s="159"/>
    </row>
    <row r="225" spans="2:23" s="158" customFormat="1" ht="18" customHeight="1" x14ac:dyDescent="0.15">
      <c r="B225" s="144">
        <f t="shared" ca="1" si="26"/>
        <v>195</v>
      </c>
      <c r="C225" s="125"/>
      <c r="D225" s="134" t="s">
        <v>485</v>
      </c>
      <c r="E225" s="153" t="s">
        <v>534</v>
      </c>
      <c r="F225" s="145" t="s">
        <v>151</v>
      </c>
      <c r="G225" s="125" t="s">
        <v>152</v>
      </c>
      <c r="H225" s="125" t="s">
        <v>155</v>
      </c>
      <c r="I225" s="125">
        <v>0</v>
      </c>
      <c r="J225" s="125" t="s">
        <v>153</v>
      </c>
      <c r="K225" s="127">
        <v>1.5</v>
      </c>
      <c r="L225" s="127">
        <v>1.5</v>
      </c>
      <c r="M225" s="127">
        <v>1.5</v>
      </c>
      <c r="N225" s="127">
        <v>1.5</v>
      </c>
      <c r="O225" s="156"/>
      <c r="P225" s="146">
        <f t="shared" si="28"/>
        <v>1.5</v>
      </c>
      <c r="Q225" s="146">
        <f t="shared" si="29"/>
        <v>1.5</v>
      </c>
      <c r="R225" s="146">
        <f t="shared" si="30"/>
        <v>1.5</v>
      </c>
      <c r="S225" s="147">
        <f t="shared" si="31"/>
        <v>0</v>
      </c>
      <c r="T225" s="148" t="s">
        <v>154</v>
      </c>
      <c r="U225" s="146">
        <f t="shared" si="32"/>
        <v>1.5</v>
      </c>
      <c r="V225" s="146">
        <f t="shared" si="27"/>
        <v>0</v>
      </c>
      <c r="W225" s="159"/>
    </row>
    <row r="226" spans="2:23" s="158" customFormat="1" ht="18" customHeight="1" x14ac:dyDescent="0.15">
      <c r="B226" s="144">
        <f t="shared" ca="1" si="26"/>
        <v>196</v>
      </c>
      <c r="C226" s="125"/>
      <c r="D226" s="134" t="s">
        <v>486</v>
      </c>
      <c r="E226" s="153" t="s">
        <v>534</v>
      </c>
      <c r="F226" s="145" t="s">
        <v>151</v>
      </c>
      <c r="G226" s="125" t="s">
        <v>152</v>
      </c>
      <c r="H226" s="125" t="s">
        <v>155</v>
      </c>
      <c r="I226" s="125">
        <v>0</v>
      </c>
      <c r="J226" s="125" t="s">
        <v>153</v>
      </c>
      <c r="K226" s="127">
        <v>1.5</v>
      </c>
      <c r="L226" s="127">
        <v>1.5</v>
      </c>
      <c r="M226" s="127">
        <v>2</v>
      </c>
      <c r="N226" s="127">
        <v>2</v>
      </c>
      <c r="O226" s="156"/>
      <c r="P226" s="146">
        <f t="shared" si="28"/>
        <v>1.5</v>
      </c>
      <c r="Q226" s="146">
        <f t="shared" si="29"/>
        <v>1.75</v>
      </c>
      <c r="R226" s="146">
        <f t="shared" si="30"/>
        <v>2</v>
      </c>
      <c r="S226" s="147">
        <f t="shared" si="31"/>
        <v>0.14285714285714285</v>
      </c>
      <c r="T226" s="148" t="s">
        <v>154</v>
      </c>
      <c r="U226" s="146">
        <f t="shared" si="32"/>
        <v>1.75</v>
      </c>
      <c r="V226" s="146">
        <f t="shared" si="27"/>
        <v>0</v>
      </c>
      <c r="W226" s="159"/>
    </row>
    <row r="227" spans="2:23" s="158" customFormat="1" ht="18" customHeight="1" x14ac:dyDescent="0.15">
      <c r="B227" s="144">
        <f t="shared" ca="1" si="26"/>
        <v>197</v>
      </c>
      <c r="C227" s="125"/>
      <c r="D227" s="134" t="s">
        <v>487</v>
      </c>
      <c r="E227" s="153" t="s">
        <v>534</v>
      </c>
      <c r="F227" s="145" t="s">
        <v>151</v>
      </c>
      <c r="G227" s="125" t="s">
        <v>152</v>
      </c>
      <c r="H227" s="125" t="s">
        <v>155</v>
      </c>
      <c r="I227" s="125">
        <v>0</v>
      </c>
      <c r="J227" s="125" t="s">
        <v>153</v>
      </c>
      <c r="K227" s="127">
        <v>3</v>
      </c>
      <c r="L227" s="127">
        <v>3</v>
      </c>
      <c r="M227" s="127">
        <v>4</v>
      </c>
      <c r="N227" s="127">
        <v>4</v>
      </c>
      <c r="O227" s="156"/>
      <c r="P227" s="146">
        <f t="shared" si="28"/>
        <v>3</v>
      </c>
      <c r="Q227" s="146">
        <f t="shared" si="29"/>
        <v>3.5</v>
      </c>
      <c r="R227" s="146">
        <f t="shared" si="30"/>
        <v>4</v>
      </c>
      <c r="S227" s="147">
        <f t="shared" si="31"/>
        <v>0.14285714285714285</v>
      </c>
      <c r="T227" s="148" t="s">
        <v>154</v>
      </c>
      <c r="U227" s="146">
        <f t="shared" si="32"/>
        <v>3.5</v>
      </c>
      <c r="V227" s="146">
        <f t="shared" si="27"/>
        <v>0</v>
      </c>
      <c r="W227" s="159"/>
    </row>
    <row r="228" spans="2:23" s="158" customFormat="1" ht="18" customHeight="1" x14ac:dyDescent="0.15">
      <c r="B228" s="144">
        <f t="shared" ca="1" si="26"/>
        <v>198</v>
      </c>
      <c r="C228" s="135"/>
      <c r="D228" s="134" t="s">
        <v>488</v>
      </c>
      <c r="E228" s="153" t="s">
        <v>534</v>
      </c>
      <c r="F228" s="145" t="s">
        <v>151</v>
      </c>
      <c r="G228" s="125" t="s">
        <v>152</v>
      </c>
      <c r="H228" s="125" t="s">
        <v>155</v>
      </c>
      <c r="I228" s="125">
        <v>0</v>
      </c>
      <c r="J228" s="125" t="s">
        <v>153</v>
      </c>
      <c r="K228" s="127">
        <v>3</v>
      </c>
      <c r="L228" s="127">
        <v>2</v>
      </c>
      <c r="M228" s="127">
        <v>3</v>
      </c>
      <c r="N228" s="127">
        <v>2</v>
      </c>
      <c r="O228" s="156"/>
      <c r="P228" s="146">
        <f t="shared" si="28"/>
        <v>2</v>
      </c>
      <c r="Q228" s="146">
        <f t="shared" si="29"/>
        <v>2.5</v>
      </c>
      <c r="R228" s="146">
        <f t="shared" si="30"/>
        <v>3</v>
      </c>
      <c r="S228" s="147">
        <f t="shared" si="31"/>
        <v>0.2</v>
      </c>
      <c r="T228" s="148" t="s">
        <v>154</v>
      </c>
      <c r="U228" s="146">
        <f t="shared" si="32"/>
        <v>2.5</v>
      </c>
      <c r="V228" s="146">
        <f t="shared" si="27"/>
        <v>0</v>
      </c>
      <c r="W228" s="159"/>
    </row>
    <row r="229" spans="2:23" s="158" customFormat="1" ht="18" customHeight="1" x14ac:dyDescent="0.15">
      <c r="B229" s="144">
        <f t="shared" ca="1" si="26"/>
        <v>199</v>
      </c>
      <c r="C229" s="135"/>
      <c r="D229" s="134" t="s">
        <v>489</v>
      </c>
      <c r="E229" s="153" t="s">
        <v>534</v>
      </c>
      <c r="F229" s="145" t="s">
        <v>151</v>
      </c>
      <c r="G229" s="125" t="s">
        <v>152</v>
      </c>
      <c r="H229" s="125" t="s">
        <v>155</v>
      </c>
      <c r="I229" s="125">
        <v>0</v>
      </c>
      <c r="J229" s="125" t="s">
        <v>153</v>
      </c>
      <c r="K229" s="127">
        <v>2</v>
      </c>
      <c r="L229" s="127">
        <v>1.5</v>
      </c>
      <c r="M229" s="127">
        <v>2</v>
      </c>
      <c r="N229" s="127">
        <v>2</v>
      </c>
      <c r="O229" s="156"/>
      <c r="P229" s="146">
        <f t="shared" si="28"/>
        <v>1.5</v>
      </c>
      <c r="Q229" s="146">
        <f t="shared" si="29"/>
        <v>1.875</v>
      </c>
      <c r="R229" s="146">
        <f t="shared" si="30"/>
        <v>2</v>
      </c>
      <c r="S229" s="147">
        <f t="shared" si="31"/>
        <v>0.2</v>
      </c>
      <c r="T229" s="148" t="s">
        <v>154</v>
      </c>
      <c r="U229" s="146">
        <f t="shared" si="32"/>
        <v>1.875</v>
      </c>
      <c r="V229" s="146">
        <f t="shared" si="27"/>
        <v>0</v>
      </c>
      <c r="W229" s="159"/>
    </row>
    <row r="230" spans="2:23" s="158" customFormat="1" ht="18" customHeight="1" x14ac:dyDescent="0.15">
      <c r="B230" s="144">
        <f t="shared" ca="1" si="26"/>
        <v>200</v>
      </c>
      <c r="C230" s="135"/>
      <c r="D230" s="134" t="s">
        <v>490</v>
      </c>
      <c r="E230" s="153" t="s">
        <v>534</v>
      </c>
      <c r="F230" s="145" t="s">
        <v>151</v>
      </c>
      <c r="G230" s="125" t="s">
        <v>152</v>
      </c>
      <c r="H230" s="125" t="s">
        <v>155</v>
      </c>
      <c r="I230" s="125">
        <v>0</v>
      </c>
      <c r="J230" s="125" t="s">
        <v>153</v>
      </c>
      <c r="K230" s="127">
        <v>2</v>
      </c>
      <c r="L230" s="127">
        <v>2</v>
      </c>
      <c r="M230" s="127">
        <v>2.5</v>
      </c>
      <c r="N230" s="127">
        <v>2</v>
      </c>
      <c r="O230" s="156"/>
      <c r="P230" s="146">
        <f t="shared" si="28"/>
        <v>2</v>
      </c>
      <c r="Q230" s="146">
        <f t="shared" si="29"/>
        <v>2.125</v>
      </c>
      <c r="R230" s="146">
        <f t="shared" si="30"/>
        <v>2.5</v>
      </c>
      <c r="S230" s="147">
        <f t="shared" si="31"/>
        <v>0.17647058823529413</v>
      </c>
      <c r="T230" s="148" t="s">
        <v>154</v>
      </c>
      <c r="U230" s="146">
        <f t="shared" si="32"/>
        <v>2.125</v>
      </c>
      <c r="V230" s="146">
        <f t="shared" si="27"/>
        <v>0</v>
      </c>
      <c r="W230" s="159"/>
    </row>
    <row r="231" spans="2:23" s="158" customFormat="1" ht="18" customHeight="1" x14ac:dyDescent="0.15">
      <c r="B231" s="144">
        <f t="shared" ca="1" si="26"/>
        <v>201</v>
      </c>
      <c r="C231" s="135"/>
      <c r="D231" s="134" t="s">
        <v>491</v>
      </c>
      <c r="E231" s="153" t="s">
        <v>534</v>
      </c>
      <c r="F231" s="145" t="s">
        <v>151</v>
      </c>
      <c r="G231" s="125" t="s">
        <v>152</v>
      </c>
      <c r="H231" s="125" t="s">
        <v>155</v>
      </c>
      <c r="I231" s="125">
        <v>0</v>
      </c>
      <c r="J231" s="125" t="s">
        <v>153</v>
      </c>
      <c r="K231" s="127">
        <v>2</v>
      </c>
      <c r="L231" s="127">
        <v>1.5</v>
      </c>
      <c r="M231" s="127">
        <v>2</v>
      </c>
      <c r="N231" s="127">
        <v>2</v>
      </c>
      <c r="O231" s="156"/>
      <c r="P231" s="146">
        <f t="shared" si="28"/>
        <v>1.5</v>
      </c>
      <c r="Q231" s="146">
        <f t="shared" si="29"/>
        <v>1.875</v>
      </c>
      <c r="R231" s="146">
        <f t="shared" si="30"/>
        <v>2</v>
      </c>
      <c r="S231" s="147">
        <f t="shared" si="31"/>
        <v>0.2</v>
      </c>
      <c r="T231" s="148" t="s">
        <v>154</v>
      </c>
      <c r="U231" s="146">
        <f t="shared" si="32"/>
        <v>1.875</v>
      </c>
      <c r="V231" s="146">
        <f t="shared" si="27"/>
        <v>0</v>
      </c>
      <c r="W231" s="159"/>
    </row>
    <row r="232" spans="2:23" s="158" customFormat="1" ht="18" customHeight="1" x14ac:dyDescent="0.15">
      <c r="B232" s="144" t="str">
        <f t="shared" ref="B232:B270" ca="1" si="33">IF(ISBLANK(D232),"-",COUNT(OFFSET(B$6,0,0,ROW()-ROW(B$6)))+1)</f>
        <v>-</v>
      </c>
      <c r="C232" s="136" t="s">
        <v>492</v>
      </c>
      <c r="D232" s="137"/>
      <c r="E232" s="153"/>
      <c r="F232" s="145"/>
      <c r="G232" s="125"/>
      <c r="H232" s="125"/>
      <c r="I232" s="125"/>
      <c r="J232" s="125"/>
      <c r="K232" s="127"/>
      <c r="L232" s="127"/>
      <c r="M232" s="127"/>
      <c r="N232" s="128"/>
      <c r="O232" s="156"/>
      <c r="P232" s="146"/>
      <c r="Q232" s="146"/>
      <c r="R232" s="146"/>
      <c r="S232" s="147"/>
      <c r="T232" s="148"/>
      <c r="U232" s="146"/>
      <c r="V232" s="146" t="str">
        <f t="shared" si="27"/>
        <v/>
      </c>
      <c r="W232" s="159"/>
    </row>
    <row r="233" spans="2:23" s="158" customFormat="1" ht="18" customHeight="1" x14ac:dyDescent="0.15">
      <c r="B233" s="144">
        <f t="shared" ca="1" si="33"/>
        <v>202</v>
      </c>
      <c r="C233" s="135"/>
      <c r="D233" s="134" t="s">
        <v>493</v>
      </c>
      <c r="E233" s="153" t="s">
        <v>534</v>
      </c>
      <c r="F233" s="145" t="s">
        <v>151</v>
      </c>
      <c r="G233" s="125" t="s">
        <v>152</v>
      </c>
      <c r="H233" s="125" t="s">
        <v>155</v>
      </c>
      <c r="I233" s="125">
        <v>0</v>
      </c>
      <c r="J233" s="125" t="s">
        <v>153</v>
      </c>
      <c r="K233" s="127">
        <v>2</v>
      </c>
      <c r="L233" s="127">
        <v>2</v>
      </c>
      <c r="M233" s="127">
        <v>2.5</v>
      </c>
      <c r="N233" s="127">
        <v>2</v>
      </c>
      <c r="O233" s="156"/>
      <c r="P233" s="146">
        <f t="shared" si="28"/>
        <v>2</v>
      </c>
      <c r="Q233" s="146">
        <f t="shared" si="29"/>
        <v>2.125</v>
      </c>
      <c r="R233" s="146">
        <f t="shared" si="30"/>
        <v>2.5</v>
      </c>
      <c r="S233" s="147">
        <f t="shared" si="31"/>
        <v>0.17647058823529413</v>
      </c>
      <c r="T233" s="148" t="s">
        <v>154</v>
      </c>
      <c r="U233" s="146">
        <f t="shared" si="32"/>
        <v>2.125</v>
      </c>
      <c r="V233" s="146">
        <f t="shared" si="27"/>
        <v>0</v>
      </c>
      <c r="W233" s="159"/>
    </row>
    <row r="234" spans="2:23" s="158" customFormat="1" ht="18" customHeight="1" x14ac:dyDescent="0.15">
      <c r="B234" s="144">
        <f t="shared" ca="1" si="33"/>
        <v>203</v>
      </c>
      <c r="C234" s="135"/>
      <c r="D234" s="134" t="s">
        <v>458</v>
      </c>
      <c r="E234" s="153" t="s">
        <v>534</v>
      </c>
      <c r="F234" s="145" t="s">
        <v>151</v>
      </c>
      <c r="G234" s="125" t="s">
        <v>152</v>
      </c>
      <c r="H234" s="125" t="s">
        <v>155</v>
      </c>
      <c r="I234" s="125">
        <v>0</v>
      </c>
      <c r="J234" s="125" t="s">
        <v>153</v>
      </c>
      <c r="K234" s="127">
        <v>2</v>
      </c>
      <c r="L234" s="127">
        <v>1.5</v>
      </c>
      <c r="M234" s="127">
        <v>2</v>
      </c>
      <c r="N234" s="127">
        <v>2</v>
      </c>
      <c r="O234" s="156"/>
      <c r="P234" s="146">
        <f t="shared" si="28"/>
        <v>1.5</v>
      </c>
      <c r="Q234" s="146">
        <f t="shared" si="29"/>
        <v>1.875</v>
      </c>
      <c r="R234" s="146">
        <f t="shared" si="30"/>
        <v>2</v>
      </c>
      <c r="S234" s="147">
        <f t="shared" si="31"/>
        <v>0.2</v>
      </c>
      <c r="T234" s="148" t="s">
        <v>154</v>
      </c>
      <c r="U234" s="146">
        <f t="shared" si="32"/>
        <v>1.875</v>
      </c>
      <c r="V234" s="146">
        <f t="shared" si="27"/>
        <v>0</v>
      </c>
      <c r="W234" s="159"/>
    </row>
    <row r="235" spans="2:23" s="158" customFormat="1" ht="18" customHeight="1" x14ac:dyDescent="0.15">
      <c r="B235" s="144">
        <f t="shared" ca="1" si="33"/>
        <v>204</v>
      </c>
      <c r="C235" s="135"/>
      <c r="D235" s="134" t="s">
        <v>459</v>
      </c>
      <c r="E235" s="153" t="s">
        <v>534</v>
      </c>
      <c r="F235" s="145" t="s">
        <v>151</v>
      </c>
      <c r="G235" s="125" t="s">
        <v>152</v>
      </c>
      <c r="H235" s="125" t="s">
        <v>155</v>
      </c>
      <c r="I235" s="125">
        <v>0</v>
      </c>
      <c r="J235" s="125" t="s">
        <v>153</v>
      </c>
      <c r="K235" s="127">
        <v>2</v>
      </c>
      <c r="L235" s="127">
        <v>2</v>
      </c>
      <c r="M235" s="127">
        <v>2.5</v>
      </c>
      <c r="N235" s="127">
        <v>2</v>
      </c>
      <c r="O235" s="156"/>
      <c r="P235" s="146">
        <f t="shared" si="28"/>
        <v>2</v>
      </c>
      <c r="Q235" s="146">
        <f t="shared" si="29"/>
        <v>2.125</v>
      </c>
      <c r="R235" s="146">
        <f t="shared" si="30"/>
        <v>2.5</v>
      </c>
      <c r="S235" s="147">
        <f t="shared" si="31"/>
        <v>0.17647058823529413</v>
      </c>
      <c r="T235" s="148" t="s">
        <v>154</v>
      </c>
      <c r="U235" s="146">
        <f t="shared" si="32"/>
        <v>2.125</v>
      </c>
      <c r="V235" s="146">
        <f t="shared" si="27"/>
        <v>0</v>
      </c>
      <c r="W235" s="159"/>
    </row>
    <row r="236" spans="2:23" s="158" customFormat="1" ht="18" customHeight="1" x14ac:dyDescent="0.15">
      <c r="B236" s="144">
        <f t="shared" ca="1" si="33"/>
        <v>205</v>
      </c>
      <c r="C236" s="135"/>
      <c r="D236" s="134" t="s">
        <v>494</v>
      </c>
      <c r="E236" s="153" t="s">
        <v>534</v>
      </c>
      <c r="F236" s="145" t="s">
        <v>151</v>
      </c>
      <c r="G236" s="125" t="s">
        <v>152</v>
      </c>
      <c r="H236" s="125" t="s">
        <v>155</v>
      </c>
      <c r="I236" s="125">
        <v>0</v>
      </c>
      <c r="J236" s="125" t="s">
        <v>153</v>
      </c>
      <c r="K236" s="127">
        <v>2</v>
      </c>
      <c r="L236" s="127">
        <v>1.5</v>
      </c>
      <c r="M236" s="127">
        <v>2</v>
      </c>
      <c r="N236" s="127">
        <v>1.5</v>
      </c>
      <c r="O236" s="156"/>
      <c r="P236" s="146">
        <f t="shared" si="28"/>
        <v>1.5</v>
      </c>
      <c r="Q236" s="146">
        <f t="shared" si="29"/>
        <v>1.75</v>
      </c>
      <c r="R236" s="146">
        <f t="shared" si="30"/>
        <v>2</v>
      </c>
      <c r="S236" s="147">
        <f t="shared" si="31"/>
        <v>0.14285714285714285</v>
      </c>
      <c r="T236" s="148" t="s">
        <v>154</v>
      </c>
      <c r="U236" s="146">
        <f t="shared" si="32"/>
        <v>1.75</v>
      </c>
      <c r="V236" s="146">
        <f t="shared" si="27"/>
        <v>0</v>
      </c>
      <c r="W236" s="159"/>
    </row>
    <row r="237" spans="2:23" s="158" customFormat="1" ht="18" customHeight="1" x14ac:dyDescent="0.15">
      <c r="B237" s="144" t="str">
        <f t="shared" ca="1" si="33"/>
        <v>-</v>
      </c>
      <c r="C237" s="135" t="s">
        <v>495</v>
      </c>
      <c r="D237" s="135"/>
      <c r="E237" s="153"/>
      <c r="F237" s="145"/>
      <c r="G237" s="125"/>
      <c r="H237" s="125"/>
      <c r="I237" s="125"/>
      <c r="J237" s="125"/>
      <c r="K237" s="127"/>
      <c r="L237" s="127"/>
      <c r="M237" s="127"/>
      <c r="N237" s="128"/>
      <c r="O237" s="156"/>
      <c r="P237" s="146"/>
      <c r="Q237" s="146"/>
      <c r="R237" s="146"/>
      <c r="S237" s="147"/>
      <c r="T237" s="148"/>
      <c r="U237" s="146"/>
      <c r="V237" s="146" t="str">
        <f t="shared" si="27"/>
        <v/>
      </c>
      <c r="W237" s="159"/>
    </row>
    <row r="238" spans="2:23" s="158" customFormat="1" ht="18" customHeight="1" x14ac:dyDescent="0.15">
      <c r="B238" s="144">
        <f t="shared" ca="1" si="33"/>
        <v>206</v>
      </c>
      <c r="C238" s="135"/>
      <c r="D238" s="135" t="s">
        <v>496</v>
      </c>
      <c r="E238" s="153" t="s">
        <v>534</v>
      </c>
      <c r="F238" s="145" t="s">
        <v>151</v>
      </c>
      <c r="G238" s="125" t="s">
        <v>152</v>
      </c>
      <c r="H238" s="125" t="s">
        <v>155</v>
      </c>
      <c r="I238" s="125">
        <v>0</v>
      </c>
      <c r="J238" s="125" t="s">
        <v>153</v>
      </c>
      <c r="K238" s="127">
        <v>1</v>
      </c>
      <c r="L238" s="127">
        <v>1</v>
      </c>
      <c r="M238" s="127">
        <v>1</v>
      </c>
      <c r="N238" s="127">
        <v>1</v>
      </c>
      <c r="O238" s="156"/>
      <c r="P238" s="146">
        <f t="shared" si="28"/>
        <v>1</v>
      </c>
      <c r="Q238" s="146">
        <f t="shared" si="29"/>
        <v>1</v>
      </c>
      <c r="R238" s="146">
        <f t="shared" si="30"/>
        <v>1</v>
      </c>
      <c r="S238" s="147">
        <f t="shared" si="31"/>
        <v>0</v>
      </c>
      <c r="T238" s="148" t="s">
        <v>154</v>
      </c>
      <c r="U238" s="146">
        <f t="shared" si="32"/>
        <v>1</v>
      </c>
      <c r="V238" s="146">
        <f t="shared" si="27"/>
        <v>0</v>
      </c>
      <c r="W238" s="159"/>
    </row>
    <row r="239" spans="2:23" s="158" customFormat="1" ht="18" customHeight="1" x14ac:dyDescent="0.15">
      <c r="B239" s="144">
        <f t="shared" ca="1" si="33"/>
        <v>207</v>
      </c>
      <c r="C239" s="135"/>
      <c r="D239" s="135" t="s">
        <v>497</v>
      </c>
      <c r="E239" s="153" t="s">
        <v>534</v>
      </c>
      <c r="F239" s="145" t="s">
        <v>151</v>
      </c>
      <c r="G239" s="125" t="s">
        <v>152</v>
      </c>
      <c r="H239" s="125" t="s">
        <v>155</v>
      </c>
      <c r="I239" s="125">
        <v>0</v>
      </c>
      <c r="J239" s="125" t="s">
        <v>153</v>
      </c>
      <c r="K239" s="127">
        <v>1</v>
      </c>
      <c r="L239" s="127">
        <v>1</v>
      </c>
      <c r="M239" s="127">
        <v>1</v>
      </c>
      <c r="N239" s="127">
        <v>1</v>
      </c>
      <c r="O239" s="156"/>
      <c r="P239" s="146">
        <f t="shared" si="28"/>
        <v>1</v>
      </c>
      <c r="Q239" s="146">
        <f t="shared" si="29"/>
        <v>1</v>
      </c>
      <c r="R239" s="146">
        <f t="shared" si="30"/>
        <v>1</v>
      </c>
      <c r="S239" s="147">
        <f t="shared" si="31"/>
        <v>0</v>
      </c>
      <c r="T239" s="148" t="s">
        <v>154</v>
      </c>
      <c r="U239" s="146">
        <f t="shared" si="32"/>
        <v>1</v>
      </c>
      <c r="V239" s="146">
        <f t="shared" si="27"/>
        <v>0</v>
      </c>
      <c r="W239" s="159"/>
    </row>
    <row r="240" spans="2:23" s="158" customFormat="1" ht="18" customHeight="1" x14ac:dyDescent="0.15">
      <c r="B240" s="144">
        <f t="shared" ca="1" si="33"/>
        <v>208</v>
      </c>
      <c r="C240" s="135"/>
      <c r="D240" s="135" t="s">
        <v>498</v>
      </c>
      <c r="E240" s="153" t="s">
        <v>534</v>
      </c>
      <c r="F240" s="145" t="s">
        <v>151</v>
      </c>
      <c r="G240" s="125" t="s">
        <v>152</v>
      </c>
      <c r="H240" s="125" t="s">
        <v>155</v>
      </c>
      <c r="I240" s="125">
        <v>0</v>
      </c>
      <c r="J240" s="125" t="s">
        <v>153</v>
      </c>
      <c r="K240" s="127">
        <v>1</v>
      </c>
      <c r="L240" s="127">
        <v>1</v>
      </c>
      <c r="M240" s="127">
        <v>1</v>
      </c>
      <c r="N240" s="127">
        <v>1</v>
      </c>
      <c r="O240" s="156"/>
      <c r="P240" s="146">
        <f t="shared" si="28"/>
        <v>1</v>
      </c>
      <c r="Q240" s="146">
        <f t="shared" si="29"/>
        <v>1</v>
      </c>
      <c r="R240" s="146">
        <f t="shared" si="30"/>
        <v>1</v>
      </c>
      <c r="S240" s="147">
        <f t="shared" si="31"/>
        <v>0</v>
      </c>
      <c r="T240" s="148" t="s">
        <v>154</v>
      </c>
      <c r="U240" s="146">
        <f t="shared" si="32"/>
        <v>1</v>
      </c>
      <c r="V240" s="146">
        <f t="shared" si="27"/>
        <v>0</v>
      </c>
      <c r="W240" s="159"/>
    </row>
    <row r="241" spans="2:23" s="158" customFormat="1" ht="18" customHeight="1" x14ac:dyDescent="0.15">
      <c r="B241" s="144">
        <f t="shared" ca="1" si="33"/>
        <v>209</v>
      </c>
      <c r="C241" s="135"/>
      <c r="D241" s="135" t="s">
        <v>499</v>
      </c>
      <c r="E241" s="153" t="s">
        <v>534</v>
      </c>
      <c r="F241" s="145" t="s">
        <v>151</v>
      </c>
      <c r="G241" s="125" t="s">
        <v>152</v>
      </c>
      <c r="H241" s="125" t="s">
        <v>155</v>
      </c>
      <c r="I241" s="125">
        <v>0</v>
      </c>
      <c r="J241" s="125" t="s">
        <v>153</v>
      </c>
      <c r="K241" s="127">
        <v>1</v>
      </c>
      <c r="L241" s="127">
        <v>1</v>
      </c>
      <c r="M241" s="127">
        <v>1</v>
      </c>
      <c r="N241" s="127">
        <v>1</v>
      </c>
      <c r="O241" s="156"/>
      <c r="P241" s="146">
        <f t="shared" si="28"/>
        <v>1</v>
      </c>
      <c r="Q241" s="146">
        <f t="shared" si="29"/>
        <v>1</v>
      </c>
      <c r="R241" s="146">
        <f t="shared" si="30"/>
        <v>1</v>
      </c>
      <c r="S241" s="147">
        <f t="shared" si="31"/>
        <v>0</v>
      </c>
      <c r="T241" s="148" t="s">
        <v>154</v>
      </c>
      <c r="U241" s="146">
        <f t="shared" si="32"/>
        <v>1</v>
      </c>
      <c r="V241" s="146">
        <f t="shared" si="27"/>
        <v>0</v>
      </c>
      <c r="W241" s="159"/>
    </row>
    <row r="242" spans="2:23" s="158" customFormat="1" ht="18" customHeight="1" x14ac:dyDescent="0.15">
      <c r="B242" s="144">
        <f t="shared" ca="1" si="33"/>
        <v>210</v>
      </c>
      <c r="C242" s="135"/>
      <c r="D242" s="135" t="s">
        <v>500</v>
      </c>
      <c r="E242" s="153" t="s">
        <v>534</v>
      </c>
      <c r="F242" s="145" t="s">
        <v>151</v>
      </c>
      <c r="G242" s="125" t="s">
        <v>152</v>
      </c>
      <c r="H242" s="125" t="s">
        <v>155</v>
      </c>
      <c r="I242" s="125">
        <v>0</v>
      </c>
      <c r="J242" s="125" t="s">
        <v>153</v>
      </c>
      <c r="K242" s="127">
        <v>1</v>
      </c>
      <c r="L242" s="127">
        <v>1</v>
      </c>
      <c r="M242" s="127">
        <v>1</v>
      </c>
      <c r="N242" s="127">
        <v>1</v>
      </c>
      <c r="O242" s="156"/>
      <c r="P242" s="146">
        <f t="shared" si="28"/>
        <v>1</v>
      </c>
      <c r="Q242" s="146">
        <f t="shared" si="29"/>
        <v>1</v>
      </c>
      <c r="R242" s="146">
        <f t="shared" si="30"/>
        <v>1</v>
      </c>
      <c r="S242" s="147">
        <f t="shared" si="31"/>
        <v>0</v>
      </c>
      <c r="T242" s="148" t="s">
        <v>154</v>
      </c>
      <c r="U242" s="146">
        <f t="shared" si="32"/>
        <v>1</v>
      </c>
      <c r="V242" s="146">
        <f t="shared" si="27"/>
        <v>0</v>
      </c>
      <c r="W242" s="159"/>
    </row>
    <row r="243" spans="2:23" s="158" customFormat="1" ht="18" customHeight="1" x14ac:dyDescent="0.15">
      <c r="B243" s="144">
        <f t="shared" ca="1" si="33"/>
        <v>211</v>
      </c>
      <c r="C243" s="135"/>
      <c r="D243" s="135" t="s">
        <v>501</v>
      </c>
      <c r="E243" s="153" t="s">
        <v>534</v>
      </c>
      <c r="F243" s="145" t="s">
        <v>151</v>
      </c>
      <c r="G243" s="125" t="s">
        <v>152</v>
      </c>
      <c r="H243" s="125" t="s">
        <v>155</v>
      </c>
      <c r="I243" s="125">
        <v>0</v>
      </c>
      <c r="J243" s="125" t="s">
        <v>153</v>
      </c>
      <c r="K243" s="127">
        <v>1</v>
      </c>
      <c r="L243" s="127">
        <v>1</v>
      </c>
      <c r="M243" s="127">
        <v>1</v>
      </c>
      <c r="N243" s="127">
        <v>1</v>
      </c>
      <c r="O243" s="156"/>
      <c r="P243" s="146">
        <f t="shared" si="28"/>
        <v>1</v>
      </c>
      <c r="Q243" s="146">
        <f t="shared" si="29"/>
        <v>1</v>
      </c>
      <c r="R243" s="146">
        <f t="shared" si="30"/>
        <v>1</v>
      </c>
      <c r="S243" s="147">
        <f t="shared" si="31"/>
        <v>0</v>
      </c>
      <c r="T243" s="148" t="s">
        <v>154</v>
      </c>
      <c r="U243" s="146">
        <f t="shared" si="32"/>
        <v>1</v>
      </c>
      <c r="V243" s="146">
        <f t="shared" si="27"/>
        <v>0</v>
      </c>
      <c r="W243" s="159"/>
    </row>
    <row r="244" spans="2:23" s="158" customFormat="1" ht="18" customHeight="1" x14ac:dyDescent="0.15">
      <c r="B244" s="144">
        <f t="shared" ca="1" si="33"/>
        <v>212</v>
      </c>
      <c r="C244" s="135"/>
      <c r="D244" s="135" t="s">
        <v>502</v>
      </c>
      <c r="E244" s="153" t="s">
        <v>534</v>
      </c>
      <c r="F244" s="145" t="s">
        <v>151</v>
      </c>
      <c r="G244" s="125" t="s">
        <v>152</v>
      </c>
      <c r="H244" s="125" t="s">
        <v>155</v>
      </c>
      <c r="I244" s="125">
        <v>0</v>
      </c>
      <c r="J244" s="125" t="s">
        <v>153</v>
      </c>
      <c r="K244" s="127">
        <v>1</v>
      </c>
      <c r="L244" s="127">
        <v>1</v>
      </c>
      <c r="M244" s="127">
        <v>1</v>
      </c>
      <c r="N244" s="127">
        <v>1</v>
      </c>
      <c r="O244" s="156"/>
      <c r="P244" s="146">
        <f t="shared" si="28"/>
        <v>1</v>
      </c>
      <c r="Q244" s="146">
        <f t="shared" si="29"/>
        <v>1</v>
      </c>
      <c r="R244" s="146">
        <f t="shared" si="30"/>
        <v>1</v>
      </c>
      <c r="S244" s="147">
        <f t="shared" si="31"/>
        <v>0</v>
      </c>
      <c r="T244" s="148" t="s">
        <v>154</v>
      </c>
      <c r="U244" s="146">
        <f t="shared" si="32"/>
        <v>1</v>
      </c>
      <c r="V244" s="146">
        <f t="shared" si="27"/>
        <v>0</v>
      </c>
      <c r="W244" s="159"/>
    </row>
    <row r="245" spans="2:23" s="158" customFormat="1" ht="18" customHeight="1" x14ac:dyDescent="0.15">
      <c r="B245" s="144">
        <f t="shared" ca="1" si="33"/>
        <v>213</v>
      </c>
      <c r="C245" s="135"/>
      <c r="D245" s="135" t="s">
        <v>503</v>
      </c>
      <c r="E245" s="153" t="s">
        <v>534</v>
      </c>
      <c r="F245" s="145" t="s">
        <v>151</v>
      </c>
      <c r="G245" s="125" t="s">
        <v>152</v>
      </c>
      <c r="H245" s="125" t="s">
        <v>155</v>
      </c>
      <c r="I245" s="125">
        <v>0</v>
      </c>
      <c r="J245" s="125" t="s">
        <v>153</v>
      </c>
      <c r="K245" s="127">
        <v>1</v>
      </c>
      <c r="L245" s="127">
        <v>1</v>
      </c>
      <c r="M245" s="127">
        <v>1</v>
      </c>
      <c r="N245" s="127">
        <v>1</v>
      </c>
      <c r="O245" s="156"/>
      <c r="P245" s="146">
        <f t="shared" si="28"/>
        <v>1</v>
      </c>
      <c r="Q245" s="146">
        <f t="shared" si="29"/>
        <v>1</v>
      </c>
      <c r="R245" s="146">
        <f t="shared" si="30"/>
        <v>1</v>
      </c>
      <c r="S245" s="147">
        <f t="shared" si="31"/>
        <v>0</v>
      </c>
      <c r="T245" s="148" t="s">
        <v>154</v>
      </c>
      <c r="U245" s="146">
        <f t="shared" si="32"/>
        <v>1</v>
      </c>
      <c r="V245" s="146">
        <f t="shared" si="27"/>
        <v>0</v>
      </c>
      <c r="W245" s="159"/>
    </row>
    <row r="246" spans="2:23" s="158" customFormat="1" ht="18" customHeight="1" x14ac:dyDescent="0.15">
      <c r="B246" s="144">
        <f t="shared" ca="1" si="33"/>
        <v>214</v>
      </c>
      <c r="C246" s="135"/>
      <c r="D246" s="135" t="s">
        <v>504</v>
      </c>
      <c r="E246" s="153" t="s">
        <v>534</v>
      </c>
      <c r="F246" s="145" t="s">
        <v>151</v>
      </c>
      <c r="G246" s="125" t="s">
        <v>152</v>
      </c>
      <c r="H246" s="125" t="s">
        <v>155</v>
      </c>
      <c r="I246" s="125">
        <v>0</v>
      </c>
      <c r="J246" s="125" t="s">
        <v>153</v>
      </c>
      <c r="K246" s="127">
        <v>1</v>
      </c>
      <c r="L246" s="127">
        <v>1</v>
      </c>
      <c r="M246" s="127">
        <v>1</v>
      </c>
      <c r="N246" s="127">
        <v>1</v>
      </c>
      <c r="O246" s="156"/>
      <c r="P246" s="146">
        <f t="shared" si="28"/>
        <v>1</v>
      </c>
      <c r="Q246" s="146">
        <f t="shared" si="29"/>
        <v>1</v>
      </c>
      <c r="R246" s="146">
        <f t="shared" si="30"/>
        <v>1</v>
      </c>
      <c r="S246" s="147">
        <f t="shared" si="31"/>
        <v>0</v>
      </c>
      <c r="T246" s="148" t="s">
        <v>154</v>
      </c>
      <c r="U246" s="146">
        <f t="shared" si="32"/>
        <v>1</v>
      </c>
      <c r="V246" s="146">
        <f t="shared" si="27"/>
        <v>0</v>
      </c>
      <c r="W246" s="159"/>
    </row>
    <row r="247" spans="2:23" s="158" customFormat="1" ht="18" customHeight="1" x14ac:dyDescent="0.15">
      <c r="B247" s="144">
        <f t="shared" ca="1" si="33"/>
        <v>215</v>
      </c>
      <c r="C247" s="135"/>
      <c r="D247" s="135" t="s">
        <v>505</v>
      </c>
      <c r="E247" s="153" t="s">
        <v>534</v>
      </c>
      <c r="F247" s="145" t="s">
        <v>151</v>
      </c>
      <c r="G247" s="125" t="s">
        <v>152</v>
      </c>
      <c r="H247" s="125" t="s">
        <v>155</v>
      </c>
      <c r="I247" s="125">
        <v>0</v>
      </c>
      <c r="J247" s="125" t="s">
        <v>153</v>
      </c>
      <c r="K247" s="127">
        <v>1</v>
      </c>
      <c r="L247" s="127">
        <v>1</v>
      </c>
      <c r="M247" s="127">
        <v>1</v>
      </c>
      <c r="N247" s="127">
        <v>1</v>
      </c>
      <c r="O247" s="156"/>
      <c r="P247" s="146">
        <f t="shared" si="28"/>
        <v>1</v>
      </c>
      <c r="Q247" s="146">
        <f t="shared" si="29"/>
        <v>1</v>
      </c>
      <c r="R247" s="146">
        <f t="shared" si="30"/>
        <v>1</v>
      </c>
      <c r="S247" s="147">
        <f t="shared" si="31"/>
        <v>0</v>
      </c>
      <c r="T247" s="148" t="s">
        <v>154</v>
      </c>
      <c r="U247" s="146">
        <f t="shared" si="32"/>
        <v>1</v>
      </c>
      <c r="V247" s="146">
        <f t="shared" si="27"/>
        <v>0</v>
      </c>
      <c r="W247" s="159"/>
    </row>
    <row r="248" spans="2:23" s="158" customFormat="1" ht="18" customHeight="1" x14ac:dyDescent="0.15">
      <c r="B248" s="144">
        <f t="shared" ca="1" si="33"/>
        <v>216</v>
      </c>
      <c r="C248" s="135"/>
      <c r="D248" s="135" t="s">
        <v>506</v>
      </c>
      <c r="E248" s="153" t="s">
        <v>534</v>
      </c>
      <c r="F248" s="145" t="s">
        <v>151</v>
      </c>
      <c r="G248" s="125" t="s">
        <v>152</v>
      </c>
      <c r="H248" s="125" t="s">
        <v>155</v>
      </c>
      <c r="I248" s="125">
        <v>0</v>
      </c>
      <c r="J248" s="125" t="s">
        <v>153</v>
      </c>
      <c r="K248" s="127">
        <v>1</v>
      </c>
      <c r="L248" s="127">
        <v>1</v>
      </c>
      <c r="M248" s="127">
        <v>1</v>
      </c>
      <c r="N248" s="127">
        <v>1</v>
      </c>
      <c r="O248" s="156"/>
      <c r="P248" s="146">
        <f t="shared" si="28"/>
        <v>1</v>
      </c>
      <c r="Q248" s="146">
        <f t="shared" si="29"/>
        <v>1</v>
      </c>
      <c r="R248" s="146">
        <f t="shared" si="30"/>
        <v>1</v>
      </c>
      <c r="S248" s="147">
        <f t="shared" si="31"/>
        <v>0</v>
      </c>
      <c r="T248" s="148" t="s">
        <v>154</v>
      </c>
      <c r="U248" s="146">
        <f t="shared" si="32"/>
        <v>1</v>
      </c>
      <c r="V248" s="146">
        <f t="shared" si="27"/>
        <v>0</v>
      </c>
      <c r="W248" s="159"/>
    </row>
    <row r="249" spans="2:23" s="158" customFormat="1" ht="18" customHeight="1" x14ac:dyDescent="0.15">
      <c r="B249" s="144">
        <f t="shared" ca="1" si="33"/>
        <v>217</v>
      </c>
      <c r="C249" s="135"/>
      <c r="D249" s="135" t="s">
        <v>507</v>
      </c>
      <c r="E249" s="153" t="s">
        <v>534</v>
      </c>
      <c r="F249" s="145" t="s">
        <v>151</v>
      </c>
      <c r="G249" s="125" t="s">
        <v>152</v>
      </c>
      <c r="H249" s="125" t="s">
        <v>155</v>
      </c>
      <c r="I249" s="125">
        <v>0</v>
      </c>
      <c r="J249" s="125" t="s">
        <v>153</v>
      </c>
      <c r="K249" s="127">
        <v>1</v>
      </c>
      <c r="L249" s="127">
        <v>1</v>
      </c>
      <c r="M249" s="127">
        <v>1</v>
      </c>
      <c r="N249" s="127">
        <v>1</v>
      </c>
      <c r="O249" s="156"/>
      <c r="P249" s="146">
        <f t="shared" si="28"/>
        <v>1</v>
      </c>
      <c r="Q249" s="146">
        <f t="shared" si="29"/>
        <v>1</v>
      </c>
      <c r="R249" s="146">
        <f t="shared" si="30"/>
        <v>1</v>
      </c>
      <c r="S249" s="147">
        <f t="shared" si="31"/>
        <v>0</v>
      </c>
      <c r="T249" s="148" t="s">
        <v>154</v>
      </c>
      <c r="U249" s="146">
        <f t="shared" si="32"/>
        <v>1</v>
      </c>
      <c r="V249" s="146">
        <f t="shared" si="27"/>
        <v>0</v>
      </c>
      <c r="W249" s="159"/>
    </row>
    <row r="250" spans="2:23" s="158" customFormat="1" ht="18" customHeight="1" x14ac:dyDescent="0.15">
      <c r="B250" s="144" t="str">
        <f t="shared" ca="1" si="33"/>
        <v>-</v>
      </c>
      <c r="C250" s="135" t="s">
        <v>508</v>
      </c>
      <c r="D250" s="135"/>
      <c r="E250" s="153"/>
      <c r="F250" s="145"/>
      <c r="G250" s="125"/>
      <c r="H250" s="125"/>
      <c r="I250" s="125"/>
      <c r="J250" s="125"/>
      <c r="K250" s="127"/>
      <c r="L250" s="127"/>
      <c r="M250" s="127"/>
      <c r="N250" s="128"/>
      <c r="O250" s="156"/>
      <c r="P250" s="146"/>
      <c r="Q250" s="146"/>
      <c r="R250" s="146"/>
      <c r="S250" s="147"/>
      <c r="T250" s="148"/>
      <c r="U250" s="146"/>
      <c r="V250" s="146" t="str">
        <f t="shared" si="27"/>
        <v/>
      </c>
      <c r="W250" s="159"/>
    </row>
    <row r="251" spans="2:23" s="158" customFormat="1" ht="18" customHeight="1" x14ac:dyDescent="0.15">
      <c r="B251" s="144">
        <f t="shared" ca="1" si="33"/>
        <v>218</v>
      </c>
      <c r="C251" s="135"/>
      <c r="D251" s="135" t="s">
        <v>509</v>
      </c>
      <c r="E251" s="153" t="s">
        <v>534</v>
      </c>
      <c r="F251" s="145" t="s">
        <v>151</v>
      </c>
      <c r="G251" s="125" t="s">
        <v>152</v>
      </c>
      <c r="H251" s="125" t="s">
        <v>155</v>
      </c>
      <c r="I251" s="125">
        <v>0</v>
      </c>
      <c r="J251" s="125" t="s">
        <v>153</v>
      </c>
      <c r="K251" s="127">
        <v>5</v>
      </c>
      <c r="L251" s="127">
        <v>4.5</v>
      </c>
      <c r="M251" s="127">
        <v>4.5</v>
      </c>
      <c r="N251" s="127">
        <v>5</v>
      </c>
      <c r="O251" s="156"/>
      <c r="P251" s="146">
        <f t="shared" si="28"/>
        <v>4.5</v>
      </c>
      <c r="Q251" s="146">
        <f t="shared" si="29"/>
        <v>4.75</v>
      </c>
      <c r="R251" s="146">
        <f t="shared" si="30"/>
        <v>5</v>
      </c>
      <c r="S251" s="147">
        <f t="shared" si="31"/>
        <v>5.2631578947368418E-2</v>
      </c>
      <c r="T251" s="148" t="s">
        <v>154</v>
      </c>
      <c r="U251" s="146">
        <f t="shared" si="32"/>
        <v>4.75</v>
      </c>
      <c r="V251" s="146">
        <f t="shared" si="27"/>
        <v>0</v>
      </c>
      <c r="W251" s="159"/>
    </row>
    <row r="252" spans="2:23" s="158" customFormat="1" ht="18" customHeight="1" x14ac:dyDescent="0.15">
      <c r="B252" s="144">
        <f t="shared" ca="1" si="33"/>
        <v>219</v>
      </c>
      <c r="C252" s="135"/>
      <c r="D252" s="135" t="s">
        <v>510</v>
      </c>
      <c r="E252" s="153" t="s">
        <v>534</v>
      </c>
      <c r="F252" s="145" t="s">
        <v>151</v>
      </c>
      <c r="G252" s="125" t="s">
        <v>152</v>
      </c>
      <c r="H252" s="125" t="s">
        <v>155</v>
      </c>
      <c r="I252" s="125">
        <v>0</v>
      </c>
      <c r="J252" s="125" t="s">
        <v>153</v>
      </c>
      <c r="K252" s="127">
        <v>5</v>
      </c>
      <c r="L252" s="127">
        <v>5</v>
      </c>
      <c r="M252" s="127">
        <v>5</v>
      </c>
      <c r="N252" s="127">
        <v>5</v>
      </c>
      <c r="O252" s="156"/>
      <c r="P252" s="146">
        <f t="shared" si="28"/>
        <v>5</v>
      </c>
      <c r="Q252" s="146">
        <f t="shared" si="29"/>
        <v>5</v>
      </c>
      <c r="R252" s="146">
        <f t="shared" si="30"/>
        <v>5</v>
      </c>
      <c r="S252" s="147">
        <f t="shared" si="31"/>
        <v>0</v>
      </c>
      <c r="T252" s="148" t="s">
        <v>154</v>
      </c>
      <c r="U252" s="146">
        <f t="shared" si="32"/>
        <v>5</v>
      </c>
      <c r="V252" s="146">
        <f t="shared" si="27"/>
        <v>0</v>
      </c>
      <c r="W252" s="159"/>
    </row>
    <row r="253" spans="2:23" s="158" customFormat="1" ht="18" customHeight="1" x14ac:dyDescent="0.15">
      <c r="B253" s="144">
        <f t="shared" ca="1" si="33"/>
        <v>220</v>
      </c>
      <c r="C253" s="135"/>
      <c r="D253" s="135" t="s">
        <v>511</v>
      </c>
      <c r="E253" s="153" t="s">
        <v>534</v>
      </c>
      <c r="F253" s="145" t="s">
        <v>151</v>
      </c>
      <c r="G253" s="125" t="s">
        <v>152</v>
      </c>
      <c r="H253" s="125" t="s">
        <v>155</v>
      </c>
      <c r="I253" s="125">
        <v>0</v>
      </c>
      <c r="J253" s="125" t="s">
        <v>153</v>
      </c>
      <c r="K253" s="127">
        <v>2</v>
      </c>
      <c r="L253" s="127">
        <v>2</v>
      </c>
      <c r="M253" s="127">
        <v>2</v>
      </c>
      <c r="N253" s="127">
        <v>2</v>
      </c>
      <c r="O253" s="156"/>
      <c r="P253" s="146">
        <f t="shared" si="28"/>
        <v>2</v>
      </c>
      <c r="Q253" s="146">
        <f t="shared" si="29"/>
        <v>2</v>
      </c>
      <c r="R253" s="146">
        <f t="shared" si="30"/>
        <v>2</v>
      </c>
      <c r="S253" s="147">
        <f t="shared" si="31"/>
        <v>0</v>
      </c>
      <c r="T253" s="148" t="s">
        <v>154</v>
      </c>
      <c r="U253" s="146">
        <f t="shared" si="32"/>
        <v>2</v>
      </c>
      <c r="V253" s="146">
        <f t="shared" si="27"/>
        <v>0</v>
      </c>
      <c r="W253" s="159"/>
    </row>
    <row r="254" spans="2:23" s="158" customFormat="1" ht="18" customHeight="1" x14ac:dyDescent="0.15">
      <c r="B254" s="144">
        <f t="shared" ca="1" si="33"/>
        <v>221</v>
      </c>
      <c r="C254" s="135"/>
      <c r="D254" s="135" t="s">
        <v>512</v>
      </c>
      <c r="E254" s="153" t="s">
        <v>534</v>
      </c>
      <c r="F254" s="145" t="s">
        <v>151</v>
      </c>
      <c r="G254" s="125" t="s">
        <v>152</v>
      </c>
      <c r="H254" s="125" t="s">
        <v>155</v>
      </c>
      <c r="I254" s="125">
        <v>0</v>
      </c>
      <c r="J254" s="125" t="s">
        <v>153</v>
      </c>
      <c r="K254" s="127">
        <v>3</v>
      </c>
      <c r="L254" s="127">
        <v>3</v>
      </c>
      <c r="M254" s="127">
        <v>2.8</v>
      </c>
      <c r="N254" s="127">
        <v>3</v>
      </c>
      <c r="O254" s="156"/>
      <c r="P254" s="146">
        <f t="shared" si="28"/>
        <v>2.8</v>
      </c>
      <c r="Q254" s="146">
        <f t="shared" si="29"/>
        <v>2.95</v>
      </c>
      <c r="R254" s="146">
        <f t="shared" si="30"/>
        <v>3</v>
      </c>
      <c r="S254" s="147">
        <f t="shared" si="31"/>
        <v>5.0847457627118758E-2</v>
      </c>
      <c r="T254" s="148" t="s">
        <v>154</v>
      </c>
      <c r="U254" s="146">
        <f t="shared" si="32"/>
        <v>2.95</v>
      </c>
      <c r="V254" s="146">
        <f t="shared" si="27"/>
        <v>0</v>
      </c>
      <c r="W254" s="159"/>
    </row>
    <row r="255" spans="2:23" s="158" customFormat="1" ht="18" customHeight="1" x14ac:dyDescent="0.15">
      <c r="B255" s="144">
        <f t="shared" ca="1" si="33"/>
        <v>222</v>
      </c>
      <c r="C255" s="135"/>
      <c r="D255" s="135" t="s">
        <v>513</v>
      </c>
      <c r="E255" s="153" t="s">
        <v>534</v>
      </c>
      <c r="F255" s="145" t="s">
        <v>151</v>
      </c>
      <c r="G255" s="125" t="s">
        <v>152</v>
      </c>
      <c r="H255" s="125" t="s">
        <v>155</v>
      </c>
      <c r="I255" s="125">
        <v>0</v>
      </c>
      <c r="J255" s="125" t="s">
        <v>153</v>
      </c>
      <c r="K255" s="127">
        <v>4</v>
      </c>
      <c r="L255" s="127">
        <v>4.2</v>
      </c>
      <c r="M255" s="127">
        <v>4</v>
      </c>
      <c r="N255" s="127">
        <v>4</v>
      </c>
      <c r="O255" s="156"/>
      <c r="P255" s="146">
        <f t="shared" si="28"/>
        <v>4</v>
      </c>
      <c r="Q255" s="146">
        <f t="shared" si="29"/>
        <v>4.05</v>
      </c>
      <c r="R255" s="146">
        <f t="shared" si="30"/>
        <v>4.2</v>
      </c>
      <c r="S255" s="147">
        <f t="shared" si="31"/>
        <v>3.7037037037037125E-2</v>
      </c>
      <c r="T255" s="148" t="s">
        <v>154</v>
      </c>
      <c r="U255" s="146">
        <f t="shared" si="32"/>
        <v>4.05</v>
      </c>
      <c r="V255" s="146">
        <f t="shared" si="27"/>
        <v>0</v>
      </c>
      <c r="W255" s="159"/>
    </row>
    <row r="256" spans="2:23" s="158" customFormat="1" ht="18" customHeight="1" x14ac:dyDescent="0.15">
      <c r="B256" s="144">
        <f t="shared" ca="1" si="33"/>
        <v>223</v>
      </c>
      <c r="C256" s="135"/>
      <c r="D256" s="135" t="s">
        <v>514</v>
      </c>
      <c r="E256" s="153" t="s">
        <v>534</v>
      </c>
      <c r="F256" s="145" t="s">
        <v>151</v>
      </c>
      <c r="G256" s="125" t="s">
        <v>152</v>
      </c>
      <c r="H256" s="125" t="s">
        <v>155</v>
      </c>
      <c r="I256" s="125">
        <v>0</v>
      </c>
      <c r="J256" s="125" t="s">
        <v>153</v>
      </c>
      <c r="K256" s="127">
        <v>3</v>
      </c>
      <c r="L256" s="127">
        <v>3</v>
      </c>
      <c r="M256" s="127">
        <v>3</v>
      </c>
      <c r="N256" s="127">
        <v>3</v>
      </c>
      <c r="O256" s="156"/>
      <c r="P256" s="146">
        <f t="shared" si="28"/>
        <v>3</v>
      </c>
      <c r="Q256" s="146">
        <f t="shared" si="29"/>
        <v>3</v>
      </c>
      <c r="R256" s="146">
        <f t="shared" si="30"/>
        <v>3</v>
      </c>
      <c r="S256" s="147">
        <f t="shared" si="31"/>
        <v>0</v>
      </c>
      <c r="T256" s="148" t="s">
        <v>154</v>
      </c>
      <c r="U256" s="146">
        <f t="shared" si="32"/>
        <v>3</v>
      </c>
      <c r="V256" s="146">
        <f t="shared" si="27"/>
        <v>0</v>
      </c>
      <c r="W256" s="159"/>
    </row>
    <row r="257" spans="2:23" s="158" customFormat="1" ht="18" customHeight="1" x14ac:dyDescent="0.15">
      <c r="B257" s="144">
        <f t="shared" ca="1" si="33"/>
        <v>224</v>
      </c>
      <c r="C257" s="135"/>
      <c r="D257" s="135" t="s">
        <v>515</v>
      </c>
      <c r="E257" s="153" t="s">
        <v>534</v>
      </c>
      <c r="F257" s="145" t="s">
        <v>151</v>
      </c>
      <c r="G257" s="125" t="s">
        <v>152</v>
      </c>
      <c r="H257" s="125" t="s">
        <v>155</v>
      </c>
      <c r="I257" s="125">
        <v>0</v>
      </c>
      <c r="J257" s="125" t="s">
        <v>153</v>
      </c>
      <c r="K257" s="127">
        <v>2</v>
      </c>
      <c r="L257" s="127">
        <v>2</v>
      </c>
      <c r="M257" s="127">
        <v>2</v>
      </c>
      <c r="N257" s="127">
        <v>2</v>
      </c>
      <c r="O257" s="156"/>
      <c r="P257" s="146">
        <f t="shared" si="28"/>
        <v>2</v>
      </c>
      <c r="Q257" s="146">
        <f t="shared" si="29"/>
        <v>2</v>
      </c>
      <c r="R257" s="146">
        <f t="shared" si="30"/>
        <v>2</v>
      </c>
      <c r="S257" s="147">
        <f t="shared" si="31"/>
        <v>0</v>
      </c>
      <c r="T257" s="148" t="s">
        <v>154</v>
      </c>
      <c r="U257" s="146">
        <f t="shared" si="32"/>
        <v>2</v>
      </c>
      <c r="V257" s="146">
        <f t="shared" si="27"/>
        <v>0</v>
      </c>
      <c r="W257" s="159"/>
    </row>
    <row r="258" spans="2:23" s="158" customFormat="1" ht="18" customHeight="1" x14ac:dyDescent="0.15">
      <c r="B258" s="144">
        <f t="shared" ca="1" si="33"/>
        <v>225</v>
      </c>
      <c r="C258" s="135"/>
      <c r="D258" s="135" t="s">
        <v>516</v>
      </c>
      <c r="E258" s="153" t="s">
        <v>534</v>
      </c>
      <c r="F258" s="145" t="s">
        <v>151</v>
      </c>
      <c r="G258" s="125" t="s">
        <v>152</v>
      </c>
      <c r="H258" s="125" t="s">
        <v>155</v>
      </c>
      <c r="I258" s="125">
        <v>0</v>
      </c>
      <c r="J258" s="125" t="s">
        <v>153</v>
      </c>
      <c r="K258" s="127">
        <v>2</v>
      </c>
      <c r="L258" s="127">
        <v>2</v>
      </c>
      <c r="M258" s="127">
        <v>2</v>
      </c>
      <c r="N258" s="127">
        <v>2</v>
      </c>
      <c r="O258" s="156"/>
      <c r="P258" s="146">
        <f t="shared" si="28"/>
        <v>2</v>
      </c>
      <c r="Q258" s="146">
        <f t="shared" si="29"/>
        <v>2</v>
      </c>
      <c r="R258" s="146">
        <f t="shared" si="30"/>
        <v>2</v>
      </c>
      <c r="S258" s="147">
        <f t="shared" si="31"/>
        <v>0</v>
      </c>
      <c r="T258" s="148" t="s">
        <v>154</v>
      </c>
      <c r="U258" s="146">
        <f t="shared" si="32"/>
        <v>2</v>
      </c>
      <c r="V258" s="146">
        <f t="shared" si="27"/>
        <v>0</v>
      </c>
      <c r="W258" s="159"/>
    </row>
    <row r="259" spans="2:23" s="158" customFormat="1" ht="18" customHeight="1" x14ac:dyDescent="0.15">
      <c r="B259" s="144">
        <f t="shared" ca="1" si="33"/>
        <v>226</v>
      </c>
      <c r="C259" s="135"/>
      <c r="D259" s="135" t="s">
        <v>517</v>
      </c>
      <c r="E259" s="153" t="s">
        <v>534</v>
      </c>
      <c r="F259" s="145" t="s">
        <v>151</v>
      </c>
      <c r="G259" s="125" t="s">
        <v>152</v>
      </c>
      <c r="H259" s="125" t="s">
        <v>155</v>
      </c>
      <c r="I259" s="125">
        <v>0</v>
      </c>
      <c r="J259" s="125" t="s">
        <v>153</v>
      </c>
      <c r="K259" s="127">
        <v>3</v>
      </c>
      <c r="L259" s="127">
        <v>3</v>
      </c>
      <c r="M259" s="127">
        <v>3</v>
      </c>
      <c r="N259" s="127">
        <v>3</v>
      </c>
      <c r="O259" s="156"/>
      <c r="P259" s="146">
        <f t="shared" si="28"/>
        <v>3</v>
      </c>
      <c r="Q259" s="146">
        <f t="shared" si="29"/>
        <v>3</v>
      </c>
      <c r="R259" s="146">
        <f t="shared" si="30"/>
        <v>3</v>
      </c>
      <c r="S259" s="147">
        <f t="shared" si="31"/>
        <v>0</v>
      </c>
      <c r="T259" s="148" t="s">
        <v>154</v>
      </c>
      <c r="U259" s="146">
        <f t="shared" si="32"/>
        <v>3</v>
      </c>
      <c r="V259" s="146">
        <f t="shared" si="27"/>
        <v>0</v>
      </c>
      <c r="W259" s="159"/>
    </row>
    <row r="260" spans="2:23" s="158" customFormat="1" ht="18" customHeight="1" x14ac:dyDescent="0.15">
      <c r="B260" s="144">
        <f t="shared" ca="1" si="33"/>
        <v>227</v>
      </c>
      <c r="C260" s="135"/>
      <c r="D260" s="135" t="s">
        <v>518</v>
      </c>
      <c r="E260" s="153" t="s">
        <v>534</v>
      </c>
      <c r="F260" s="145" t="s">
        <v>151</v>
      </c>
      <c r="G260" s="125" t="s">
        <v>152</v>
      </c>
      <c r="H260" s="125" t="s">
        <v>155</v>
      </c>
      <c r="I260" s="125">
        <v>0</v>
      </c>
      <c r="J260" s="125" t="s">
        <v>153</v>
      </c>
      <c r="K260" s="127">
        <v>2</v>
      </c>
      <c r="L260" s="127">
        <v>2</v>
      </c>
      <c r="M260" s="127">
        <v>2</v>
      </c>
      <c r="N260" s="127">
        <v>2</v>
      </c>
      <c r="O260" s="156"/>
      <c r="P260" s="146">
        <f t="shared" si="28"/>
        <v>2</v>
      </c>
      <c r="Q260" s="146">
        <f t="shared" si="29"/>
        <v>2</v>
      </c>
      <c r="R260" s="146">
        <f t="shared" si="30"/>
        <v>2</v>
      </c>
      <c r="S260" s="147">
        <f t="shared" si="31"/>
        <v>0</v>
      </c>
      <c r="T260" s="148" t="s">
        <v>154</v>
      </c>
      <c r="U260" s="146">
        <f t="shared" si="32"/>
        <v>2</v>
      </c>
      <c r="V260" s="146">
        <f t="shared" si="27"/>
        <v>0</v>
      </c>
      <c r="W260" s="159"/>
    </row>
    <row r="261" spans="2:23" s="158" customFormat="1" ht="18" customHeight="1" x14ac:dyDescent="0.15">
      <c r="B261" s="144">
        <f t="shared" ca="1" si="33"/>
        <v>228</v>
      </c>
      <c r="C261" s="135"/>
      <c r="D261" s="135" t="s">
        <v>519</v>
      </c>
      <c r="E261" s="153" t="s">
        <v>534</v>
      </c>
      <c r="F261" s="145" t="s">
        <v>151</v>
      </c>
      <c r="G261" s="125" t="s">
        <v>152</v>
      </c>
      <c r="H261" s="125" t="s">
        <v>155</v>
      </c>
      <c r="I261" s="125">
        <v>0</v>
      </c>
      <c r="J261" s="125" t="s">
        <v>153</v>
      </c>
      <c r="K261" s="127">
        <v>2.5</v>
      </c>
      <c r="L261" s="127">
        <v>2.5</v>
      </c>
      <c r="M261" s="127">
        <v>2.5</v>
      </c>
      <c r="N261" s="127">
        <v>2.5</v>
      </c>
      <c r="O261" s="156"/>
      <c r="P261" s="146">
        <f t="shared" si="28"/>
        <v>2.5</v>
      </c>
      <c r="Q261" s="146">
        <f t="shared" si="29"/>
        <v>2.5</v>
      </c>
      <c r="R261" s="146">
        <f t="shared" si="30"/>
        <v>2.5</v>
      </c>
      <c r="S261" s="147">
        <f t="shared" si="31"/>
        <v>0</v>
      </c>
      <c r="T261" s="148" t="s">
        <v>154</v>
      </c>
      <c r="U261" s="146">
        <f t="shared" si="32"/>
        <v>2.5</v>
      </c>
      <c r="V261" s="146">
        <f t="shared" si="27"/>
        <v>0</v>
      </c>
      <c r="W261" s="159"/>
    </row>
    <row r="262" spans="2:23" s="158" customFormat="1" ht="18" customHeight="1" x14ac:dyDescent="0.15">
      <c r="B262" s="144">
        <f t="shared" ca="1" si="33"/>
        <v>229</v>
      </c>
      <c r="C262" s="135"/>
      <c r="D262" s="135" t="s">
        <v>520</v>
      </c>
      <c r="E262" s="153" t="s">
        <v>534</v>
      </c>
      <c r="F262" s="145" t="s">
        <v>151</v>
      </c>
      <c r="G262" s="125" t="s">
        <v>152</v>
      </c>
      <c r="H262" s="125" t="s">
        <v>155</v>
      </c>
      <c r="I262" s="125">
        <v>0</v>
      </c>
      <c r="J262" s="125" t="s">
        <v>153</v>
      </c>
      <c r="K262" s="127">
        <v>2.5</v>
      </c>
      <c r="L262" s="127">
        <v>2.5</v>
      </c>
      <c r="M262" s="127">
        <v>2.5</v>
      </c>
      <c r="N262" s="127">
        <v>2.5</v>
      </c>
      <c r="O262" s="156"/>
      <c r="P262" s="146">
        <f t="shared" si="28"/>
        <v>2.5</v>
      </c>
      <c r="Q262" s="146">
        <f t="shared" si="29"/>
        <v>2.5</v>
      </c>
      <c r="R262" s="146">
        <f t="shared" si="30"/>
        <v>2.5</v>
      </c>
      <c r="S262" s="147">
        <f t="shared" si="31"/>
        <v>0</v>
      </c>
      <c r="T262" s="148" t="s">
        <v>154</v>
      </c>
      <c r="U262" s="146">
        <f t="shared" si="32"/>
        <v>2.5</v>
      </c>
      <c r="V262" s="146">
        <f t="shared" si="27"/>
        <v>0</v>
      </c>
      <c r="W262" s="159"/>
    </row>
    <row r="263" spans="2:23" s="158" customFormat="1" ht="18" customHeight="1" x14ac:dyDescent="0.15">
      <c r="B263" s="144">
        <f t="shared" ca="1" si="33"/>
        <v>230</v>
      </c>
      <c r="C263" s="135"/>
      <c r="D263" s="135" t="s">
        <v>521</v>
      </c>
      <c r="E263" s="153" t="s">
        <v>534</v>
      </c>
      <c r="F263" s="145" t="s">
        <v>151</v>
      </c>
      <c r="G263" s="125" t="s">
        <v>152</v>
      </c>
      <c r="H263" s="125" t="s">
        <v>155</v>
      </c>
      <c r="I263" s="125">
        <v>0</v>
      </c>
      <c r="J263" s="125" t="s">
        <v>153</v>
      </c>
      <c r="K263" s="127">
        <v>3</v>
      </c>
      <c r="L263" s="127">
        <v>2.8</v>
      </c>
      <c r="M263" s="127">
        <v>3</v>
      </c>
      <c r="N263" s="127">
        <v>3</v>
      </c>
      <c r="O263" s="156"/>
      <c r="P263" s="146">
        <f t="shared" si="28"/>
        <v>2.8</v>
      </c>
      <c r="Q263" s="146">
        <f t="shared" si="29"/>
        <v>2.95</v>
      </c>
      <c r="R263" s="146">
        <f t="shared" si="30"/>
        <v>3</v>
      </c>
      <c r="S263" s="147">
        <f t="shared" si="31"/>
        <v>5.0847457627118758E-2</v>
      </c>
      <c r="T263" s="148" t="s">
        <v>154</v>
      </c>
      <c r="U263" s="146">
        <f t="shared" si="32"/>
        <v>2.95</v>
      </c>
      <c r="V263" s="146">
        <f t="shared" si="27"/>
        <v>0</v>
      </c>
      <c r="W263" s="159"/>
    </row>
    <row r="264" spans="2:23" s="158" customFormat="1" ht="18" customHeight="1" x14ac:dyDescent="0.15">
      <c r="B264" s="144">
        <f t="shared" ca="1" si="33"/>
        <v>231</v>
      </c>
      <c r="C264" s="135"/>
      <c r="D264" s="135" t="s">
        <v>522</v>
      </c>
      <c r="E264" s="153" t="s">
        <v>534</v>
      </c>
      <c r="F264" s="145" t="s">
        <v>151</v>
      </c>
      <c r="G264" s="125" t="s">
        <v>152</v>
      </c>
      <c r="H264" s="125" t="s">
        <v>155</v>
      </c>
      <c r="I264" s="125">
        <v>0</v>
      </c>
      <c r="J264" s="125" t="s">
        <v>153</v>
      </c>
      <c r="K264" s="127">
        <v>3</v>
      </c>
      <c r="L264" s="127">
        <v>3</v>
      </c>
      <c r="M264" s="127">
        <v>3</v>
      </c>
      <c r="N264" s="127">
        <v>3</v>
      </c>
      <c r="O264" s="156"/>
      <c r="P264" s="146">
        <f t="shared" si="28"/>
        <v>3</v>
      </c>
      <c r="Q264" s="146">
        <f t="shared" si="29"/>
        <v>3</v>
      </c>
      <c r="R264" s="146">
        <f t="shared" si="30"/>
        <v>3</v>
      </c>
      <c r="S264" s="147">
        <f t="shared" si="31"/>
        <v>0</v>
      </c>
      <c r="T264" s="148" t="s">
        <v>154</v>
      </c>
      <c r="U264" s="146">
        <f t="shared" si="32"/>
        <v>3</v>
      </c>
      <c r="V264" s="146">
        <f t="shared" si="27"/>
        <v>0</v>
      </c>
      <c r="W264" s="159"/>
    </row>
    <row r="265" spans="2:23" s="158" customFormat="1" ht="18" customHeight="1" x14ac:dyDescent="0.15">
      <c r="B265" s="144">
        <f t="shared" ca="1" si="33"/>
        <v>232</v>
      </c>
      <c r="C265" s="135"/>
      <c r="D265" s="135" t="s">
        <v>523</v>
      </c>
      <c r="E265" s="153" t="s">
        <v>534</v>
      </c>
      <c r="F265" s="145" t="s">
        <v>151</v>
      </c>
      <c r="G265" s="125" t="s">
        <v>152</v>
      </c>
      <c r="H265" s="125" t="s">
        <v>155</v>
      </c>
      <c r="I265" s="125">
        <v>0</v>
      </c>
      <c r="J265" s="125" t="s">
        <v>153</v>
      </c>
      <c r="K265" s="127">
        <v>4</v>
      </c>
      <c r="L265" s="127">
        <v>4</v>
      </c>
      <c r="M265" s="127">
        <v>4</v>
      </c>
      <c r="N265" s="127">
        <v>3.8</v>
      </c>
      <c r="O265" s="156"/>
      <c r="P265" s="146">
        <f t="shared" si="28"/>
        <v>3.8</v>
      </c>
      <c r="Q265" s="146">
        <f t="shared" si="29"/>
        <v>3.95</v>
      </c>
      <c r="R265" s="146">
        <f t="shared" si="30"/>
        <v>4</v>
      </c>
      <c r="S265" s="147">
        <f t="shared" si="31"/>
        <v>3.7974683544303889E-2</v>
      </c>
      <c r="T265" s="148" t="s">
        <v>154</v>
      </c>
      <c r="U265" s="146">
        <f t="shared" si="32"/>
        <v>3.95</v>
      </c>
      <c r="V265" s="146">
        <f t="shared" ref="V265:V269" si="34">IF(I265="","",I265*U265/100)</f>
        <v>0</v>
      </c>
      <c r="W265" s="159"/>
    </row>
    <row r="266" spans="2:23" s="158" customFormat="1" ht="18" customHeight="1" x14ac:dyDescent="0.15">
      <c r="B266" s="144">
        <f t="shared" ca="1" si="33"/>
        <v>233</v>
      </c>
      <c r="C266" s="135"/>
      <c r="D266" s="135" t="s">
        <v>524</v>
      </c>
      <c r="E266" s="153" t="s">
        <v>534</v>
      </c>
      <c r="F266" s="145" t="s">
        <v>151</v>
      </c>
      <c r="G266" s="125" t="s">
        <v>152</v>
      </c>
      <c r="H266" s="125" t="s">
        <v>155</v>
      </c>
      <c r="I266" s="125">
        <v>0</v>
      </c>
      <c r="J266" s="125" t="s">
        <v>153</v>
      </c>
      <c r="K266" s="127">
        <v>3</v>
      </c>
      <c r="L266" s="127">
        <v>3</v>
      </c>
      <c r="M266" s="127">
        <v>3</v>
      </c>
      <c r="N266" s="127">
        <v>3</v>
      </c>
      <c r="O266" s="156"/>
      <c r="P266" s="146">
        <f t="shared" si="28"/>
        <v>3</v>
      </c>
      <c r="Q266" s="146">
        <f t="shared" si="29"/>
        <v>3</v>
      </c>
      <c r="R266" s="146">
        <f t="shared" si="30"/>
        <v>3</v>
      </c>
      <c r="S266" s="147">
        <f t="shared" si="31"/>
        <v>0</v>
      </c>
      <c r="T266" s="148" t="s">
        <v>154</v>
      </c>
      <c r="U266" s="146">
        <f t="shared" si="32"/>
        <v>3</v>
      </c>
      <c r="V266" s="146">
        <f t="shared" si="34"/>
        <v>0</v>
      </c>
      <c r="W266" s="159"/>
    </row>
    <row r="267" spans="2:23" s="158" customFormat="1" ht="18" customHeight="1" x14ac:dyDescent="0.15">
      <c r="B267" s="144">
        <f t="shared" ca="1" si="33"/>
        <v>234</v>
      </c>
      <c r="C267" s="135"/>
      <c r="D267" s="135" t="s">
        <v>525</v>
      </c>
      <c r="E267" s="153" t="s">
        <v>534</v>
      </c>
      <c r="F267" s="145" t="s">
        <v>151</v>
      </c>
      <c r="G267" s="125" t="s">
        <v>152</v>
      </c>
      <c r="H267" s="125" t="s">
        <v>155</v>
      </c>
      <c r="I267" s="125">
        <v>0</v>
      </c>
      <c r="J267" s="125" t="s">
        <v>153</v>
      </c>
      <c r="K267" s="127">
        <v>2.5</v>
      </c>
      <c r="L267" s="127">
        <v>2.5</v>
      </c>
      <c r="M267" s="127">
        <v>2.5</v>
      </c>
      <c r="N267" s="127">
        <v>2.5</v>
      </c>
      <c r="O267" s="156"/>
      <c r="P267" s="146">
        <f t="shared" si="28"/>
        <v>2.5</v>
      </c>
      <c r="Q267" s="146">
        <f t="shared" si="29"/>
        <v>2.5</v>
      </c>
      <c r="R267" s="146">
        <f t="shared" si="30"/>
        <v>2.5</v>
      </c>
      <c r="S267" s="147">
        <f t="shared" si="31"/>
        <v>0</v>
      </c>
      <c r="T267" s="148" t="s">
        <v>154</v>
      </c>
      <c r="U267" s="146">
        <f t="shared" si="32"/>
        <v>2.5</v>
      </c>
      <c r="V267" s="146">
        <f t="shared" si="34"/>
        <v>0</v>
      </c>
      <c r="W267" s="159"/>
    </row>
    <row r="268" spans="2:23" s="158" customFormat="1" ht="18" customHeight="1" x14ac:dyDescent="0.15">
      <c r="B268" s="144">
        <f t="shared" ca="1" si="33"/>
        <v>235</v>
      </c>
      <c r="C268" s="135"/>
      <c r="D268" s="135" t="s">
        <v>526</v>
      </c>
      <c r="E268" s="153" t="s">
        <v>534</v>
      </c>
      <c r="F268" s="145" t="s">
        <v>151</v>
      </c>
      <c r="G268" s="125" t="s">
        <v>152</v>
      </c>
      <c r="H268" s="125" t="s">
        <v>155</v>
      </c>
      <c r="I268" s="125">
        <v>0</v>
      </c>
      <c r="J268" s="125" t="s">
        <v>153</v>
      </c>
      <c r="K268" s="127">
        <v>3</v>
      </c>
      <c r="L268" s="127">
        <v>2.8</v>
      </c>
      <c r="M268" s="127">
        <v>3</v>
      </c>
      <c r="N268" s="127">
        <v>3</v>
      </c>
      <c r="O268" s="156"/>
      <c r="P268" s="146">
        <f t="shared" ref="P268:P272" si="35">IF(OR(ISNUMBER(K268),ISNUMBER(L268),ISNUMBER(M268),ISNUMBER(N268),ISNUMBER(O268)),MIN(K268:O268),"")</f>
        <v>2.8</v>
      </c>
      <c r="Q268" s="146">
        <f t="shared" ref="Q268:Q272" si="36">IF(OR(ISNUMBER(K268),ISNUMBER(L268),ISNUMBER(M268),ISNUMBER(N268),ISNUMBER(O268)),AVERAGE(K268:O268),"")</f>
        <v>2.95</v>
      </c>
      <c r="R268" s="146">
        <f t="shared" ref="R268:R272" si="37">IF(OR(ISNUMBER(K268),ISNUMBER(L268),ISNUMBER(M268),ISNUMBER(N268),ISNUMBER(O268)),MAX(K268:O268),"")</f>
        <v>3</v>
      </c>
      <c r="S268" s="147">
        <f t="shared" ref="S268:S272" si="38">IF(AND(ISNUMBER(Q268),Q268&lt;&gt;0),MAX(Q268-P268,R268-Q268)/Q268,"")</f>
        <v>5.0847457627118758E-2</v>
      </c>
      <c r="T268" s="148" t="s">
        <v>154</v>
      </c>
      <c r="U268" s="146">
        <f t="shared" ref="U268:U272" si="39">IF(T268="N","",Q268)</f>
        <v>2.95</v>
      </c>
      <c r="V268" s="146">
        <f t="shared" si="34"/>
        <v>0</v>
      </c>
      <c r="W268" s="159"/>
    </row>
    <row r="269" spans="2:23" s="158" customFormat="1" ht="18" customHeight="1" x14ac:dyDescent="0.15">
      <c r="B269" s="144">
        <f t="shared" ca="1" si="33"/>
        <v>236</v>
      </c>
      <c r="C269" s="135"/>
      <c r="D269" s="135" t="s">
        <v>527</v>
      </c>
      <c r="E269" s="153" t="s">
        <v>534</v>
      </c>
      <c r="F269" s="145" t="s">
        <v>151</v>
      </c>
      <c r="G269" s="125" t="s">
        <v>152</v>
      </c>
      <c r="H269" s="125" t="s">
        <v>155</v>
      </c>
      <c r="I269" s="125">
        <v>0</v>
      </c>
      <c r="J269" s="125" t="s">
        <v>153</v>
      </c>
      <c r="K269" s="127">
        <v>2.5</v>
      </c>
      <c r="L269" s="127">
        <v>2.5</v>
      </c>
      <c r="M269" s="127">
        <v>2.5</v>
      </c>
      <c r="N269" s="127">
        <v>2.5</v>
      </c>
      <c r="O269" s="156"/>
      <c r="P269" s="146">
        <f t="shared" si="35"/>
        <v>2.5</v>
      </c>
      <c r="Q269" s="146">
        <f t="shared" si="36"/>
        <v>2.5</v>
      </c>
      <c r="R269" s="146">
        <f t="shared" si="37"/>
        <v>2.5</v>
      </c>
      <c r="S269" s="147">
        <f t="shared" si="38"/>
        <v>0</v>
      </c>
      <c r="T269" s="148" t="s">
        <v>154</v>
      </c>
      <c r="U269" s="146">
        <f t="shared" si="39"/>
        <v>2.5</v>
      </c>
      <c r="V269" s="146">
        <f t="shared" si="34"/>
        <v>0</v>
      </c>
      <c r="W269" s="159"/>
    </row>
    <row r="270" spans="2:23" ht="18" customHeight="1" x14ac:dyDescent="0.15">
      <c r="B270" s="144" t="str">
        <f t="shared" ca="1" si="33"/>
        <v>-</v>
      </c>
      <c r="C270" s="123" t="s">
        <v>535</v>
      </c>
      <c r="D270" s="124"/>
      <c r="E270" s="141"/>
      <c r="F270" s="139"/>
      <c r="G270" s="126"/>
      <c r="H270" s="126"/>
      <c r="I270" s="126"/>
      <c r="J270" s="126"/>
      <c r="K270" s="127"/>
      <c r="L270" s="127"/>
      <c r="M270" s="127"/>
      <c r="N270" s="143"/>
      <c r="O270" s="143"/>
      <c r="P270" s="39" t="str">
        <f t="shared" si="35"/>
        <v/>
      </c>
      <c r="Q270" s="39" t="str">
        <f t="shared" si="36"/>
        <v/>
      </c>
      <c r="R270" s="39" t="str">
        <f t="shared" si="37"/>
        <v/>
      </c>
      <c r="S270" s="121" t="str">
        <f t="shared" si="38"/>
        <v/>
      </c>
      <c r="T270" s="140"/>
      <c r="U270" s="39" t="str">
        <f t="shared" si="39"/>
        <v/>
      </c>
      <c r="V270" s="39"/>
      <c r="W270" s="138"/>
    </row>
    <row r="271" spans="2:23" ht="18" customHeight="1" x14ac:dyDescent="0.15">
      <c r="B271" s="144">
        <f ca="1">IF(ISBLANK(#REF!),"-",COUNT(OFFSET(B$6,0,0,ROW()-ROW(B$6)))+1)</f>
        <v>237</v>
      </c>
      <c r="C271" s="135"/>
      <c r="D271" s="129" t="s">
        <v>536</v>
      </c>
      <c r="E271" s="153" t="s">
        <v>539</v>
      </c>
      <c r="F271" s="145" t="s">
        <v>151</v>
      </c>
      <c r="G271" s="125" t="s">
        <v>152</v>
      </c>
      <c r="H271" s="126" t="s">
        <v>540</v>
      </c>
      <c r="I271" s="125">
        <v>0</v>
      </c>
      <c r="J271" s="126" t="s">
        <v>541</v>
      </c>
      <c r="K271" s="127">
        <v>50</v>
      </c>
      <c r="L271" s="127">
        <v>50</v>
      </c>
      <c r="M271" s="127">
        <v>50</v>
      </c>
      <c r="N271" s="143"/>
      <c r="O271" s="143"/>
      <c r="P271" s="39">
        <f t="shared" si="35"/>
        <v>50</v>
      </c>
      <c r="Q271" s="39">
        <f t="shared" si="36"/>
        <v>50</v>
      </c>
      <c r="R271" s="39">
        <f t="shared" si="37"/>
        <v>50</v>
      </c>
      <c r="S271" s="121">
        <f t="shared" si="38"/>
        <v>0</v>
      </c>
      <c r="T271" s="140"/>
      <c r="U271" s="39">
        <f t="shared" si="39"/>
        <v>50</v>
      </c>
      <c r="V271" s="39"/>
      <c r="W271" s="138"/>
    </row>
    <row r="272" spans="2:23" ht="18" customHeight="1" x14ac:dyDescent="0.15">
      <c r="B272" s="144">
        <f ca="1">IF(ISBLANK(#REF!),"-",COUNT(OFFSET(B$6,0,0,ROW()-ROW(B$6)))+1)</f>
        <v>238</v>
      </c>
      <c r="C272" s="135"/>
      <c r="D272" s="129" t="s">
        <v>537</v>
      </c>
      <c r="E272" s="153" t="s">
        <v>539</v>
      </c>
      <c r="F272" s="145" t="s">
        <v>151</v>
      </c>
      <c r="G272" s="125" t="s">
        <v>152</v>
      </c>
      <c r="H272" s="126" t="s">
        <v>540</v>
      </c>
      <c r="I272" s="125">
        <v>0</v>
      </c>
      <c r="J272" s="126" t="s">
        <v>541</v>
      </c>
      <c r="K272" s="127">
        <v>50</v>
      </c>
      <c r="L272" s="127">
        <v>50</v>
      </c>
      <c r="M272" s="127">
        <v>50</v>
      </c>
      <c r="N272" s="143"/>
      <c r="O272" s="143"/>
      <c r="P272" s="39">
        <f t="shared" si="35"/>
        <v>50</v>
      </c>
      <c r="Q272" s="39">
        <f t="shared" si="36"/>
        <v>50</v>
      </c>
      <c r="R272" s="39">
        <f t="shared" si="37"/>
        <v>50</v>
      </c>
      <c r="S272" s="121">
        <f t="shared" si="38"/>
        <v>0</v>
      </c>
      <c r="T272" s="140"/>
      <c r="U272" s="39">
        <f t="shared" si="39"/>
        <v>50</v>
      </c>
      <c r="V272" s="39"/>
      <c r="W272" s="138"/>
    </row>
    <row r="273" spans="2:23" ht="18" customHeight="1" x14ac:dyDescent="0.15">
      <c r="B273" s="144" t="str">
        <f t="shared" ref="B273:B275" ca="1" si="40">IF(ISBLANK(D273),"-",COUNT(OFFSET(B$6,0,0,ROW()-ROW(B$6)))+1)</f>
        <v>-</v>
      </c>
      <c r="C273" s="135" t="s">
        <v>538</v>
      </c>
      <c r="D273" s="134"/>
      <c r="E273" s="153"/>
      <c r="F273" s="145"/>
      <c r="G273" s="125"/>
      <c r="H273" s="126"/>
      <c r="I273" s="125"/>
      <c r="J273" s="126"/>
      <c r="K273" s="127"/>
      <c r="L273" s="127"/>
      <c r="M273" s="127"/>
      <c r="N273" s="143"/>
      <c r="O273" s="143"/>
      <c r="P273" s="39" t="str">
        <f t="shared" ref="P273:P274" si="41">IF(OR(ISNUMBER(K273),ISNUMBER(L273),ISNUMBER(M273),ISNUMBER(N273),ISNUMBER(O273)),MIN(K273:O273),"")</f>
        <v/>
      </c>
      <c r="Q273" s="39" t="str">
        <f t="shared" ref="Q273:Q274" si="42">IF(OR(ISNUMBER(K273),ISNUMBER(L273),ISNUMBER(M273),ISNUMBER(N273),ISNUMBER(O273)),AVERAGE(K273:O273),"")</f>
        <v/>
      </c>
      <c r="R273" s="39" t="str">
        <f t="shared" ref="R273:R274" si="43">IF(OR(ISNUMBER(K273),ISNUMBER(L273),ISNUMBER(M273),ISNUMBER(N273),ISNUMBER(O273)),MAX(K273:O273),"")</f>
        <v/>
      </c>
      <c r="S273" s="121" t="str">
        <f t="shared" ref="S273:S274" si="44">IF(AND(ISNUMBER(Q273),Q273&lt;&gt;0),MAX(Q273-P273,R273-Q273)/Q273,"")</f>
        <v/>
      </c>
      <c r="T273" s="140"/>
      <c r="U273" s="39" t="str">
        <f t="shared" ref="U273:U274" si="45">IF(T273="N","",Q273)</f>
        <v/>
      </c>
      <c r="V273" s="39"/>
      <c r="W273" s="138"/>
    </row>
    <row r="274" spans="2:23" ht="18" customHeight="1" x14ac:dyDescent="0.15">
      <c r="B274" s="144">
        <f t="shared" ca="1" si="40"/>
        <v>239</v>
      </c>
      <c r="C274" s="125"/>
      <c r="D274" s="134" t="s">
        <v>547</v>
      </c>
      <c r="E274" s="153" t="s">
        <v>539</v>
      </c>
      <c r="F274" s="145" t="s">
        <v>151</v>
      </c>
      <c r="G274" s="125" t="s">
        <v>152</v>
      </c>
      <c r="H274" s="126" t="s">
        <v>540</v>
      </c>
      <c r="I274" s="125">
        <v>0</v>
      </c>
      <c r="J274" s="126" t="s">
        <v>541</v>
      </c>
      <c r="K274" s="127">
        <v>45</v>
      </c>
      <c r="L274" s="127">
        <v>45</v>
      </c>
      <c r="M274" s="127">
        <v>45</v>
      </c>
      <c r="N274" s="143"/>
      <c r="O274" s="143"/>
      <c r="P274" s="39">
        <f t="shared" si="41"/>
        <v>45</v>
      </c>
      <c r="Q274" s="39">
        <f t="shared" si="42"/>
        <v>45</v>
      </c>
      <c r="R274" s="39">
        <f t="shared" si="43"/>
        <v>45</v>
      </c>
      <c r="S274" s="121">
        <f t="shared" si="44"/>
        <v>0</v>
      </c>
      <c r="T274" s="140"/>
      <c r="U274" s="39">
        <f t="shared" si="45"/>
        <v>45</v>
      </c>
      <c r="V274" s="39"/>
      <c r="W274" s="138"/>
    </row>
    <row r="275" spans="2:23" ht="18" customHeight="1" x14ac:dyDescent="0.15">
      <c r="B275" s="144" t="str">
        <f t="shared" ca="1" si="40"/>
        <v>-</v>
      </c>
      <c r="C275" s="135" t="s">
        <v>542</v>
      </c>
      <c r="D275" s="135"/>
      <c r="E275" s="141"/>
      <c r="F275" s="139"/>
      <c r="G275" s="126"/>
      <c r="H275" s="126"/>
      <c r="I275" s="126"/>
      <c r="J275" s="126"/>
      <c r="K275" s="127"/>
      <c r="L275" s="127"/>
      <c r="M275" s="127"/>
      <c r="N275" s="143"/>
      <c r="O275" s="143"/>
      <c r="P275" s="39" t="str">
        <f t="shared" ref="P275:P319" si="46">IF(OR(ISNUMBER(K275),ISNUMBER(L275),ISNUMBER(M275),ISNUMBER(N275),ISNUMBER(O275)),MIN(K275:O275),"")</f>
        <v/>
      </c>
      <c r="Q275" s="39" t="str">
        <f t="shared" ref="Q275:Q319" si="47">IF(OR(ISNUMBER(K275),ISNUMBER(L275),ISNUMBER(M275),ISNUMBER(N275),ISNUMBER(O275)),AVERAGE(K275:O275),"")</f>
        <v/>
      </c>
      <c r="R275" s="39" t="str">
        <f t="shared" ref="R275:R319" si="48">IF(OR(ISNUMBER(K275),ISNUMBER(L275),ISNUMBER(M275),ISNUMBER(N275),ISNUMBER(O275)),MAX(K275:O275),"")</f>
        <v/>
      </c>
      <c r="S275" s="121" t="str">
        <f t="shared" ref="S275:S319" si="49">IF(AND(ISNUMBER(Q275),Q275&lt;&gt;0),MAX(Q275-P275,R275-Q275)/Q275,"")</f>
        <v/>
      </c>
      <c r="T275" s="140"/>
      <c r="U275" s="39" t="str">
        <f t="shared" ref="U275:U319" si="50">IF(T275="N","",Q275)</f>
        <v/>
      </c>
      <c r="V275" s="39"/>
      <c r="W275" s="138"/>
    </row>
    <row r="276" spans="2:23" ht="18" customHeight="1" x14ac:dyDescent="0.15">
      <c r="B276" s="144">
        <f ca="1">IF(ISBLANK(#REF!),"-",COUNT(OFFSET(B$6,0,0,ROW()-ROW(B$6)))+1)</f>
        <v>240</v>
      </c>
      <c r="C276" s="135"/>
      <c r="D276" s="135" t="s">
        <v>548</v>
      </c>
      <c r="E276" s="153" t="s">
        <v>539</v>
      </c>
      <c r="F276" s="145" t="s">
        <v>151</v>
      </c>
      <c r="G276" s="125" t="s">
        <v>152</v>
      </c>
      <c r="H276" s="125" t="s">
        <v>155</v>
      </c>
      <c r="I276" s="125">
        <v>0</v>
      </c>
      <c r="J276" s="125" t="s">
        <v>153</v>
      </c>
      <c r="K276" s="127">
        <v>8</v>
      </c>
      <c r="L276" s="127">
        <v>8</v>
      </c>
      <c r="M276" s="127">
        <v>8</v>
      </c>
      <c r="N276" s="143"/>
      <c r="O276" s="143"/>
      <c r="P276" s="39">
        <f t="shared" si="46"/>
        <v>8</v>
      </c>
      <c r="Q276" s="39">
        <f t="shared" si="47"/>
        <v>8</v>
      </c>
      <c r="R276" s="39">
        <f t="shared" si="48"/>
        <v>8</v>
      </c>
      <c r="S276" s="121">
        <f t="shared" si="49"/>
        <v>0</v>
      </c>
      <c r="T276" s="140"/>
      <c r="U276" s="39">
        <f t="shared" si="50"/>
        <v>8</v>
      </c>
      <c r="V276" s="39"/>
      <c r="W276" s="138"/>
    </row>
    <row r="277" spans="2:23" ht="18" customHeight="1" x14ac:dyDescent="0.15">
      <c r="B277" s="144" t="str">
        <f t="shared" ref="B277:B279" ca="1" si="51">IF(ISBLANK(D277),"-",COUNT(OFFSET(B$6,0,0,ROW()-ROW(B$6)))+1)</f>
        <v>-</v>
      </c>
      <c r="C277" s="135" t="s">
        <v>544</v>
      </c>
      <c r="D277" s="135"/>
      <c r="E277" s="153"/>
      <c r="F277" s="139"/>
      <c r="G277" s="126"/>
      <c r="H277" s="126"/>
      <c r="I277" s="126"/>
      <c r="J277" s="126"/>
      <c r="K277" s="127"/>
      <c r="L277" s="127"/>
      <c r="M277" s="127"/>
      <c r="N277" s="143"/>
      <c r="O277" s="143"/>
      <c r="P277" s="39" t="str">
        <f t="shared" si="46"/>
        <v/>
      </c>
      <c r="Q277" s="39" t="str">
        <f t="shared" si="47"/>
        <v/>
      </c>
      <c r="R277" s="39" t="str">
        <f t="shared" si="48"/>
        <v/>
      </c>
      <c r="S277" s="121" t="str">
        <f t="shared" si="49"/>
        <v/>
      </c>
      <c r="T277" s="140"/>
      <c r="U277" s="39" t="str">
        <f t="shared" si="50"/>
        <v/>
      </c>
      <c r="V277" s="39"/>
      <c r="W277" s="138"/>
    </row>
    <row r="278" spans="2:23" ht="18" customHeight="1" x14ac:dyDescent="0.15">
      <c r="B278" s="144">
        <f ca="1">IF(ISBLANK(#REF!),"-",COUNT(OFFSET(B$6,0,0,ROW()-ROW(B$6)))+1)</f>
        <v>241</v>
      </c>
      <c r="C278" s="135"/>
      <c r="D278" s="135" t="s">
        <v>544</v>
      </c>
      <c r="E278" s="153" t="s">
        <v>546</v>
      </c>
      <c r="F278" s="145" t="s">
        <v>151</v>
      </c>
      <c r="G278" s="125" t="s">
        <v>152</v>
      </c>
      <c r="H278" s="125" t="s">
        <v>155</v>
      </c>
      <c r="I278" s="126">
        <v>0</v>
      </c>
      <c r="J278" s="126" t="s">
        <v>153</v>
      </c>
      <c r="K278" s="127">
        <v>200</v>
      </c>
      <c r="L278" s="127">
        <v>200</v>
      </c>
      <c r="M278" s="127">
        <v>200</v>
      </c>
      <c r="N278" s="143"/>
      <c r="O278" s="143"/>
      <c r="P278" s="39">
        <f t="shared" si="46"/>
        <v>200</v>
      </c>
      <c r="Q278" s="39">
        <f t="shared" si="47"/>
        <v>200</v>
      </c>
      <c r="R278" s="39">
        <f t="shared" si="48"/>
        <v>200</v>
      </c>
      <c r="S278" s="121">
        <f t="shared" si="49"/>
        <v>0</v>
      </c>
      <c r="T278" s="140"/>
      <c r="U278" s="39">
        <f t="shared" si="50"/>
        <v>200</v>
      </c>
      <c r="V278" s="39"/>
      <c r="W278" s="138"/>
    </row>
    <row r="279" spans="2:23" ht="18" customHeight="1" x14ac:dyDescent="0.15">
      <c r="B279" s="144" t="str">
        <f t="shared" ca="1" si="51"/>
        <v>-</v>
      </c>
      <c r="C279" s="135" t="s">
        <v>545</v>
      </c>
      <c r="D279" s="135"/>
      <c r="E279" s="153"/>
      <c r="F279" s="139"/>
      <c r="G279" s="126"/>
      <c r="H279" s="126"/>
      <c r="I279" s="126"/>
      <c r="J279" s="126"/>
      <c r="K279" s="127"/>
      <c r="L279" s="127"/>
      <c r="M279" s="127"/>
      <c r="N279" s="143"/>
      <c r="O279" s="143"/>
      <c r="P279" s="39" t="str">
        <f t="shared" si="46"/>
        <v/>
      </c>
      <c r="Q279" s="39" t="str">
        <f t="shared" si="47"/>
        <v/>
      </c>
      <c r="R279" s="39" t="str">
        <f t="shared" si="48"/>
        <v/>
      </c>
      <c r="S279" s="121" t="str">
        <f t="shared" si="49"/>
        <v/>
      </c>
      <c r="T279" s="140"/>
      <c r="U279" s="39" t="str">
        <f t="shared" si="50"/>
        <v/>
      </c>
      <c r="V279" s="39"/>
      <c r="W279" s="138"/>
    </row>
    <row r="280" spans="2:23" ht="18" customHeight="1" x14ac:dyDescent="0.15">
      <c r="B280" s="144">
        <f ca="1">IF(ISBLANK(#REF!),"-",COUNT(OFFSET(B$6,0,0,ROW()-ROW(B$6)))+1)</f>
        <v>242</v>
      </c>
      <c r="C280" s="135"/>
      <c r="D280" s="135" t="s">
        <v>545</v>
      </c>
      <c r="E280" s="153" t="s">
        <v>283</v>
      </c>
      <c r="F280" s="145" t="s">
        <v>151</v>
      </c>
      <c r="G280" s="125" t="s">
        <v>152</v>
      </c>
      <c r="H280" s="125" t="s">
        <v>155</v>
      </c>
      <c r="I280" s="126">
        <v>0</v>
      </c>
      <c r="J280" s="126" t="s">
        <v>153</v>
      </c>
      <c r="K280" s="127">
        <v>50</v>
      </c>
      <c r="L280" s="127">
        <v>50</v>
      </c>
      <c r="M280" s="127">
        <v>50</v>
      </c>
      <c r="N280" s="143"/>
      <c r="O280" s="143"/>
      <c r="P280" s="39">
        <f t="shared" si="46"/>
        <v>50</v>
      </c>
      <c r="Q280" s="39">
        <f t="shared" si="47"/>
        <v>50</v>
      </c>
      <c r="R280" s="39">
        <f t="shared" si="48"/>
        <v>50</v>
      </c>
      <c r="S280" s="121">
        <f t="shared" si="49"/>
        <v>0</v>
      </c>
      <c r="T280" s="140"/>
      <c r="U280" s="39">
        <f t="shared" si="50"/>
        <v>50</v>
      </c>
      <c r="V280" s="39"/>
      <c r="W280" s="138"/>
    </row>
    <row r="281" spans="2:23" ht="18" customHeight="1" x14ac:dyDescent="0.15">
      <c r="B281" s="144" t="str">
        <f t="shared" ref="B281:B310" ca="1" si="52">IF(ISBLANK(D425),"-",COUNT(OFFSET(B$6,0,0,ROW()-ROW(B$6)))+1)</f>
        <v>-</v>
      </c>
      <c r="C281" s="135"/>
      <c r="D281" s="135"/>
      <c r="E281" s="141"/>
      <c r="F281" s="139"/>
      <c r="G281" s="126"/>
      <c r="H281" s="126"/>
      <c r="I281" s="126"/>
      <c r="J281" s="126"/>
      <c r="K281" s="127"/>
      <c r="L281" s="127"/>
      <c r="M281" s="127"/>
      <c r="N281" s="143"/>
      <c r="O281" s="143"/>
      <c r="P281" s="39" t="str">
        <f t="shared" si="46"/>
        <v/>
      </c>
      <c r="Q281" s="39" t="str">
        <f t="shared" si="47"/>
        <v/>
      </c>
      <c r="R281" s="39" t="str">
        <f t="shared" si="48"/>
        <v/>
      </c>
      <c r="S281" s="121" t="str">
        <f t="shared" si="49"/>
        <v/>
      </c>
      <c r="T281" s="140"/>
      <c r="U281" s="39" t="str">
        <f t="shared" si="50"/>
        <v/>
      </c>
      <c r="V281" s="39"/>
      <c r="W281" s="138"/>
    </row>
    <row r="282" spans="2:23" ht="18" customHeight="1" x14ac:dyDescent="0.15">
      <c r="B282" s="144" t="str">
        <f t="shared" ca="1" si="52"/>
        <v>-</v>
      </c>
      <c r="C282" s="135"/>
      <c r="D282" s="135"/>
      <c r="E282" s="141"/>
      <c r="F282" s="139"/>
      <c r="G282" s="126"/>
      <c r="H282" s="126"/>
      <c r="I282" s="126"/>
      <c r="J282" s="126"/>
      <c r="K282" s="127"/>
      <c r="L282" s="127"/>
      <c r="M282" s="127"/>
      <c r="N282" s="143"/>
      <c r="O282" s="143"/>
      <c r="P282" s="39" t="str">
        <f t="shared" si="46"/>
        <v/>
      </c>
      <c r="Q282" s="39" t="str">
        <f t="shared" si="47"/>
        <v/>
      </c>
      <c r="R282" s="39" t="str">
        <f t="shared" si="48"/>
        <v/>
      </c>
      <c r="S282" s="121" t="str">
        <f t="shared" si="49"/>
        <v/>
      </c>
      <c r="T282" s="140"/>
      <c r="U282" s="39" t="str">
        <f t="shared" si="50"/>
        <v/>
      </c>
      <c r="V282" s="39"/>
      <c r="W282" s="138"/>
    </row>
    <row r="283" spans="2:23" ht="18" customHeight="1" x14ac:dyDescent="0.15">
      <c r="B283" s="144" t="str">
        <f t="shared" ca="1" si="52"/>
        <v>-</v>
      </c>
      <c r="C283" s="135"/>
      <c r="D283" s="135"/>
      <c r="E283" s="141"/>
      <c r="F283" s="139"/>
      <c r="G283" s="126"/>
      <c r="H283" s="126"/>
      <c r="I283" s="126"/>
      <c r="J283" s="126"/>
      <c r="K283" s="127"/>
      <c r="L283" s="127"/>
      <c r="M283" s="127"/>
      <c r="N283" s="143"/>
      <c r="O283" s="143"/>
      <c r="P283" s="39" t="str">
        <f t="shared" si="46"/>
        <v/>
      </c>
      <c r="Q283" s="39" t="str">
        <f t="shared" si="47"/>
        <v/>
      </c>
      <c r="R283" s="39" t="str">
        <f t="shared" si="48"/>
        <v/>
      </c>
      <c r="S283" s="121" t="str">
        <f t="shared" si="49"/>
        <v/>
      </c>
      <c r="T283" s="140"/>
      <c r="U283" s="39" t="str">
        <f t="shared" si="50"/>
        <v/>
      </c>
      <c r="V283" s="39"/>
      <c r="W283" s="138"/>
    </row>
    <row r="284" spans="2:23" ht="18" customHeight="1" x14ac:dyDescent="0.15">
      <c r="B284" s="144" t="str">
        <f t="shared" ca="1" si="52"/>
        <v>-</v>
      </c>
      <c r="C284" s="135"/>
      <c r="D284" s="135"/>
      <c r="E284" s="141"/>
      <c r="F284" s="139"/>
      <c r="G284" s="126"/>
      <c r="H284" s="126"/>
      <c r="I284" s="126"/>
      <c r="J284" s="126"/>
      <c r="K284" s="127"/>
      <c r="L284" s="127"/>
      <c r="M284" s="127"/>
      <c r="N284" s="143"/>
      <c r="O284" s="143"/>
      <c r="P284" s="39" t="str">
        <f t="shared" si="46"/>
        <v/>
      </c>
      <c r="Q284" s="39" t="str">
        <f t="shared" si="47"/>
        <v/>
      </c>
      <c r="R284" s="39" t="str">
        <f t="shared" si="48"/>
        <v/>
      </c>
      <c r="S284" s="121" t="str">
        <f t="shared" si="49"/>
        <v/>
      </c>
      <c r="T284" s="140"/>
      <c r="U284" s="39" t="str">
        <f t="shared" si="50"/>
        <v/>
      </c>
      <c r="V284" s="39"/>
      <c r="W284" s="138"/>
    </row>
    <row r="285" spans="2:23" ht="18" customHeight="1" x14ac:dyDescent="0.15">
      <c r="B285" s="144" t="str">
        <f t="shared" ca="1" si="52"/>
        <v>-</v>
      </c>
      <c r="C285" s="135"/>
      <c r="D285" s="135"/>
      <c r="E285" s="141"/>
      <c r="F285" s="139"/>
      <c r="G285" s="126"/>
      <c r="H285" s="126"/>
      <c r="I285" s="126"/>
      <c r="J285" s="126"/>
      <c r="K285" s="127"/>
      <c r="L285" s="127"/>
      <c r="M285" s="127"/>
      <c r="N285" s="143"/>
      <c r="O285" s="143"/>
      <c r="P285" s="39" t="str">
        <f t="shared" si="46"/>
        <v/>
      </c>
      <c r="Q285" s="39" t="str">
        <f t="shared" si="47"/>
        <v/>
      </c>
      <c r="R285" s="39" t="str">
        <f t="shared" si="48"/>
        <v/>
      </c>
      <c r="S285" s="121" t="str">
        <f t="shared" si="49"/>
        <v/>
      </c>
      <c r="T285" s="140"/>
      <c r="U285" s="39" t="str">
        <f t="shared" si="50"/>
        <v/>
      </c>
      <c r="V285" s="39"/>
      <c r="W285" s="138"/>
    </row>
    <row r="286" spans="2:23" ht="18" customHeight="1" x14ac:dyDescent="0.15">
      <c r="B286" s="144" t="str">
        <f t="shared" ca="1" si="52"/>
        <v>-</v>
      </c>
      <c r="C286" s="135"/>
      <c r="D286" s="135"/>
      <c r="E286" s="141"/>
      <c r="F286" s="139"/>
      <c r="G286" s="126"/>
      <c r="H286" s="126"/>
      <c r="I286" s="126"/>
      <c r="J286" s="126"/>
      <c r="K286" s="127"/>
      <c r="L286" s="127"/>
      <c r="M286" s="127"/>
      <c r="N286" s="143"/>
      <c r="O286" s="143"/>
      <c r="P286" s="39" t="str">
        <f t="shared" si="46"/>
        <v/>
      </c>
      <c r="Q286" s="39" t="str">
        <f t="shared" si="47"/>
        <v/>
      </c>
      <c r="R286" s="39" t="str">
        <f t="shared" si="48"/>
        <v/>
      </c>
      <c r="S286" s="121" t="str">
        <f t="shared" si="49"/>
        <v/>
      </c>
      <c r="T286" s="140"/>
      <c r="U286" s="39" t="str">
        <f t="shared" si="50"/>
        <v/>
      </c>
      <c r="V286" s="39"/>
      <c r="W286" s="138"/>
    </row>
    <row r="287" spans="2:23" ht="18" customHeight="1" x14ac:dyDescent="0.15">
      <c r="B287" s="144" t="str">
        <f t="shared" ca="1" si="52"/>
        <v>-</v>
      </c>
      <c r="C287" s="135"/>
      <c r="D287" s="135"/>
      <c r="E287" s="141"/>
      <c r="F287" s="139"/>
      <c r="G287" s="126"/>
      <c r="H287" s="126"/>
      <c r="I287" s="126"/>
      <c r="J287" s="126"/>
      <c r="K287" s="127"/>
      <c r="L287" s="127"/>
      <c r="M287" s="127"/>
      <c r="N287" s="143"/>
      <c r="O287" s="143"/>
      <c r="P287" s="39" t="str">
        <f t="shared" si="46"/>
        <v/>
      </c>
      <c r="Q287" s="39" t="str">
        <f t="shared" si="47"/>
        <v/>
      </c>
      <c r="R287" s="39" t="str">
        <f t="shared" si="48"/>
        <v/>
      </c>
      <c r="S287" s="121" t="str">
        <f t="shared" si="49"/>
        <v/>
      </c>
      <c r="T287" s="140"/>
      <c r="U287" s="39" t="str">
        <f t="shared" si="50"/>
        <v/>
      </c>
      <c r="V287" s="39"/>
      <c r="W287" s="138"/>
    </row>
    <row r="288" spans="2:23" ht="18" customHeight="1" x14ac:dyDescent="0.15">
      <c r="B288" s="144" t="str">
        <f t="shared" ca="1" si="52"/>
        <v>-</v>
      </c>
      <c r="C288" s="135"/>
      <c r="D288" s="135"/>
      <c r="E288" s="141"/>
      <c r="F288" s="139"/>
      <c r="G288" s="126"/>
      <c r="H288" s="126"/>
      <c r="I288" s="126"/>
      <c r="J288" s="126"/>
      <c r="K288" s="127"/>
      <c r="L288" s="127"/>
      <c r="M288" s="127"/>
      <c r="N288" s="143"/>
      <c r="O288" s="143"/>
      <c r="P288" s="39" t="str">
        <f t="shared" si="46"/>
        <v/>
      </c>
      <c r="Q288" s="39" t="str">
        <f t="shared" si="47"/>
        <v/>
      </c>
      <c r="R288" s="39" t="str">
        <f t="shared" si="48"/>
        <v/>
      </c>
      <c r="S288" s="121" t="str">
        <f t="shared" si="49"/>
        <v/>
      </c>
      <c r="T288" s="140"/>
      <c r="U288" s="39" t="str">
        <f t="shared" si="50"/>
        <v/>
      </c>
      <c r="V288" s="39"/>
      <c r="W288" s="138"/>
    </row>
    <row r="289" spans="2:23" ht="18" customHeight="1" x14ac:dyDescent="0.15">
      <c r="B289" s="144" t="str">
        <f t="shared" ca="1" si="52"/>
        <v>-</v>
      </c>
      <c r="C289" s="135"/>
      <c r="D289" s="135"/>
      <c r="E289" s="141"/>
      <c r="F289" s="139"/>
      <c r="G289" s="126"/>
      <c r="H289" s="126"/>
      <c r="I289" s="126"/>
      <c r="J289" s="126"/>
      <c r="K289" s="127"/>
      <c r="L289" s="127"/>
      <c r="M289" s="127"/>
      <c r="N289" s="143"/>
      <c r="O289" s="143"/>
      <c r="P289" s="39" t="str">
        <f t="shared" si="46"/>
        <v/>
      </c>
      <c r="Q289" s="39" t="str">
        <f t="shared" si="47"/>
        <v/>
      </c>
      <c r="R289" s="39" t="str">
        <f t="shared" si="48"/>
        <v/>
      </c>
      <c r="S289" s="121" t="str">
        <f t="shared" si="49"/>
        <v/>
      </c>
      <c r="T289" s="140"/>
      <c r="U289" s="39" t="str">
        <f t="shared" si="50"/>
        <v/>
      </c>
      <c r="V289" s="39"/>
      <c r="W289" s="138"/>
    </row>
    <row r="290" spans="2:23" ht="18" customHeight="1" x14ac:dyDescent="0.15">
      <c r="B290" s="144" t="str">
        <f t="shared" ca="1" si="52"/>
        <v>-</v>
      </c>
      <c r="C290" s="135"/>
      <c r="D290" s="135"/>
      <c r="E290" s="141"/>
      <c r="F290" s="139"/>
      <c r="G290" s="126"/>
      <c r="H290" s="126"/>
      <c r="I290" s="126"/>
      <c r="J290" s="126"/>
      <c r="K290" s="127"/>
      <c r="L290" s="127"/>
      <c r="M290" s="127"/>
      <c r="N290" s="143"/>
      <c r="O290" s="143"/>
      <c r="P290" s="39" t="str">
        <f t="shared" si="46"/>
        <v/>
      </c>
      <c r="Q290" s="39" t="str">
        <f t="shared" si="47"/>
        <v/>
      </c>
      <c r="R290" s="39" t="str">
        <f t="shared" si="48"/>
        <v/>
      </c>
      <c r="S290" s="121" t="str">
        <f t="shared" si="49"/>
        <v/>
      </c>
      <c r="T290" s="140"/>
      <c r="U290" s="39" t="str">
        <f t="shared" si="50"/>
        <v/>
      </c>
      <c r="V290" s="39"/>
      <c r="W290" s="138"/>
    </row>
    <row r="291" spans="2:23" ht="18" customHeight="1" x14ac:dyDescent="0.15">
      <c r="B291" s="144" t="str">
        <f t="shared" ca="1" si="52"/>
        <v>-</v>
      </c>
      <c r="C291" s="135"/>
      <c r="D291" s="135"/>
      <c r="E291" s="141"/>
      <c r="F291" s="139"/>
      <c r="G291" s="126"/>
      <c r="H291" s="126"/>
      <c r="I291" s="126"/>
      <c r="J291" s="126"/>
      <c r="K291" s="127"/>
      <c r="L291" s="127"/>
      <c r="M291" s="127"/>
      <c r="N291" s="143"/>
      <c r="O291" s="143"/>
      <c r="P291" s="39" t="str">
        <f t="shared" si="46"/>
        <v/>
      </c>
      <c r="Q291" s="39" t="str">
        <f t="shared" si="47"/>
        <v/>
      </c>
      <c r="R291" s="39" t="str">
        <f t="shared" si="48"/>
        <v/>
      </c>
      <c r="S291" s="121" t="str">
        <f t="shared" si="49"/>
        <v/>
      </c>
      <c r="T291" s="140"/>
      <c r="U291" s="39" t="str">
        <f t="shared" si="50"/>
        <v/>
      </c>
      <c r="V291" s="39"/>
      <c r="W291" s="138"/>
    </row>
    <row r="292" spans="2:23" ht="18" customHeight="1" x14ac:dyDescent="0.15">
      <c r="B292" s="144" t="str">
        <f t="shared" ca="1" si="52"/>
        <v>-</v>
      </c>
      <c r="C292" s="135"/>
      <c r="D292" s="135"/>
      <c r="E292" s="141"/>
      <c r="F292" s="139"/>
      <c r="G292" s="126"/>
      <c r="H292" s="126"/>
      <c r="I292" s="126"/>
      <c r="J292" s="126"/>
      <c r="K292" s="127"/>
      <c r="L292" s="127"/>
      <c r="M292" s="127"/>
      <c r="N292" s="143"/>
      <c r="O292" s="143"/>
      <c r="P292" s="39" t="str">
        <f t="shared" si="46"/>
        <v/>
      </c>
      <c r="Q292" s="39" t="str">
        <f t="shared" si="47"/>
        <v/>
      </c>
      <c r="R292" s="39" t="str">
        <f t="shared" si="48"/>
        <v/>
      </c>
      <c r="S292" s="121" t="str">
        <f t="shared" si="49"/>
        <v/>
      </c>
      <c r="T292" s="140"/>
      <c r="U292" s="39" t="str">
        <f t="shared" si="50"/>
        <v/>
      </c>
      <c r="V292" s="39"/>
      <c r="W292" s="138"/>
    </row>
    <row r="293" spans="2:23" ht="18" customHeight="1" x14ac:dyDescent="0.15">
      <c r="B293" s="144" t="str">
        <f t="shared" ca="1" si="52"/>
        <v>-</v>
      </c>
      <c r="C293" s="135"/>
      <c r="D293" s="135"/>
      <c r="E293" s="141"/>
      <c r="F293" s="139"/>
      <c r="G293" s="126"/>
      <c r="H293" s="126"/>
      <c r="I293" s="126"/>
      <c r="J293" s="126"/>
      <c r="K293" s="127"/>
      <c r="L293" s="127"/>
      <c r="M293" s="127"/>
      <c r="N293" s="143"/>
      <c r="O293" s="143"/>
      <c r="P293" s="39" t="str">
        <f t="shared" si="46"/>
        <v/>
      </c>
      <c r="Q293" s="39" t="str">
        <f t="shared" si="47"/>
        <v/>
      </c>
      <c r="R293" s="39" t="str">
        <f t="shared" si="48"/>
        <v/>
      </c>
      <c r="S293" s="121" t="str">
        <f t="shared" si="49"/>
        <v/>
      </c>
      <c r="T293" s="140"/>
      <c r="U293" s="39" t="str">
        <f t="shared" si="50"/>
        <v/>
      </c>
      <c r="V293" s="39"/>
      <c r="W293" s="138"/>
    </row>
    <row r="294" spans="2:23" ht="18" customHeight="1" x14ac:dyDescent="0.15">
      <c r="B294" s="144" t="str">
        <f t="shared" ca="1" si="52"/>
        <v>-</v>
      </c>
      <c r="C294" s="135"/>
      <c r="D294" s="135"/>
      <c r="E294" s="141"/>
      <c r="F294" s="139"/>
      <c r="G294" s="126"/>
      <c r="H294" s="126"/>
      <c r="I294" s="126"/>
      <c r="J294" s="126"/>
      <c r="K294" s="127"/>
      <c r="L294" s="127"/>
      <c r="M294" s="127"/>
      <c r="N294" s="143"/>
      <c r="O294" s="143"/>
      <c r="P294" s="39" t="str">
        <f t="shared" si="46"/>
        <v/>
      </c>
      <c r="Q294" s="39" t="str">
        <f t="shared" si="47"/>
        <v/>
      </c>
      <c r="R294" s="39" t="str">
        <f t="shared" si="48"/>
        <v/>
      </c>
      <c r="S294" s="121" t="str">
        <f t="shared" si="49"/>
        <v/>
      </c>
      <c r="T294" s="140"/>
      <c r="U294" s="39" t="str">
        <f t="shared" si="50"/>
        <v/>
      </c>
      <c r="V294" s="39"/>
      <c r="W294" s="138"/>
    </row>
    <row r="295" spans="2:23" ht="18" customHeight="1" x14ac:dyDescent="0.15">
      <c r="B295" s="144" t="str">
        <f t="shared" ca="1" si="52"/>
        <v>-</v>
      </c>
      <c r="C295" s="135"/>
      <c r="D295" s="135"/>
      <c r="E295" s="141"/>
      <c r="F295" s="139"/>
      <c r="G295" s="126"/>
      <c r="H295" s="126"/>
      <c r="I295" s="126"/>
      <c r="J295" s="126"/>
      <c r="K295" s="127"/>
      <c r="L295" s="127"/>
      <c r="M295" s="127"/>
      <c r="N295" s="143"/>
      <c r="O295" s="143"/>
      <c r="P295" s="39" t="str">
        <f t="shared" si="46"/>
        <v/>
      </c>
      <c r="Q295" s="39" t="str">
        <f t="shared" si="47"/>
        <v/>
      </c>
      <c r="R295" s="39" t="str">
        <f t="shared" si="48"/>
        <v/>
      </c>
      <c r="S295" s="121" t="str">
        <f t="shared" si="49"/>
        <v/>
      </c>
      <c r="T295" s="140"/>
      <c r="U295" s="39" t="str">
        <f t="shared" si="50"/>
        <v/>
      </c>
      <c r="V295" s="39"/>
      <c r="W295" s="138"/>
    </row>
    <row r="296" spans="2:23" ht="18" customHeight="1" x14ac:dyDescent="0.15">
      <c r="B296" s="144" t="str">
        <f t="shared" ca="1" si="52"/>
        <v>-</v>
      </c>
      <c r="C296" s="135"/>
      <c r="D296" s="135"/>
      <c r="E296" s="141"/>
      <c r="F296" s="139"/>
      <c r="G296" s="126"/>
      <c r="H296" s="126"/>
      <c r="I296" s="126"/>
      <c r="J296" s="126"/>
      <c r="K296" s="127"/>
      <c r="L296" s="127"/>
      <c r="M296" s="127"/>
      <c r="N296" s="143"/>
      <c r="O296" s="143"/>
      <c r="P296" s="39" t="str">
        <f t="shared" si="46"/>
        <v/>
      </c>
      <c r="Q296" s="39" t="str">
        <f t="shared" si="47"/>
        <v/>
      </c>
      <c r="R296" s="39" t="str">
        <f t="shared" si="48"/>
        <v/>
      </c>
      <c r="S296" s="121" t="str">
        <f t="shared" si="49"/>
        <v/>
      </c>
      <c r="T296" s="140"/>
      <c r="U296" s="39" t="str">
        <f t="shared" si="50"/>
        <v/>
      </c>
      <c r="V296" s="39"/>
      <c r="W296" s="138"/>
    </row>
    <row r="297" spans="2:23" ht="18" customHeight="1" x14ac:dyDescent="0.15">
      <c r="B297" s="144" t="str">
        <f t="shared" ca="1" si="52"/>
        <v>-</v>
      </c>
      <c r="C297" s="135"/>
      <c r="D297" s="135"/>
      <c r="E297" s="141"/>
      <c r="F297" s="139"/>
      <c r="G297" s="126"/>
      <c r="H297" s="126"/>
      <c r="I297" s="126"/>
      <c r="J297" s="126"/>
      <c r="K297" s="127"/>
      <c r="L297" s="127"/>
      <c r="M297" s="127"/>
      <c r="N297" s="143"/>
      <c r="O297" s="143"/>
      <c r="P297" s="39" t="str">
        <f t="shared" si="46"/>
        <v/>
      </c>
      <c r="Q297" s="39" t="str">
        <f t="shared" si="47"/>
        <v/>
      </c>
      <c r="R297" s="39" t="str">
        <f t="shared" si="48"/>
        <v/>
      </c>
      <c r="S297" s="121" t="str">
        <f t="shared" si="49"/>
        <v/>
      </c>
      <c r="T297" s="140"/>
      <c r="U297" s="39" t="str">
        <f t="shared" si="50"/>
        <v/>
      </c>
      <c r="V297" s="39"/>
      <c r="W297" s="138"/>
    </row>
    <row r="298" spans="2:23" ht="18" customHeight="1" x14ac:dyDescent="0.15">
      <c r="B298" s="144" t="str">
        <f t="shared" ca="1" si="52"/>
        <v>-</v>
      </c>
      <c r="C298" s="135"/>
      <c r="D298" s="135"/>
      <c r="E298" s="141"/>
      <c r="F298" s="139"/>
      <c r="G298" s="126"/>
      <c r="H298" s="126"/>
      <c r="I298" s="126"/>
      <c r="J298" s="126"/>
      <c r="K298" s="127"/>
      <c r="L298" s="127"/>
      <c r="M298" s="127"/>
      <c r="N298" s="143"/>
      <c r="O298" s="143"/>
      <c r="P298" s="39" t="str">
        <f t="shared" si="46"/>
        <v/>
      </c>
      <c r="Q298" s="39" t="str">
        <f t="shared" si="47"/>
        <v/>
      </c>
      <c r="R298" s="39" t="str">
        <f t="shared" si="48"/>
        <v/>
      </c>
      <c r="S298" s="121" t="str">
        <f t="shared" si="49"/>
        <v/>
      </c>
      <c r="T298" s="140"/>
      <c r="U298" s="39" t="str">
        <f t="shared" si="50"/>
        <v/>
      </c>
      <c r="V298" s="39"/>
      <c r="W298" s="138"/>
    </row>
    <row r="299" spans="2:23" ht="18" customHeight="1" x14ac:dyDescent="0.15">
      <c r="B299" s="144" t="str">
        <f t="shared" ca="1" si="52"/>
        <v>-</v>
      </c>
      <c r="C299" s="135"/>
      <c r="D299" s="135"/>
      <c r="E299" s="141"/>
      <c r="F299" s="139"/>
      <c r="G299" s="126"/>
      <c r="H299" s="126"/>
      <c r="I299" s="126"/>
      <c r="J299" s="126"/>
      <c r="K299" s="127"/>
      <c r="L299" s="127"/>
      <c r="M299" s="127"/>
      <c r="N299" s="143"/>
      <c r="O299" s="143"/>
      <c r="P299" s="39" t="str">
        <f t="shared" si="46"/>
        <v/>
      </c>
      <c r="Q299" s="39" t="str">
        <f t="shared" si="47"/>
        <v/>
      </c>
      <c r="R299" s="39" t="str">
        <f t="shared" si="48"/>
        <v/>
      </c>
      <c r="S299" s="121" t="str">
        <f t="shared" si="49"/>
        <v/>
      </c>
      <c r="T299" s="140"/>
      <c r="U299" s="39" t="str">
        <f t="shared" si="50"/>
        <v/>
      </c>
      <c r="V299" s="39"/>
      <c r="W299" s="138"/>
    </row>
    <row r="300" spans="2:23" ht="18" customHeight="1" x14ac:dyDescent="0.15">
      <c r="B300" s="144" t="str">
        <f t="shared" ca="1" si="52"/>
        <v>-</v>
      </c>
      <c r="C300" s="135"/>
      <c r="D300" s="135"/>
      <c r="E300" s="141"/>
      <c r="F300" s="139"/>
      <c r="G300" s="126"/>
      <c r="H300" s="126"/>
      <c r="I300" s="126"/>
      <c r="J300" s="126"/>
      <c r="K300" s="127"/>
      <c r="L300" s="127"/>
      <c r="M300" s="127"/>
      <c r="N300" s="143"/>
      <c r="O300" s="143"/>
      <c r="P300" s="39" t="str">
        <f t="shared" si="46"/>
        <v/>
      </c>
      <c r="Q300" s="39" t="str">
        <f t="shared" si="47"/>
        <v/>
      </c>
      <c r="R300" s="39" t="str">
        <f t="shared" si="48"/>
        <v/>
      </c>
      <c r="S300" s="121" t="str">
        <f t="shared" si="49"/>
        <v/>
      </c>
      <c r="T300" s="140"/>
      <c r="U300" s="39" t="str">
        <f t="shared" si="50"/>
        <v/>
      </c>
      <c r="V300" s="39"/>
      <c r="W300" s="138"/>
    </row>
    <row r="301" spans="2:23" ht="18" customHeight="1" x14ac:dyDescent="0.15">
      <c r="B301" s="144" t="str">
        <f t="shared" ca="1" si="52"/>
        <v>-</v>
      </c>
      <c r="C301" s="135"/>
      <c r="D301" s="135"/>
      <c r="E301" s="141"/>
      <c r="F301" s="139"/>
      <c r="G301" s="126"/>
      <c r="H301" s="126"/>
      <c r="I301" s="126"/>
      <c r="J301" s="126"/>
      <c r="K301" s="127"/>
      <c r="L301" s="127"/>
      <c r="M301" s="127"/>
      <c r="N301" s="143"/>
      <c r="O301" s="143"/>
      <c r="P301" s="39" t="str">
        <f t="shared" si="46"/>
        <v/>
      </c>
      <c r="Q301" s="39" t="str">
        <f t="shared" si="47"/>
        <v/>
      </c>
      <c r="R301" s="39" t="str">
        <f t="shared" si="48"/>
        <v/>
      </c>
      <c r="S301" s="121" t="str">
        <f t="shared" si="49"/>
        <v/>
      </c>
      <c r="T301" s="140"/>
      <c r="U301" s="39" t="str">
        <f t="shared" si="50"/>
        <v/>
      </c>
      <c r="V301" s="39"/>
      <c r="W301" s="138"/>
    </row>
    <row r="302" spans="2:23" ht="18" customHeight="1" x14ac:dyDescent="0.15">
      <c r="B302" s="144" t="str">
        <f t="shared" ca="1" si="52"/>
        <v>-</v>
      </c>
      <c r="C302" s="135"/>
      <c r="D302" s="135"/>
      <c r="E302" s="141"/>
      <c r="F302" s="139"/>
      <c r="G302" s="126"/>
      <c r="H302" s="126"/>
      <c r="I302" s="126"/>
      <c r="J302" s="126"/>
      <c r="K302" s="127"/>
      <c r="L302" s="127"/>
      <c r="M302" s="127"/>
      <c r="N302" s="143"/>
      <c r="O302" s="143"/>
      <c r="P302" s="39" t="str">
        <f t="shared" si="46"/>
        <v/>
      </c>
      <c r="Q302" s="39" t="str">
        <f t="shared" si="47"/>
        <v/>
      </c>
      <c r="R302" s="39" t="str">
        <f t="shared" si="48"/>
        <v/>
      </c>
      <c r="S302" s="121" t="str">
        <f t="shared" si="49"/>
        <v/>
      </c>
      <c r="T302" s="140"/>
      <c r="U302" s="39" t="str">
        <f t="shared" si="50"/>
        <v/>
      </c>
      <c r="V302" s="39"/>
      <c r="W302" s="138"/>
    </row>
    <row r="303" spans="2:23" ht="18" customHeight="1" x14ac:dyDescent="0.15">
      <c r="B303" s="144" t="str">
        <f t="shared" ca="1" si="52"/>
        <v>-</v>
      </c>
      <c r="C303" s="135"/>
      <c r="D303" s="135"/>
      <c r="E303" s="141"/>
      <c r="F303" s="139"/>
      <c r="G303" s="126"/>
      <c r="H303" s="126"/>
      <c r="I303" s="126"/>
      <c r="J303" s="126"/>
      <c r="K303" s="127"/>
      <c r="L303" s="127"/>
      <c r="M303" s="127"/>
      <c r="N303" s="143"/>
      <c r="O303" s="143"/>
      <c r="P303" s="39" t="str">
        <f t="shared" si="46"/>
        <v/>
      </c>
      <c r="Q303" s="39" t="str">
        <f t="shared" si="47"/>
        <v/>
      </c>
      <c r="R303" s="39" t="str">
        <f t="shared" si="48"/>
        <v/>
      </c>
      <c r="S303" s="121" t="str">
        <f t="shared" si="49"/>
        <v/>
      </c>
      <c r="T303" s="140"/>
      <c r="U303" s="39" t="str">
        <f t="shared" si="50"/>
        <v/>
      </c>
      <c r="V303" s="39"/>
      <c r="W303" s="138"/>
    </row>
    <row r="304" spans="2:23" ht="18" customHeight="1" x14ac:dyDescent="0.15">
      <c r="B304" s="144" t="str">
        <f t="shared" ca="1" si="52"/>
        <v>-</v>
      </c>
      <c r="C304" s="135"/>
      <c r="D304" s="135"/>
      <c r="E304" s="141"/>
      <c r="F304" s="139"/>
      <c r="G304" s="126"/>
      <c r="H304" s="126"/>
      <c r="I304" s="126"/>
      <c r="J304" s="126"/>
      <c r="K304" s="127"/>
      <c r="L304" s="127"/>
      <c r="M304" s="127"/>
      <c r="N304" s="143"/>
      <c r="O304" s="143"/>
      <c r="P304" s="39" t="str">
        <f t="shared" si="46"/>
        <v/>
      </c>
      <c r="Q304" s="39" t="str">
        <f t="shared" si="47"/>
        <v/>
      </c>
      <c r="R304" s="39" t="str">
        <f t="shared" si="48"/>
        <v/>
      </c>
      <c r="S304" s="121" t="str">
        <f t="shared" si="49"/>
        <v/>
      </c>
      <c r="T304" s="140"/>
      <c r="U304" s="39" t="str">
        <f t="shared" si="50"/>
        <v/>
      </c>
      <c r="V304" s="39"/>
      <c r="W304" s="138"/>
    </row>
    <row r="305" spans="2:23" ht="18" customHeight="1" x14ac:dyDescent="0.15">
      <c r="B305" s="144" t="str">
        <f t="shared" ca="1" si="52"/>
        <v>-</v>
      </c>
      <c r="C305" s="135"/>
      <c r="D305" s="135"/>
      <c r="E305" s="141"/>
      <c r="F305" s="139"/>
      <c r="G305" s="126"/>
      <c r="H305" s="126"/>
      <c r="I305" s="126"/>
      <c r="J305" s="126"/>
      <c r="K305" s="127"/>
      <c r="L305" s="127"/>
      <c r="M305" s="127"/>
      <c r="N305" s="143"/>
      <c r="O305" s="143"/>
      <c r="P305" s="39" t="str">
        <f t="shared" si="46"/>
        <v/>
      </c>
      <c r="Q305" s="39" t="str">
        <f t="shared" si="47"/>
        <v/>
      </c>
      <c r="R305" s="39" t="str">
        <f t="shared" si="48"/>
        <v/>
      </c>
      <c r="S305" s="121" t="str">
        <f t="shared" si="49"/>
        <v/>
      </c>
      <c r="T305" s="140"/>
      <c r="U305" s="39" t="str">
        <f t="shared" si="50"/>
        <v/>
      </c>
      <c r="V305" s="39"/>
      <c r="W305" s="138"/>
    </row>
    <row r="306" spans="2:23" ht="18" customHeight="1" x14ac:dyDescent="0.15">
      <c r="B306" s="144" t="str">
        <f t="shared" ca="1" si="52"/>
        <v>-</v>
      </c>
      <c r="C306" s="135"/>
      <c r="D306" s="135"/>
      <c r="E306" s="141"/>
      <c r="F306" s="139"/>
      <c r="G306" s="126"/>
      <c r="H306" s="126"/>
      <c r="I306" s="126"/>
      <c r="J306" s="126"/>
      <c r="K306" s="127"/>
      <c r="L306" s="127"/>
      <c r="M306" s="127"/>
      <c r="N306" s="143"/>
      <c r="O306" s="143"/>
      <c r="P306" s="39" t="str">
        <f t="shared" si="46"/>
        <v/>
      </c>
      <c r="Q306" s="39" t="str">
        <f t="shared" si="47"/>
        <v/>
      </c>
      <c r="R306" s="39" t="str">
        <f t="shared" si="48"/>
        <v/>
      </c>
      <c r="S306" s="121" t="str">
        <f t="shared" si="49"/>
        <v/>
      </c>
      <c r="T306" s="140"/>
      <c r="U306" s="39" t="str">
        <f t="shared" si="50"/>
        <v/>
      </c>
      <c r="V306" s="39"/>
      <c r="W306" s="138"/>
    </row>
    <row r="307" spans="2:23" ht="18" customHeight="1" x14ac:dyDescent="0.15">
      <c r="B307" s="144" t="str">
        <f t="shared" ca="1" si="52"/>
        <v>-</v>
      </c>
      <c r="C307" s="135"/>
      <c r="D307" s="135"/>
      <c r="E307" s="141"/>
      <c r="F307" s="139"/>
      <c r="G307" s="126"/>
      <c r="H307" s="126"/>
      <c r="I307" s="126"/>
      <c r="J307" s="126"/>
      <c r="K307" s="127"/>
      <c r="L307" s="127"/>
      <c r="M307" s="127"/>
      <c r="N307" s="143"/>
      <c r="O307" s="143"/>
      <c r="P307" s="39" t="str">
        <f t="shared" si="46"/>
        <v/>
      </c>
      <c r="Q307" s="39" t="str">
        <f t="shared" si="47"/>
        <v/>
      </c>
      <c r="R307" s="39" t="str">
        <f t="shared" si="48"/>
        <v/>
      </c>
      <c r="S307" s="121" t="str">
        <f t="shared" si="49"/>
        <v/>
      </c>
      <c r="T307" s="140"/>
      <c r="U307" s="39" t="str">
        <f t="shared" si="50"/>
        <v/>
      </c>
      <c r="V307" s="39"/>
      <c r="W307" s="138"/>
    </row>
    <row r="308" spans="2:23" ht="18" customHeight="1" x14ac:dyDescent="0.15">
      <c r="B308" s="144" t="str">
        <f t="shared" ca="1" si="52"/>
        <v>-</v>
      </c>
      <c r="C308" s="135"/>
      <c r="D308" s="135"/>
      <c r="E308" s="141"/>
      <c r="F308" s="139"/>
      <c r="G308" s="126"/>
      <c r="H308" s="126"/>
      <c r="I308" s="126"/>
      <c r="J308" s="126"/>
      <c r="K308" s="127"/>
      <c r="L308" s="127"/>
      <c r="M308" s="127"/>
      <c r="N308" s="143"/>
      <c r="O308" s="143"/>
      <c r="P308" s="39" t="str">
        <f t="shared" si="46"/>
        <v/>
      </c>
      <c r="Q308" s="39" t="str">
        <f t="shared" si="47"/>
        <v/>
      </c>
      <c r="R308" s="39" t="str">
        <f t="shared" si="48"/>
        <v/>
      </c>
      <c r="S308" s="121" t="str">
        <f t="shared" si="49"/>
        <v/>
      </c>
      <c r="T308" s="140"/>
      <c r="U308" s="39" t="str">
        <f t="shared" si="50"/>
        <v/>
      </c>
      <c r="V308" s="39"/>
      <c r="W308" s="138"/>
    </row>
    <row r="309" spans="2:23" ht="18" customHeight="1" x14ac:dyDescent="0.15">
      <c r="B309" s="144" t="str">
        <f t="shared" ca="1" si="52"/>
        <v>-</v>
      </c>
      <c r="C309" s="135"/>
      <c r="D309" s="135"/>
      <c r="E309" s="141"/>
      <c r="F309" s="139"/>
      <c r="G309" s="126"/>
      <c r="H309" s="126"/>
      <c r="I309" s="126"/>
      <c r="J309" s="126"/>
      <c r="K309" s="127"/>
      <c r="L309" s="127"/>
      <c r="M309" s="127"/>
      <c r="N309" s="143"/>
      <c r="O309" s="143"/>
      <c r="P309" s="39" t="str">
        <f t="shared" si="46"/>
        <v/>
      </c>
      <c r="Q309" s="39" t="str">
        <f t="shared" si="47"/>
        <v/>
      </c>
      <c r="R309" s="39" t="str">
        <f t="shared" si="48"/>
        <v/>
      </c>
      <c r="S309" s="121" t="str">
        <f t="shared" si="49"/>
        <v/>
      </c>
      <c r="T309" s="140"/>
      <c r="U309" s="39" t="str">
        <f t="shared" si="50"/>
        <v/>
      </c>
      <c r="V309" s="39"/>
      <c r="W309" s="138"/>
    </row>
    <row r="310" spans="2:23" ht="18" customHeight="1" x14ac:dyDescent="0.15">
      <c r="B310" s="144" t="str">
        <f t="shared" ca="1" si="52"/>
        <v>-</v>
      </c>
      <c r="C310" s="135"/>
      <c r="D310" s="135"/>
      <c r="E310" s="141"/>
      <c r="F310" s="139"/>
      <c r="G310" s="126"/>
      <c r="H310" s="126"/>
      <c r="I310" s="126"/>
      <c r="J310" s="126"/>
      <c r="K310" s="127"/>
      <c r="L310" s="127"/>
      <c r="M310" s="127"/>
      <c r="N310" s="143"/>
      <c r="O310" s="143"/>
      <c r="P310" s="39" t="str">
        <f t="shared" si="46"/>
        <v/>
      </c>
      <c r="Q310" s="39" t="str">
        <f t="shared" si="47"/>
        <v/>
      </c>
      <c r="R310" s="39" t="str">
        <f t="shared" si="48"/>
        <v/>
      </c>
      <c r="S310" s="121" t="str">
        <f t="shared" si="49"/>
        <v/>
      </c>
      <c r="T310" s="140"/>
      <c r="U310" s="39" t="str">
        <f t="shared" si="50"/>
        <v/>
      </c>
      <c r="V310" s="39"/>
      <c r="W310" s="138"/>
    </row>
    <row r="311" spans="2:23" ht="18" customHeight="1" x14ac:dyDescent="0.15">
      <c r="B311" s="144" t="str">
        <f t="shared" ref="B311:B342" ca="1" si="53">IF(ISBLANK(D455),"-",COUNT(OFFSET(B$6,0,0,ROW()-ROW(B$6)))+1)</f>
        <v>-</v>
      </c>
      <c r="C311" s="135"/>
      <c r="D311" s="135"/>
      <c r="E311" s="141"/>
      <c r="F311" s="139"/>
      <c r="G311" s="126"/>
      <c r="H311" s="126"/>
      <c r="I311" s="126"/>
      <c r="J311" s="126"/>
      <c r="K311" s="127"/>
      <c r="L311" s="127"/>
      <c r="M311" s="127"/>
      <c r="N311" s="143"/>
      <c r="O311" s="143"/>
      <c r="P311" s="39" t="str">
        <f t="shared" si="46"/>
        <v/>
      </c>
      <c r="Q311" s="39" t="str">
        <f t="shared" si="47"/>
        <v/>
      </c>
      <c r="R311" s="39" t="str">
        <f t="shared" si="48"/>
        <v/>
      </c>
      <c r="S311" s="121" t="str">
        <f t="shared" si="49"/>
        <v/>
      </c>
      <c r="T311" s="140"/>
      <c r="U311" s="39" t="str">
        <f t="shared" si="50"/>
        <v/>
      </c>
      <c r="V311" s="39"/>
      <c r="W311" s="138"/>
    </row>
    <row r="312" spans="2:23" ht="18" customHeight="1" x14ac:dyDescent="0.15">
      <c r="B312" s="144" t="str">
        <f t="shared" ca="1" si="53"/>
        <v>-</v>
      </c>
      <c r="C312" s="135"/>
      <c r="D312" s="135"/>
      <c r="E312" s="141"/>
      <c r="F312" s="139"/>
      <c r="G312" s="126"/>
      <c r="H312" s="126"/>
      <c r="I312" s="126"/>
      <c r="J312" s="126"/>
      <c r="K312" s="127"/>
      <c r="L312" s="127"/>
      <c r="M312" s="127"/>
      <c r="N312" s="143"/>
      <c r="O312" s="143"/>
      <c r="P312" s="39" t="str">
        <f t="shared" si="46"/>
        <v/>
      </c>
      <c r="Q312" s="39" t="str">
        <f t="shared" si="47"/>
        <v/>
      </c>
      <c r="R312" s="39" t="str">
        <f t="shared" si="48"/>
        <v/>
      </c>
      <c r="S312" s="121" t="str">
        <f t="shared" si="49"/>
        <v/>
      </c>
      <c r="T312" s="140"/>
      <c r="U312" s="39" t="str">
        <f t="shared" si="50"/>
        <v/>
      </c>
      <c r="V312" s="39"/>
      <c r="W312" s="138"/>
    </row>
    <row r="313" spans="2:23" ht="18" customHeight="1" x14ac:dyDescent="0.15">
      <c r="B313" s="144" t="str">
        <f t="shared" ca="1" si="53"/>
        <v>-</v>
      </c>
      <c r="C313" s="135"/>
      <c r="D313" s="135"/>
      <c r="E313" s="141"/>
      <c r="F313" s="139"/>
      <c r="G313" s="126"/>
      <c r="H313" s="126"/>
      <c r="I313" s="126"/>
      <c r="J313" s="126"/>
      <c r="K313" s="127"/>
      <c r="L313" s="127"/>
      <c r="M313" s="127"/>
      <c r="N313" s="143"/>
      <c r="O313" s="143"/>
      <c r="P313" s="39" t="str">
        <f t="shared" si="46"/>
        <v/>
      </c>
      <c r="Q313" s="39" t="str">
        <f t="shared" si="47"/>
        <v/>
      </c>
      <c r="R313" s="39" t="str">
        <f t="shared" si="48"/>
        <v/>
      </c>
      <c r="S313" s="121" t="str">
        <f t="shared" si="49"/>
        <v/>
      </c>
      <c r="T313" s="140"/>
      <c r="U313" s="39" t="str">
        <f t="shared" si="50"/>
        <v/>
      </c>
      <c r="V313" s="39"/>
      <c r="W313" s="138"/>
    </row>
    <row r="314" spans="2:23" ht="18" customHeight="1" x14ac:dyDescent="0.15">
      <c r="B314" s="144" t="str">
        <f t="shared" ca="1" si="53"/>
        <v>-</v>
      </c>
      <c r="C314" s="135"/>
      <c r="D314" s="135"/>
      <c r="E314" s="141"/>
      <c r="F314" s="139"/>
      <c r="G314" s="126"/>
      <c r="H314" s="126"/>
      <c r="I314" s="126"/>
      <c r="J314" s="126"/>
      <c r="K314" s="127"/>
      <c r="L314" s="127"/>
      <c r="M314" s="127"/>
      <c r="N314" s="143"/>
      <c r="O314" s="143"/>
      <c r="P314" s="39" t="str">
        <f t="shared" si="46"/>
        <v/>
      </c>
      <c r="Q314" s="39" t="str">
        <f t="shared" si="47"/>
        <v/>
      </c>
      <c r="R314" s="39" t="str">
        <f t="shared" si="48"/>
        <v/>
      </c>
      <c r="S314" s="121" t="str">
        <f t="shared" si="49"/>
        <v/>
      </c>
      <c r="T314" s="140"/>
      <c r="U314" s="39" t="str">
        <f t="shared" si="50"/>
        <v/>
      </c>
      <c r="V314" s="39"/>
      <c r="W314" s="138"/>
    </row>
    <row r="315" spans="2:23" ht="18" customHeight="1" x14ac:dyDescent="0.15">
      <c r="B315" s="144" t="str">
        <f t="shared" ca="1" si="53"/>
        <v>-</v>
      </c>
      <c r="C315" s="135"/>
      <c r="D315" s="135"/>
      <c r="E315" s="141"/>
      <c r="F315" s="139"/>
      <c r="G315" s="126"/>
      <c r="H315" s="126"/>
      <c r="I315" s="126"/>
      <c r="J315" s="126"/>
      <c r="K315" s="127"/>
      <c r="L315" s="127"/>
      <c r="M315" s="127"/>
      <c r="N315" s="143"/>
      <c r="O315" s="143"/>
      <c r="P315" s="39" t="str">
        <f t="shared" si="46"/>
        <v/>
      </c>
      <c r="Q315" s="39" t="str">
        <f t="shared" si="47"/>
        <v/>
      </c>
      <c r="R315" s="39" t="str">
        <f t="shared" si="48"/>
        <v/>
      </c>
      <c r="S315" s="121" t="str">
        <f t="shared" si="49"/>
        <v/>
      </c>
      <c r="T315" s="140"/>
      <c r="U315" s="39" t="str">
        <f t="shared" si="50"/>
        <v/>
      </c>
      <c r="V315" s="39"/>
      <c r="W315" s="138"/>
    </row>
    <row r="316" spans="2:23" ht="18" customHeight="1" x14ac:dyDescent="0.15">
      <c r="B316" s="144" t="str">
        <f t="shared" ca="1" si="53"/>
        <v>-</v>
      </c>
      <c r="C316" s="135"/>
      <c r="D316" s="135"/>
      <c r="E316" s="141"/>
      <c r="F316" s="139"/>
      <c r="G316" s="126"/>
      <c r="H316" s="126"/>
      <c r="I316" s="126"/>
      <c r="J316" s="126"/>
      <c r="K316" s="127"/>
      <c r="L316" s="127"/>
      <c r="M316" s="127"/>
      <c r="N316" s="143"/>
      <c r="O316" s="143"/>
      <c r="P316" s="39" t="str">
        <f t="shared" si="46"/>
        <v/>
      </c>
      <c r="Q316" s="39" t="str">
        <f t="shared" si="47"/>
        <v/>
      </c>
      <c r="R316" s="39" t="str">
        <f t="shared" si="48"/>
        <v/>
      </c>
      <c r="S316" s="121" t="str">
        <f t="shared" si="49"/>
        <v/>
      </c>
      <c r="T316" s="140"/>
      <c r="U316" s="39" t="str">
        <f t="shared" si="50"/>
        <v/>
      </c>
      <c r="V316" s="39"/>
      <c r="W316" s="138"/>
    </row>
    <row r="317" spans="2:23" ht="18" customHeight="1" x14ac:dyDescent="0.15">
      <c r="B317" s="144" t="str">
        <f t="shared" ca="1" si="53"/>
        <v>-</v>
      </c>
      <c r="C317" s="135"/>
      <c r="D317" s="135"/>
      <c r="E317" s="141"/>
      <c r="F317" s="139"/>
      <c r="G317" s="126"/>
      <c r="H317" s="126"/>
      <c r="I317" s="126"/>
      <c r="J317" s="126"/>
      <c r="K317" s="127"/>
      <c r="L317" s="127"/>
      <c r="M317" s="127"/>
      <c r="N317" s="143"/>
      <c r="O317" s="143"/>
      <c r="P317" s="39" t="str">
        <f t="shared" si="46"/>
        <v/>
      </c>
      <c r="Q317" s="39" t="str">
        <f t="shared" si="47"/>
        <v/>
      </c>
      <c r="R317" s="39" t="str">
        <f t="shared" si="48"/>
        <v/>
      </c>
      <c r="S317" s="121" t="str">
        <f t="shared" si="49"/>
        <v/>
      </c>
      <c r="T317" s="140"/>
      <c r="U317" s="39" t="str">
        <f t="shared" si="50"/>
        <v/>
      </c>
      <c r="V317" s="39"/>
      <c r="W317" s="138"/>
    </row>
    <row r="318" spans="2:23" ht="18" customHeight="1" x14ac:dyDescent="0.15">
      <c r="B318" s="144" t="str">
        <f t="shared" ca="1" si="53"/>
        <v>-</v>
      </c>
      <c r="C318" s="135"/>
      <c r="D318" s="135"/>
      <c r="E318" s="141"/>
      <c r="F318" s="139"/>
      <c r="G318" s="126"/>
      <c r="H318" s="126"/>
      <c r="I318" s="126"/>
      <c r="J318" s="126"/>
      <c r="K318" s="127"/>
      <c r="L318" s="127"/>
      <c r="M318" s="127"/>
      <c r="N318" s="143"/>
      <c r="O318" s="143"/>
      <c r="P318" s="39" t="str">
        <f t="shared" si="46"/>
        <v/>
      </c>
      <c r="Q318" s="39" t="str">
        <f t="shared" si="47"/>
        <v/>
      </c>
      <c r="R318" s="39" t="str">
        <f t="shared" si="48"/>
        <v/>
      </c>
      <c r="S318" s="121" t="str">
        <f t="shared" si="49"/>
        <v/>
      </c>
      <c r="T318" s="140"/>
      <c r="U318" s="39" t="str">
        <f t="shared" si="50"/>
        <v/>
      </c>
      <c r="V318" s="39"/>
      <c r="W318" s="138"/>
    </row>
    <row r="319" spans="2:23" ht="18" customHeight="1" x14ac:dyDescent="0.15">
      <c r="B319" s="144" t="str">
        <f t="shared" ca="1" si="53"/>
        <v>-</v>
      </c>
      <c r="C319" s="135"/>
      <c r="D319" s="135"/>
      <c r="E319" s="141"/>
      <c r="F319" s="139"/>
      <c r="G319" s="126"/>
      <c r="H319" s="126"/>
      <c r="I319" s="126"/>
      <c r="J319" s="126"/>
      <c r="K319" s="127"/>
      <c r="L319" s="127"/>
      <c r="M319" s="127"/>
      <c r="N319" s="143"/>
      <c r="O319" s="143"/>
      <c r="P319" s="39" t="str">
        <f t="shared" si="46"/>
        <v/>
      </c>
      <c r="Q319" s="39" t="str">
        <f t="shared" si="47"/>
        <v/>
      </c>
      <c r="R319" s="39" t="str">
        <f t="shared" si="48"/>
        <v/>
      </c>
      <c r="S319" s="121" t="str">
        <f t="shared" si="49"/>
        <v/>
      </c>
      <c r="T319" s="140"/>
      <c r="U319" s="39" t="str">
        <f t="shared" si="50"/>
        <v/>
      </c>
      <c r="V319" s="39"/>
      <c r="W319" s="138"/>
    </row>
    <row r="320" spans="2:23" ht="18" customHeight="1" x14ac:dyDescent="0.15">
      <c r="B320" s="144" t="str">
        <f t="shared" ca="1" si="53"/>
        <v>-</v>
      </c>
      <c r="C320" s="135"/>
      <c r="D320" s="135"/>
      <c r="E320" s="141"/>
      <c r="F320" s="139"/>
      <c r="G320" s="126"/>
      <c r="H320" s="126"/>
      <c r="I320" s="126"/>
      <c r="J320" s="126"/>
      <c r="K320" s="127"/>
      <c r="L320" s="127"/>
      <c r="M320" s="127"/>
      <c r="N320" s="143"/>
      <c r="O320" s="143"/>
      <c r="P320" s="39" t="str">
        <f t="shared" ref="P320:P383" si="54">IF(OR(ISNUMBER(K320),ISNUMBER(L320),ISNUMBER(M320),ISNUMBER(N320),ISNUMBER(O320)),MIN(K320:O320),"")</f>
        <v/>
      </c>
      <c r="Q320" s="39" t="str">
        <f t="shared" ref="Q320:Q383" si="55">IF(OR(ISNUMBER(K320),ISNUMBER(L320),ISNUMBER(M320),ISNUMBER(N320),ISNUMBER(O320)),AVERAGE(K320:O320),"")</f>
        <v/>
      </c>
      <c r="R320" s="39" t="str">
        <f t="shared" ref="R320:R383" si="56">IF(OR(ISNUMBER(K320),ISNUMBER(L320),ISNUMBER(M320),ISNUMBER(N320),ISNUMBER(O320)),MAX(K320:O320),"")</f>
        <v/>
      </c>
      <c r="S320" s="121" t="str">
        <f t="shared" ref="S320:S383" si="57">IF(AND(ISNUMBER(Q320),Q320&lt;&gt;0),MAX(Q320-P320,R320-Q320)/Q320,"")</f>
        <v/>
      </c>
      <c r="T320" s="140"/>
      <c r="U320" s="39" t="str">
        <f t="shared" ref="U320:U383" si="58">IF(T320="N","",Q320)</f>
        <v/>
      </c>
      <c r="V320" s="39"/>
      <c r="W320" s="138"/>
    </row>
    <row r="321" spans="2:23" ht="18" customHeight="1" x14ac:dyDescent="0.15">
      <c r="B321" s="144" t="str">
        <f t="shared" ca="1" si="53"/>
        <v>-</v>
      </c>
      <c r="C321" s="135"/>
      <c r="D321" s="135"/>
      <c r="E321" s="141"/>
      <c r="F321" s="139"/>
      <c r="G321" s="126"/>
      <c r="H321" s="126"/>
      <c r="I321" s="126"/>
      <c r="J321" s="126"/>
      <c r="K321" s="127"/>
      <c r="L321" s="127"/>
      <c r="M321" s="127"/>
      <c r="N321" s="143"/>
      <c r="O321" s="143"/>
      <c r="P321" s="39" t="str">
        <f t="shared" si="54"/>
        <v/>
      </c>
      <c r="Q321" s="39" t="str">
        <f t="shared" si="55"/>
        <v/>
      </c>
      <c r="R321" s="39" t="str">
        <f t="shared" si="56"/>
        <v/>
      </c>
      <c r="S321" s="121" t="str">
        <f t="shared" si="57"/>
        <v/>
      </c>
      <c r="T321" s="140"/>
      <c r="U321" s="39" t="str">
        <f t="shared" si="58"/>
        <v/>
      </c>
      <c r="V321" s="39"/>
      <c r="W321" s="138"/>
    </row>
    <row r="322" spans="2:23" ht="18" customHeight="1" x14ac:dyDescent="0.15">
      <c r="B322" s="144" t="str">
        <f t="shared" ca="1" si="53"/>
        <v>-</v>
      </c>
      <c r="C322" s="135"/>
      <c r="D322" s="135"/>
      <c r="E322" s="141"/>
      <c r="F322" s="139"/>
      <c r="G322" s="126"/>
      <c r="H322" s="126"/>
      <c r="I322" s="126"/>
      <c r="J322" s="126"/>
      <c r="K322" s="127"/>
      <c r="L322" s="127"/>
      <c r="M322" s="127"/>
      <c r="N322" s="143"/>
      <c r="O322" s="143"/>
      <c r="P322" s="39" t="str">
        <f t="shared" si="54"/>
        <v/>
      </c>
      <c r="Q322" s="39" t="str">
        <f t="shared" si="55"/>
        <v/>
      </c>
      <c r="R322" s="39" t="str">
        <f t="shared" si="56"/>
        <v/>
      </c>
      <c r="S322" s="121" t="str">
        <f t="shared" si="57"/>
        <v/>
      </c>
      <c r="T322" s="140"/>
      <c r="U322" s="39" t="str">
        <f t="shared" si="58"/>
        <v/>
      </c>
      <c r="V322" s="39"/>
      <c r="W322" s="138"/>
    </row>
    <row r="323" spans="2:23" ht="18" customHeight="1" x14ac:dyDescent="0.15">
      <c r="B323" s="144" t="str">
        <f t="shared" ca="1" si="53"/>
        <v>-</v>
      </c>
      <c r="C323" s="135"/>
      <c r="D323" s="135"/>
      <c r="E323" s="141"/>
      <c r="F323" s="139"/>
      <c r="G323" s="126"/>
      <c r="H323" s="126"/>
      <c r="I323" s="126"/>
      <c r="J323" s="126"/>
      <c r="K323" s="127"/>
      <c r="L323" s="127"/>
      <c r="M323" s="127"/>
      <c r="N323" s="143"/>
      <c r="O323" s="143"/>
      <c r="P323" s="39" t="str">
        <f t="shared" si="54"/>
        <v/>
      </c>
      <c r="Q323" s="39" t="str">
        <f t="shared" si="55"/>
        <v/>
      </c>
      <c r="R323" s="39" t="str">
        <f t="shared" si="56"/>
        <v/>
      </c>
      <c r="S323" s="121" t="str">
        <f t="shared" si="57"/>
        <v/>
      </c>
      <c r="T323" s="140"/>
      <c r="U323" s="39" t="str">
        <f t="shared" si="58"/>
        <v/>
      </c>
      <c r="V323" s="39"/>
      <c r="W323" s="138"/>
    </row>
    <row r="324" spans="2:23" ht="18" customHeight="1" x14ac:dyDescent="0.15">
      <c r="B324" s="144" t="str">
        <f t="shared" ca="1" si="53"/>
        <v>-</v>
      </c>
      <c r="C324" s="135"/>
      <c r="D324" s="135"/>
      <c r="E324" s="141"/>
      <c r="F324" s="139"/>
      <c r="G324" s="126"/>
      <c r="H324" s="126"/>
      <c r="I324" s="126"/>
      <c r="J324" s="126"/>
      <c r="K324" s="127"/>
      <c r="L324" s="127"/>
      <c r="M324" s="127"/>
      <c r="N324" s="143"/>
      <c r="O324" s="143"/>
      <c r="P324" s="39" t="str">
        <f t="shared" si="54"/>
        <v/>
      </c>
      <c r="Q324" s="39" t="str">
        <f t="shared" si="55"/>
        <v/>
      </c>
      <c r="R324" s="39" t="str">
        <f t="shared" si="56"/>
        <v/>
      </c>
      <c r="S324" s="121" t="str">
        <f t="shared" si="57"/>
        <v/>
      </c>
      <c r="T324" s="140"/>
      <c r="U324" s="39" t="str">
        <f t="shared" si="58"/>
        <v/>
      </c>
      <c r="V324" s="39"/>
      <c r="W324" s="138"/>
    </row>
    <row r="325" spans="2:23" ht="18" customHeight="1" x14ac:dyDescent="0.15">
      <c r="B325" s="144" t="str">
        <f t="shared" ca="1" si="53"/>
        <v>-</v>
      </c>
      <c r="C325" s="135"/>
      <c r="D325" s="135"/>
      <c r="E325" s="141"/>
      <c r="F325" s="139"/>
      <c r="G325" s="126"/>
      <c r="H325" s="126"/>
      <c r="I325" s="126"/>
      <c r="J325" s="126"/>
      <c r="K325" s="127"/>
      <c r="L325" s="127"/>
      <c r="M325" s="127"/>
      <c r="N325" s="143"/>
      <c r="O325" s="143"/>
      <c r="P325" s="39" t="str">
        <f t="shared" si="54"/>
        <v/>
      </c>
      <c r="Q325" s="39" t="str">
        <f t="shared" si="55"/>
        <v/>
      </c>
      <c r="R325" s="39" t="str">
        <f t="shared" si="56"/>
        <v/>
      </c>
      <c r="S325" s="121" t="str">
        <f t="shared" si="57"/>
        <v/>
      </c>
      <c r="T325" s="140"/>
      <c r="U325" s="39" t="str">
        <f t="shared" si="58"/>
        <v/>
      </c>
      <c r="V325" s="39"/>
      <c r="W325" s="138"/>
    </row>
    <row r="326" spans="2:23" ht="18" customHeight="1" x14ac:dyDescent="0.15">
      <c r="B326" s="144" t="str">
        <f t="shared" ca="1" si="53"/>
        <v>-</v>
      </c>
      <c r="C326" s="135"/>
      <c r="D326" s="135"/>
      <c r="E326" s="141"/>
      <c r="F326" s="139"/>
      <c r="G326" s="126"/>
      <c r="H326" s="126"/>
      <c r="I326" s="126"/>
      <c r="J326" s="126"/>
      <c r="K326" s="127"/>
      <c r="L326" s="127"/>
      <c r="M326" s="127"/>
      <c r="N326" s="143"/>
      <c r="O326" s="143"/>
      <c r="P326" s="39" t="str">
        <f t="shared" si="54"/>
        <v/>
      </c>
      <c r="Q326" s="39" t="str">
        <f t="shared" si="55"/>
        <v/>
      </c>
      <c r="R326" s="39" t="str">
        <f t="shared" si="56"/>
        <v/>
      </c>
      <c r="S326" s="121" t="str">
        <f t="shared" si="57"/>
        <v/>
      </c>
      <c r="T326" s="140"/>
      <c r="U326" s="39" t="str">
        <f t="shared" si="58"/>
        <v/>
      </c>
      <c r="V326" s="39"/>
      <c r="W326" s="138"/>
    </row>
    <row r="327" spans="2:23" ht="18" customHeight="1" x14ac:dyDescent="0.15">
      <c r="B327" s="144" t="str">
        <f t="shared" ca="1" si="53"/>
        <v>-</v>
      </c>
      <c r="C327" s="135"/>
      <c r="D327" s="135"/>
      <c r="E327" s="141"/>
      <c r="F327" s="139"/>
      <c r="G327" s="126"/>
      <c r="H327" s="126"/>
      <c r="I327" s="126"/>
      <c r="J327" s="126"/>
      <c r="K327" s="127"/>
      <c r="L327" s="127"/>
      <c r="M327" s="127"/>
      <c r="N327" s="143"/>
      <c r="O327" s="143"/>
      <c r="P327" s="39" t="str">
        <f t="shared" si="54"/>
        <v/>
      </c>
      <c r="Q327" s="39" t="str">
        <f t="shared" si="55"/>
        <v/>
      </c>
      <c r="R327" s="39" t="str">
        <f t="shared" si="56"/>
        <v/>
      </c>
      <c r="S327" s="121" t="str">
        <f t="shared" si="57"/>
        <v/>
      </c>
      <c r="T327" s="140"/>
      <c r="U327" s="39" t="str">
        <f t="shared" si="58"/>
        <v/>
      </c>
      <c r="V327" s="39"/>
      <c r="W327" s="138"/>
    </row>
    <row r="328" spans="2:23" ht="18" customHeight="1" x14ac:dyDescent="0.15">
      <c r="B328" s="144" t="str">
        <f t="shared" ca="1" si="53"/>
        <v>-</v>
      </c>
      <c r="C328" s="135"/>
      <c r="D328" s="135"/>
      <c r="E328" s="141"/>
      <c r="F328" s="139"/>
      <c r="G328" s="126"/>
      <c r="H328" s="126"/>
      <c r="I328" s="126"/>
      <c r="J328" s="126"/>
      <c r="K328" s="127"/>
      <c r="L328" s="127"/>
      <c r="M328" s="127"/>
      <c r="N328" s="143"/>
      <c r="O328" s="143"/>
      <c r="P328" s="39" t="str">
        <f t="shared" si="54"/>
        <v/>
      </c>
      <c r="Q328" s="39" t="str">
        <f t="shared" si="55"/>
        <v/>
      </c>
      <c r="R328" s="39" t="str">
        <f t="shared" si="56"/>
        <v/>
      </c>
      <c r="S328" s="121" t="str">
        <f t="shared" si="57"/>
        <v/>
      </c>
      <c r="T328" s="140"/>
      <c r="U328" s="39" t="str">
        <f t="shared" si="58"/>
        <v/>
      </c>
      <c r="V328" s="39"/>
      <c r="W328" s="138"/>
    </row>
    <row r="329" spans="2:23" ht="18" customHeight="1" x14ac:dyDescent="0.15">
      <c r="B329" s="144" t="str">
        <f t="shared" ca="1" si="53"/>
        <v>-</v>
      </c>
      <c r="C329" s="135"/>
      <c r="D329" s="135"/>
      <c r="E329" s="141"/>
      <c r="F329" s="139"/>
      <c r="G329" s="126"/>
      <c r="H329" s="126"/>
      <c r="I329" s="126"/>
      <c r="J329" s="126"/>
      <c r="K329" s="127"/>
      <c r="L329" s="127"/>
      <c r="M329" s="127"/>
      <c r="N329" s="143"/>
      <c r="O329" s="143"/>
      <c r="P329" s="39" t="str">
        <f t="shared" si="54"/>
        <v/>
      </c>
      <c r="Q329" s="39" t="str">
        <f t="shared" si="55"/>
        <v/>
      </c>
      <c r="R329" s="39" t="str">
        <f t="shared" si="56"/>
        <v/>
      </c>
      <c r="S329" s="121" t="str">
        <f t="shared" si="57"/>
        <v/>
      </c>
      <c r="T329" s="140"/>
      <c r="U329" s="39" t="str">
        <f t="shared" si="58"/>
        <v/>
      </c>
      <c r="V329" s="39"/>
      <c r="W329" s="138"/>
    </row>
    <row r="330" spans="2:23" ht="18" customHeight="1" x14ac:dyDescent="0.15">
      <c r="B330" s="144" t="str">
        <f t="shared" ca="1" si="53"/>
        <v>-</v>
      </c>
      <c r="C330" s="135"/>
      <c r="D330" s="135"/>
      <c r="E330" s="141"/>
      <c r="F330" s="139"/>
      <c r="G330" s="126"/>
      <c r="H330" s="126"/>
      <c r="I330" s="126"/>
      <c r="J330" s="126"/>
      <c r="K330" s="127"/>
      <c r="L330" s="127"/>
      <c r="M330" s="127"/>
      <c r="N330" s="143"/>
      <c r="O330" s="143"/>
      <c r="P330" s="39" t="str">
        <f t="shared" si="54"/>
        <v/>
      </c>
      <c r="Q330" s="39" t="str">
        <f t="shared" si="55"/>
        <v/>
      </c>
      <c r="R330" s="39" t="str">
        <f t="shared" si="56"/>
        <v/>
      </c>
      <c r="S330" s="121" t="str">
        <f t="shared" si="57"/>
        <v/>
      </c>
      <c r="T330" s="140"/>
      <c r="U330" s="39" t="str">
        <f t="shared" si="58"/>
        <v/>
      </c>
      <c r="V330" s="39"/>
      <c r="W330" s="138"/>
    </row>
    <row r="331" spans="2:23" ht="18" customHeight="1" x14ac:dyDescent="0.15">
      <c r="B331" s="144" t="str">
        <f t="shared" ca="1" si="53"/>
        <v>-</v>
      </c>
      <c r="C331" s="135"/>
      <c r="D331" s="135"/>
      <c r="E331" s="141"/>
      <c r="F331" s="139"/>
      <c r="G331" s="126"/>
      <c r="H331" s="126"/>
      <c r="I331" s="126"/>
      <c r="J331" s="126"/>
      <c r="K331" s="127"/>
      <c r="L331" s="127"/>
      <c r="M331" s="127"/>
      <c r="N331" s="143"/>
      <c r="O331" s="143"/>
      <c r="P331" s="39" t="str">
        <f t="shared" si="54"/>
        <v/>
      </c>
      <c r="Q331" s="39" t="str">
        <f t="shared" si="55"/>
        <v/>
      </c>
      <c r="R331" s="39" t="str">
        <f t="shared" si="56"/>
        <v/>
      </c>
      <c r="S331" s="121" t="str">
        <f t="shared" si="57"/>
        <v/>
      </c>
      <c r="T331" s="140"/>
      <c r="U331" s="39" t="str">
        <f t="shared" si="58"/>
        <v/>
      </c>
      <c r="V331" s="39"/>
      <c r="W331" s="138"/>
    </row>
    <row r="332" spans="2:23" ht="18" customHeight="1" x14ac:dyDescent="0.15">
      <c r="B332" s="144" t="str">
        <f t="shared" ca="1" si="53"/>
        <v>-</v>
      </c>
      <c r="C332" s="135"/>
      <c r="D332" s="135"/>
      <c r="E332" s="141"/>
      <c r="F332" s="139"/>
      <c r="G332" s="126"/>
      <c r="H332" s="126"/>
      <c r="I332" s="126"/>
      <c r="J332" s="126"/>
      <c r="K332" s="127"/>
      <c r="L332" s="127"/>
      <c r="M332" s="127"/>
      <c r="N332" s="143"/>
      <c r="O332" s="143"/>
      <c r="P332" s="39" t="str">
        <f t="shared" si="54"/>
        <v/>
      </c>
      <c r="Q332" s="39" t="str">
        <f t="shared" si="55"/>
        <v/>
      </c>
      <c r="R332" s="39" t="str">
        <f t="shared" si="56"/>
        <v/>
      </c>
      <c r="S332" s="121" t="str">
        <f t="shared" si="57"/>
        <v/>
      </c>
      <c r="T332" s="140"/>
      <c r="U332" s="39" t="str">
        <f t="shared" si="58"/>
        <v/>
      </c>
      <c r="V332" s="39"/>
      <c r="W332" s="138"/>
    </row>
    <row r="333" spans="2:23" ht="18" customHeight="1" x14ac:dyDescent="0.15">
      <c r="B333" s="144" t="str">
        <f t="shared" ca="1" si="53"/>
        <v>-</v>
      </c>
      <c r="C333" s="135"/>
      <c r="D333" s="135"/>
      <c r="E333" s="141"/>
      <c r="F333" s="139"/>
      <c r="G333" s="126"/>
      <c r="H333" s="126"/>
      <c r="I333" s="126"/>
      <c r="J333" s="126"/>
      <c r="K333" s="127"/>
      <c r="L333" s="127"/>
      <c r="M333" s="127"/>
      <c r="N333" s="143"/>
      <c r="O333" s="143"/>
      <c r="P333" s="39" t="str">
        <f t="shared" si="54"/>
        <v/>
      </c>
      <c r="Q333" s="39" t="str">
        <f t="shared" si="55"/>
        <v/>
      </c>
      <c r="R333" s="39" t="str">
        <f t="shared" si="56"/>
        <v/>
      </c>
      <c r="S333" s="121" t="str">
        <f t="shared" si="57"/>
        <v/>
      </c>
      <c r="T333" s="140"/>
      <c r="U333" s="39" t="str">
        <f t="shared" si="58"/>
        <v/>
      </c>
      <c r="V333" s="39"/>
      <c r="W333" s="138"/>
    </row>
    <row r="334" spans="2:23" ht="18" customHeight="1" x14ac:dyDescent="0.15">
      <c r="B334" s="144" t="str">
        <f t="shared" ca="1" si="53"/>
        <v>-</v>
      </c>
      <c r="C334" s="135"/>
      <c r="D334" s="135"/>
      <c r="E334" s="141"/>
      <c r="F334" s="139"/>
      <c r="G334" s="126"/>
      <c r="H334" s="126"/>
      <c r="I334" s="126"/>
      <c r="J334" s="126"/>
      <c r="K334" s="127"/>
      <c r="L334" s="127"/>
      <c r="M334" s="127"/>
      <c r="N334" s="143"/>
      <c r="O334" s="143"/>
      <c r="P334" s="39" t="str">
        <f t="shared" si="54"/>
        <v/>
      </c>
      <c r="Q334" s="39" t="str">
        <f t="shared" si="55"/>
        <v/>
      </c>
      <c r="R334" s="39" t="str">
        <f t="shared" si="56"/>
        <v/>
      </c>
      <c r="S334" s="121" t="str">
        <f t="shared" si="57"/>
        <v/>
      </c>
      <c r="T334" s="140"/>
      <c r="U334" s="39" t="str">
        <f t="shared" si="58"/>
        <v/>
      </c>
      <c r="V334" s="39"/>
      <c r="W334" s="138"/>
    </row>
    <row r="335" spans="2:23" ht="18" customHeight="1" x14ac:dyDescent="0.15">
      <c r="B335" s="144" t="str">
        <f t="shared" ca="1" si="53"/>
        <v>-</v>
      </c>
      <c r="C335" s="135"/>
      <c r="D335" s="135"/>
      <c r="E335" s="141"/>
      <c r="F335" s="139"/>
      <c r="G335" s="126"/>
      <c r="H335" s="126"/>
      <c r="I335" s="126"/>
      <c r="J335" s="126"/>
      <c r="K335" s="127"/>
      <c r="L335" s="127"/>
      <c r="M335" s="127"/>
      <c r="N335" s="143"/>
      <c r="O335" s="143"/>
      <c r="P335" s="39" t="str">
        <f t="shared" si="54"/>
        <v/>
      </c>
      <c r="Q335" s="39" t="str">
        <f t="shared" si="55"/>
        <v/>
      </c>
      <c r="R335" s="39" t="str">
        <f t="shared" si="56"/>
        <v/>
      </c>
      <c r="S335" s="121" t="str">
        <f t="shared" si="57"/>
        <v/>
      </c>
      <c r="T335" s="140"/>
      <c r="U335" s="39" t="str">
        <f t="shared" si="58"/>
        <v/>
      </c>
      <c r="V335" s="39"/>
      <c r="W335" s="138"/>
    </row>
    <row r="336" spans="2:23" ht="18" customHeight="1" x14ac:dyDescent="0.15">
      <c r="B336" s="144" t="str">
        <f t="shared" ca="1" si="53"/>
        <v>-</v>
      </c>
      <c r="C336" s="135"/>
      <c r="D336" s="135"/>
      <c r="E336" s="141"/>
      <c r="F336" s="139"/>
      <c r="G336" s="126"/>
      <c r="H336" s="126"/>
      <c r="I336" s="126"/>
      <c r="J336" s="126"/>
      <c r="K336" s="127"/>
      <c r="L336" s="127"/>
      <c r="M336" s="127"/>
      <c r="N336" s="143"/>
      <c r="O336" s="143"/>
      <c r="P336" s="39" t="str">
        <f t="shared" si="54"/>
        <v/>
      </c>
      <c r="Q336" s="39" t="str">
        <f t="shared" si="55"/>
        <v/>
      </c>
      <c r="R336" s="39" t="str">
        <f t="shared" si="56"/>
        <v/>
      </c>
      <c r="S336" s="121" t="str">
        <f t="shared" si="57"/>
        <v/>
      </c>
      <c r="T336" s="140"/>
      <c r="U336" s="39" t="str">
        <f t="shared" si="58"/>
        <v/>
      </c>
      <c r="V336" s="39"/>
      <c r="W336" s="138"/>
    </row>
    <row r="337" spans="2:23" ht="18" customHeight="1" x14ac:dyDescent="0.15">
      <c r="B337" s="144" t="str">
        <f t="shared" ca="1" si="53"/>
        <v>-</v>
      </c>
      <c r="C337" s="135"/>
      <c r="D337" s="135"/>
      <c r="E337" s="141"/>
      <c r="F337" s="139"/>
      <c r="G337" s="126"/>
      <c r="H337" s="126"/>
      <c r="I337" s="126"/>
      <c r="J337" s="126"/>
      <c r="K337" s="127"/>
      <c r="L337" s="127"/>
      <c r="M337" s="127"/>
      <c r="N337" s="143"/>
      <c r="O337" s="143"/>
      <c r="P337" s="39" t="str">
        <f t="shared" si="54"/>
        <v/>
      </c>
      <c r="Q337" s="39" t="str">
        <f t="shared" si="55"/>
        <v/>
      </c>
      <c r="R337" s="39" t="str">
        <f t="shared" si="56"/>
        <v/>
      </c>
      <c r="S337" s="121" t="str">
        <f t="shared" si="57"/>
        <v/>
      </c>
      <c r="T337" s="140"/>
      <c r="U337" s="39" t="str">
        <f t="shared" si="58"/>
        <v/>
      </c>
      <c r="V337" s="39"/>
      <c r="W337" s="138"/>
    </row>
    <row r="338" spans="2:23" ht="18" customHeight="1" x14ac:dyDescent="0.15">
      <c r="B338" s="144" t="str">
        <f t="shared" ca="1" si="53"/>
        <v>-</v>
      </c>
      <c r="C338" s="135"/>
      <c r="D338" s="135"/>
      <c r="E338" s="141"/>
      <c r="F338" s="139"/>
      <c r="G338" s="126"/>
      <c r="H338" s="126"/>
      <c r="I338" s="126"/>
      <c r="J338" s="126"/>
      <c r="K338" s="127"/>
      <c r="L338" s="127"/>
      <c r="M338" s="127"/>
      <c r="N338" s="143"/>
      <c r="O338" s="143"/>
      <c r="P338" s="39" t="str">
        <f t="shared" si="54"/>
        <v/>
      </c>
      <c r="Q338" s="39" t="str">
        <f t="shared" si="55"/>
        <v/>
      </c>
      <c r="R338" s="39" t="str">
        <f t="shared" si="56"/>
        <v/>
      </c>
      <c r="S338" s="121" t="str">
        <f t="shared" si="57"/>
        <v/>
      </c>
      <c r="T338" s="140"/>
      <c r="U338" s="39" t="str">
        <f t="shared" si="58"/>
        <v/>
      </c>
      <c r="V338" s="39"/>
      <c r="W338" s="138"/>
    </row>
    <row r="339" spans="2:23" ht="18" customHeight="1" x14ac:dyDescent="0.15">
      <c r="B339" s="144" t="str">
        <f t="shared" ca="1" si="53"/>
        <v>-</v>
      </c>
      <c r="C339" s="135"/>
      <c r="D339" s="135"/>
      <c r="E339" s="141"/>
      <c r="F339" s="139"/>
      <c r="G339" s="126"/>
      <c r="H339" s="126"/>
      <c r="I339" s="126"/>
      <c r="J339" s="126"/>
      <c r="K339" s="127"/>
      <c r="L339" s="127"/>
      <c r="M339" s="127"/>
      <c r="N339" s="143"/>
      <c r="O339" s="143"/>
      <c r="P339" s="39" t="str">
        <f t="shared" si="54"/>
        <v/>
      </c>
      <c r="Q339" s="39" t="str">
        <f t="shared" si="55"/>
        <v/>
      </c>
      <c r="R339" s="39" t="str">
        <f t="shared" si="56"/>
        <v/>
      </c>
      <c r="S339" s="121" t="str">
        <f t="shared" si="57"/>
        <v/>
      </c>
      <c r="T339" s="140"/>
      <c r="U339" s="39" t="str">
        <f t="shared" si="58"/>
        <v/>
      </c>
      <c r="V339" s="39"/>
      <c r="W339" s="138"/>
    </row>
    <row r="340" spans="2:23" ht="18" customHeight="1" x14ac:dyDescent="0.15">
      <c r="B340" s="144" t="str">
        <f t="shared" ca="1" si="53"/>
        <v>-</v>
      </c>
      <c r="C340" s="135"/>
      <c r="D340" s="135"/>
      <c r="E340" s="141"/>
      <c r="F340" s="139"/>
      <c r="G340" s="126"/>
      <c r="H340" s="126"/>
      <c r="I340" s="126"/>
      <c r="J340" s="126"/>
      <c r="K340" s="127"/>
      <c r="L340" s="127"/>
      <c r="M340" s="127"/>
      <c r="N340" s="143"/>
      <c r="O340" s="143"/>
      <c r="P340" s="39" t="str">
        <f t="shared" si="54"/>
        <v/>
      </c>
      <c r="Q340" s="39" t="str">
        <f t="shared" si="55"/>
        <v/>
      </c>
      <c r="R340" s="39" t="str">
        <f t="shared" si="56"/>
        <v/>
      </c>
      <c r="S340" s="121" t="str">
        <f t="shared" si="57"/>
        <v/>
      </c>
      <c r="T340" s="140"/>
      <c r="U340" s="39" t="str">
        <f t="shared" si="58"/>
        <v/>
      </c>
      <c r="V340" s="39"/>
      <c r="W340" s="138"/>
    </row>
    <row r="341" spans="2:23" ht="18" customHeight="1" x14ac:dyDescent="0.15">
      <c r="B341" s="144" t="str">
        <f t="shared" ca="1" si="53"/>
        <v>-</v>
      </c>
      <c r="C341" s="135"/>
      <c r="D341" s="135"/>
      <c r="E341" s="141"/>
      <c r="F341" s="139"/>
      <c r="G341" s="126"/>
      <c r="H341" s="126"/>
      <c r="I341" s="126"/>
      <c r="J341" s="126"/>
      <c r="K341" s="127"/>
      <c r="L341" s="127"/>
      <c r="M341" s="127"/>
      <c r="N341" s="143"/>
      <c r="O341" s="143"/>
      <c r="P341" s="39" t="str">
        <f t="shared" si="54"/>
        <v/>
      </c>
      <c r="Q341" s="39" t="str">
        <f t="shared" si="55"/>
        <v/>
      </c>
      <c r="R341" s="39" t="str">
        <f t="shared" si="56"/>
        <v/>
      </c>
      <c r="S341" s="121" t="str">
        <f t="shared" si="57"/>
        <v/>
      </c>
      <c r="T341" s="140"/>
      <c r="U341" s="39" t="str">
        <f t="shared" si="58"/>
        <v/>
      </c>
      <c r="V341" s="39"/>
      <c r="W341" s="138"/>
    </row>
    <row r="342" spans="2:23" ht="18" customHeight="1" x14ac:dyDescent="0.15">
      <c r="B342" s="144" t="str">
        <f t="shared" ca="1" si="53"/>
        <v>-</v>
      </c>
      <c r="C342" s="135"/>
      <c r="D342" s="135"/>
      <c r="E342" s="141"/>
      <c r="F342" s="139"/>
      <c r="G342" s="126"/>
      <c r="H342" s="126"/>
      <c r="I342" s="126"/>
      <c r="J342" s="126"/>
      <c r="K342" s="127"/>
      <c r="L342" s="127"/>
      <c r="M342" s="127"/>
      <c r="N342" s="143"/>
      <c r="O342" s="143"/>
      <c r="P342" s="39" t="str">
        <f t="shared" si="54"/>
        <v/>
      </c>
      <c r="Q342" s="39" t="str">
        <f t="shared" si="55"/>
        <v/>
      </c>
      <c r="R342" s="39" t="str">
        <f t="shared" si="56"/>
        <v/>
      </c>
      <c r="S342" s="121" t="str">
        <f t="shared" si="57"/>
        <v/>
      </c>
      <c r="T342" s="140"/>
      <c r="U342" s="39" t="str">
        <f t="shared" si="58"/>
        <v/>
      </c>
      <c r="V342" s="39"/>
      <c r="W342" s="138"/>
    </row>
    <row r="343" spans="2:23" ht="18" customHeight="1" x14ac:dyDescent="0.15">
      <c r="B343" s="144" t="str">
        <f t="shared" ref="B343:B374" ca="1" si="59">IF(ISBLANK(D487),"-",COUNT(OFFSET(B$6,0,0,ROW()-ROW(B$6)))+1)</f>
        <v>-</v>
      </c>
      <c r="C343" s="135"/>
      <c r="D343" s="135"/>
      <c r="E343" s="141"/>
      <c r="F343" s="139"/>
      <c r="G343" s="126"/>
      <c r="H343" s="126"/>
      <c r="I343" s="126"/>
      <c r="J343" s="126"/>
      <c r="K343" s="127"/>
      <c r="L343" s="127"/>
      <c r="M343" s="127"/>
      <c r="N343" s="143"/>
      <c r="O343" s="143"/>
      <c r="P343" s="39" t="str">
        <f t="shared" si="54"/>
        <v/>
      </c>
      <c r="Q343" s="39" t="str">
        <f t="shared" si="55"/>
        <v/>
      </c>
      <c r="R343" s="39" t="str">
        <f t="shared" si="56"/>
        <v/>
      </c>
      <c r="S343" s="121" t="str">
        <f t="shared" si="57"/>
        <v/>
      </c>
      <c r="T343" s="140"/>
      <c r="U343" s="39" t="str">
        <f t="shared" si="58"/>
        <v/>
      </c>
      <c r="V343" s="39"/>
      <c r="W343" s="138"/>
    </row>
    <row r="344" spans="2:23" ht="18" customHeight="1" x14ac:dyDescent="0.15">
      <c r="B344" s="144" t="str">
        <f t="shared" ca="1" si="59"/>
        <v>-</v>
      </c>
      <c r="C344" s="135"/>
      <c r="D344" s="135"/>
      <c r="E344" s="141"/>
      <c r="F344" s="139"/>
      <c r="G344" s="126"/>
      <c r="H344" s="126"/>
      <c r="I344" s="126"/>
      <c r="J344" s="126"/>
      <c r="K344" s="127"/>
      <c r="L344" s="127"/>
      <c r="M344" s="127"/>
      <c r="N344" s="143"/>
      <c r="O344" s="143"/>
      <c r="P344" s="39" t="str">
        <f t="shared" si="54"/>
        <v/>
      </c>
      <c r="Q344" s="39" t="str">
        <f t="shared" si="55"/>
        <v/>
      </c>
      <c r="R344" s="39" t="str">
        <f t="shared" si="56"/>
        <v/>
      </c>
      <c r="S344" s="121" t="str">
        <f t="shared" si="57"/>
        <v/>
      </c>
      <c r="T344" s="140"/>
      <c r="U344" s="39" t="str">
        <f t="shared" si="58"/>
        <v/>
      </c>
      <c r="V344" s="39"/>
      <c r="W344" s="138"/>
    </row>
    <row r="345" spans="2:23" ht="18" customHeight="1" x14ac:dyDescent="0.15">
      <c r="B345" s="144" t="str">
        <f t="shared" ca="1" si="59"/>
        <v>-</v>
      </c>
      <c r="C345" s="135"/>
      <c r="D345" s="135"/>
      <c r="E345" s="141"/>
      <c r="F345" s="139"/>
      <c r="G345" s="126"/>
      <c r="H345" s="126"/>
      <c r="I345" s="126"/>
      <c r="J345" s="126"/>
      <c r="K345" s="127"/>
      <c r="L345" s="127"/>
      <c r="M345" s="127"/>
      <c r="N345" s="143"/>
      <c r="O345" s="143"/>
      <c r="P345" s="39" t="str">
        <f t="shared" si="54"/>
        <v/>
      </c>
      <c r="Q345" s="39" t="str">
        <f t="shared" si="55"/>
        <v/>
      </c>
      <c r="R345" s="39" t="str">
        <f t="shared" si="56"/>
        <v/>
      </c>
      <c r="S345" s="121" t="str">
        <f t="shared" si="57"/>
        <v/>
      </c>
      <c r="T345" s="140"/>
      <c r="U345" s="39" t="str">
        <f t="shared" si="58"/>
        <v/>
      </c>
      <c r="V345" s="39"/>
      <c r="W345" s="138"/>
    </row>
    <row r="346" spans="2:23" ht="18" customHeight="1" x14ac:dyDescent="0.15">
      <c r="B346" s="144" t="str">
        <f t="shared" ca="1" si="59"/>
        <v>-</v>
      </c>
      <c r="C346" s="135"/>
      <c r="D346" s="135"/>
      <c r="E346" s="141"/>
      <c r="F346" s="139"/>
      <c r="G346" s="126"/>
      <c r="H346" s="126"/>
      <c r="I346" s="126"/>
      <c r="J346" s="126"/>
      <c r="K346" s="127"/>
      <c r="L346" s="127"/>
      <c r="M346" s="127"/>
      <c r="N346" s="143"/>
      <c r="O346" s="143"/>
      <c r="P346" s="39" t="str">
        <f t="shared" si="54"/>
        <v/>
      </c>
      <c r="Q346" s="39" t="str">
        <f t="shared" si="55"/>
        <v/>
      </c>
      <c r="R346" s="39" t="str">
        <f t="shared" si="56"/>
        <v/>
      </c>
      <c r="S346" s="121" t="str">
        <f t="shared" si="57"/>
        <v/>
      </c>
      <c r="T346" s="140"/>
      <c r="U346" s="39" t="str">
        <f t="shared" si="58"/>
        <v/>
      </c>
      <c r="V346" s="39"/>
      <c r="W346" s="138"/>
    </row>
    <row r="347" spans="2:23" ht="18" customHeight="1" x14ac:dyDescent="0.15">
      <c r="B347" s="144" t="str">
        <f t="shared" ca="1" si="59"/>
        <v>-</v>
      </c>
      <c r="C347" s="135"/>
      <c r="D347" s="135"/>
      <c r="E347" s="141"/>
      <c r="F347" s="139"/>
      <c r="G347" s="126"/>
      <c r="H347" s="126"/>
      <c r="I347" s="126"/>
      <c r="J347" s="126"/>
      <c r="K347" s="127"/>
      <c r="L347" s="127"/>
      <c r="M347" s="127"/>
      <c r="N347" s="143"/>
      <c r="O347" s="143"/>
      <c r="P347" s="39" t="str">
        <f t="shared" si="54"/>
        <v/>
      </c>
      <c r="Q347" s="39" t="str">
        <f t="shared" si="55"/>
        <v/>
      </c>
      <c r="R347" s="39" t="str">
        <f t="shared" si="56"/>
        <v/>
      </c>
      <c r="S347" s="121" t="str">
        <f t="shared" si="57"/>
        <v/>
      </c>
      <c r="T347" s="140"/>
      <c r="U347" s="39" t="str">
        <f t="shared" si="58"/>
        <v/>
      </c>
      <c r="V347" s="39"/>
      <c r="W347" s="138"/>
    </row>
    <row r="348" spans="2:23" ht="18" customHeight="1" x14ac:dyDescent="0.15">
      <c r="B348" s="144" t="str">
        <f t="shared" ca="1" si="59"/>
        <v>-</v>
      </c>
      <c r="C348" s="135"/>
      <c r="D348" s="135"/>
      <c r="E348" s="141"/>
      <c r="F348" s="139"/>
      <c r="G348" s="126"/>
      <c r="H348" s="126"/>
      <c r="I348" s="126"/>
      <c r="J348" s="126"/>
      <c r="K348" s="127"/>
      <c r="L348" s="127"/>
      <c r="M348" s="127"/>
      <c r="N348" s="143"/>
      <c r="O348" s="143"/>
      <c r="P348" s="39" t="str">
        <f t="shared" si="54"/>
        <v/>
      </c>
      <c r="Q348" s="39" t="str">
        <f t="shared" si="55"/>
        <v/>
      </c>
      <c r="R348" s="39" t="str">
        <f t="shared" si="56"/>
        <v/>
      </c>
      <c r="S348" s="121" t="str">
        <f t="shared" si="57"/>
        <v/>
      </c>
      <c r="T348" s="140"/>
      <c r="U348" s="39" t="str">
        <f t="shared" si="58"/>
        <v/>
      </c>
      <c r="V348" s="39"/>
      <c r="W348" s="138"/>
    </row>
    <row r="349" spans="2:23" ht="18" customHeight="1" x14ac:dyDescent="0.15">
      <c r="B349" s="144" t="str">
        <f t="shared" ca="1" si="59"/>
        <v>-</v>
      </c>
      <c r="C349" s="135"/>
      <c r="D349" s="135"/>
      <c r="E349" s="141"/>
      <c r="F349" s="139"/>
      <c r="G349" s="126"/>
      <c r="H349" s="126"/>
      <c r="I349" s="126"/>
      <c r="J349" s="126"/>
      <c r="K349" s="127"/>
      <c r="L349" s="127"/>
      <c r="M349" s="127"/>
      <c r="N349" s="143"/>
      <c r="O349" s="143"/>
      <c r="P349" s="39" t="str">
        <f t="shared" si="54"/>
        <v/>
      </c>
      <c r="Q349" s="39" t="str">
        <f t="shared" si="55"/>
        <v/>
      </c>
      <c r="R349" s="39" t="str">
        <f t="shared" si="56"/>
        <v/>
      </c>
      <c r="S349" s="121" t="str">
        <f t="shared" si="57"/>
        <v/>
      </c>
      <c r="T349" s="140"/>
      <c r="U349" s="39" t="str">
        <f t="shared" si="58"/>
        <v/>
      </c>
      <c r="V349" s="39"/>
      <c r="W349" s="138"/>
    </row>
    <row r="350" spans="2:23" ht="18" customHeight="1" x14ac:dyDescent="0.15">
      <c r="B350" s="144" t="str">
        <f t="shared" ca="1" si="59"/>
        <v>-</v>
      </c>
      <c r="C350" s="135"/>
      <c r="D350" s="135"/>
      <c r="E350" s="141"/>
      <c r="F350" s="139"/>
      <c r="G350" s="126"/>
      <c r="H350" s="126"/>
      <c r="I350" s="126"/>
      <c r="J350" s="126"/>
      <c r="K350" s="127"/>
      <c r="L350" s="127"/>
      <c r="M350" s="127"/>
      <c r="N350" s="143"/>
      <c r="O350" s="143"/>
      <c r="P350" s="39" t="str">
        <f t="shared" si="54"/>
        <v/>
      </c>
      <c r="Q350" s="39" t="str">
        <f t="shared" si="55"/>
        <v/>
      </c>
      <c r="R350" s="39" t="str">
        <f t="shared" si="56"/>
        <v/>
      </c>
      <c r="S350" s="121" t="str">
        <f t="shared" si="57"/>
        <v/>
      </c>
      <c r="T350" s="140"/>
      <c r="U350" s="39" t="str">
        <f t="shared" si="58"/>
        <v/>
      </c>
      <c r="V350" s="39"/>
      <c r="W350" s="138"/>
    </row>
    <row r="351" spans="2:23" ht="18" customHeight="1" x14ac:dyDescent="0.15">
      <c r="B351" s="144" t="str">
        <f t="shared" ca="1" si="59"/>
        <v>-</v>
      </c>
      <c r="C351" s="135"/>
      <c r="D351" s="135"/>
      <c r="E351" s="141"/>
      <c r="F351" s="139"/>
      <c r="G351" s="126"/>
      <c r="H351" s="126"/>
      <c r="I351" s="126"/>
      <c r="J351" s="126"/>
      <c r="K351" s="127"/>
      <c r="L351" s="127"/>
      <c r="M351" s="127"/>
      <c r="N351" s="143"/>
      <c r="O351" s="143"/>
      <c r="P351" s="39" t="str">
        <f t="shared" si="54"/>
        <v/>
      </c>
      <c r="Q351" s="39" t="str">
        <f t="shared" si="55"/>
        <v/>
      </c>
      <c r="R351" s="39" t="str">
        <f t="shared" si="56"/>
        <v/>
      </c>
      <c r="S351" s="121" t="str">
        <f t="shared" si="57"/>
        <v/>
      </c>
      <c r="T351" s="140"/>
      <c r="U351" s="39" t="str">
        <f t="shared" si="58"/>
        <v/>
      </c>
      <c r="V351" s="39"/>
      <c r="W351" s="138"/>
    </row>
    <row r="352" spans="2:23" ht="18" customHeight="1" x14ac:dyDescent="0.15">
      <c r="B352" s="144" t="str">
        <f t="shared" ca="1" si="59"/>
        <v>-</v>
      </c>
      <c r="C352" s="135"/>
      <c r="D352" s="135"/>
      <c r="E352" s="141"/>
      <c r="F352" s="139"/>
      <c r="G352" s="126"/>
      <c r="H352" s="126"/>
      <c r="I352" s="126"/>
      <c r="J352" s="126"/>
      <c r="K352" s="127"/>
      <c r="L352" s="127"/>
      <c r="M352" s="127"/>
      <c r="N352" s="143"/>
      <c r="O352" s="143"/>
      <c r="P352" s="39" t="str">
        <f t="shared" si="54"/>
        <v/>
      </c>
      <c r="Q352" s="39" t="str">
        <f t="shared" si="55"/>
        <v/>
      </c>
      <c r="R352" s="39" t="str">
        <f t="shared" si="56"/>
        <v/>
      </c>
      <c r="S352" s="121" t="str">
        <f t="shared" si="57"/>
        <v/>
      </c>
      <c r="T352" s="140"/>
      <c r="U352" s="39" t="str">
        <f t="shared" si="58"/>
        <v/>
      </c>
      <c r="V352" s="39"/>
      <c r="W352" s="138"/>
    </row>
    <row r="353" spans="2:23" ht="18" customHeight="1" x14ac:dyDescent="0.15">
      <c r="B353" s="144" t="str">
        <f t="shared" ca="1" si="59"/>
        <v>-</v>
      </c>
      <c r="C353" s="135"/>
      <c r="D353" s="135"/>
      <c r="E353" s="141"/>
      <c r="F353" s="139"/>
      <c r="G353" s="126"/>
      <c r="H353" s="126"/>
      <c r="I353" s="126"/>
      <c r="J353" s="126"/>
      <c r="K353" s="127"/>
      <c r="L353" s="127"/>
      <c r="M353" s="127"/>
      <c r="N353" s="143"/>
      <c r="O353" s="143"/>
      <c r="P353" s="39" t="str">
        <f t="shared" si="54"/>
        <v/>
      </c>
      <c r="Q353" s="39" t="str">
        <f t="shared" si="55"/>
        <v/>
      </c>
      <c r="R353" s="39" t="str">
        <f t="shared" si="56"/>
        <v/>
      </c>
      <c r="S353" s="121" t="str">
        <f t="shared" si="57"/>
        <v/>
      </c>
      <c r="T353" s="140"/>
      <c r="U353" s="39" t="str">
        <f t="shared" si="58"/>
        <v/>
      </c>
      <c r="V353" s="39"/>
      <c r="W353" s="138"/>
    </row>
    <row r="354" spans="2:23" ht="18" customHeight="1" x14ac:dyDescent="0.15">
      <c r="B354" s="144" t="str">
        <f t="shared" ca="1" si="59"/>
        <v>-</v>
      </c>
      <c r="C354" s="135"/>
      <c r="D354" s="135"/>
      <c r="E354" s="141"/>
      <c r="F354" s="139"/>
      <c r="G354" s="126"/>
      <c r="H354" s="126"/>
      <c r="I354" s="126"/>
      <c r="J354" s="126"/>
      <c r="K354" s="127"/>
      <c r="L354" s="127"/>
      <c r="M354" s="127"/>
      <c r="N354" s="143"/>
      <c r="O354" s="143"/>
      <c r="P354" s="39" t="str">
        <f t="shared" si="54"/>
        <v/>
      </c>
      <c r="Q354" s="39" t="str">
        <f t="shared" si="55"/>
        <v/>
      </c>
      <c r="R354" s="39" t="str">
        <f t="shared" si="56"/>
        <v/>
      </c>
      <c r="S354" s="121" t="str">
        <f t="shared" si="57"/>
        <v/>
      </c>
      <c r="T354" s="140"/>
      <c r="U354" s="39" t="str">
        <f t="shared" si="58"/>
        <v/>
      </c>
      <c r="V354" s="39"/>
      <c r="W354" s="138"/>
    </row>
    <row r="355" spans="2:23" ht="18" customHeight="1" x14ac:dyDescent="0.15">
      <c r="B355" s="144" t="str">
        <f t="shared" ca="1" si="59"/>
        <v>-</v>
      </c>
      <c r="C355" s="135"/>
      <c r="D355" s="135"/>
      <c r="E355" s="141"/>
      <c r="F355" s="139"/>
      <c r="G355" s="126"/>
      <c r="H355" s="126"/>
      <c r="I355" s="126"/>
      <c r="J355" s="126"/>
      <c r="K355" s="127"/>
      <c r="L355" s="127"/>
      <c r="M355" s="127"/>
      <c r="N355" s="143"/>
      <c r="O355" s="143"/>
      <c r="P355" s="39" t="str">
        <f t="shared" si="54"/>
        <v/>
      </c>
      <c r="Q355" s="39" t="str">
        <f t="shared" si="55"/>
        <v/>
      </c>
      <c r="R355" s="39" t="str">
        <f t="shared" si="56"/>
        <v/>
      </c>
      <c r="S355" s="121" t="str">
        <f t="shared" si="57"/>
        <v/>
      </c>
      <c r="T355" s="140"/>
      <c r="U355" s="39" t="str">
        <f t="shared" si="58"/>
        <v/>
      </c>
      <c r="V355" s="39"/>
      <c r="W355" s="138"/>
    </row>
    <row r="356" spans="2:23" ht="18" customHeight="1" x14ac:dyDescent="0.15">
      <c r="B356" s="144" t="str">
        <f t="shared" ca="1" si="59"/>
        <v>-</v>
      </c>
      <c r="C356" s="135"/>
      <c r="D356" s="135"/>
      <c r="E356" s="141"/>
      <c r="F356" s="139"/>
      <c r="G356" s="126"/>
      <c r="H356" s="126"/>
      <c r="I356" s="126"/>
      <c r="J356" s="126"/>
      <c r="K356" s="127"/>
      <c r="L356" s="127"/>
      <c r="M356" s="127"/>
      <c r="N356" s="143"/>
      <c r="O356" s="143"/>
      <c r="P356" s="39" t="str">
        <f t="shared" si="54"/>
        <v/>
      </c>
      <c r="Q356" s="39" t="str">
        <f t="shared" si="55"/>
        <v/>
      </c>
      <c r="R356" s="39" t="str">
        <f t="shared" si="56"/>
        <v/>
      </c>
      <c r="S356" s="121" t="str">
        <f t="shared" si="57"/>
        <v/>
      </c>
      <c r="T356" s="140"/>
      <c r="U356" s="39" t="str">
        <f t="shared" si="58"/>
        <v/>
      </c>
      <c r="V356" s="39"/>
      <c r="W356" s="138"/>
    </row>
    <row r="357" spans="2:23" ht="18" customHeight="1" x14ac:dyDescent="0.15">
      <c r="B357" s="144" t="str">
        <f t="shared" ca="1" si="59"/>
        <v>-</v>
      </c>
      <c r="C357" s="135"/>
      <c r="D357" s="135"/>
      <c r="E357" s="141"/>
      <c r="F357" s="139"/>
      <c r="G357" s="126"/>
      <c r="H357" s="126"/>
      <c r="I357" s="126"/>
      <c r="J357" s="126"/>
      <c r="K357" s="127"/>
      <c r="L357" s="127"/>
      <c r="M357" s="127"/>
      <c r="N357" s="143"/>
      <c r="O357" s="143"/>
      <c r="P357" s="39" t="str">
        <f t="shared" si="54"/>
        <v/>
      </c>
      <c r="Q357" s="39" t="str">
        <f t="shared" si="55"/>
        <v/>
      </c>
      <c r="R357" s="39" t="str">
        <f t="shared" si="56"/>
        <v/>
      </c>
      <c r="S357" s="121" t="str">
        <f t="shared" si="57"/>
        <v/>
      </c>
      <c r="T357" s="140"/>
      <c r="U357" s="39" t="str">
        <f t="shared" si="58"/>
        <v/>
      </c>
      <c r="V357" s="39"/>
      <c r="W357" s="138"/>
    </row>
    <row r="358" spans="2:23" ht="18" customHeight="1" x14ac:dyDescent="0.15">
      <c r="B358" s="144" t="str">
        <f t="shared" ca="1" si="59"/>
        <v>-</v>
      </c>
      <c r="C358" s="135"/>
      <c r="D358" s="135"/>
      <c r="E358" s="141"/>
      <c r="F358" s="139"/>
      <c r="G358" s="126"/>
      <c r="H358" s="126"/>
      <c r="I358" s="126"/>
      <c r="J358" s="126"/>
      <c r="K358" s="127"/>
      <c r="L358" s="127"/>
      <c r="M358" s="127"/>
      <c r="N358" s="143"/>
      <c r="O358" s="143"/>
      <c r="P358" s="39" t="str">
        <f t="shared" si="54"/>
        <v/>
      </c>
      <c r="Q358" s="39" t="str">
        <f t="shared" si="55"/>
        <v/>
      </c>
      <c r="R358" s="39" t="str">
        <f t="shared" si="56"/>
        <v/>
      </c>
      <c r="S358" s="121" t="str">
        <f t="shared" si="57"/>
        <v/>
      </c>
      <c r="T358" s="140"/>
      <c r="U358" s="39" t="str">
        <f t="shared" si="58"/>
        <v/>
      </c>
      <c r="V358" s="39"/>
      <c r="W358" s="138"/>
    </row>
    <row r="359" spans="2:23" ht="18" customHeight="1" x14ac:dyDescent="0.15">
      <c r="B359" s="144" t="str">
        <f t="shared" ca="1" si="59"/>
        <v>-</v>
      </c>
      <c r="C359" s="135"/>
      <c r="D359" s="135"/>
      <c r="E359" s="141"/>
      <c r="F359" s="139"/>
      <c r="G359" s="126"/>
      <c r="H359" s="126"/>
      <c r="I359" s="126"/>
      <c r="J359" s="126"/>
      <c r="K359" s="127"/>
      <c r="L359" s="127"/>
      <c r="M359" s="127"/>
      <c r="N359" s="143"/>
      <c r="O359" s="143"/>
      <c r="P359" s="39" t="str">
        <f t="shared" si="54"/>
        <v/>
      </c>
      <c r="Q359" s="39" t="str">
        <f t="shared" si="55"/>
        <v/>
      </c>
      <c r="R359" s="39" t="str">
        <f t="shared" si="56"/>
        <v/>
      </c>
      <c r="S359" s="121" t="str">
        <f t="shared" si="57"/>
        <v/>
      </c>
      <c r="T359" s="140"/>
      <c r="U359" s="39" t="str">
        <f t="shared" si="58"/>
        <v/>
      </c>
      <c r="V359" s="39"/>
      <c r="W359" s="138"/>
    </row>
    <row r="360" spans="2:23" ht="18" customHeight="1" x14ac:dyDescent="0.15">
      <c r="B360" s="144" t="str">
        <f t="shared" ca="1" si="59"/>
        <v>-</v>
      </c>
      <c r="C360" s="135"/>
      <c r="D360" s="135"/>
      <c r="E360" s="141"/>
      <c r="F360" s="139"/>
      <c r="G360" s="126"/>
      <c r="H360" s="126"/>
      <c r="I360" s="126"/>
      <c r="J360" s="126"/>
      <c r="K360" s="127"/>
      <c r="L360" s="127"/>
      <c r="M360" s="127"/>
      <c r="N360" s="143"/>
      <c r="O360" s="143"/>
      <c r="P360" s="39" t="str">
        <f t="shared" si="54"/>
        <v/>
      </c>
      <c r="Q360" s="39" t="str">
        <f t="shared" si="55"/>
        <v/>
      </c>
      <c r="R360" s="39" t="str">
        <f t="shared" si="56"/>
        <v/>
      </c>
      <c r="S360" s="121" t="str">
        <f t="shared" si="57"/>
        <v/>
      </c>
      <c r="T360" s="140"/>
      <c r="U360" s="39" t="str">
        <f t="shared" si="58"/>
        <v/>
      </c>
      <c r="V360" s="39"/>
      <c r="W360" s="138"/>
    </row>
    <row r="361" spans="2:23" ht="18" customHeight="1" x14ac:dyDescent="0.15">
      <c r="B361" s="144" t="str">
        <f t="shared" ca="1" si="59"/>
        <v>-</v>
      </c>
      <c r="C361" s="135"/>
      <c r="D361" s="135"/>
      <c r="E361" s="141"/>
      <c r="F361" s="139"/>
      <c r="G361" s="126"/>
      <c r="H361" s="126"/>
      <c r="I361" s="126"/>
      <c r="J361" s="126"/>
      <c r="K361" s="127"/>
      <c r="L361" s="127"/>
      <c r="M361" s="127"/>
      <c r="N361" s="143"/>
      <c r="O361" s="143"/>
      <c r="P361" s="39" t="str">
        <f t="shared" si="54"/>
        <v/>
      </c>
      <c r="Q361" s="39" t="str">
        <f t="shared" si="55"/>
        <v/>
      </c>
      <c r="R361" s="39" t="str">
        <f t="shared" si="56"/>
        <v/>
      </c>
      <c r="S361" s="121" t="str">
        <f t="shared" si="57"/>
        <v/>
      </c>
      <c r="T361" s="140"/>
      <c r="U361" s="39" t="str">
        <f t="shared" si="58"/>
        <v/>
      </c>
      <c r="V361" s="39"/>
      <c r="W361" s="138"/>
    </row>
    <row r="362" spans="2:23" ht="18" customHeight="1" x14ac:dyDescent="0.15">
      <c r="B362" s="144" t="str">
        <f t="shared" ca="1" si="59"/>
        <v>-</v>
      </c>
      <c r="C362" s="135"/>
      <c r="D362" s="135"/>
      <c r="E362" s="141"/>
      <c r="F362" s="139"/>
      <c r="G362" s="126"/>
      <c r="H362" s="126"/>
      <c r="I362" s="126"/>
      <c r="J362" s="126"/>
      <c r="K362" s="127"/>
      <c r="L362" s="127"/>
      <c r="M362" s="127"/>
      <c r="N362" s="143"/>
      <c r="O362" s="143"/>
      <c r="P362" s="39" t="str">
        <f t="shared" si="54"/>
        <v/>
      </c>
      <c r="Q362" s="39" t="str">
        <f t="shared" si="55"/>
        <v/>
      </c>
      <c r="R362" s="39" t="str">
        <f t="shared" si="56"/>
        <v/>
      </c>
      <c r="S362" s="121" t="str">
        <f t="shared" si="57"/>
        <v/>
      </c>
      <c r="T362" s="140"/>
      <c r="U362" s="39" t="str">
        <f t="shared" si="58"/>
        <v/>
      </c>
      <c r="V362" s="39"/>
      <c r="W362" s="138"/>
    </row>
    <row r="363" spans="2:23" ht="18" customHeight="1" x14ac:dyDescent="0.15">
      <c r="B363" s="144" t="str">
        <f t="shared" ca="1" si="59"/>
        <v>-</v>
      </c>
      <c r="C363" s="135"/>
      <c r="D363" s="135"/>
      <c r="E363" s="141"/>
      <c r="F363" s="139"/>
      <c r="G363" s="126"/>
      <c r="H363" s="126"/>
      <c r="I363" s="126"/>
      <c r="J363" s="126"/>
      <c r="K363" s="127"/>
      <c r="L363" s="127"/>
      <c r="M363" s="127"/>
      <c r="N363" s="143"/>
      <c r="O363" s="143"/>
      <c r="P363" s="39" t="str">
        <f t="shared" si="54"/>
        <v/>
      </c>
      <c r="Q363" s="39" t="str">
        <f t="shared" si="55"/>
        <v/>
      </c>
      <c r="R363" s="39" t="str">
        <f t="shared" si="56"/>
        <v/>
      </c>
      <c r="S363" s="121" t="str">
        <f t="shared" si="57"/>
        <v/>
      </c>
      <c r="T363" s="140"/>
      <c r="U363" s="39" t="str">
        <f t="shared" si="58"/>
        <v/>
      </c>
      <c r="V363" s="39"/>
      <c r="W363" s="138"/>
    </row>
    <row r="364" spans="2:23" ht="18" customHeight="1" x14ac:dyDescent="0.15">
      <c r="B364" s="144" t="str">
        <f t="shared" ca="1" si="59"/>
        <v>-</v>
      </c>
      <c r="C364" s="135"/>
      <c r="D364" s="135"/>
      <c r="E364" s="141"/>
      <c r="F364" s="139"/>
      <c r="G364" s="126"/>
      <c r="H364" s="126"/>
      <c r="I364" s="126"/>
      <c r="J364" s="126"/>
      <c r="K364" s="127"/>
      <c r="L364" s="127"/>
      <c r="M364" s="127"/>
      <c r="N364" s="143"/>
      <c r="O364" s="143"/>
      <c r="P364" s="39" t="str">
        <f t="shared" si="54"/>
        <v/>
      </c>
      <c r="Q364" s="39" t="str">
        <f t="shared" si="55"/>
        <v/>
      </c>
      <c r="R364" s="39" t="str">
        <f t="shared" si="56"/>
        <v/>
      </c>
      <c r="S364" s="121" t="str">
        <f t="shared" si="57"/>
        <v/>
      </c>
      <c r="T364" s="140"/>
      <c r="U364" s="39" t="str">
        <f t="shared" si="58"/>
        <v/>
      </c>
      <c r="V364" s="39"/>
      <c r="W364" s="138"/>
    </row>
    <row r="365" spans="2:23" ht="18" customHeight="1" x14ac:dyDescent="0.15">
      <c r="B365" s="144" t="str">
        <f t="shared" ca="1" si="59"/>
        <v>-</v>
      </c>
      <c r="C365" s="135"/>
      <c r="D365" s="135"/>
      <c r="E365" s="141"/>
      <c r="F365" s="139"/>
      <c r="G365" s="126"/>
      <c r="H365" s="126"/>
      <c r="I365" s="126"/>
      <c r="J365" s="126"/>
      <c r="K365" s="127"/>
      <c r="L365" s="127"/>
      <c r="M365" s="127"/>
      <c r="N365" s="143"/>
      <c r="O365" s="143"/>
      <c r="P365" s="39" t="str">
        <f t="shared" si="54"/>
        <v/>
      </c>
      <c r="Q365" s="39" t="str">
        <f t="shared" si="55"/>
        <v/>
      </c>
      <c r="R365" s="39" t="str">
        <f t="shared" si="56"/>
        <v/>
      </c>
      <c r="S365" s="121" t="str">
        <f t="shared" si="57"/>
        <v/>
      </c>
      <c r="T365" s="140"/>
      <c r="U365" s="39" t="str">
        <f t="shared" si="58"/>
        <v/>
      </c>
      <c r="V365" s="39"/>
      <c r="W365" s="138"/>
    </row>
    <row r="366" spans="2:23" ht="18" customHeight="1" x14ac:dyDescent="0.15">
      <c r="B366" s="144" t="str">
        <f t="shared" ca="1" si="59"/>
        <v>-</v>
      </c>
      <c r="C366" s="135"/>
      <c r="D366" s="135"/>
      <c r="E366" s="141"/>
      <c r="F366" s="139"/>
      <c r="G366" s="126"/>
      <c r="H366" s="126"/>
      <c r="I366" s="126"/>
      <c r="J366" s="126"/>
      <c r="K366" s="127"/>
      <c r="L366" s="127"/>
      <c r="M366" s="127"/>
      <c r="N366" s="143"/>
      <c r="O366" s="143"/>
      <c r="P366" s="39" t="str">
        <f t="shared" si="54"/>
        <v/>
      </c>
      <c r="Q366" s="39" t="str">
        <f t="shared" si="55"/>
        <v/>
      </c>
      <c r="R366" s="39" t="str">
        <f t="shared" si="56"/>
        <v/>
      </c>
      <c r="S366" s="121" t="str">
        <f t="shared" si="57"/>
        <v/>
      </c>
      <c r="T366" s="140"/>
      <c r="U366" s="39" t="str">
        <f t="shared" si="58"/>
        <v/>
      </c>
      <c r="V366" s="39"/>
      <c r="W366" s="138"/>
    </row>
    <row r="367" spans="2:23" ht="18" customHeight="1" x14ac:dyDescent="0.15">
      <c r="B367" s="144" t="str">
        <f t="shared" ca="1" si="59"/>
        <v>-</v>
      </c>
      <c r="C367" s="135"/>
      <c r="D367" s="135"/>
      <c r="E367" s="141"/>
      <c r="F367" s="139"/>
      <c r="G367" s="126"/>
      <c r="H367" s="126"/>
      <c r="I367" s="126"/>
      <c r="J367" s="126"/>
      <c r="K367" s="127"/>
      <c r="L367" s="127"/>
      <c r="M367" s="127"/>
      <c r="N367" s="143"/>
      <c r="O367" s="143"/>
      <c r="P367" s="39" t="str">
        <f t="shared" si="54"/>
        <v/>
      </c>
      <c r="Q367" s="39" t="str">
        <f t="shared" si="55"/>
        <v/>
      </c>
      <c r="R367" s="39" t="str">
        <f t="shared" si="56"/>
        <v/>
      </c>
      <c r="S367" s="121" t="str">
        <f t="shared" si="57"/>
        <v/>
      </c>
      <c r="T367" s="140"/>
      <c r="U367" s="39" t="str">
        <f t="shared" si="58"/>
        <v/>
      </c>
      <c r="V367" s="39"/>
      <c r="W367" s="138"/>
    </row>
    <row r="368" spans="2:23" ht="18" customHeight="1" x14ac:dyDescent="0.15">
      <c r="B368" s="144" t="str">
        <f t="shared" ca="1" si="59"/>
        <v>-</v>
      </c>
      <c r="C368" s="135"/>
      <c r="D368" s="135"/>
      <c r="E368" s="141"/>
      <c r="F368" s="139"/>
      <c r="G368" s="126"/>
      <c r="H368" s="126"/>
      <c r="I368" s="126"/>
      <c r="J368" s="126"/>
      <c r="K368" s="127"/>
      <c r="L368" s="127"/>
      <c r="M368" s="127"/>
      <c r="N368" s="143"/>
      <c r="O368" s="143"/>
      <c r="P368" s="39" t="str">
        <f t="shared" si="54"/>
        <v/>
      </c>
      <c r="Q368" s="39" t="str">
        <f t="shared" si="55"/>
        <v/>
      </c>
      <c r="R368" s="39" t="str">
        <f t="shared" si="56"/>
        <v/>
      </c>
      <c r="S368" s="121" t="str">
        <f t="shared" si="57"/>
        <v/>
      </c>
      <c r="T368" s="140"/>
      <c r="U368" s="39" t="str">
        <f t="shared" si="58"/>
        <v/>
      </c>
      <c r="V368" s="39"/>
      <c r="W368" s="138"/>
    </row>
    <row r="369" spans="2:23" ht="18" customHeight="1" x14ac:dyDescent="0.15">
      <c r="B369" s="144" t="str">
        <f t="shared" ca="1" si="59"/>
        <v>-</v>
      </c>
      <c r="C369" s="135"/>
      <c r="D369" s="135"/>
      <c r="E369" s="141"/>
      <c r="F369" s="139"/>
      <c r="G369" s="126"/>
      <c r="H369" s="126"/>
      <c r="I369" s="126"/>
      <c r="J369" s="126"/>
      <c r="K369" s="127"/>
      <c r="L369" s="127"/>
      <c r="M369" s="127"/>
      <c r="N369" s="143"/>
      <c r="O369" s="143"/>
      <c r="P369" s="39" t="str">
        <f t="shared" si="54"/>
        <v/>
      </c>
      <c r="Q369" s="39" t="str">
        <f t="shared" si="55"/>
        <v/>
      </c>
      <c r="R369" s="39" t="str">
        <f t="shared" si="56"/>
        <v/>
      </c>
      <c r="S369" s="121" t="str">
        <f t="shared" si="57"/>
        <v/>
      </c>
      <c r="T369" s="140"/>
      <c r="U369" s="39" t="str">
        <f t="shared" si="58"/>
        <v/>
      </c>
      <c r="V369" s="39"/>
      <c r="W369" s="138"/>
    </row>
    <row r="370" spans="2:23" ht="18" customHeight="1" x14ac:dyDescent="0.15">
      <c r="B370" s="144" t="str">
        <f t="shared" ca="1" si="59"/>
        <v>-</v>
      </c>
      <c r="C370" s="135"/>
      <c r="D370" s="135"/>
      <c r="E370" s="141"/>
      <c r="F370" s="139"/>
      <c r="G370" s="126"/>
      <c r="H370" s="126"/>
      <c r="I370" s="126"/>
      <c r="J370" s="126"/>
      <c r="K370" s="127"/>
      <c r="L370" s="127"/>
      <c r="M370" s="127"/>
      <c r="N370" s="143"/>
      <c r="O370" s="143"/>
      <c r="P370" s="39" t="str">
        <f t="shared" si="54"/>
        <v/>
      </c>
      <c r="Q370" s="39" t="str">
        <f t="shared" si="55"/>
        <v/>
      </c>
      <c r="R370" s="39" t="str">
        <f t="shared" si="56"/>
        <v/>
      </c>
      <c r="S370" s="121" t="str">
        <f t="shared" si="57"/>
        <v/>
      </c>
      <c r="T370" s="140"/>
      <c r="U370" s="39" t="str">
        <f t="shared" si="58"/>
        <v/>
      </c>
      <c r="V370" s="39"/>
      <c r="W370" s="138"/>
    </row>
    <row r="371" spans="2:23" ht="18" customHeight="1" x14ac:dyDescent="0.15">
      <c r="B371" s="144" t="str">
        <f t="shared" ca="1" si="59"/>
        <v>-</v>
      </c>
      <c r="C371" s="135"/>
      <c r="D371" s="135"/>
      <c r="E371" s="141"/>
      <c r="F371" s="139"/>
      <c r="G371" s="126"/>
      <c r="H371" s="126"/>
      <c r="I371" s="126"/>
      <c r="J371" s="126"/>
      <c r="K371" s="127"/>
      <c r="L371" s="127"/>
      <c r="M371" s="127"/>
      <c r="N371" s="143"/>
      <c r="O371" s="143"/>
      <c r="P371" s="39" t="str">
        <f t="shared" si="54"/>
        <v/>
      </c>
      <c r="Q371" s="39" t="str">
        <f t="shared" si="55"/>
        <v/>
      </c>
      <c r="R371" s="39" t="str">
        <f t="shared" si="56"/>
        <v/>
      </c>
      <c r="S371" s="121" t="str">
        <f t="shared" si="57"/>
        <v/>
      </c>
      <c r="T371" s="140"/>
      <c r="U371" s="39" t="str">
        <f t="shared" si="58"/>
        <v/>
      </c>
      <c r="V371" s="39"/>
      <c r="W371" s="138"/>
    </row>
    <row r="372" spans="2:23" ht="18" customHeight="1" x14ac:dyDescent="0.15">
      <c r="B372" s="144" t="str">
        <f t="shared" ca="1" si="59"/>
        <v>-</v>
      </c>
      <c r="C372" s="135"/>
      <c r="D372" s="135"/>
      <c r="E372" s="141"/>
      <c r="F372" s="139"/>
      <c r="G372" s="126"/>
      <c r="H372" s="126"/>
      <c r="I372" s="126"/>
      <c r="J372" s="126"/>
      <c r="K372" s="127"/>
      <c r="L372" s="127"/>
      <c r="M372" s="127"/>
      <c r="N372" s="143"/>
      <c r="O372" s="143"/>
      <c r="P372" s="39" t="str">
        <f t="shared" si="54"/>
        <v/>
      </c>
      <c r="Q372" s="39" t="str">
        <f t="shared" si="55"/>
        <v/>
      </c>
      <c r="R372" s="39" t="str">
        <f t="shared" si="56"/>
        <v/>
      </c>
      <c r="S372" s="121" t="str">
        <f t="shared" si="57"/>
        <v/>
      </c>
      <c r="T372" s="140"/>
      <c r="U372" s="39" t="str">
        <f t="shared" si="58"/>
        <v/>
      </c>
      <c r="V372" s="39"/>
      <c r="W372" s="138"/>
    </row>
    <row r="373" spans="2:23" ht="18" customHeight="1" x14ac:dyDescent="0.15">
      <c r="B373" s="144" t="str">
        <f t="shared" ca="1" si="59"/>
        <v>-</v>
      </c>
      <c r="C373" s="135"/>
      <c r="D373" s="135"/>
      <c r="E373" s="141"/>
      <c r="F373" s="139"/>
      <c r="G373" s="126"/>
      <c r="H373" s="126"/>
      <c r="I373" s="126"/>
      <c r="J373" s="126"/>
      <c r="K373" s="127"/>
      <c r="L373" s="127"/>
      <c r="M373" s="127"/>
      <c r="N373" s="143"/>
      <c r="O373" s="143"/>
      <c r="P373" s="39" t="str">
        <f t="shared" si="54"/>
        <v/>
      </c>
      <c r="Q373" s="39" t="str">
        <f t="shared" si="55"/>
        <v/>
      </c>
      <c r="R373" s="39" t="str">
        <f t="shared" si="56"/>
        <v/>
      </c>
      <c r="S373" s="121" t="str">
        <f t="shared" si="57"/>
        <v/>
      </c>
      <c r="T373" s="140"/>
      <c r="U373" s="39" t="str">
        <f t="shared" si="58"/>
        <v/>
      </c>
      <c r="V373" s="39"/>
      <c r="W373" s="138"/>
    </row>
    <row r="374" spans="2:23" ht="18" customHeight="1" x14ac:dyDescent="0.15">
      <c r="B374" s="144" t="str">
        <f t="shared" ca="1" si="59"/>
        <v>-</v>
      </c>
      <c r="C374" s="135"/>
      <c r="D374" s="135"/>
      <c r="E374" s="141"/>
      <c r="F374" s="139"/>
      <c r="G374" s="126"/>
      <c r="H374" s="126"/>
      <c r="I374" s="126"/>
      <c r="J374" s="126"/>
      <c r="K374" s="127"/>
      <c r="L374" s="127"/>
      <c r="M374" s="127"/>
      <c r="N374" s="143"/>
      <c r="O374" s="143"/>
      <c r="P374" s="39" t="str">
        <f t="shared" si="54"/>
        <v/>
      </c>
      <c r="Q374" s="39" t="str">
        <f t="shared" si="55"/>
        <v/>
      </c>
      <c r="R374" s="39" t="str">
        <f t="shared" si="56"/>
        <v/>
      </c>
      <c r="S374" s="121" t="str">
        <f t="shared" si="57"/>
        <v/>
      </c>
      <c r="T374" s="140"/>
      <c r="U374" s="39" t="str">
        <f t="shared" si="58"/>
        <v/>
      </c>
      <c r="V374" s="39"/>
      <c r="W374" s="138"/>
    </row>
    <row r="375" spans="2:23" ht="18" customHeight="1" x14ac:dyDescent="0.15">
      <c r="B375" s="144" t="str">
        <f t="shared" ref="B375:B406" ca="1" si="60">IF(ISBLANK(D519),"-",COUNT(OFFSET(B$6,0,0,ROW()-ROW(B$6)))+1)</f>
        <v>-</v>
      </c>
      <c r="C375" s="135"/>
      <c r="D375" s="135"/>
      <c r="E375" s="141"/>
      <c r="F375" s="139"/>
      <c r="G375" s="126"/>
      <c r="H375" s="126"/>
      <c r="I375" s="126"/>
      <c r="J375" s="126"/>
      <c r="K375" s="127"/>
      <c r="L375" s="127"/>
      <c r="M375" s="127"/>
      <c r="N375" s="143"/>
      <c r="O375" s="143"/>
      <c r="P375" s="39" t="str">
        <f t="shared" si="54"/>
        <v/>
      </c>
      <c r="Q375" s="39" t="str">
        <f t="shared" si="55"/>
        <v/>
      </c>
      <c r="R375" s="39" t="str">
        <f t="shared" si="56"/>
        <v/>
      </c>
      <c r="S375" s="121" t="str">
        <f t="shared" si="57"/>
        <v/>
      </c>
      <c r="T375" s="140"/>
      <c r="U375" s="39" t="str">
        <f t="shared" si="58"/>
        <v/>
      </c>
      <c r="V375" s="39"/>
      <c r="W375" s="138"/>
    </row>
    <row r="376" spans="2:23" ht="18" customHeight="1" x14ac:dyDescent="0.15">
      <c r="B376" s="144" t="str">
        <f t="shared" ca="1" si="60"/>
        <v>-</v>
      </c>
      <c r="C376" s="135"/>
      <c r="D376" s="135"/>
      <c r="E376" s="141"/>
      <c r="F376" s="139"/>
      <c r="G376" s="126"/>
      <c r="H376" s="126"/>
      <c r="I376" s="126"/>
      <c r="J376" s="126"/>
      <c r="K376" s="127"/>
      <c r="L376" s="127"/>
      <c r="M376" s="127"/>
      <c r="N376" s="143"/>
      <c r="O376" s="143"/>
      <c r="P376" s="39" t="str">
        <f t="shared" si="54"/>
        <v/>
      </c>
      <c r="Q376" s="39" t="str">
        <f t="shared" si="55"/>
        <v/>
      </c>
      <c r="R376" s="39" t="str">
        <f t="shared" si="56"/>
        <v/>
      </c>
      <c r="S376" s="121" t="str">
        <f t="shared" si="57"/>
        <v/>
      </c>
      <c r="T376" s="140"/>
      <c r="U376" s="39" t="str">
        <f t="shared" si="58"/>
        <v/>
      </c>
      <c r="V376" s="39"/>
      <c r="W376" s="138"/>
    </row>
    <row r="377" spans="2:23" ht="18" customHeight="1" x14ac:dyDescent="0.15">
      <c r="B377" s="144" t="str">
        <f t="shared" ca="1" si="60"/>
        <v>-</v>
      </c>
      <c r="C377" s="135"/>
      <c r="D377" s="135"/>
      <c r="E377" s="141"/>
      <c r="F377" s="139"/>
      <c r="G377" s="126"/>
      <c r="H377" s="126"/>
      <c r="I377" s="126"/>
      <c r="J377" s="126"/>
      <c r="K377" s="127"/>
      <c r="L377" s="127"/>
      <c r="M377" s="127"/>
      <c r="N377" s="143"/>
      <c r="O377" s="143"/>
      <c r="P377" s="39" t="str">
        <f t="shared" si="54"/>
        <v/>
      </c>
      <c r="Q377" s="39" t="str">
        <f t="shared" si="55"/>
        <v/>
      </c>
      <c r="R377" s="39" t="str">
        <f t="shared" si="56"/>
        <v/>
      </c>
      <c r="S377" s="121" t="str">
        <f t="shared" si="57"/>
        <v/>
      </c>
      <c r="T377" s="140"/>
      <c r="U377" s="39" t="str">
        <f t="shared" si="58"/>
        <v/>
      </c>
      <c r="V377" s="39"/>
      <c r="W377" s="138"/>
    </row>
    <row r="378" spans="2:23" ht="18" customHeight="1" x14ac:dyDescent="0.15">
      <c r="B378" s="144" t="str">
        <f t="shared" ca="1" si="60"/>
        <v>-</v>
      </c>
      <c r="C378" s="135"/>
      <c r="D378" s="135"/>
      <c r="E378" s="141"/>
      <c r="F378" s="139"/>
      <c r="G378" s="126"/>
      <c r="H378" s="126"/>
      <c r="I378" s="126"/>
      <c r="J378" s="126"/>
      <c r="K378" s="127"/>
      <c r="L378" s="127"/>
      <c r="M378" s="127"/>
      <c r="N378" s="143"/>
      <c r="O378" s="143"/>
      <c r="P378" s="39" t="str">
        <f t="shared" si="54"/>
        <v/>
      </c>
      <c r="Q378" s="39" t="str">
        <f t="shared" si="55"/>
        <v/>
      </c>
      <c r="R378" s="39" t="str">
        <f t="shared" si="56"/>
        <v/>
      </c>
      <c r="S378" s="121" t="str">
        <f t="shared" si="57"/>
        <v/>
      </c>
      <c r="T378" s="140"/>
      <c r="U378" s="39" t="str">
        <f t="shared" si="58"/>
        <v/>
      </c>
      <c r="V378" s="39"/>
      <c r="W378" s="138"/>
    </row>
    <row r="379" spans="2:23" ht="18" customHeight="1" x14ac:dyDescent="0.15">
      <c r="B379" s="144" t="str">
        <f t="shared" ca="1" si="60"/>
        <v>-</v>
      </c>
      <c r="C379" s="135"/>
      <c r="D379" s="135"/>
      <c r="E379" s="141"/>
      <c r="F379" s="139"/>
      <c r="G379" s="126"/>
      <c r="H379" s="126"/>
      <c r="I379" s="126"/>
      <c r="J379" s="126"/>
      <c r="K379" s="127"/>
      <c r="L379" s="127"/>
      <c r="M379" s="127"/>
      <c r="N379" s="143"/>
      <c r="O379" s="143"/>
      <c r="P379" s="39" t="str">
        <f t="shared" si="54"/>
        <v/>
      </c>
      <c r="Q379" s="39" t="str">
        <f t="shared" si="55"/>
        <v/>
      </c>
      <c r="R379" s="39" t="str">
        <f t="shared" si="56"/>
        <v/>
      </c>
      <c r="S379" s="121" t="str">
        <f t="shared" si="57"/>
        <v/>
      </c>
      <c r="T379" s="140"/>
      <c r="U379" s="39" t="str">
        <f t="shared" si="58"/>
        <v/>
      </c>
      <c r="V379" s="39"/>
      <c r="W379" s="138"/>
    </row>
    <row r="380" spans="2:23" ht="18" customHeight="1" x14ac:dyDescent="0.15">
      <c r="B380" s="144" t="str">
        <f t="shared" ca="1" si="60"/>
        <v>-</v>
      </c>
      <c r="C380" s="135"/>
      <c r="D380" s="135"/>
      <c r="E380" s="141"/>
      <c r="F380" s="139"/>
      <c r="G380" s="126"/>
      <c r="H380" s="126"/>
      <c r="I380" s="126"/>
      <c r="J380" s="126"/>
      <c r="K380" s="127"/>
      <c r="L380" s="127"/>
      <c r="M380" s="127"/>
      <c r="N380" s="143"/>
      <c r="O380" s="143"/>
      <c r="P380" s="39" t="str">
        <f t="shared" si="54"/>
        <v/>
      </c>
      <c r="Q380" s="39" t="str">
        <f t="shared" si="55"/>
        <v/>
      </c>
      <c r="R380" s="39" t="str">
        <f t="shared" si="56"/>
        <v/>
      </c>
      <c r="S380" s="121" t="str">
        <f t="shared" si="57"/>
        <v/>
      </c>
      <c r="T380" s="140"/>
      <c r="U380" s="39" t="str">
        <f t="shared" si="58"/>
        <v/>
      </c>
      <c r="V380" s="39"/>
      <c r="W380" s="138"/>
    </row>
    <row r="381" spans="2:23" ht="18" customHeight="1" x14ac:dyDescent="0.15">
      <c r="B381" s="144" t="str">
        <f t="shared" ca="1" si="60"/>
        <v>-</v>
      </c>
      <c r="C381" s="135"/>
      <c r="D381" s="135"/>
      <c r="E381" s="141"/>
      <c r="F381" s="139"/>
      <c r="G381" s="126"/>
      <c r="H381" s="126"/>
      <c r="I381" s="126"/>
      <c r="J381" s="126"/>
      <c r="K381" s="127"/>
      <c r="L381" s="127"/>
      <c r="M381" s="127"/>
      <c r="N381" s="143"/>
      <c r="O381" s="143"/>
      <c r="P381" s="39" t="str">
        <f t="shared" si="54"/>
        <v/>
      </c>
      <c r="Q381" s="39" t="str">
        <f t="shared" si="55"/>
        <v/>
      </c>
      <c r="R381" s="39" t="str">
        <f t="shared" si="56"/>
        <v/>
      </c>
      <c r="S381" s="121" t="str">
        <f t="shared" si="57"/>
        <v/>
      </c>
      <c r="T381" s="140"/>
      <c r="U381" s="39" t="str">
        <f t="shared" si="58"/>
        <v/>
      </c>
      <c r="V381" s="39"/>
      <c r="W381" s="138"/>
    </row>
    <row r="382" spans="2:23" ht="18" customHeight="1" x14ac:dyDescent="0.15">
      <c r="B382" s="144" t="str">
        <f t="shared" ca="1" si="60"/>
        <v>-</v>
      </c>
      <c r="C382" s="135"/>
      <c r="D382" s="135"/>
      <c r="E382" s="141"/>
      <c r="F382" s="139"/>
      <c r="G382" s="126"/>
      <c r="H382" s="126"/>
      <c r="I382" s="126"/>
      <c r="J382" s="126"/>
      <c r="K382" s="127"/>
      <c r="L382" s="127"/>
      <c r="M382" s="127"/>
      <c r="N382" s="143"/>
      <c r="O382" s="143"/>
      <c r="P382" s="39" t="str">
        <f t="shared" si="54"/>
        <v/>
      </c>
      <c r="Q382" s="39" t="str">
        <f t="shared" si="55"/>
        <v/>
      </c>
      <c r="R382" s="39" t="str">
        <f t="shared" si="56"/>
        <v/>
      </c>
      <c r="S382" s="121" t="str">
        <f t="shared" si="57"/>
        <v/>
      </c>
      <c r="T382" s="140"/>
      <c r="U382" s="39" t="str">
        <f t="shared" si="58"/>
        <v/>
      </c>
      <c r="V382" s="39"/>
      <c r="W382" s="138"/>
    </row>
    <row r="383" spans="2:23" ht="18" customHeight="1" x14ac:dyDescent="0.15">
      <c r="B383" s="144" t="str">
        <f t="shared" ca="1" si="60"/>
        <v>-</v>
      </c>
      <c r="C383" s="135"/>
      <c r="D383" s="135"/>
      <c r="E383" s="141"/>
      <c r="F383" s="139"/>
      <c r="G383" s="126"/>
      <c r="H383" s="126"/>
      <c r="I383" s="126"/>
      <c r="J383" s="126"/>
      <c r="K383" s="127"/>
      <c r="L383" s="127"/>
      <c r="M383" s="127"/>
      <c r="N383" s="143"/>
      <c r="O383" s="143"/>
      <c r="P383" s="39" t="str">
        <f t="shared" si="54"/>
        <v/>
      </c>
      <c r="Q383" s="39" t="str">
        <f t="shared" si="55"/>
        <v/>
      </c>
      <c r="R383" s="39" t="str">
        <f t="shared" si="56"/>
        <v/>
      </c>
      <c r="S383" s="121" t="str">
        <f t="shared" si="57"/>
        <v/>
      </c>
      <c r="T383" s="140"/>
      <c r="U383" s="39" t="str">
        <f t="shared" si="58"/>
        <v/>
      </c>
      <c r="V383" s="39"/>
      <c r="W383" s="138"/>
    </row>
    <row r="384" spans="2:23" ht="18" customHeight="1" x14ac:dyDescent="0.15">
      <c r="B384" s="144" t="str">
        <f t="shared" ca="1" si="60"/>
        <v>-</v>
      </c>
      <c r="C384" s="135"/>
      <c r="D384" s="135"/>
      <c r="E384" s="141"/>
      <c r="F384" s="139"/>
      <c r="G384" s="126"/>
      <c r="H384" s="126"/>
      <c r="I384" s="126"/>
      <c r="J384" s="126"/>
      <c r="K384" s="127"/>
      <c r="L384" s="127"/>
      <c r="M384" s="127"/>
      <c r="N384" s="143"/>
      <c r="O384" s="143"/>
      <c r="P384" s="39" t="str">
        <f t="shared" ref="P384:P406" si="61">IF(OR(ISNUMBER(K384),ISNUMBER(L384),ISNUMBER(M384),ISNUMBER(N384),ISNUMBER(O384)),MIN(K384:O384),"")</f>
        <v/>
      </c>
      <c r="Q384" s="39" t="str">
        <f t="shared" ref="Q384:Q406" si="62">IF(OR(ISNUMBER(K384),ISNUMBER(L384),ISNUMBER(M384),ISNUMBER(N384),ISNUMBER(O384)),AVERAGE(K384:O384),"")</f>
        <v/>
      </c>
      <c r="R384" s="39" t="str">
        <f t="shared" ref="R384:R406" si="63">IF(OR(ISNUMBER(K384),ISNUMBER(L384),ISNUMBER(M384),ISNUMBER(N384),ISNUMBER(O384)),MAX(K384:O384),"")</f>
        <v/>
      </c>
      <c r="S384" s="121" t="str">
        <f t="shared" ref="S384:S406" si="64">IF(AND(ISNUMBER(Q384),Q384&lt;&gt;0),MAX(Q384-P384,R384-Q384)/Q384,"")</f>
        <v/>
      </c>
      <c r="T384" s="140"/>
      <c r="U384" s="39" t="str">
        <f t="shared" ref="U384:U406" si="65">IF(T384="N","",Q384)</f>
        <v/>
      </c>
      <c r="V384" s="39"/>
      <c r="W384" s="138"/>
    </row>
    <row r="385" spans="2:23" ht="18" customHeight="1" x14ac:dyDescent="0.15">
      <c r="B385" s="144" t="str">
        <f t="shared" ca="1" si="60"/>
        <v>-</v>
      </c>
      <c r="C385" s="135"/>
      <c r="D385" s="135"/>
      <c r="E385" s="141"/>
      <c r="F385" s="139"/>
      <c r="G385" s="126"/>
      <c r="H385" s="126"/>
      <c r="I385" s="126"/>
      <c r="J385" s="126"/>
      <c r="K385" s="127"/>
      <c r="L385" s="127"/>
      <c r="M385" s="127"/>
      <c r="N385" s="143"/>
      <c r="O385" s="143"/>
      <c r="P385" s="39" t="str">
        <f t="shared" si="61"/>
        <v/>
      </c>
      <c r="Q385" s="39" t="str">
        <f t="shared" si="62"/>
        <v/>
      </c>
      <c r="R385" s="39" t="str">
        <f t="shared" si="63"/>
        <v/>
      </c>
      <c r="S385" s="121" t="str">
        <f t="shared" si="64"/>
        <v/>
      </c>
      <c r="T385" s="140"/>
      <c r="U385" s="39" t="str">
        <f t="shared" si="65"/>
        <v/>
      </c>
      <c r="V385" s="39"/>
      <c r="W385" s="138"/>
    </row>
    <row r="386" spans="2:23" ht="18" customHeight="1" x14ac:dyDescent="0.15">
      <c r="B386" s="144" t="str">
        <f t="shared" ca="1" si="60"/>
        <v>-</v>
      </c>
      <c r="C386" s="135"/>
      <c r="D386" s="135"/>
      <c r="E386" s="141"/>
      <c r="F386" s="139"/>
      <c r="G386" s="126"/>
      <c r="H386" s="126"/>
      <c r="I386" s="126"/>
      <c r="J386" s="126"/>
      <c r="K386" s="127"/>
      <c r="L386" s="127"/>
      <c r="M386" s="127"/>
      <c r="N386" s="143"/>
      <c r="O386" s="143"/>
      <c r="P386" s="39" t="str">
        <f t="shared" si="61"/>
        <v/>
      </c>
      <c r="Q386" s="39" t="str">
        <f t="shared" si="62"/>
        <v/>
      </c>
      <c r="R386" s="39" t="str">
        <f t="shared" si="63"/>
        <v/>
      </c>
      <c r="S386" s="121" t="str">
        <f t="shared" si="64"/>
        <v/>
      </c>
      <c r="T386" s="140"/>
      <c r="U386" s="39" t="str">
        <f t="shared" si="65"/>
        <v/>
      </c>
      <c r="V386" s="39"/>
      <c r="W386" s="138"/>
    </row>
    <row r="387" spans="2:23" ht="18" customHeight="1" x14ac:dyDescent="0.15">
      <c r="B387" s="144" t="str">
        <f t="shared" ca="1" si="60"/>
        <v>-</v>
      </c>
      <c r="C387" s="135"/>
      <c r="D387" s="135"/>
      <c r="E387" s="141"/>
      <c r="F387" s="139"/>
      <c r="G387" s="126"/>
      <c r="H387" s="126"/>
      <c r="I387" s="126"/>
      <c r="J387" s="126"/>
      <c r="K387" s="127"/>
      <c r="L387" s="127"/>
      <c r="M387" s="127"/>
      <c r="N387" s="143"/>
      <c r="O387" s="143"/>
      <c r="P387" s="39" t="str">
        <f t="shared" si="61"/>
        <v/>
      </c>
      <c r="Q387" s="39" t="str">
        <f t="shared" si="62"/>
        <v/>
      </c>
      <c r="R387" s="39" t="str">
        <f t="shared" si="63"/>
        <v/>
      </c>
      <c r="S387" s="121" t="str">
        <f t="shared" si="64"/>
        <v/>
      </c>
      <c r="T387" s="140"/>
      <c r="U387" s="39" t="str">
        <f t="shared" si="65"/>
        <v/>
      </c>
      <c r="V387" s="39"/>
      <c r="W387" s="138"/>
    </row>
    <row r="388" spans="2:23" ht="18" customHeight="1" x14ac:dyDescent="0.15">
      <c r="B388" s="144" t="str">
        <f t="shared" ca="1" si="60"/>
        <v>-</v>
      </c>
      <c r="C388" s="135"/>
      <c r="D388" s="135"/>
      <c r="E388" s="141"/>
      <c r="F388" s="139"/>
      <c r="G388" s="126"/>
      <c r="H388" s="126"/>
      <c r="I388" s="126"/>
      <c r="J388" s="126"/>
      <c r="K388" s="127"/>
      <c r="L388" s="127"/>
      <c r="M388" s="127"/>
      <c r="N388" s="143"/>
      <c r="O388" s="143"/>
      <c r="P388" s="39" t="str">
        <f t="shared" si="61"/>
        <v/>
      </c>
      <c r="Q388" s="39" t="str">
        <f t="shared" si="62"/>
        <v/>
      </c>
      <c r="R388" s="39" t="str">
        <f t="shared" si="63"/>
        <v/>
      </c>
      <c r="S388" s="121" t="str">
        <f t="shared" si="64"/>
        <v/>
      </c>
      <c r="T388" s="140"/>
      <c r="U388" s="39" t="str">
        <f t="shared" si="65"/>
        <v/>
      </c>
      <c r="V388" s="39"/>
      <c r="W388" s="138"/>
    </row>
    <row r="389" spans="2:23" ht="18" customHeight="1" x14ac:dyDescent="0.15">
      <c r="B389" s="144" t="str">
        <f t="shared" ca="1" si="60"/>
        <v>-</v>
      </c>
      <c r="C389" s="135"/>
      <c r="D389" s="135"/>
      <c r="E389" s="141"/>
      <c r="F389" s="139"/>
      <c r="G389" s="126"/>
      <c r="H389" s="126"/>
      <c r="I389" s="126"/>
      <c r="J389" s="126"/>
      <c r="K389" s="127"/>
      <c r="L389" s="127"/>
      <c r="M389" s="127"/>
      <c r="N389" s="143"/>
      <c r="O389" s="143"/>
      <c r="P389" s="39" t="str">
        <f t="shared" si="61"/>
        <v/>
      </c>
      <c r="Q389" s="39" t="str">
        <f t="shared" si="62"/>
        <v/>
      </c>
      <c r="R389" s="39" t="str">
        <f t="shared" si="63"/>
        <v/>
      </c>
      <c r="S389" s="121" t="str">
        <f t="shared" si="64"/>
        <v/>
      </c>
      <c r="T389" s="140"/>
      <c r="U389" s="39" t="str">
        <f t="shared" si="65"/>
        <v/>
      </c>
      <c r="V389" s="39"/>
      <c r="W389" s="138"/>
    </row>
    <row r="390" spans="2:23" ht="18" customHeight="1" x14ac:dyDescent="0.15">
      <c r="B390" s="144" t="str">
        <f t="shared" ca="1" si="60"/>
        <v>-</v>
      </c>
      <c r="C390" s="135"/>
      <c r="D390" s="135"/>
      <c r="E390" s="141"/>
      <c r="F390" s="139"/>
      <c r="G390" s="126"/>
      <c r="H390" s="126"/>
      <c r="I390" s="126"/>
      <c r="J390" s="126"/>
      <c r="K390" s="127"/>
      <c r="L390" s="127"/>
      <c r="M390" s="127"/>
      <c r="N390" s="143"/>
      <c r="O390" s="143"/>
      <c r="P390" s="39" t="str">
        <f t="shared" si="61"/>
        <v/>
      </c>
      <c r="Q390" s="39" t="str">
        <f t="shared" si="62"/>
        <v/>
      </c>
      <c r="R390" s="39" t="str">
        <f t="shared" si="63"/>
        <v/>
      </c>
      <c r="S390" s="121" t="str">
        <f t="shared" si="64"/>
        <v/>
      </c>
      <c r="T390" s="140"/>
      <c r="U390" s="39" t="str">
        <f t="shared" si="65"/>
        <v/>
      </c>
      <c r="V390" s="39"/>
      <c r="W390" s="138"/>
    </row>
    <row r="391" spans="2:23" ht="18" customHeight="1" x14ac:dyDescent="0.15">
      <c r="B391" s="144" t="str">
        <f t="shared" ca="1" si="60"/>
        <v>-</v>
      </c>
      <c r="C391" s="135"/>
      <c r="D391" s="135"/>
      <c r="E391" s="141"/>
      <c r="F391" s="139"/>
      <c r="G391" s="126"/>
      <c r="H391" s="126"/>
      <c r="I391" s="126"/>
      <c r="J391" s="126"/>
      <c r="K391" s="127"/>
      <c r="L391" s="127"/>
      <c r="M391" s="127"/>
      <c r="N391" s="143"/>
      <c r="O391" s="143"/>
      <c r="P391" s="39" t="str">
        <f t="shared" si="61"/>
        <v/>
      </c>
      <c r="Q391" s="39" t="str">
        <f t="shared" si="62"/>
        <v/>
      </c>
      <c r="R391" s="39" t="str">
        <f t="shared" si="63"/>
        <v/>
      </c>
      <c r="S391" s="121" t="str">
        <f t="shared" si="64"/>
        <v/>
      </c>
      <c r="T391" s="140"/>
      <c r="U391" s="39" t="str">
        <f t="shared" si="65"/>
        <v/>
      </c>
      <c r="V391" s="39"/>
      <c r="W391" s="138"/>
    </row>
    <row r="392" spans="2:23" ht="18" customHeight="1" x14ac:dyDescent="0.15">
      <c r="B392" s="144" t="str">
        <f t="shared" ca="1" si="60"/>
        <v>-</v>
      </c>
      <c r="C392" s="135"/>
      <c r="D392" s="135"/>
      <c r="E392" s="141"/>
      <c r="F392" s="139"/>
      <c r="G392" s="126"/>
      <c r="H392" s="126"/>
      <c r="I392" s="126"/>
      <c r="J392" s="126"/>
      <c r="K392" s="127"/>
      <c r="L392" s="127"/>
      <c r="M392" s="127"/>
      <c r="N392" s="143"/>
      <c r="O392" s="143"/>
      <c r="P392" s="39" t="str">
        <f t="shared" si="61"/>
        <v/>
      </c>
      <c r="Q392" s="39" t="str">
        <f t="shared" si="62"/>
        <v/>
      </c>
      <c r="R392" s="39" t="str">
        <f t="shared" si="63"/>
        <v/>
      </c>
      <c r="S392" s="121" t="str">
        <f t="shared" si="64"/>
        <v/>
      </c>
      <c r="T392" s="140"/>
      <c r="U392" s="39" t="str">
        <f t="shared" si="65"/>
        <v/>
      </c>
      <c r="V392" s="39"/>
      <c r="W392" s="138"/>
    </row>
    <row r="393" spans="2:23" ht="18" customHeight="1" x14ac:dyDescent="0.15">
      <c r="B393" s="144" t="str">
        <f t="shared" ca="1" si="60"/>
        <v>-</v>
      </c>
      <c r="C393" s="135"/>
      <c r="D393" s="135"/>
      <c r="E393" s="141"/>
      <c r="F393" s="139"/>
      <c r="G393" s="126"/>
      <c r="H393" s="126"/>
      <c r="I393" s="126"/>
      <c r="J393" s="126"/>
      <c r="K393" s="127"/>
      <c r="L393" s="127"/>
      <c r="M393" s="127"/>
      <c r="N393" s="143"/>
      <c r="O393" s="143"/>
      <c r="P393" s="39" t="str">
        <f t="shared" si="61"/>
        <v/>
      </c>
      <c r="Q393" s="39" t="str">
        <f t="shared" si="62"/>
        <v/>
      </c>
      <c r="R393" s="39" t="str">
        <f t="shared" si="63"/>
        <v/>
      </c>
      <c r="S393" s="121" t="str">
        <f t="shared" si="64"/>
        <v/>
      </c>
      <c r="T393" s="140"/>
      <c r="U393" s="39" t="str">
        <f t="shared" si="65"/>
        <v/>
      </c>
      <c r="V393" s="39"/>
      <c r="W393" s="138"/>
    </row>
    <row r="394" spans="2:23" ht="18" customHeight="1" x14ac:dyDescent="0.15">
      <c r="B394" s="144" t="str">
        <f t="shared" ca="1" si="60"/>
        <v>-</v>
      </c>
      <c r="C394" s="135"/>
      <c r="D394" s="135"/>
      <c r="E394" s="141"/>
      <c r="F394" s="139"/>
      <c r="G394" s="126"/>
      <c r="H394" s="126"/>
      <c r="I394" s="126"/>
      <c r="J394" s="126"/>
      <c r="K394" s="127"/>
      <c r="L394" s="127"/>
      <c r="M394" s="127"/>
      <c r="N394" s="143"/>
      <c r="O394" s="143"/>
      <c r="P394" s="39" t="str">
        <f t="shared" si="61"/>
        <v/>
      </c>
      <c r="Q394" s="39" t="str">
        <f t="shared" si="62"/>
        <v/>
      </c>
      <c r="R394" s="39" t="str">
        <f t="shared" si="63"/>
        <v/>
      </c>
      <c r="S394" s="121" t="str">
        <f t="shared" si="64"/>
        <v/>
      </c>
      <c r="T394" s="140"/>
      <c r="U394" s="39" t="str">
        <f t="shared" si="65"/>
        <v/>
      </c>
      <c r="V394" s="39"/>
      <c r="W394" s="138"/>
    </row>
    <row r="395" spans="2:23" ht="18" customHeight="1" x14ac:dyDescent="0.15">
      <c r="B395" s="144" t="str">
        <f t="shared" ca="1" si="60"/>
        <v>-</v>
      </c>
      <c r="C395" s="135"/>
      <c r="D395" s="135"/>
      <c r="E395" s="141"/>
      <c r="F395" s="139"/>
      <c r="G395" s="126"/>
      <c r="H395" s="126"/>
      <c r="I395" s="126"/>
      <c r="J395" s="126"/>
      <c r="K395" s="127"/>
      <c r="L395" s="127"/>
      <c r="M395" s="127"/>
      <c r="N395" s="143"/>
      <c r="O395" s="143"/>
      <c r="P395" s="39" t="str">
        <f t="shared" si="61"/>
        <v/>
      </c>
      <c r="Q395" s="39" t="str">
        <f t="shared" si="62"/>
        <v/>
      </c>
      <c r="R395" s="39" t="str">
        <f t="shared" si="63"/>
        <v/>
      </c>
      <c r="S395" s="121" t="str">
        <f t="shared" si="64"/>
        <v/>
      </c>
      <c r="T395" s="140"/>
      <c r="U395" s="39" t="str">
        <f t="shared" si="65"/>
        <v/>
      </c>
      <c r="V395" s="39"/>
      <c r="W395" s="138"/>
    </row>
    <row r="396" spans="2:23" ht="18" customHeight="1" x14ac:dyDescent="0.15">
      <c r="B396" s="144" t="str">
        <f t="shared" ca="1" si="60"/>
        <v>-</v>
      </c>
      <c r="C396" s="135"/>
      <c r="D396" s="135"/>
      <c r="E396" s="141"/>
      <c r="F396" s="139"/>
      <c r="G396" s="126"/>
      <c r="H396" s="126"/>
      <c r="I396" s="126"/>
      <c r="J396" s="126"/>
      <c r="K396" s="127"/>
      <c r="L396" s="127"/>
      <c r="M396" s="127"/>
      <c r="N396" s="143"/>
      <c r="O396" s="143"/>
      <c r="P396" s="39" t="str">
        <f t="shared" si="61"/>
        <v/>
      </c>
      <c r="Q396" s="39" t="str">
        <f t="shared" si="62"/>
        <v/>
      </c>
      <c r="R396" s="39" t="str">
        <f t="shared" si="63"/>
        <v/>
      </c>
      <c r="S396" s="121" t="str">
        <f t="shared" si="64"/>
        <v/>
      </c>
      <c r="T396" s="140"/>
      <c r="U396" s="39" t="str">
        <f t="shared" si="65"/>
        <v/>
      </c>
      <c r="V396" s="39"/>
      <c r="W396" s="138"/>
    </row>
    <row r="397" spans="2:23" ht="18" customHeight="1" x14ac:dyDescent="0.15">
      <c r="B397" s="144" t="str">
        <f t="shared" ca="1" si="60"/>
        <v>-</v>
      </c>
      <c r="C397" s="135"/>
      <c r="D397" s="135"/>
      <c r="E397" s="141"/>
      <c r="F397" s="139"/>
      <c r="G397" s="126"/>
      <c r="H397" s="126"/>
      <c r="I397" s="126"/>
      <c r="J397" s="126"/>
      <c r="K397" s="127"/>
      <c r="L397" s="127"/>
      <c r="M397" s="127"/>
      <c r="N397" s="143"/>
      <c r="O397" s="143"/>
      <c r="P397" s="39" t="str">
        <f t="shared" si="61"/>
        <v/>
      </c>
      <c r="Q397" s="39" t="str">
        <f t="shared" si="62"/>
        <v/>
      </c>
      <c r="R397" s="39" t="str">
        <f t="shared" si="63"/>
        <v/>
      </c>
      <c r="S397" s="121" t="str">
        <f t="shared" si="64"/>
        <v/>
      </c>
      <c r="T397" s="140"/>
      <c r="U397" s="39" t="str">
        <f t="shared" si="65"/>
        <v/>
      </c>
      <c r="V397" s="39"/>
      <c r="W397" s="138"/>
    </row>
    <row r="398" spans="2:23" ht="18" customHeight="1" x14ac:dyDescent="0.15">
      <c r="B398" s="144" t="str">
        <f t="shared" ca="1" si="60"/>
        <v>-</v>
      </c>
      <c r="C398" s="135"/>
      <c r="D398" s="135"/>
      <c r="E398" s="141"/>
      <c r="F398" s="139"/>
      <c r="G398" s="126"/>
      <c r="H398" s="126"/>
      <c r="I398" s="126"/>
      <c r="J398" s="126"/>
      <c r="K398" s="127"/>
      <c r="L398" s="127"/>
      <c r="M398" s="127"/>
      <c r="N398" s="143"/>
      <c r="O398" s="143"/>
      <c r="P398" s="39" t="str">
        <f t="shared" si="61"/>
        <v/>
      </c>
      <c r="Q398" s="39" t="str">
        <f t="shared" si="62"/>
        <v/>
      </c>
      <c r="R398" s="39" t="str">
        <f t="shared" si="63"/>
        <v/>
      </c>
      <c r="S398" s="121" t="str">
        <f t="shared" si="64"/>
        <v/>
      </c>
      <c r="T398" s="140"/>
      <c r="U398" s="39" t="str">
        <f t="shared" si="65"/>
        <v/>
      </c>
      <c r="V398" s="39"/>
      <c r="W398" s="138"/>
    </row>
    <row r="399" spans="2:23" ht="18" customHeight="1" x14ac:dyDescent="0.15">
      <c r="B399" s="144" t="str">
        <f t="shared" ca="1" si="60"/>
        <v>-</v>
      </c>
      <c r="C399" s="135"/>
      <c r="D399" s="135"/>
      <c r="E399" s="141"/>
      <c r="F399" s="139"/>
      <c r="G399" s="126"/>
      <c r="H399" s="126"/>
      <c r="I399" s="126"/>
      <c r="J399" s="126"/>
      <c r="K399" s="127"/>
      <c r="L399" s="127"/>
      <c r="M399" s="127"/>
      <c r="N399" s="143"/>
      <c r="O399" s="143"/>
      <c r="P399" s="39" t="str">
        <f t="shared" si="61"/>
        <v/>
      </c>
      <c r="Q399" s="39" t="str">
        <f t="shared" si="62"/>
        <v/>
      </c>
      <c r="R399" s="39" t="str">
        <f t="shared" si="63"/>
        <v/>
      </c>
      <c r="S399" s="121" t="str">
        <f t="shared" si="64"/>
        <v/>
      </c>
      <c r="T399" s="140"/>
      <c r="U399" s="39" t="str">
        <f t="shared" si="65"/>
        <v/>
      </c>
      <c r="V399" s="39"/>
      <c r="W399" s="138"/>
    </row>
    <row r="400" spans="2:23" ht="18" customHeight="1" x14ac:dyDescent="0.15">
      <c r="B400" s="144" t="str">
        <f t="shared" ca="1" si="60"/>
        <v>-</v>
      </c>
      <c r="C400" s="135"/>
      <c r="D400" s="135"/>
      <c r="E400" s="141"/>
      <c r="F400" s="139"/>
      <c r="G400" s="126"/>
      <c r="H400" s="126"/>
      <c r="I400" s="126"/>
      <c r="J400" s="126"/>
      <c r="K400" s="127"/>
      <c r="L400" s="127"/>
      <c r="M400" s="127"/>
      <c r="N400" s="143"/>
      <c r="O400" s="143"/>
      <c r="P400" s="39" t="str">
        <f t="shared" si="61"/>
        <v/>
      </c>
      <c r="Q400" s="39" t="str">
        <f t="shared" si="62"/>
        <v/>
      </c>
      <c r="R400" s="39" t="str">
        <f t="shared" si="63"/>
        <v/>
      </c>
      <c r="S400" s="121" t="str">
        <f t="shared" si="64"/>
        <v/>
      </c>
      <c r="T400" s="140"/>
      <c r="U400" s="39" t="str">
        <f t="shared" si="65"/>
        <v/>
      </c>
      <c r="V400" s="39"/>
      <c r="W400" s="138"/>
    </row>
    <row r="401" spans="2:23" ht="18" customHeight="1" x14ac:dyDescent="0.15">
      <c r="B401" s="144" t="str">
        <f t="shared" ca="1" si="60"/>
        <v>-</v>
      </c>
      <c r="C401" s="135"/>
      <c r="D401" s="135"/>
      <c r="E401" s="141"/>
      <c r="F401" s="139"/>
      <c r="G401" s="126"/>
      <c r="H401" s="126"/>
      <c r="I401" s="126"/>
      <c r="J401" s="126"/>
      <c r="K401" s="127"/>
      <c r="L401" s="127"/>
      <c r="M401" s="127"/>
      <c r="N401" s="143"/>
      <c r="O401" s="143"/>
      <c r="P401" s="39" t="str">
        <f t="shared" si="61"/>
        <v/>
      </c>
      <c r="Q401" s="39" t="str">
        <f t="shared" si="62"/>
        <v/>
      </c>
      <c r="R401" s="39" t="str">
        <f t="shared" si="63"/>
        <v/>
      </c>
      <c r="S401" s="121" t="str">
        <f t="shared" si="64"/>
        <v/>
      </c>
      <c r="T401" s="140"/>
      <c r="U401" s="39" t="str">
        <f t="shared" si="65"/>
        <v/>
      </c>
      <c r="V401" s="39"/>
      <c r="W401" s="138"/>
    </row>
    <row r="402" spans="2:23" ht="18" customHeight="1" x14ac:dyDescent="0.15">
      <c r="B402" s="144" t="str">
        <f t="shared" ca="1" si="60"/>
        <v>-</v>
      </c>
      <c r="C402" s="135"/>
      <c r="D402" s="135"/>
      <c r="E402" s="141"/>
      <c r="F402" s="139"/>
      <c r="G402" s="126"/>
      <c r="H402" s="126"/>
      <c r="I402" s="126"/>
      <c r="J402" s="126"/>
      <c r="K402" s="127"/>
      <c r="L402" s="127"/>
      <c r="M402" s="127"/>
      <c r="N402" s="143"/>
      <c r="O402" s="143"/>
      <c r="P402" s="39" t="str">
        <f t="shared" si="61"/>
        <v/>
      </c>
      <c r="Q402" s="39" t="str">
        <f t="shared" si="62"/>
        <v/>
      </c>
      <c r="R402" s="39" t="str">
        <f t="shared" si="63"/>
        <v/>
      </c>
      <c r="S402" s="121" t="str">
        <f t="shared" si="64"/>
        <v/>
      </c>
      <c r="T402" s="140"/>
      <c r="U402" s="39" t="str">
        <f t="shared" si="65"/>
        <v/>
      </c>
      <c r="V402" s="39"/>
      <c r="W402" s="138"/>
    </row>
    <row r="403" spans="2:23" ht="18" customHeight="1" x14ac:dyDescent="0.15">
      <c r="B403" s="144" t="str">
        <f t="shared" ca="1" si="60"/>
        <v>-</v>
      </c>
      <c r="C403" s="135"/>
      <c r="D403" s="135"/>
      <c r="E403" s="141"/>
      <c r="F403" s="139"/>
      <c r="G403" s="126"/>
      <c r="H403" s="126"/>
      <c r="I403" s="126"/>
      <c r="J403" s="126"/>
      <c r="K403" s="127"/>
      <c r="L403" s="127"/>
      <c r="M403" s="127"/>
      <c r="N403" s="143"/>
      <c r="O403" s="143"/>
      <c r="P403" s="39" t="str">
        <f t="shared" si="61"/>
        <v/>
      </c>
      <c r="Q403" s="39" t="str">
        <f t="shared" si="62"/>
        <v/>
      </c>
      <c r="R403" s="39" t="str">
        <f t="shared" si="63"/>
        <v/>
      </c>
      <c r="S403" s="121" t="str">
        <f t="shared" si="64"/>
        <v/>
      </c>
      <c r="T403" s="140"/>
      <c r="U403" s="39" t="str">
        <f t="shared" si="65"/>
        <v/>
      </c>
      <c r="V403" s="39"/>
      <c r="W403" s="138"/>
    </row>
    <row r="404" spans="2:23" ht="18" customHeight="1" x14ac:dyDescent="0.15">
      <c r="B404" s="144" t="str">
        <f t="shared" ca="1" si="60"/>
        <v>-</v>
      </c>
      <c r="C404" s="135"/>
      <c r="D404" s="135"/>
      <c r="E404" s="141"/>
      <c r="F404" s="139"/>
      <c r="G404" s="126"/>
      <c r="H404" s="126"/>
      <c r="I404" s="126"/>
      <c r="J404" s="126"/>
      <c r="K404" s="127"/>
      <c r="L404" s="127"/>
      <c r="M404" s="127"/>
      <c r="N404" s="143"/>
      <c r="O404" s="143"/>
      <c r="P404" s="39" t="str">
        <f t="shared" si="61"/>
        <v/>
      </c>
      <c r="Q404" s="39" t="str">
        <f t="shared" si="62"/>
        <v/>
      </c>
      <c r="R404" s="39" t="str">
        <f t="shared" si="63"/>
        <v/>
      </c>
      <c r="S404" s="121" t="str">
        <f t="shared" si="64"/>
        <v/>
      </c>
      <c r="T404" s="140"/>
      <c r="U404" s="39" t="str">
        <f t="shared" si="65"/>
        <v/>
      </c>
      <c r="V404" s="39"/>
      <c r="W404" s="138"/>
    </row>
    <row r="405" spans="2:23" ht="18" customHeight="1" x14ac:dyDescent="0.15">
      <c r="B405" s="144" t="str">
        <f t="shared" ca="1" si="60"/>
        <v>-</v>
      </c>
      <c r="C405" s="135"/>
      <c r="D405" s="135"/>
      <c r="E405" s="141"/>
      <c r="F405" s="139"/>
      <c r="G405" s="126"/>
      <c r="H405" s="126"/>
      <c r="I405" s="126"/>
      <c r="J405" s="126"/>
      <c r="K405" s="127"/>
      <c r="L405" s="127"/>
      <c r="M405" s="127"/>
      <c r="N405" s="143"/>
      <c r="O405" s="143"/>
      <c r="P405" s="39" t="str">
        <f t="shared" si="61"/>
        <v/>
      </c>
      <c r="Q405" s="39" t="str">
        <f t="shared" si="62"/>
        <v/>
      </c>
      <c r="R405" s="39" t="str">
        <f t="shared" si="63"/>
        <v/>
      </c>
      <c r="S405" s="121" t="str">
        <f t="shared" si="64"/>
        <v/>
      </c>
      <c r="T405" s="140"/>
      <c r="U405" s="39" t="str">
        <f t="shared" si="65"/>
        <v/>
      </c>
      <c r="V405" s="39"/>
      <c r="W405" s="138"/>
    </row>
    <row r="406" spans="2:23" ht="18" customHeight="1" x14ac:dyDescent="0.15">
      <c r="B406" s="144" t="str">
        <f t="shared" ca="1" si="60"/>
        <v>-</v>
      </c>
      <c r="C406" s="135"/>
      <c r="D406" s="135"/>
      <c r="E406" s="141"/>
      <c r="F406" s="139"/>
      <c r="G406" s="126"/>
      <c r="H406" s="126"/>
      <c r="I406" s="126"/>
      <c r="J406" s="126"/>
      <c r="K406" s="127"/>
      <c r="L406" s="127"/>
      <c r="M406" s="127"/>
      <c r="N406" s="143"/>
      <c r="O406" s="143"/>
      <c r="P406" s="39" t="str">
        <f t="shared" si="61"/>
        <v/>
      </c>
      <c r="Q406" s="39" t="str">
        <f t="shared" si="62"/>
        <v/>
      </c>
      <c r="R406" s="39" t="str">
        <f t="shared" si="63"/>
        <v/>
      </c>
      <c r="S406" s="121" t="str">
        <f t="shared" si="64"/>
        <v/>
      </c>
      <c r="T406" s="140"/>
      <c r="U406" s="39" t="str">
        <f t="shared" si="65"/>
        <v/>
      </c>
      <c r="V406" s="39"/>
      <c r="W406" s="138"/>
    </row>
    <row r="407" spans="2:23" ht="18" customHeight="1" x14ac:dyDescent="0.15">
      <c r="B407" s="144" t="str">
        <f t="shared" ref="B407:B409" ca="1" si="66">IF(ISBLANK(D551),"-",COUNT(OFFSET(B$6,0,0,ROW()-ROW(B$6)))+1)</f>
        <v>-</v>
      </c>
      <c r="C407" s="135"/>
      <c r="D407" s="135"/>
      <c r="E407" s="141"/>
      <c r="F407" s="139"/>
      <c r="G407" s="126"/>
      <c r="H407" s="126"/>
      <c r="I407" s="126"/>
      <c r="J407" s="126"/>
      <c r="K407" s="127"/>
      <c r="L407" s="127"/>
      <c r="M407" s="127"/>
      <c r="N407" s="143"/>
      <c r="O407" s="143"/>
      <c r="P407" s="39" t="str">
        <f t="shared" ref="P407:P408" si="67">IF(OR(ISNUMBER(K407),ISNUMBER(L407),ISNUMBER(M407),ISNUMBER(N407),ISNUMBER(O407)),MIN(K407:O407),"")</f>
        <v/>
      </c>
      <c r="Q407" s="39" t="str">
        <f t="shared" ref="Q407:Q408" si="68">IF(OR(ISNUMBER(K407),ISNUMBER(L407),ISNUMBER(M407),ISNUMBER(N407),ISNUMBER(O407)),AVERAGE(K407:O407),"")</f>
        <v/>
      </c>
      <c r="R407" s="39" t="str">
        <f t="shared" ref="R407:R408" si="69">IF(OR(ISNUMBER(K407),ISNUMBER(L407),ISNUMBER(M407),ISNUMBER(N407),ISNUMBER(O407)),MAX(K407:O407),"")</f>
        <v/>
      </c>
      <c r="S407" s="121" t="str">
        <f t="shared" ref="S407:S408" si="70">IF(AND(ISNUMBER(Q407),Q407&lt;&gt;0),MAX(Q407-P407,R407-Q407)/Q407,"")</f>
        <v/>
      </c>
      <c r="T407" s="140"/>
      <c r="U407" s="39" t="str">
        <f t="shared" ref="U407:U408" si="71">IF(T407="N","",Q407)</f>
        <v/>
      </c>
      <c r="V407" s="39"/>
      <c r="W407" s="138"/>
    </row>
    <row r="408" spans="2:23" ht="18" customHeight="1" x14ac:dyDescent="0.15">
      <c r="B408" s="144" t="str">
        <f t="shared" ca="1" si="66"/>
        <v>-</v>
      </c>
      <c r="C408" s="135"/>
      <c r="D408" s="135"/>
      <c r="E408" s="141"/>
      <c r="F408" s="139"/>
      <c r="G408" s="126"/>
      <c r="H408" s="126"/>
      <c r="I408" s="126"/>
      <c r="J408" s="126"/>
      <c r="K408" s="127"/>
      <c r="L408" s="127"/>
      <c r="M408" s="127"/>
      <c r="N408" s="143"/>
      <c r="O408" s="143"/>
      <c r="P408" s="39" t="str">
        <f t="shared" si="67"/>
        <v/>
      </c>
      <c r="Q408" s="39" t="str">
        <f t="shared" si="68"/>
        <v/>
      </c>
      <c r="R408" s="39" t="str">
        <f t="shared" si="69"/>
        <v/>
      </c>
      <c r="S408" s="121" t="str">
        <f t="shared" si="70"/>
        <v/>
      </c>
      <c r="T408" s="140"/>
      <c r="U408" s="39" t="str">
        <f t="shared" si="71"/>
        <v/>
      </c>
      <c r="V408" s="39"/>
      <c r="W408" s="138"/>
    </row>
    <row r="409" spans="2:23" ht="18" customHeight="1" x14ac:dyDescent="0.15">
      <c r="B409" s="144" t="str">
        <f t="shared" ca="1" si="66"/>
        <v>-</v>
      </c>
      <c r="C409" s="135"/>
      <c r="D409" s="135"/>
      <c r="E409" s="141"/>
      <c r="F409" s="139"/>
      <c r="G409" s="126"/>
      <c r="H409" s="126"/>
      <c r="I409" s="126"/>
      <c r="J409" s="126"/>
      <c r="K409" s="127"/>
      <c r="L409" s="127"/>
      <c r="M409" s="127"/>
      <c r="N409" s="143"/>
      <c r="O409" s="143"/>
      <c r="P409" s="39" t="str">
        <f t="shared" ref="P409" si="72">IF(OR(ISNUMBER(K409),ISNUMBER(L409),ISNUMBER(M409),ISNUMBER(N409),ISNUMBER(O409)),MIN(K409:O409),"")</f>
        <v/>
      </c>
      <c r="Q409" s="39" t="str">
        <f t="shared" ref="Q409" si="73">IF(OR(ISNUMBER(K409),ISNUMBER(L409),ISNUMBER(M409),ISNUMBER(N409),ISNUMBER(O409)),AVERAGE(K409:O409),"")</f>
        <v/>
      </c>
      <c r="R409" s="39" t="str">
        <f t="shared" ref="R409" si="74">IF(OR(ISNUMBER(K409),ISNUMBER(L409),ISNUMBER(M409),ISNUMBER(N409),ISNUMBER(O409)),MAX(K409:O409),"")</f>
        <v/>
      </c>
      <c r="S409" s="121" t="str">
        <f t="shared" ref="S409" si="75">IF(AND(ISNUMBER(Q409),Q409&lt;&gt;0),MAX(Q409-P409,R409-Q409)/Q409,"")</f>
        <v/>
      </c>
      <c r="T409" s="140"/>
      <c r="U409" s="39" t="str">
        <f t="shared" ref="U409" si="76">IF(T409="N","",Q409)</f>
        <v/>
      </c>
      <c r="V409" s="39"/>
      <c r="W409" s="138"/>
    </row>
  </sheetData>
  <mergeCells count="10">
    <mergeCell ref="C5:D5"/>
    <mergeCell ref="G5:J5"/>
    <mergeCell ref="K5:S5"/>
    <mergeCell ref="B2:D2"/>
    <mergeCell ref="C3:J3"/>
    <mergeCell ref="L3:S3"/>
    <mergeCell ref="C4:J4"/>
    <mergeCell ref="L4:M4"/>
    <mergeCell ref="N4:O4"/>
    <mergeCell ref="P4:S4"/>
  </mergeCells>
  <phoneticPr fontId="28" type="noConversion"/>
  <dataValidations xWindow="699" yWindow="740"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27 D31:D34 D8:D11 C7:D7 D15 D17:D18 C30:D30 D39:E39 D42:D43 D121:E121 C52:D52 D85:E85 D100:D101 D53:D79 D186:D188 D191:D204 D206:D231 C133:D133 D134:D179 D181:D184 E7:E38 E40:E84 E86:E120 C232:D270 D273:D274 E122:E274 C275:E409 D126:D132"/>
    <dataValidation type="list" allowBlank="1" showInputMessage="1" showErrorMessage="1" sqref="T7:T269">
      <formula1>"Y,N"</formula1>
    </dataValidation>
    <dataValidation type="list" allowBlank="1" showInputMessage="1" showErrorMessage="1" prompt="功能需求项内容=功能需求编号+功能需求内容描述_x000a__x000a_非功能需求项=非功能需求属性+内容描述" sqref="F7:F409">
      <formula1>"软件业务,3D建模,U3D,Bug修复,其他"</formula1>
    </dataValidation>
    <dataValidation type="list" allowBlank="1" showInputMessage="1" showErrorMessage="1" sqref="H7:H409">
      <formula1>"有,无"</formula1>
    </dataValidation>
    <dataValidation type="list" allowBlank="1" showInputMessage="1" showErrorMessage="1" sqref="I7:I409">
      <formula1>"0,10,20,30,40,50,60,70,80,90,100"</formula1>
    </dataValidation>
    <dataValidation type="list" allowBlank="1" showInputMessage="1" showErrorMessage="1" sqref="J7:J409">
      <formula1>"高,中,低"</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dimension ref="B1:O109"/>
  <sheetViews>
    <sheetView showGridLines="0" topLeftCell="A4" zoomScaleNormal="100" workbookViewId="0">
      <selection activeCell="I15" sqref="I15:N16"/>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18.42578125" style="10" customWidth="1"/>
    <col min="11" max="11" width="12.42578125" style="10" customWidth="1"/>
    <col min="12" max="12" width="15.5703125" style="10" customWidth="1"/>
    <col min="13" max="13" width="14.7109375" style="10" customWidth="1"/>
    <col min="14" max="16384" width="9.140625" style="10"/>
  </cols>
  <sheetData>
    <row r="1" spans="2:15" ht="21" customHeight="1" x14ac:dyDescent="0.15">
      <c r="B1" s="246" t="s">
        <v>158</v>
      </c>
      <c r="C1" s="246"/>
    </row>
    <row r="2" spans="2:15" ht="81" customHeight="1" x14ac:dyDescent="0.15">
      <c r="B2" s="247" t="s">
        <v>159</v>
      </c>
      <c r="C2" s="237"/>
      <c r="D2" s="237"/>
      <c r="E2" s="237"/>
      <c r="F2" s="237"/>
      <c r="G2" s="237"/>
      <c r="H2" s="13"/>
    </row>
    <row r="3" spans="2:15" ht="33" customHeight="1" x14ac:dyDescent="0.15">
      <c r="B3" s="167" t="s">
        <v>160</v>
      </c>
      <c r="C3" s="19" t="s">
        <v>578</v>
      </c>
      <c r="D3" s="167" t="s">
        <v>161</v>
      </c>
      <c r="E3" s="173">
        <v>43332</v>
      </c>
      <c r="F3" s="167" t="s">
        <v>162</v>
      </c>
      <c r="G3" s="19" t="s">
        <v>579</v>
      </c>
      <c r="H3" s="20"/>
      <c r="I3" s="20"/>
    </row>
    <row r="4" spans="2:15" ht="30.75" customHeight="1" x14ac:dyDescent="0.15">
      <c r="B4" s="167" t="s">
        <v>163</v>
      </c>
      <c r="C4" s="21">
        <v>43222</v>
      </c>
      <c r="D4" s="167" t="s">
        <v>164</v>
      </c>
      <c r="E4" s="22">
        <f>SUMIF(预算估算表5!$E7:$E271,"迭代一",预算估算表5!$U7:$U271)</f>
        <v>21.2</v>
      </c>
      <c r="F4" s="167" t="s">
        <v>165</v>
      </c>
      <c r="G4" s="22">
        <f>SUMIF(预算估算表5!$E7:$E271,"迭代二",预算估算表5!$U7:$U271)</f>
        <v>37.800000000000011</v>
      </c>
      <c r="H4" s="167" t="s">
        <v>166</v>
      </c>
      <c r="I4" s="22">
        <f>SUMIF(预算估算表5!$E7:$E271,"迭代三",预算估算表5!$U7:$U271)</f>
        <v>212.16666666666666</v>
      </c>
      <c r="J4" s="167" t="s">
        <v>167</v>
      </c>
      <c r="K4" s="22">
        <f>SUMIF(预算估算表5!$E7:$E439,"迭代四",预算估算表5!$U7:$U439)</f>
        <v>272.34999999999997</v>
      </c>
      <c r="L4" s="167" t="s">
        <v>168</v>
      </c>
      <c r="M4" s="22">
        <f>SUMIF(预算估算表5!$E7:$E439,"迭代五",预算估算表5!$U7:$U439)</f>
        <v>153</v>
      </c>
      <c r="N4" s="167" t="s">
        <v>169</v>
      </c>
      <c r="O4" s="22">
        <f>SUMIF(预算估算表5!$E7:$E439,"迭代六",预算估算表5!$U7:$U439)</f>
        <v>250</v>
      </c>
    </row>
    <row r="5" spans="2:15" ht="32.25" customHeight="1" x14ac:dyDescent="0.15">
      <c r="B5" s="167" t="s">
        <v>170</v>
      </c>
      <c r="C5" s="21">
        <v>43490</v>
      </c>
      <c r="D5" s="172" t="s">
        <v>171</v>
      </c>
      <c r="E5" s="24">
        <f>预算估算表5!C5</f>
        <v>946.51666666666688</v>
      </c>
      <c r="F5" s="166"/>
      <c r="G5" s="172" t="s">
        <v>172</v>
      </c>
      <c r="H5" s="243" t="s">
        <v>173</v>
      </c>
      <c r="I5" s="243"/>
    </row>
    <row r="6" spans="2:15" ht="35.1" customHeight="1" x14ac:dyDescent="0.15">
      <c r="B6" s="167" t="s">
        <v>174</v>
      </c>
      <c r="C6" s="25">
        <f>预算估算表5!C5/((C17*SUM(E17:F17))+C20*SUM(E20:F20)+C23*SUM(E23:F23)+C26*SUM(E26:F26)+C29*SUM(E29:F29)+C32*SUM(E32:F32))</f>
        <v>1926.5553972454036</v>
      </c>
      <c r="D6" s="167" t="s">
        <v>175</v>
      </c>
      <c r="E6" s="25">
        <f>IF(C6=0,"-",C6/21.75)</f>
        <v>88.577259643466832</v>
      </c>
      <c r="F6" s="167" t="s">
        <v>176</v>
      </c>
      <c r="G6" s="26">
        <v>0.85</v>
      </c>
      <c r="H6" s="241">
        <v>0.75</v>
      </c>
      <c r="I6" s="241"/>
    </row>
    <row r="7" spans="2:15" ht="33" customHeight="1" x14ac:dyDescent="0.15">
      <c r="B7" s="167" t="s">
        <v>177</v>
      </c>
      <c r="C7" s="25">
        <f>C11*G7</f>
        <v>181.32286091721446</v>
      </c>
      <c r="D7" s="167" t="s">
        <v>175</v>
      </c>
      <c r="E7" s="25">
        <f>IF(C7=0,"-",C7/21.75)</f>
        <v>8.3366832605615837</v>
      </c>
      <c r="F7" s="167" t="s">
        <v>178</v>
      </c>
      <c r="G7" s="26">
        <v>0.08</v>
      </c>
      <c r="H7" s="241">
        <v>0.1</v>
      </c>
      <c r="I7" s="241"/>
    </row>
    <row r="8" spans="2:15" ht="36" customHeight="1" x14ac:dyDescent="0.15">
      <c r="B8" s="167" t="s">
        <v>179</v>
      </c>
      <c r="C8" s="25">
        <f>C11*G8</f>
        <v>45.330715229303614</v>
      </c>
      <c r="D8" s="167" t="s">
        <v>175</v>
      </c>
      <c r="E8" s="25">
        <f>IF(C8=0,"-",C8/21.75)</f>
        <v>2.0841708151403959</v>
      </c>
      <c r="F8" s="167" t="s">
        <v>180</v>
      </c>
      <c r="G8" s="26">
        <v>0.02</v>
      </c>
      <c r="H8" s="241">
        <v>0.05</v>
      </c>
      <c r="I8" s="241"/>
    </row>
    <row r="9" spans="2:15" ht="35.1" customHeight="1" x14ac:dyDescent="0.15">
      <c r="B9" s="167" t="s">
        <v>181</v>
      </c>
      <c r="C9" s="25">
        <f>C11*G9</f>
        <v>67.996072843955417</v>
      </c>
      <c r="D9" s="167" t="s">
        <v>175</v>
      </c>
      <c r="E9" s="25">
        <f>IF(C9=0,"-",C9/21.75)</f>
        <v>3.1262562227105941</v>
      </c>
      <c r="F9" s="167" t="s">
        <v>182</v>
      </c>
      <c r="G9" s="26">
        <v>0.03</v>
      </c>
      <c r="H9" s="241">
        <v>0.05</v>
      </c>
      <c r="I9" s="241"/>
    </row>
    <row r="10" spans="2:15" ht="33" customHeight="1" x14ac:dyDescent="0.15">
      <c r="B10" s="167" t="s">
        <v>183</v>
      </c>
      <c r="C10" s="25">
        <f>C11*G10</f>
        <v>45.330715229303657</v>
      </c>
      <c r="D10" s="167" t="s">
        <v>175</v>
      </c>
      <c r="E10" s="25">
        <f>IF(C10=0,"-",C10/21.75)</f>
        <v>2.0841708151403981</v>
      </c>
      <c r="F10" s="167" t="s">
        <v>184</v>
      </c>
      <c r="G10" s="27">
        <f>1-SUM(G6:G9)</f>
        <v>2.0000000000000018E-2</v>
      </c>
      <c r="H10" s="241">
        <v>0.05</v>
      </c>
      <c r="I10" s="241"/>
    </row>
    <row r="11" spans="2:15" ht="32.1" customHeight="1" x14ac:dyDescent="0.15">
      <c r="B11" s="167" t="s">
        <v>185</v>
      </c>
      <c r="C11" s="25">
        <f>C6/G6</f>
        <v>2266.5357614651807</v>
      </c>
      <c r="D11" s="167" t="s">
        <v>175</v>
      </c>
      <c r="E11" s="25">
        <f>IF(C11=0,"-",(C11/21.75))</f>
        <v>104.2085407570198</v>
      </c>
      <c r="G11" s="28"/>
      <c r="H11" s="10"/>
    </row>
    <row r="12" spans="2:15" s="17" customFormat="1" ht="21" customHeight="1" x14ac:dyDescent="0.15">
      <c r="B12" s="240" t="s">
        <v>186</v>
      </c>
      <c r="C12" s="240"/>
      <c r="H12" s="29"/>
    </row>
    <row r="13" spans="2:15" s="17" customFormat="1" ht="33.950000000000003" customHeight="1" x14ac:dyDescent="0.15">
      <c r="B13" s="242" t="s">
        <v>187</v>
      </c>
      <c r="C13" s="242"/>
      <c r="D13" s="242"/>
      <c r="E13" s="242"/>
      <c r="F13" s="242"/>
      <c r="H13" s="29"/>
    </row>
    <row r="14" spans="2:15" ht="21" customHeight="1" x14ac:dyDescent="0.15">
      <c r="B14" s="243" t="s">
        <v>188</v>
      </c>
      <c r="C14" s="243"/>
      <c r="D14" s="243"/>
      <c r="E14" s="243"/>
      <c r="F14" s="243"/>
      <c r="G14" s="243"/>
      <c r="H14" s="243"/>
    </row>
    <row r="15" spans="2:15" ht="18.95" customHeight="1" x14ac:dyDescent="0.15">
      <c r="B15" s="167" t="s">
        <v>189</v>
      </c>
      <c r="C15" s="30" t="s">
        <v>190</v>
      </c>
      <c r="D15" s="31" t="s">
        <v>191</v>
      </c>
      <c r="E15" s="31" t="s">
        <v>192</v>
      </c>
      <c r="F15" s="31" t="s">
        <v>193</v>
      </c>
      <c r="G15" s="30" t="s">
        <v>194</v>
      </c>
      <c r="H15" s="30" t="s">
        <v>195</v>
      </c>
    </row>
    <row r="16" spans="2:15" ht="18.95" customHeight="1" x14ac:dyDescent="0.15">
      <c r="B16" s="32">
        <f>C11*B17</f>
        <v>45.330715229303614</v>
      </c>
      <c r="C16" s="33">
        <f>C11*C17</f>
        <v>67.996072843955417</v>
      </c>
      <c r="D16" s="32">
        <f>C16*D17</f>
        <v>6.7996072843955417</v>
      </c>
      <c r="E16" s="32">
        <f>C16*E17</f>
        <v>6.7996072843955417</v>
      </c>
      <c r="F16" s="32">
        <f>C16*F17</f>
        <v>23.798625495384396</v>
      </c>
      <c r="G16" s="33">
        <f>C16*G17</f>
        <v>30.598232779779934</v>
      </c>
      <c r="H16" s="34">
        <f>C11*H17</f>
        <v>113.32678807325888</v>
      </c>
    </row>
    <row r="17" spans="2:8" ht="15" customHeight="1" x14ac:dyDescent="0.15">
      <c r="B17" s="244">
        <v>0.02</v>
      </c>
      <c r="C17" s="170">
        <v>0.03</v>
      </c>
      <c r="D17" s="36">
        <v>0.1</v>
      </c>
      <c r="E17" s="36">
        <v>0.1</v>
      </c>
      <c r="F17" s="36">
        <v>0.35</v>
      </c>
      <c r="G17" s="169">
        <f>1-SUM(D17:F17)</f>
        <v>0.44999999999999996</v>
      </c>
      <c r="H17" s="245">
        <f>1-SUM(B17,C17,C20,C23,C26,C29,C32)</f>
        <v>4.9999999999999933E-2</v>
      </c>
    </row>
    <row r="18" spans="2:8" ht="18.95" customHeight="1" x14ac:dyDescent="0.15">
      <c r="B18" s="244"/>
      <c r="C18" s="31" t="s">
        <v>196</v>
      </c>
      <c r="D18" s="31" t="s">
        <v>197</v>
      </c>
      <c r="E18" s="31" t="s">
        <v>198</v>
      </c>
      <c r="F18" s="31" t="s">
        <v>199</v>
      </c>
      <c r="G18" s="31" t="s">
        <v>200</v>
      </c>
      <c r="H18" s="245"/>
    </row>
    <row r="19" spans="2:8" ht="18.95" customHeight="1" x14ac:dyDescent="0.15">
      <c r="B19" s="244"/>
      <c r="C19" s="32">
        <f>C11*C20</f>
        <v>90.661430458607228</v>
      </c>
      <c r="D19" s="32">
        <f>C19*D20</f>
        <v>2.7198429137582165</v>
      </c>
      <c r="E19" s="32">
        <f>C19*E20</f>
        <v>1.8132286091721446</v>
      </c>
      <c r="F19" s="32">
        <f>C19*F20</f>
        <v>40.79764370637325</v>
      </c>
      <c r="G19" s="32">
        <f>C19*G20</f>
        <v>45.330715229303614</v>
      </c>
      <c r="H19" s="245"/>
    </row>
    <row r="20" spans="2:8" ht="18" customHeight="1" x14ac:dyDescent="0.15">
      <c r="B20" s="244"/>
      <c r="C20" s="170">
        <v>0.04</v>
      </c>
      <c r="D20" s="36">
        <v>0.03</v>
      </c>
      <c r="E20" s="36">
        <v>0.02</v>
      </c>
      <c r="F20" s="36">
        <v>0.45</v>
      </c>
      <c r="G20" s="169">
        <f>1-SUM(D20:F20)</f>
        <v>0.5</v>
      </c>
      <c r="H20" s="245"/>
    </row>
    <row r="21" spans="2:8" ht="18.95" customHeight="1" x14ac:dyDescent="0.15">
      <c r="B21" s="244"/>
      <c r="C21" s="31" t="s">
        <v>201</v>
      </c>
      <c r="D21" s="31" t="s">
        <v>202</v>
      </c>
      <c r="E21" s="31" t="s">
        <v>203</v>
      </c>
      <c r="F21" s="31" t="s">
        <v>204</v>
      </c>
      <c r="G21" s="31" t="s">
        <v>205</v>
      </c>
      <c r="H21" s="245"/>
    </row>
    <row r="22" spans="2:8" s="163" customFormat="1" ht="18.95" customHeight="1" x14ac:dyDescent="0.15">
      <c r="B22" s="244"/>
      <c r="C22" s="32">
        <f>C11*C23</f>
        <v>521.30322513699161</v>
      </c>
      <c r="D22" s="32">
        <f>C22*D23</f>
        <v>52.130322513699163</v>
      </c>
      <c r="E22" s="32">
        <f>C22*E23</f>
        <v>78.195483770548734</v>
      </c>
      <c r="F22" s="32">
        <f>C22*F23</f>
        <v>208.52129005479665</v>
      </c>
      <c r="G22" s="32">
        <f>C22*G23</f>
        <v>182.45612879794706</v>
      </c>
      <c r="H22" s="245"/>
    </row>
    <row r="23" spans="2:8" ht="17.100000000000001" customHeight="1" x14ac:dyDescent="0.15">
      <c r="B23" s="244"/>
      <c r="C23" s="170">
        <v>0.23</v>
      </c>
      <c r="D23" s="36">
        <v>0.1</v>
      </c>
      <c r="E23" s="36">
        <v>0.15</v>
      </c>
      <c r="F23" s="36">
        <v>0.4</v>
      </c>
      <c r="G23" s="169">
        <f>1-SUM(D23:F23)</f>
        <v>0.35</v>
      </c>
      <c r="H23" s="245"/>
    </row>
    <row r="24" spans="2:8" ht="17.100000000000001" customHeight="1" x14ac:dyDescent="0.15">
      <c r="B24" s="244"/>
      <c r="C24" s="31" t="s">
        <v>206</v>
      </c>
      <c r="D24" s="31" t="s">
        <v>207</v>
      </c>
      <c r="E24" s="31" t="s">
        <v>208</v>
      </c>
      <c r="F24" s="31" t="s">
        <v>209</v>
      </c>
      <c r="G24" s="31" t="s">
        <v>210</v>
      </c>
      <c r="H24" s="245"/>
    </row>
    <row r="25" spans="2:8" ht="17.100000000000001" customHeight="1" x14ac:dyDescent="0.15">
      <c r="B25" s="244"/>
      <c r="C25" s="32">
        <f>C11*C26</f>
        <v>634.6300132102507</v>
      </c>
      <c r="D25" s="32">
        <f>C25*D26</f>
        <v>63.463001321025075</v>
      </c>
      <c r="E25" s="32">
        <f>C25*E26</f>
        <v>95.194501981537599</v>
      </c>
      <c r="F25" s="32">
        <f>C25*F26</f>
        <v>222.12050462358772</v>
      </c>
      <c r="G25" s="32">
        <f>C25*G26</f>
        <v>253.8520052841003</v>
      </c>
      <c r="H25" s="245"/>
    </row>
    <row r="26" spans="2:8" ht="17.100000000000001" customHeight="1" x14ac:dyDescent="0.15">
      <c r="B26" s="244"/>
      <c r="C26" s="170">
        <v>0.28000000000000003</v>
      </c>
      <c r="D26" s="36">
        <v>0.1</v>
      </c>
      <c r="E26" s="36">
        <v>0.15</v>
      </c>
      <c r="F26" s="36">
        <v>0.35</v>
      </c>
      <c r="G26" s="169">
        <f>1-SUM(D26:F26)</f>
        <v>0.4</v>
      </c>
      <c r="H26" s="245"/>
    </row>
    <row r="27" spans="2:8" ht="17.100000000000001" customHeight="1" x14ac:dyDescent="0.15">
      <c r="B27" s="244"/>
      <c r="C27" s="31" t="s">
        <v>211</v>
      </c>
      <c r="D27" s="31" t="s">
        <v>212</v>
      </c>
      <c r="E27" s="31" t="s">
        <v>213</v>
      </c>
      <c r="F27" s="31" t="s">
        <v>214</v>
      </c>
      <c r="G27" s="31" t="s">
        <v>215</v>
      </c>
      <c r="H27" s="245"/>
    </row>
    <row r="28" spans="2:8" ht="17.100000000000001" customHeight="1" x14ac:dyDescent="0.15">
      <c r="B28" s="244"/>
      <c r="C28" s="32">
        <f>C11*C29</f>
        <v>249.31893376116989</v>
      </c>
      <c r="D28" s="32">
        <f>C28*D29</f>
        <v>24.931893376116989</v>
      </c>
      <c r="E28" s="32">
        <f>C28*E29</f>
        <v>24.931893376116989</v>
      </c>
      <c r="F28" s="32">
        <f>C28*F29</f>
        <v>112.19352019252645</v>
      </c>
      <c r="G28" s="32">
        <f>C28*G29</f>
        <v>87.261626816409461</v>
      </c>
      <c r="H28" s="245"/>
    </row>
    <row r="29" spans="2:8" ht="17.100000000000001" customHeight="1" x14ac:dyDescent="0.15">
      <c r="B29" s="244"/>
      <c r="C29" s="170">
        <v>0.11</v>
      </c>
      <c r="D29" s="36">
        <v>0.1</v>
      </c>
      <c r="E29" s="36">
        <v>0.1</v>
      </c>
      <c r="F29" s="36">
        <v>0.45</v>
      </c>
      <c r="G29" s="169">
        <f>1-SUM(D29:F29)</f>
        <v>0.35</v>
      </c>
      <c r="H29" s="245"/>
    </row>
    <row r="30" spans="2:8" ht="17.100000000000001" customHeight="1" x14ac:dyDescent="0.15">
      <c r="B30" s="244"/>
      <c r="C30" s="31" t="s">
        <v>216</v>
      </c>
      <c r="D30" s="31" t="s">
        <v>217</v>
      </c>
      <c r="E30" s="31" t="s">
        <v>218</v>
      </c>
      <c r="F30" s="31" t="s">
        <v>219</v>
      </c>
      <c r="G30" s="31" t="s">
        <v>220</v>
      </c>
      <c r="H30" s="245"/>
    </row>
    <row r="31" spans="2:8" ht="17.100000000000001" customHeight="1" x14ac:dyDescent="0.15">
      <c r="B31" s="244"/>
      <c r="C31" s="32">
        <f>C11*C32</f>
        <v>543.96858275164334</v>
      </c>
      <c r="D31" s="32">
        <f>C31*D32</f>
        <v>54.396858275164334</v>
      </c>
      <c r="E31" s="32">
        <f>C31*E32</f>
        <v>81.595287412746501</v>
      </c>
      <c r="F31" s="32">
        <f>C31*F32</f>
        <v>217.58743310065734</v>
      </c>
      <c r="G31" s="32">
        <f>C31*G32</f>
        <v>190.38900396307517</v>
      </c>
      <c r="H31" s="245"/>
    </row>
    <row r="32" spans="2:8" ht="17.100000000000001" customHeight="1" x14ac:dyDescent="0.15">
      <c r="B32" s="244"/>
      <c r="C32" s="170">
        <v>0.24</v>
      </c>
      <c r="D32" s="36">
        <v>0.1</v>
      </c>
      <c r="E32" s="36">
        <v>0.15</v>
      </c>
      <c r="F32" s="36">
        <v>0.4</v>
      </c>
      <c r="G32" s="169">
        <f>1-SUM(D32:F32)</f>
        <v>0.35</v>
      </c>
      <c r="H32" s="245"/>
    </row>
    <row r="33" spans="2:9" ht="27" customHeight="1" x14ac:dyDescent="0.15">
      <c r="B33" s="240" t="s">
        <v>221</v>
      </c>
      <c r="C33" s="240"/>
      <c r="D33" s="38"/>
      <c r="E33" s="38"/>
      <c r="F33" s="38"/>
      <c r="G33" s="38"/>
      <c r="H33" s="38"/>
      <c r="I33" s="38"/>
    </row>
    <row r="34" spans="2:9" ht="27" customHeight="1" x14ac:dyDescent="0.15">
      <c r="B34" s="167" t="s">
        <v>222</v>
      </c>
      <c r="C34" s="39">
        <f>SUM(C36:C67)</f>
        <v>1926.5553972454038</v>
      </c>
      <c r="D34" s="39">
        <f>SUM(D36:D67)</f>
        <v>202.54999999999995</v>
      </c>
      <c r="E34" s="39">
        <f>SUM(E36:E67)</f>
        <v>255.33663322290712</v>
      </c>
      <c r="F34" s="39">
        <f>SUM(F36:F67)</f>
        <v>352.18845961780295</v>
      </c>
      <c r="G34" s="40"/>
      <c r="H34" s="40"/>
      <c r="I34" s="40"/>
    </row>
    <row r="35" spans="2:9" ht="36.6" customHeight="1" x14ac:dyDescent="0.15">
      <c r="B35" s="171" t="s">
        <v>223</v>
      </c>
      <c r="C35" s="167" t="s">
        <v>224</v>
      </c>
      <c r="D35" s="167" t="s">
        <v>225</v>
      </c>
      <c r="E35" s="167" t="s">
        <v>226</v>
      </c>
      <c r="F35" s="167" t="s">
        <v>227</v>
      </c>
      <c r="G35" s="167" t="s">
        <v>228</v>
      </c>
      <c r="H35" s="167" t="s">
        <v>229</v>
      </c>
      <c r="I35" s="167" t="s">
        <v>114</v>
      </c>
    </row>
    <row r="36" spans="2:9" s="17" customFormat="1" ht="27" customHeight="1" x14ac:dyDescent="0.15">
      <c r="B36" s="167" t="s">
        <v>189</v>
      </c>
      <c r="C36" s="39">
        <f>IF(C6=0,"-",C6*B17)</f>
        <v>38.531107944908072</v>
      </c>
      <c r="D36" s="39">
        <f>I70</f>
        <v>7.4</v>
      </c>
      <c r="E36" s="39">
        <f t="shared" ref="E36:E41" si="0">IF(ISBLANK(D36),"-",C36*(1/(1-$G$10))/D36)</f>
        <v>5.3131698765730935</v>
      </c>
      <c r="F36" s="39">
        <f>E36*30/21.75</f>
        <v>7.3285101745835766</v>
      </c>
      <c r="G36" s="42">
        <v>43222</v>
      </c>
      <c r="H36" s="43">
        <f>IF(INT(E36)-E36,WORKDAY(G36,E36,'附录-节假日'!$A$2:$A$35),WORKDAY(G36,E36-1,'附录-节假日'!$A$2:$A$35))</f>
        <v>43229</v>
      </c>
      <c r="I36" s="45"/>
    </row>
    <row r="37" spans="2:9" s="17" customFormat="1" ht="27" customHeight="1" x14ac:dyDescent="0.15">
      <c r="B37" s="226" t="s">
        <v>116</v>
      </c>
      <c r="C37" s="227"/>
      <c r="D37" s="227"/>
      <c r="E37" s="227"/>
      <c r="F37" s="228"/>
      <c r="G37" s="43">
        <f>MIN(G38:G41)</f>
        <v>43229</v>
      </c>
      <c r="H37" s="43">
        <f>MAX(H38:H41)</f>
        <v>43259</v>
      </c>
      <c r="I37" s="45"/>
    </row>
    <row r="38" spans="2:9" s="17" customFormat="1" ht="27" customHeight="1" x14ac:dyDescent="0.15">
      <c r="B38" s="167" t="s">
        <v>191</v>
      </c>
      <c r="C38" s="39">
        <f>C6*C17*D17</f>
        <v>5.7796661917362115</v>
      </c>
      <c r="D38" s="39">
        <f t="shared" ref="D38:D41" si="1">I71</f>
        <v>2.25</v>
      </c>
      <c r="E38" s="39">
        <f t="shared" si="0"/>
        <v>2.6211638057760598</v>
      </c>
      <c r="F38" s="39">
        <f t="shared" ref="F38:F51" si="2">E38*30/21.75</f>
        <v>3.6153983527945655</v>
      </c>
      <c r="G38" s="44">
        <v>43229</v>
      </c>
      <c r="H38" s="43">
        <f>IF(INT(E38)-E38,WORKDAY(G38,E38,'附录-节假日'!$A$2:$A$35),WORKDAY(G38,E38-1,'附录-节假日'!$A$2:$A$35))</f>
        <v>43231</v>
      </c>
      <c r="I38" s="45"/>
    </row>
    <row r="39" spans="2:9" s="17" customFormat="1" ht="27" customHeight="1" x14ac:dyDescent="0.15">
      <c r="B39" s="167" t="s">
        <v>192</v>
      </c>
      <c r="C39" s="39">
        <f>C6*C17*E17</f>
        <v>5.7796661917362115</v>
      </c>
      <c r="D39" s="39">
        <f t="shared" si="1"/>
        <v>2.5</v>
      </c>
      <c r="E39" s="39">
        <f t="shared" si="0"/>
        <v>2.3590474251984537</v>
      </c>
      <c r="F39" s="39">
        <f t="shared" si="2"/>
        <v>3.2538585175151082</v>
      </c>
      <c r="G39" s="44">
        <v>43232</v>
      </c>
      <c r="H39" s="43">
        <f>IF(INT(E39)-E39,WORKDAY(G39,E39,'附录-节假日'!$A$2:$A$35),WORKDAY(G39,E39-1,'附录-节假日'!$A$2:$A$35))</f>
        <v>43235</v>
      </c>
      <c r="I39" s="45"/>
    </row>
    <row r="40" spans="2:9" s="17" customFormat="1" ht="27" customHeight="1" x14ac:dyDescent="0.15">
      <c r="B40" s="167" t="s">
        <v>193</v>
      </c>
      <c r="C40" s="39">
        <f>C6*C17*F17</f>
        <v>20.228831671076737</v>
      </c>
      <c r="D40" s="39">
        <f t="shared" si="1"/>
        <v>3.6</v>
      </c>
      <c r="E40" s="39">
        <f t="shared" si="0"/>
        <v>5.7337958251351298</v>
      </c>
      <c r="F40" s="39">
        <f t="shared" si="2"/>
        <v>7.9086838967381095</v>
      </c>
      <c r="G40" s="44">
        <v>43236</v>
      </c>
      <c r="H40" s="43">
        <f>IF(INT(E40)-E40,WORKDAY(G40,E40,'附录-节假日'!$A$2:$A$35),WORKDAY(G40,E40-1,'附录-节假日'!$A$2:$A$35))</f>
        <v>43243</v>
      </c>
      <c r="I40" s="45"/>
    </row>
    <row r="41" spans="2:9" s="17" customFormat="1" ht="27" customHeight="1" x14ac:dyDescent="0.15">
      <c r="B41" s="167" t="s">
        <v>194</v>
      </c>
      <c r="C41" s="39">
        <f>C6*C17*G17</f>
        <v>26.008497862812945</v>
      </c>
      <c r="D41" s="39">
        <f t="shared" si="1"/>
        <v>2.25</v>
      </c>
      <c r="E41" s="39">
        <f t="shared" si="0"/>
        <v>11.795237125992266</v>
      </c>
      <c r="F41" s="39">
        <f t="shared" si="2"/>
        <v>16.269292587575539</v>
      </c>
      <c r="G41" s="44">
        <v>43244</v>
      </c>
      <c r="H41" s="43">
        <f>IF(INT(E41)-E41,WORKDAY(G41,E41,'附录-节假日'!$A$2:$A$35),WORKDAY(G41,E41-1,'附录-节假日'!$A$2:$A$35))</f>
        <v>43259</v>
      </c>
      <c r="I41" s="45"/>
    </row>
    <row r="42" spans="2:9" s="17" customFormat="1" ht="27" customHeight="1" x14ac:dyDescent="0.15">
      <c r="B42" s="226" t="s">
        <v>117</v>
      </c>
      <c r="C42" s="227"/>
      <c r="D42" s="227"/>
      <c r="E42" s="227"/>
      <c r="F42" s="228"/>
      <c r="G42" s="43">
        <f>MIN(G43:G46)</f>
        <v>43271</v>
      </c>
      <c r="H42" s="43">
        <f>MAX(H43:H46)</f>
        <v>43290</v>
      </c>
      <c r="I42" s="45"/>
    </row>
    <row r="43" spans="2:9" s="17" customFormat="1" ht="27" customHeight="1" x14ac:dyDescent="0.15">
      <c r="B43" s="167" t="s">
        <v>197</v>
      </c>
      <c r="C43" s="39">
        <f>C6*C20*D20</f>
        <v>2.3118664766944841</v>
      </c>
      <c r="D43" s="39">
        <f t="shared" ref="D43:D46" si="3">I75</f>
        <v>3.85</v>
      </c>
      <c r="E43" s="39">
        <f t="shared" ref="E43:E51" si="4">IF(ISBLANK(D43),"-",C43*(1/(1-$G$10))/D43)</f>
        <v>0.61273959096063724</v>
      </c>
      <c r="F43" s="39">
        <f t="shared" si="2"/>
        <v>0.8451580564974307</v>
      </c>
      <c r="G43" s="44">
        <v>43271</v>
      </c>
      <c r="H43" s="43">
        <f>IF(INT(E43)-E43,WORKDAY(G43,E43,'附录-节假日'!$A$2:$A$35),WORKDAY(G43,E43-1,'附录-节假日'!$A$2:$A$35))</f>
        <v>43271</v>
      </c>
      <c r="I43" s="45"/>
    </row>
    <row r="44" spans="2:9" s="17" customFormat="1" ht="27" customHeight="1" x14ac:dyDescent="0.15">
      <c r="B44" s="167" t="s">
        <v>198</v>
      </c>
      <c r="C44" s="39">
        <f>C6*C20*E20</f>
        <v>1.5412443177963229</v>
      </c>
      <c r="D44" s="39">
        <f t="shared" si="3"/>
        <v>5.0999999999999996</v>
      </c>
      <c r="E44" s="39">
        <f t="shared" si="4"/>
        <v>0.30837221244424229</v>
      </c>
      <c r="F44" s="39">
        <f t="shared" si="2"/>
        <v>0.4253409826817135</v>
      </c>
      <c r="G44" s="44">
        <v>43272</v>
      </c>
      <c r="H44" s="43">
        <f>IF(INT(E44)-E44,WORKDAY(G44,E44,'附录-节假日'!$A$2:$A$35),WORKDAY(G44,E44-1,'附录-节假日'!$A$2:$A$35))</f>
        <v>43272</v>
      </c>
      <c r="I44" s="45"/>
    </row>
    <row r="45" spans="2:9" s="17" customFormat="1" ht="27" customHeight="1" x14ac:dyDescent="0.15">
      <c r="B45" s="167" t="s">
        <v>199</v>
      </c>
      <c r="C45" s="39">
        <f>C6*C20*F20</f>
        <v>34.677997150417269</v>
      </c>
      <c r="D45" s="39">
        <f t="shared" si="3"/>
        <v>12.05</v>
      </c>
      <c r="E45" s="39">
        <f t="shared" si="4"/>
        <v>2.9365735583383237</v>
      </c>
      <c r="F45" s="39">
        <f t="shared" si="2"/>
        <v>4.0504462873632052</v>
      </c>
      <c r="G45" s="44">
        <v>43273</v>
      </c>
      <c r="H45" s="43">
        <f>IF(INT(E45)-E45,WORKDAY(G45,E45,'附录-节假日'!$A$2:$A$35),WORKDAY(G45,E45-1,'附录-节假日'!$A$2:$A$35))</f>
        <v>43277</v>
      </c>
      <c r="I45" s="45"/>
    </row>
    <row r="46" spans="2:9" s="17" customFormat="1" ht="27" customHeight="1" x14ac:dyDescent="0.15">
      <c r="B46" s="167" t="s">
        <v>200</v>
      </c>
      <c r="C46" s="39">
        <f>C6*C20*G20</f>
        <v>38.531107944908072</v>
      </c>
      <c r="D46" s="39">
        <f t="shared" si="3"/>
        <v>5.0999999999999996</v>
      </c>
      <c r="E46" s="39">
        <f t="shared" si="4"/>
        <v>7.7093053111060579</v>
      </c>
      <c r="F46" s="39">
        <f t="shared" si="2"/>
        <v>10.633524567042837</v>
      </c>
      <c r="G46" s="44">
        <v>43279</v>
      </c>
      <c r="H46" s="43">
        <f>IF(INT(E46)-E46,WORKDAY(G46,E46,'附录-节假日'!$A$2:$A$35),WORKDAY(G46,E46-1,'附录-节假日'!$A$2:$A$35))</f>
        <v>43290</v>
      </c>
      <c r="I46" s="45"/>
    </row>
    <row r="47" spans="2:9" s="17" customFormat="1" ht="27" customHeight="1" x14ac:dyDescent="0.15">
      <c r="B47" s="226" t="s">
        <v>118</v>
      </c>
      <c r="C47" s="227"/>
      <c r="D47" s="227"/>
      <c r="E47" s="227"/>
      <c r="F47" s="228"/>
      <c r="G47" s="43">
        <f>MIN(G48:G51)</f>
        <v>43294</v>
      </c>
      <c r="H47" s="43">
        <f>MAX(H48:H51)</f>
        <v>43395</v>
      </c>
      <c r="I47" s="45"/>
    </row>
    <row r="48" spans="2:9" s="17" customFormat="1" ht="27" customHeight="1" x14ac:dyDescent="0.15">
      <c r="B48" s="167" t="s">
        <v>202</v>
      </c>
      <c r="C48" s="39">
        <f>C6*C23*D23</f>
        <v>44.310774136644284</v>
      </c>
      <c r="D48" s="39">
        <f t="shared" ref="D48:D51" si="5">I79</f>
        <v>12.05</v>
      </c>
      <c r="E48" s="39">
        <f t="shared" si="4"/>
        <v>3.7522884356545245</v>
      </c>
      <c r="F48" s="39">
        <f t="shared" si="2"/>
        <v>5.1755702560752059</v>
      </c>
      <c r="G48" s="44">
        <v>43294</v>
      </c>
      <c r="H48" s="43">
        <f>IF(INT(E48)-E48,WORKDAY(G48,E48,'附录-节假日'!$A$2:$A$35),WORKDAY(G48,E48-1,'附录-节假日'!$A$2:$A$35))</f>
        <v>43299</v>
      </c>
      <c r="I48" s="45"/>
    </row>
    <row r="49" spans="2:9" s="17" customFormat="1" ht="27" customHeight="1" x14ac:dyDescent="0.15">
      <c r="B49" s="167" t="s">
        <v>203</v>
      </c>
      <c r="C49" s="39">
        <f>C6*C23*E23</f>
        <v>66.466161204966426</v>
      </c>
      <c r="D49" s="39">
        <f t="shared" si="5"/>
        <v>10.45</v>
      </c>
      <c r="E49" s="39">
        <f t="shared" si="4"/>
        <v>6.4902022463593818</v>
      </c>
      <c r="F49" s="39">
        <f t="shared" si="2"/>
        <v>8.9520030984267329</v>
      </c>
      <c r="G49" s="44">
        <v>43300</v>
      </c>
      <c r="H49" s="43">
        <f>IF(INT(E49)-E49,WORKDAY(G49,E49,'附录-节假日'!$A$2:$A$35),WORKDAY(G49,E49-1,'附录-节假日'!$A$2:$A$35))</f>
        <v>43308</v>
      </c>
      <c r="I49" s="45"/>
    </row>
    <row r="50" spans="2:9" s="17" customFormat="1" ht="27" customHeight="1" x14ac:dyDescent="0.15">
      <c r="B50" s="167" t="s">
        <v>204</v>
      </c>
      <c r="C50" s="39">
        <f>C6*C23*F23</f>
        <v>177.24309654657714</v>
      </c>
      <c r="D50" s="39">
        <f t="shared" si="5"/>
        <v>9.25</v>
      </c>
      <c r="E50" s="39">
        <f t="shared" si="4"/>
        <v>19.552465145788982</v>
      </c>
      <c r="F50" s="39">
        <f t="shared" si="2"/>
        <v>26.968917442467564</v>
      </c>
      <c r="G50" s="44">
        <v>43311</v>
      </c>
      <c r="H50" s="43">
        <f>IF(INT(E50)-E50,WORKDAY(G50,E50,'附录-节假日'!$A$2:$A$35),WORKDAY(G50,E50-1,'附录-节假日'!$A$2:$A$35))</f>
        <v>43336</v>
      </c>
      <c r="I50" s="45"/>
    </row>
    <row r="51" spans="2:9" s="17" customFormat="1" ht="27" customHeight="1" x14ac:dyDescent="0.15">
      <c r="B51" s="167" t="s">
        <v>205</v>
      </c>
      <c r="C51" s="39">
        <f>C6*C23*G23</f>
        <v>155.08770947825499</v>
      </c>
      <c r="D51" s="39">
        <f t="shared" si="5"/>
        <v>4.5</v>
      </c>
      <c r="E51" s="39">
        <f t="shared" si="4"/>
        <v>35.167281060828799</v>
      </c>
      <c r="F51" s="39">
        <f t="shared" si="2"/>
        <v>48.506594566660411</v>
      </c>
      <c r="G51" s="44">
        <v>43338</v>
      </c>
      <c r="H51" s="43">
        <f>IF(INT(E51)-E51,WORKDAY(G51,E51,'附录-节假日'!$A$2:$A$35),WORKDAY(G51,E51-1,'附录-节假日'!$A$2:$A$35))</f>
        <v>43395</v>
      </c>
      <c r="I51" s="45"/>
    </row>
    <row r="52" spans="2:9" s="17" customFormat="1" ht="27" customHeight="1" x14ac:dyDescent="0.15">
      <c r="B52" s="226" t="s">
        <v>119</v>
      </c>
      <c r="C52" s="227"/>
      <c r="D52" s="227"/>
      <c r="E52" s="227"/>
      <c r="F52" s="228"/>
      <c r="G52" s="43">
        <f>MIN(G53:G56)</f>
        <v>43325</v>
      </c>
      <c r="H52" s="43">
        <f>MAX(H53:H56)</f>
        <v>43426</v>
      </c>
      <c r="I52" s="45"/>
    </row>
    <row r="53" spans="2:9" s="17" customFormat="1" ht="27" customHeight="1" x14ac:dyDescent="0.15">
      <c r="B53" s="167" t="s">
        <v>207</v>
      </c>
      <c r="C53" s="39">
        <f>C6*C26*D26</f>
        <v>53.943551122871305</v>
      </c>
      <c r="D53" s="39">
        <f>I83</f>
        <v>10.9</v>
      </c>
      <c r="E53" s="39">
        <f t="shared" ref="E53:E56" si="6">IF(ISBLANK(D53),"-",C53*(1/(1-$G$10))/D53)</f>
        <v>5.0499486166327756</v>
      </c>
      <c r="F53" s="39">
        <f t="shared" ref="F53:F61" si="7">E53*30/21.75</f>
        <v>6.9654463677693457</v>
      </c>
      <c r="G53" s="44">
        <v>43325</v>
      </c>
      <c r="H53" s="43">
        <f>IF(INT(E53)-E53,WORKDAY(G53,E53,'附录-节假日'!$A$2:$A$35),WORKDAY(G53,E53-1,'附录-节假日'!$A$2:$A$35))</f>
        <v>43332</v>
      </c>
      <c r="I53" s="45"/>
    </row>
    <row r="54" spans="2:9" s="17" customFormat="1" ht="27" customHeight="1" x14ac:dyDescent="0.15">
      <c r="B54" s="167" t="s">
        <v>208</v>
      </c>
      <c r="C54" s="39">
        <f>C6*C26*E26</f>
        <v>80.915326684306947</v>
      </c>
      <c r="D54" s="39">
        <f>I84</f>
        <v>9.4499999999999993</v>
      </c>
      <c r="E54" s="39">
        <f t="shared" si="6"/>
        <v>8.7372126859201984</v>
      </c>
      <c r="F54" s="39">
        <f t="shared" si="7"/>
        <v>12.051327842648549</v>
      </c>
      <c r="G54" s="44">
        <v>43332</v>
      </c>
      <c r="H54" s="43">
        <f>IF(INT(E54)-E54,WORKDAY(G54,E54,'附录-节假日'!$A$2:$A$35),WORKDAY(G54,E54-1,'附录-节假日'!$A$2:$A$35))</f>
        <v>43342</v>
      </c>
      <c r="I54" s="45"/>
    </row>
    <row r="55" spans="2:9" s="17" customFormat="1" ht="27" customHeight="1" x14ac:dyDescent="0.15">
      <c r="B55" s="167" t="s">
        <v>209</v>
      </c>
      <c r="C55" s="39">
        <f>C6*C26*F26</f>
        <v>188.80242893004956</v>
      </c>
      <c r="D55" s="39">
        <f>I85</f>
        <v>11</v>
      </c>
      <c r="E55" s="39">
        <f t="shared" si="6"/>
        <v>17.514139974958216</v>
      </c>
      <c r="F55" s="39">
        <f t="shared" si="7"/>
        <v>24.157434448218229</v>
      </c>
      <c r="G55" s="44">
        <v>43342</v>
      </c>
      <c r="H55" s="43">
        <f>IF(INT(E55)-E55,WORKDAY(G55,E55,'附录-节假日'!$A$2:$A$35),WORKDAY(G55,E55-1,'附录-节假日'!$A$2:$A$35))</f>
        <v>43368</v>
      </c>
      <c r="I55" s="45"/>
    </row>
    <row r="56" spans="2:9" s="17" customFormat="1" ht="27" customHeight="1" x14ac:dyDescent="0.15">
      <c r="B56" s="167" t="s">
        <v>210</v>
      </c>
      <c r="C56" s="39">
        <f>C6*C26*G26</f>
        <v>215.77420449148522</v>
      </c>
      <c r="D56" s="39">
        <f>I86</f>
        <v>6.1</v>
      </c>
      <c r="E56" s="39">
        <f t="shared" si="6"/>
        <v>36.094714702490002</v>
      </c>
      <c r="F56" s="39">
        <f t="shared" si="7"/>
        <v>49.785813382744827</v>
      </c>
      <c r="G56" s="44">
        <v>43369</v>
      </c>
      <c r="H56" s="43">
        <f>IF(INT(E56)-E56,WORKDAY(G56,E56,'附录-节假日'!$A$2:$A$35),WORKDAY(G56,E56-1,'附录-节假日'!$A$2:$A$35))</f>
        <v>43426</v>
      </c>
      <c r="I56" s="45"/>
    </row>
    <row r="57" spans="2:9" s="17" customFormat="1" ht="27" customHeight="1" x14ac:dyDescent="0.15">
      <c r="B57" s="226" t="s">
        <v>120</v>
      </c>
      <c r="C57" s="227"/>
      <c r="D57" s="227"/>
      <c r="E57" s="227"/>
      <c r="F57" s="228"/>
      <c r="G57" s="43">
        <f>MIN(G58:G61)</f>
        <v>43426</v>
      </c>
      <c r="H57" s="43">
        <f>MAX(H58:H61)</f>
        <v>43483</v>
      </c>
      <c r="I57" s="45"/>
    </row>
    <row r="58" spans="2:9" s="17" customFormat="1" ht="27" customHeight="1" x14ac:dyDescent="0.15">
      <c r="B58" s="167" t="s">
        <v>212</v>
      </c>
      <c r="C58" s="39">
        <f>$C$6*$C$29*D29</f>
        <v>21.192109369699441</v>
      </c>
      <c r="D58" s="39">
        <f>I87</f>
        <v>4.5</v>
      </c>
      <c r="E58" s="39">
        <f t="shared" ref="E58:E61" si="8">IF(ISBLANK(D58),"-",C58*(1/(1-$G$10))/D58)</f>
        <v>4.8054669772561089</v>
      </c>
      <c r="F58" s="39">
        <f t="shared" si="7"/>
        <v>6.6282303134567027</v>
      </c>
      <c r="G58" s="44">
        <v>43426</v>
      </c>
      <c r="H58" s="43">
        <f>IF(INT(E58)-E58,WORKDAY(G58,E58,'附录-节假日'!$A$2:$A$35),WORKDAY(G58,E58-1,'附录-节假日'!$A$2:$A$35))</f>
        <v>43432</v>
      </c>
      <c r="I58" s="45"/>
    </row>
    <row r="59" spans="2:9" s="17" customFormat="1" ht="27" customHeight="1" x14ac:dyDescent="0.15">
      <c r="B59" s="167" t="s">
        <v>213</v>
      </c>
      <c r="C59" s="39">
        <f>$C$6*$C$29*E29</f>
        <v>21.192109369699441</v>
      </c>
      <c r="D59" s="39">
        <f>I88</f>
        <v>7</v>
      </c>
      <c r="E59" s="39">
        <f t="shared" si="8"/>
        <v>3.0892287710932131</v>
      </c>
      <c r="F59" s="39">
        <f t="shared" si="7"/>
        <v>4.2610052015078805</v>
      </c>
      <c r="G59" s="44">
        <v>43433</v>
      </c>
      <c r="H59" s="43">
        <f>IF(INT(E59)-E59,WORKDAY(G59,E59,'附录-节假日'!$A$2:$A$35),WORKDAY(G59,E59-1,'附录-节假日'!$A$2:$A$35))</f>
        <v>43438</v>
      </c>
      <c r="I59" s="45"/>
    </row>
    <row r="60" spans="2:9" s="17" customFormat="1" ht="27" customHeight="1" x14ac:dyDescent="0.15">
      <c r="B60" s="167" t="s">
        <v>214</v>
      </c>
      <c r="C60" s="39">
        <f>$C$6*$C$29*F29</f>
        <v>95.364492163647483</v>
      </c>
      <c r="D60" s="39">
        <f>I89</f>
        <v>5.5</v>
      </c>
      <c r="E60" s="39">
        <f t="shared" si="8"/>
        <v>17.692855688988402</v>
      </c>
      <c r="F60" s="39">
        <f t="shared" si="7"/>
        <v>24.403938881363313</v>
      </c>
      <c r="G60" s="44">
        <v>43439</v>
      </c>
      <c r="H60" s="43">
        <f>IF(INT(E60)-E60,WORKDAY(G60,E60,'附录-节假日'!$A$2:$A$35),WORKDAY(G60,E60-1,'附录-节假日'!$A$2:$A$35))</f>
        <v>43462</v>
      </c>
      <c r="I60" s="45"/>
    </row>
    <row r="61" spans="2:9" s="17" customFormat="1" ht="27" customHeight="1" x14ac:dyDescent="0.15">
      <c r="B61" s="167" t="s">
        <v>215</v>
      </c>
      <c r="C61" s="39">
        <f>$C$6*$C$29*G29</f>
        <v>74.172382793948032</v>
      </c>
      <c r="D61" s="39">
        <f>I90</f>
        <v>6.1</v>
      </c>
      <c r="E61" s="39">
        <f t="shared" si="8"/>
        <v>12.407558178980937</v>
      </c>
      <c r="F61" s="39">
        <f t="shared" si="7"/>
        <v>17.113873350318535</v>
      </c>
      <c r="G61" s="44">
        <v>43467</v>
      </c>
      <c r="H61" s="43">
        <f>IF(INT(E61)-E61,WORKDAY(G61,E61,'附录-节假日'!$A$2:$A$35),WORKDAY(G61,E61-1,'附录-节假日'!$A$2:$A$35))</f>
        <v>43483</v>
      </c>
      <c r="I61" s="45"/>
    </row>
    <row r="62" spans="2:9" s="17" customFormat="1" ht="27" customHeight="1" x14ac:dyDescent="0.15">
      <c r="B62" s="226" t="s">
        <v>230</v>
      </c>
      <c r="C62" s="227"/>
      <c r="D62" s="227"/>
      <c r="E62" s="227"/>
      <c r="F62" s="228"/>
      <c r="G62" s="43">
        <f>MIN(G63:G66)</f>
        <v>43427</v>
      </c>
      <c r="H62" s="43">
        <f>MAX(H63:H66)</f>
        <v>43483</v>
      </c>
      <c r="I62" s="45"/>
    </row>
    <row r="63" spans="2:9" s="17" customFormat="1" ht="27" customHeight="1" x14ac:dyDescent="0.15">
      <c r="B63" s="167" t="s">
        <v>217</v>
      </c>
      <c r="C63" s="39">
        <f>C6*C32*D32</f>
        <v>46.237329533889692</v>
      </c>
      <c r="D63" s="39">
        <f>I91</f>
        <v>10.199999999999999</v>
      </c>
      <c r="E63" s="39">
        <f t="shared" ref="E63:E66" si="9">IF(ISBLANK(D63),"-",C63*(1/(1-$G$10))/D63)</f>
        <v>4.6255831866636354</v>
      </c>
      <c r="F63" s="39">
        <f t="shared" ref="F63:F66" si="10">E63*30/21.75</f>
        <v>6.3801147402257046</v>
      </c>
      <c r="G63" s="44">
        <v>43427</v>
      </c>
      <c r="H63" s="43">
        <f>IF(INT(E63)-E63,WORKDAY(G63,E63,'附录-节假日'!$A$2:$A$35),WORKDAY(G63,E63-1,'附录-节假日'!$A$2:$A$35))</f>
        <v>43433</v>
      </c>
      <c r="I63" s="45"/>
    </row>
    <row r="64" spans="2:9" s="17" customFormat="1" ht="27" customHeight="1" x14ac:dyDescent="0.15">
      <c r="B64" s="167" t="s">
        <v>218</v>
      </c>
      <c r="C64" s="39">
        <f>C6*C32*E32</f>
        <v>69.355994300834524</v>
      </c>
      <c r="D64" s="39">
        <f>I92</f>
        <v>13.45</v>
      </c>
      <c r="E64" s="39">
        <f t="shared" si="9"/>
        <v>5.2618158182865127</v>
      </c>
      <c r="F64" s="39">
        <f t="shared" si="10"/>
        <v>7.257676990740018</v>
      </c>
      <c r="G64" s="44">
        <v>43434</v>
      </c>
      <c r="H64" s="43">
        <f>IF(INT(E64)-E64,WORKDAY(G64,E64,'附录-节假日'!$A$2:$A$35),WORKDAY(G64,E64-1,'附录-节假日'!$A$2:$A$35))</f>
        <v>43441</v>
      </c>
      <c r="I64" s="45"/>
    </row>
    <row r="65" spans="2:11" s="17" customFormat="1" ht="27" customHeight="1" x14ac:dyDescent="0.15">
      <c r="B65" s="167" t="s">
        <v>219</v>
      </c>
      <c r="C65" s="39">
        <f>C6*C32*F32</f>
        <v>184.94931813555877</v>
      </c>
      <c r="D65" s="39">
        <f>I93</f>
        <v>13.45</v>
      </c>
      <c r="E65" s="39">
        <f t="shared" si="9"/>
        <v>14.031508848764039</v>
      </c>
      <c r="F65" s="39">
        <f t="shared" si="10"/>
        <v>19.353805308640052</v>
      </c>
      <c r="G65" s="44">
        <v>43441</v>
      </c>
      <c r="H65" s="43">
        <f>IF(INT(E65)-E65,WORKDAY(G65,E65,'附录-节假日'!$A$2:$A$35),WORKDAY(G65,E65-1,'附录-节假日'!$A$2:$A$35))</f>
        <v>43461</v>
      </c>
      <c r="I65" s="45"/>
    </row>
    <row r="66" spans="2:11" s="17" customFormat="1" ht="27" customHeight="1" x14ac:dyDescent="0.15">
      <c r="B66" s="167" t="s">
        <v>220</v>
      </c>
      <c r="C66" s="39">
        <f>C6*C32*G32</f>
        <v>161.83065336861389</v>
      </c>
      <c r="D66" s="39">
        <f>I94</f>
        <v>11.85</v>
      </c>
      <c r="E66" s="39">
        <f t="shared" si="9"/>
        <v>13.935301245898037</v>
      </c>
      <c r="F66" s="39">
        <f t="shared" si="10"/>
        <v>19.221105166755912</v>
      </c>
      <c r="G66" s="44">
        <v>43462</v>
      </c>
      <c r="H66" s="43">
        <f>IF(INT(E66)-E66,WORKDAY(G66,E66,'附录-节假日'!$A$2:$A$35),WORKDAY(G66,E66-1,'附录-节假日'!$A$2:$A$35))</f>
        <v>43483</v>
      </c>
      <c r="I66" s="45"/>
    </row>
    <row r="67" spans="2:11" ht="27" customHeight="1" x14ac:dyDescent="0.15">
      <c r="B67" s="167" t="s">
        <v>195</v>
      </c>
      <c r="C67" s="39">
        <f>C6*H17</f>
        <v>96.327769862270046</v>
      </c>
      <c r="D67" s="39">
        <f>I95</f>
        <v>12.7</v>
      </c>
      <c r="E67" s="39">
        <f>IF(ISBLANK(D67),"-",C67*(1/(1-G10))/D67)</f>
        <v>7.7396569068190626</v>
      </c>
      <c r="F67" s="39">
        <f>E67*30/21.75</f>
        <v>10.675388836991811</v>
      </c>
      <c r="G67" s="44">
        <v>43486</v>
      </c>
      <c r="H67" s="43">
        <f>IF(INT(E67)-E67,WORKDAY(G67,E67,'附录-节假日'!$A$2:$A$32),WORKDAY(G67,E67-1,'附录-节假日'!$A$2:$A$32))</f>
        <v>43495</v>
      </c>
      <c r="I67" s="45"/>
    </row>
    <row r="68" spans="2:11" ht="27" customHeight="1" x14ac:dyDescent="0.15">
      <c r="B68" s="163"/>
      <c r="C68" s="163"/>
      <c r="D68" s="163"/>
      <c r="E68" s="163"/>
      <c r="F68" s="163"/>
      <c r="G68" s="163"/>
      <c r="H68" s="163"/>
      <c r="I68" s="163"/>
    </row>
    <row r="69" spans="2:11" ht="35.25" customHeight="1" x14ac:dyDescent="0.15">
      <c r="B69" s="167" t="s">
        <v>231</v>
      </c>
      <c r="C69" s="167" t="s">
        <v>232</v>
      </c>
      <c r="D69" s="167" t="s">
        <v>233</v>
      </c>
      <c r="E69" s="167" t="s">
        <v>234</v>
      </c>
      <c r="F69" s="167" t="s">
        <v>235</v>
      </c>
      <c r="G69" s="167" t="s">
        <v>236</v>
      </c>
      <c r="H69" s="167" t="s">
        <v>237</v>
      </c>
      <c r="I69" s="167" t="s">
        <v>238</v>
      </c>
      <c r="J69" s="226" t="s">
        <v>239</v>
      </c>
      <c r="K69" s="228"/>
    </row>
    <row r="70" spans="2:11" ht="27" customHeight="1" x14ac:dyDescent="0.15">
      <c r="B70" s="167" t="s">
        <v>189</v>
      </c>
      <c r="C70" s="162">
        <v>4</v>
      </c>
      <c r="D70" s="162">
        <v>0</v>
      </c>
      <c r="E70" s="162">
        <v>1</v>
      </c>
      <c r="F70" s="162">
        <v>0</v>
      </c>
      <c r="G70" s="162">
        <v>0</v>
      </c>
      <c r="H70" s="162">
        <v>0</v>
      </c>
      <c r="I70" s="39">
        <f t="shared" ref="I70:I94" si="11">C70*1.6+D70*1.25+E70*1+F70*0.8+G70*0.7+H70*0.5</f>
        <v>7.4</v>
      </c>
      <c r="J70" s="238" t="s">
        <v>240</v>
      </c>
      <c r="K70" s="239"/>
    </row>
    <row r="71" spans="2:11" ht="27" customHeight="1" x14ac:dyDescent="0.15">
      <c r="B71" s="167" t="s">
        <v>191</v>
      </c>
      <c r="C71" s="162">
        <v>0</v>
      </c>
      <c r="D71" s="162">
        <v>1</v>
      </c>
      <c r="E71" s="162">
        <v>1</v>
      </c>
      <c r="F71" s="162">
        <v>0</v>
      </c>
      <c r="G71" s="162">
        <v>0</v>
      </c>
      <c r="H71" s="162">
        <v>0</v>
      </c>
      <c r="I71" s="39">
        <f t="shared" si="11"/>
        <v>2.25</v>
      </c>
      <c r="J71" s="48" t="s">
        <v>241</v>
      </c>
      <c r="K71" s="49"/>
    </row>
    <row r="72" spans="2:11" ht="27" customHeight="1" x14ac:dyDescent="0.15">
      <c r="B72" s="167" t="s">
        <v>192</v>
      </c>
      <c r="C72" s="162">
        <v>0</v>
      </c>
      <c r="D72" s="162">
        <v>2</v>
      </c>
      <c r="E72" s="162">
        <v>0</v>
      </c>
      <c r="F72" s="162">
        <v>0</v>
      </c>
      <c r="G72" s="162">
        <v>0</v>
      </c>
      <c r="H72" s="162">
        <v>0</v>
      </c>
      <c r="I72" s="39">
        <f t="shared" si="11"/>
        <v>2.5</v>
      </c>
      <c r="J72" s="238" t="s">
        <v>242</v>
      </c>
      <c r="K72" s="239"/>
    </row>
    <row r="73" spans="2:11" ht="27" customHeight="1" x14ac:dyDescent="0.15">
      <c r="B73" s="167" t="s">
        <v>193</v>
      </c>
      <c r="C73" s="162">
        <v>0</v>
      </c>
      <c r="D73" s="162">
        <v>0</v>
      </c>
      <c r="E73" s="162">
        <v>2</v>
      </c>
      <c r="F73" s="162">
        <v>2</v>
      </c>
      <c r="G73" s="162">
        <v>0</v>
      </c>
      <c r="H73" s="162">
        <v>0</v>
      </c>
      <c r="I73" s="39">
        <f t="shared" si="11"/>
        <v>3.6</v>
      </c>
      <c r="J73" s="238" t="s">
        <v>243</v>
      </c>
      <c r="K73" s="239"/>
    </row>
    <row r="74" spans="2:11" ht="27" customHeight="1" x14ac:dyDescent="0.15">
      <c r="B74" s="167" t="s">
        <v>194</v>
      </c>
      <c r="C74" s="162">
        <v>0</v>
      </c>
      <c r="D74" s="162">
        <v>1</v>
      </c>
      <c r="E74" s="162">
        <v>1</v>
      </c>
      <c r="F74" s="162">
        <v>0</v>
      </c>
      <c r="G74" s="162">
        <v>0</v>
      </c>
      <c r="H74" s="162">
        <v>0</v>
      </c>
      <c r="I74" s="39">
        <f t="shared" si="11"/>
        <v>2.25</v>
      </c>
      <c r="J74" s="238" t="s">
        <v>244</v>
      </c>
      <c r="K74" s="239"/>
    </row>
    <row r="75" spans="2:11" ht="27" customHeight="1" x14ac:dyDescent="0.15">
      <c r="B75" s="167" t="s">
        <v>197</v>
      </c>
      <c r="C75" s="162">
        <v>1</v>
      </c>
      <c r="D75" s="162">
        <v>1</v>
      </c>
      <c r="E75" s="162">
        <v>1</v>
      </c>
      <c r="F75" s="162">
        <v>0</v>
      </c>
      <c r="G75" s="162">
        <v>0</v>
      </c>
      <c r="H75" s="162">
        <v>0</v>
      </c>
      <c r="I75" s="39">
        <f t="shared" si="11"/>
        <v>3.85</v>
      </c>
      <c r="J75" s="48" t="s">
        <v>241</v>
      </c>
      <c r="K75" s="49"/>
    </row>
    <row r="76" spans="2:11" ht="27" customHeight="1" x14ac:dyDescent="0.15">
      <c r="B76" s="167" t="s">
        <v>198</v>
      </c>
      <c r="C76" s="162">
        <v>1</v>
      </c>
      <c r="D76" s="162">
        <v>2</v>
      </c>
      <c r="E76" s="162">
        <v>1</v>
      </c>
      <c r="F76" s="162">
        <v>0</v>
      </c>
      <c r="G76" s="162">
        <v>0</v>
      </c>
      <c r="H76" s="162">
        <v>0</v>
      </c>
      <c r="I76" s="39">
        <f t="shared" si="11"/>
        <v>5.0999999999999996</v>
      </c>
      <c r="J76" s="238" t="s">
        <v>242</v>
      </c>
      <c r="K76" s="239"/>
    </row>
    <row r="77" spans="2:11" ht="27" customHeight="1" x14ac:dyDescent="0.15">
      <c r="B77" s="167" t="s">
        <v>199</v>
      </c>
      <c r="C77" s="162">
        <v>3</v>
      </c>
      <c r="D77" s="162">
        <v>5</v>
      </c>
      <c r="E77" s="162">
        <v>1</v>
      </c>
      <c r="F77" s="162">
        <v>0</v>
      </c>
      <c r="G77" s="162">
        <v>0</v>
      </c>
      <c r="H77" s="162">
        <v>0</v>
      </c>
      <c r="I77" s="39">
        <f t="shared" si="11"/>
        <v>12.05</v>
      </c>
      <c r="J77" s="238" t="s">
        <v>243</v>
      </c>
      <c r="K77" s="239"/>
    </row>
    <row r="78" spans="2:11" ht="27" customHeight="1" x14ac:dyDescent="0.15">
      <c r="B78" s="167" t="s">
        <v>200</v>
      </c>
      <c r="C78" s="162">
        <v>1</v>
      </c>
      <c r="D78" s="162">
        <v>2</v>
      </c>
      <c r="E78" s="162">
        <v>1</v>
      </c>
      <c r="F78" s="162">
        <v>0</v>
      </c>
      <c r="G78" s="162">
        <v>0</v>
      </c>
      <c r="H78" s="162">
        <v>0</v>
      </c>
      <c r="I78" s="39">
        <f t="shared" si="11"/>
        <v>5.0999999999999996</v>
      </c>
      <c r="J78" s="238" t="s">
        <v>244</v>
      </c>
      <c r="K78" s="239"/>
    </row>
    <row r="79" spans="2:11" ht="27" customHeight="1" x14ac:dyDescent="0.15">
      <c r="B79" s="167" t="s">
        <v>202</v>
      </c>
      <c r="C79" s="162">
        <v>3</v>
      </c>
      <c r="D79" s="162">
        <v>5</v>
      </c>
      <c r="E79" s="162">
        <v>1</v>
      </c>
      <c r="F79" s="162">
        <v>0</v>
      </c>
      <c r="G79" s="162">
        <v>0</v>
      </c>
      <c r="H79" s="162">
        <v>0</v>
      </c>
      <c r="I79" s="39">
        <f t="shared" si="11"/>
        <v>12.05</v>
      </c>
      <c r="J79" s="48" t="s">
        <v>241</v>
      </c>
      <c r="K79" s="49"/>
    </row>
    <row r="80" spans="2:11" ht="27" customHeight="1" x14ac:dyDescent="0.15">
      <c r="B80" s="167" t="s">
        <v>203</v>
      </c>
      <c r="C80" s="162">
        <v>2</v>
      </c>
      <c r="D80" s="162">
        <v>5</v>
      </c>
      <c r="E80" s="162">
        <v>1</v>
      </c>
      <c r="F80" s="162">
        <v>0</v>
      </c>
      <c r="G80" s="162">
        <v>0</v>
      </c>
      <c r="H80" s="162">
        <v>0</v>
      </c>
      <c r="I80" s="39">
        <f t="shared" si="11"/>
        <v>10.45</v>
      </c>
      <c r="J80" s="238" t="s">
        <v>242</v>
      </c>
      <c r="K80" s="239"/>
    </row>
    <row r="81" spans="2:11" ht="27" customHeight="1" x14ac:dyDescent="0.15">
      <c r="B81" s="167" t="s">
        <v>204</v>
      </c>
      <c r="C81" s="162">
        <v>0</v>
      </c>
      <c r="D81" s="162">
        <v>5</v>
      </c>
      <c r="E81" s="162">
        <v>3</v>
      </c>
      <c r="F81" s="162">
        <v>0</v>
      </c>
      <c r="G81" s="162">
        <v>0</v>
      </c>
      <c r="H81" s="162">
        <v>0</v>
      </c>
      <c r="I81" s="39">
        <f t="shared" si="11"/>
        <v>9.25</v>
      </c>
      <c r="J81" s="238" t="s">
        <v>243</v>
      </c>
      <c r="K81" s="239"/>
    </row>
    <row r="82" spans="2:11" ht="27" customHeight="1" x14ac:dyDescent="0.15">
      <c r="B82" s="167" t="s">
        <v>205</v>
      </c>
      <c r="C82" s="162">
        <v>0</v>
      </c>
      <c r="D82" s="162">
        <v>2</v>
      </c>
      <c r="E82" s="162">
        <v>2</v>
      </c>
      <c r="F82" s="162">
        <v>0</v>
      </c>
      <c r="G82" s="162">
        <v>0</v>
      </c>
      <c r="H82" s="162">
        <v>0</v>
      </c>
      <c r="I82" s="39">
        <f t="shared" si="11"/>
        <v>4.5</v>
      </c>
      <c r="J82" s="238" t="s">
        <v>244</v>
      </c>
      <c r="K82" s="239"/>
    </row>
    <row r="83" spans="2:11" ht="27" customHeight="1" x14ac:dyDescent="0.15">
      <c r="B83" s="167" t="s">
        <v>207</v>
      </c>
      <c r="C83" s="162">
        <v>4</v>
      </c>
      <c r="D83" s="162">
        <v>2</v>
      </c>
      <c r="E83" s="162">
        <v>2</v>
      </c>
      <c r="F83" s="162">
        <v>0</v>
      </c>
      <c r="G83" s="162">
        <v>0</v>
      </c>
      <c r="H83" s="162">
        <v>0</v>
      </c>
      <c r="I83" s="39">
        <f t="shared" si="11"/>
        <v>10.9</v>
      </c>
      <c r="J83" s="48" t="s">
        <v>241</v>
      </c>
      <c r="K83" s="49"/>
    </row>
    <row r="84" spans="2:11" ht="27" customHeight="1" x14ac:dyDescent="0.15">
      <c r="B84" s="167" t="s">
        <v>208</v>
      </c>
      <c r="C84" s="162">
        <v>2</v>
      </c>
      <c r="D84" s="162">
        <v>5</v>
      </c>
      <c r="E84" s="162">
        <v>0</v>
      </c>
      <c r="F84" s="162">
        <v>0</v>
      </c>
      <c r="G84" s="162">
        <v>0</v>
      </c>
      <c r="H84" s="162">
        <v>0</v>
      </c>
      <c r="I84" s="39">
        <f t="shared" si="11"/>
        <v>9.4499999999999993</v>
      </c>
      <c r="J84" s="238" t="s">
        <v>242</v>
      </c>
      <c r="K84" s="239"/>
    </row>
    <row r="85" spans="2:11" ht="27" customHeight="1" x14ac:dyDescent="0.15">
      <c r="B85" s="167" t="s">
        <v>209</v>
      </c>
      <c r="C85" s="162">
        <v>0</v>
      </c>
      <c r="D85" s="162">
        <v>4</v>
      </c>
      <c r="E85" s="162">
        <v>6</v>
      </c>
      <c r="F85" s="162">
        <v>0</v>
      </c>
      <c r="G85" s="162">
        <v>0</v>
      </c>
      <c r="H85" s="162">
        <v>0</v>
      </c>
      <c r="I85" s="39">
        <f t="shared" si="11"/>
        <v>11</v>
      </c>
      <c r="J85" s="238" t="s">
        <v>243</v>
      </c>
      <c r="K85" s="239"/>
    </row>
    <row r="86" spans="2:11" ht="27" customHeight="1" x14ac:dyDescent="0.15">
      <c r="B86" s="167" t="s">
        <v>210</v>
      </c>
      <c r="C86" s="162">
        <v>1</v>
      </c>
      <c r="D86" s="162">
        <v>2</v>
      </c>
      <c r="E86" s="162">
        <v>2</v>
      </c>
      <c r="F86" s="162">
        <v>0</v>
      </c>
      <c r="G86" s="162">
        <v>0</v>
      </c>
      <c r="H86" s="162">
        <v>0</v>
      </c>
      <c r="I86" s="39">
        <f t="shared" si="11"/>
        <v>6.1</v>
      </c>
      <c r="J86" s="238" t="s">
        <v>244</v>
      </c>
      <c r="K86" s="239"/>
    </row>
    <row r="87" spans="2:11" ht="27" customHeight="1" x14ac:dyDescent="0.15">
      <c r="B87" s="167" t="s">
        <v>212</v>
      </c>
      <c r="C87" s="162">
        <v>0</v>
      </c>
      <c r="D87" s="162">
        <v>2</v>
      </c>
      <c r="E87" s="162">
        <v>2</v>
      </c>
      <c r="F87" s="162">
        <v>0</v>
      </c>
      <c r="G87" s="162">
        <v>0</v>
      </c>
      <c r="H87" s="162">
        <v>0</v>
      </c>
      <c r="I87" s="39">
        <f t="shared" si="11"/>
        <v>4.5</v>
      </c>
      <c r="J87" s="48" t="s">
        <v>241</v>
      </c>
      <c r="K87" s="49"/>
    </row>
    <row r="88" spans="2:11" ht="27" customHeight="1" x14ac:dyDescent="0.15">
      <c r="B88" s="167" t="s">
        <v>213</v>
      </c>
      <c r="C88" s="162">
        <v>0</v>
      </c>
      <c r="D88" s="162">
        <v>4</v>
      </c>
      <c r="E88" s="162">
        <v>2</v>
      </c>
      <c r="F88" s="162">
        <v>0</v>
      </c>
      <c r="G88" s="162">
        <v>0</v>
      </c>
      <c r="H88" s="162">
        <v>0</v>
      </c>
      <c r="I88" s="39">
        <f t="shared" si="11"/>
        <v>7</v>
      </c>
      <c r="J88" s="238" t="s">
        <v>242</v>
      </c>
      <c r="K88" s="239"/>
    </row>
    <row r="89" spans="2:11" ht="27" customHeight="1" x14ac:dyDescent="0.15">
      <c r="B89" s="167" t="s">
        <v>214</v>
      </c>
      <c r="C89" s="162">
        <v>0</v>
      </c>
      <c r="D89" s="162">
        <v>2</v>
      </c>
      <c r="E89" s="162">
        <v>3</v>
      </c>
      <c r="F89" s="162">
        <v>0</v>
      </c>
      <c r="G89" s="162">
        <v>0</v>
      </c>
      <c r="H89" s="162">
        <v>0</v>
      </c>
      <c r="I89" s="39">
        <f t="shared" si="11"/>
        <v>5.5</v>
      </c>
      <c r="J89" s="238" t="s">
        <v>243</v>
      </c>
      <c r="K89" s="239"/>
    </row>
    <row r="90" spans="2:11" ht="27" customHeight="1" x14ac:dyDescent="0.15">
      <c r="B90" s="167" t="s">
        <v>215</v>
      </c>
      <c r="C90" s="162">
        <v>1</v>
      </c>
      <c r="D90" s="162">
        <v>2</v>
      </c>
      <c r="E90" s="162">
        <v>2</v>
      </c>
      <c r="F90" s="162">
        <v>0</v>
      </c>
      <c r="G90" s="162">
        <v>0</v>
      </c>
      <c r="H90" s="162">
        <v>0</v>
      </c>
      <c r="I90" s="39">
        <f t="shared" si="11"/>
        <v>6.1</v>
      </c>
      <c r="J90" s="238" t="s">
        <v>244</v>
      </c>
      <c r="K90" s="239"/>
    </row>
    <row r="91" spans="2:11" ht="27" customHeight="1" x14ac:dyDescent="0.15">
      <c r="B91" s="167" t="s">
        <v>217</v>
      </c>
      <c r="C91" s="162">
        <v>2</v>
      </c>
      <c r="D91" s="162">
        <v>4</v>
      </c>
      <c r="E91" s="162">
        <v>2</v>
      </c>
      <c r="F91" s="162">
        <v>0</v>
      </c>
      <c r="G91" s="162">
        <v>0</v>
      </c>
      <c r="H91" s="162">
        <v>0</v>
      </c>
      <c r="I91" s="39">
        <f t="shared" si="11"/>
        <v>10.199999999999999</v>
      </c>
      <c r="J91" s="48" t="s">
        <v>241</v>
      </c>
      <c r="K91" s="49"/>
    </row>
    <row r="92" spans="2:11" ht="27" customHeight="1" x14ac:dyDescent="0.15">
      <c r="B92" s="167" t="s">
        <v>218</v>
      </c>
      <c r="C92" s="162">
        <v>2</v>
      </c>
      <c r="D92" s="162">
        <v>5</v>
      </c>
      <c r="E92" s="162">
        <v>4</v>
      </c>
      <c r="F92" s="162">
        <v>0</v>
      </c>
      <c r="G92" s="162">
        <v>0</v>
      </c>
      <c r="H92" s="162">
        <v>0</v>
      </c>
      <c r="I92" s="39">
        <f t="shared" si="11"/>
        <v>13.45</v>
      </c>
      <c r="J92" s="238" t="s">
        <v>242</v>
      </c>
      <c r="K92" s="239"/>
    </row>
    <row r="93" spans="2:11" ht="27" customHeight="1" x14ac:dyDescent="0.15">
      <c r="B93" s="167" t="s">
        <v>219</v>
      </c>
      <c r="C93" s="162">
        <v>2</v>
      </c>
      <c r="D93" s="162">
        <v>5</v>
      </c>
      <c r="E93" s="162">
        <v>4</v>
      </c>
      <c r="F93" s="162">
        <v>0</v>
      </c>
      <c r="G93" s="162">
        <v>0</v>
      </c>
      <c r="H93" s="162">
        <v>0</v>
      </c>
      <c r="I93" s="39">
        <f t="shared" si="11"/>
        <v>13.45</v>
      </c>
      <c r="J93" s="238" t="s">
        <v>243</v>
      </c>
      <c r="K93" s="239"/>
    </row>
    <row r="94" spans="2:11" ht="27" customHeight="1" x14ac:dyDescent="0.15">
      <c r="B94" s="167" t="s">
        <v>220</v>
      </c>
      <c r="C94" s="162">
        <v>1</v>
      </c>
      <c r="D94" s="162">
        <v>5</v>
      </c>
      <c r="E94" s="162">
        <v>4</v>
      </c>
      <c r="F94" s="162">
        <v>0</v>
      </c>
      <c r="G94" s="162">
        <v>0</v>
      </c>
      <c r="H94" s="162">
        <v>0</v>
      </c>
      <c r="I94" s="39">
        <f t="shared" si="11"/>
        <v>11.85</v>
      </c>
      <c r="J94" s="238" t="s">
        <v>244</v>
      </c>
      <c r="K94" s="239"/>
    </row>
    <row r="95" spans="2:11" ht="27" customHeight="1" x14ac:dyDescent="0.15">
      <c r="B95" s="167" t="s">
        <v>195</v>
      </c>
      <c r="C95" s="162">
        <v>2</v>
      </c>
      <c r="D95" s="162">
        <v>6</v>
      </c>
      <c r="E95" s="162">
        <v>2</v>
      </c>
      <c r="F95" s="162">
        <v>0</v>
      </c>
      <c r="G95" s="162">
        <v>0</v>
      </c>
      <c r="H95" s="162">
        <v>0</v>
      </c>
      <c r="I95" s="39">
        <f>C95*1.6+D95*1.25+E95*1+F95*0.8+G95*0.7+H95*0.5</f>
        <v>12.7</v>
      </c>
      <c r="J95" s="238" t="s">
        <v>240</v>
      </c>
      <c r="K95" s="239"/>
    </row>
    <row r="96" spans="2:11" ht="27" customHeight="1" x14ac:dyDescent="0.15">
      <c r="B96" s="240" t="s">
        <v>245</v>
      </c>
      <c r="C96" s="240"/>
      <c r="D96" s="17"/>
      <c r="E96" s="17"/>
      <c r="F96" s="17"/>
      <c r="G96" s="17"/>
      <c r="H96" s="29"/>
      <c r="I96" s="17"/>
    </row>
    <row r="97" spans="2:9" ht="51.6" customHeight="1" x14ac:dyDescent="0.15">
      <c r="B97" s="237" t="s">
        <v>246</v>
      </c>
      <c r="C97" s="237"/>
      <c r="D97" s="237"/>
      <c r="E97" s="237"/>
      <c r="F97" s="17"/>
      <c r="G97" s="17"/>
      <c r="H97" s="29"/>
      <c r="I97" s="17"/>
    </row>
    <row r="98" spans="2:9" ht="27" customHeight="1" x14ac:dyDescent="0.15">
      <c r="B98" s="235" t="s">
        <v>247</v>
      </c>
      <c r="C98" s="226" t="s">
        <v>248</v>
      </c>
      <c r="D98" s="228"/>
      <c r="E98" s="235" t="s">
        <v>249</v>
      </c>
      <c r="F98" s="235" t="s">
        <v>250</v>
      </c>
      <c r="G98" s="235" t="s">
        <v>251</v>
      </c>
      <c r="H98" s="235" t="s">
        <v>252</v>
      </c>
    </row>
    <row r="99" spans="2:9" ht="27" customHeight="1" x14ac:dyDescent="0.15">
      <c r="B99" s="236"/>
      <c r="C99" s="167" t="s">
        <v>248</v>
      </c>
      <c r="D99" s="167" t="s">
        <v>253</v>
      </c>
      <c r="E99" s="236"/>
      <c r="F99" s="236"/>
      <c r="G99" s="236"/>
      <c r="H99" s="236"/>
    </row>
    <row r="100" spans="2:9" ht="27" customHeight="1" x14ac:dyDescent="0.15">
      <c r="B100" s="167" t="s">
        <v>254</v>
      </c>
      <c r="C100" s="16">
        <v>10</v>
      </c>
      <c r="D100" s="39">
        <f>IF(ISERROR($H100*D101),"-",$H100*D101)</f>
        <v>1.25</v>
      </c>
      <c r="E100" s="39">
        <f>IF(ISERROR($H100*E101),"-",$H100*E101)</f>
        <v>5</v>
      </c>
      <c r="F100" s="39">
        <f>IF(ISERROR($H100*F101),"-",$H100*F101)</f>
        <v>7.5</v>
      </c>
      <c r="G100" s="39">
        <f>H100*G101</f>
        <v>1.25</v>
      </c>
      <c r="H100" s="39">
        <f>C100/C101</f>
        <v>25</v>
      </c>
    </row>
    <row r="101" spans="2:9" ht="27" customHeight="1" x14ac:dyDescent="0.15">
      <c r="B101" s="167"/>
      <c r="C101" s="47">
        <v>0.4</v>
      </c>
      <c r="D101" s="47">
        <v>0.05</v>
      </c>
      <c r="E101" s="47">
        <v>0.2</v>
      </c>
      <c r="F101" s="47">
        <v>0.3</v>
      </c>
      <c r="G101" s="47">
        <v>0.05</v>
      </c>
      <c r="H101" s="10"/>
    </row>
    <row r="102" spans="2:9" ht="27" customHeight="1" x14ac:dyDescent="0.15">
      <c r="B102" s="13"/>
      <c r="C102" s="226" t="s">
        <v>255</v>
      </c>
      <c r="D102" s="227"/>
      <c r="E102" s="227"/>
      <c r="F102" s="227"/>
      <c r="G102" s="228"/>
      <c r="H102" s="10"/>
    </row>
    <row r="103" spans="2:9" ht="27" customHeight="1" x14ac:dyDescent="0.15">
      <c r="H103" s="10"/>
    </row>
    <row r="104" spans="2:9" ht="27" customHeight="1" x14ac:dyDescent="0.15">
      <c r="B104" s="229" t="s">
        <v>256</v>
      </c>
      <c r="C104" s="230"/>
      <c r="D104" s="230"/>
      <c r="E104" s="230"/>
      <c r="F104" s="230"/>
      <c r="G104" s="230"/>
      <c r="H104" s="231"/>
    </row>
    <row r="105" spans="2:9" ht="27" customHeight="1" x14ac:dyDescent="0.15">
      <c r="B105" s="232"/>
      <c r="C105" s="233"/>
      <c r="D105" s="233"/>
      <c r="E105" s="233"/>
      <c r="F105" s="233"/>
      <c r="G105" s="233"/>
      <c r="H105" s="234"/>
    </row>
    <row r="106" spans="2:9" x14ac:dyDescent="0.15">
      <c r="H106" s="10"/>
    </row>
    <row r="107" spans="2:9" x14ac:dyDescent="0.15">
      <c r="H107" s="10"/>
    </row>
    <row r="108" spans="2:9" x14ac:dyDescent="0.15">
      <c r="H108" s="10"/>
    </row>
    <row r="109" spans="2:9" x14ac:dyDescent="0.15">
      <c r="H109" s="10"/>
    </row>
  </sheetData>
  <mergeCells count="51">
    <mergeCell ref="H8:I8"/>
    <mergeCell ref="B1:C1"/>
    <mergeCell ref="B2:G2"/>
    <mergeCell ref="H5:I5"/>
    <mergeCell ref="H6:I6"/>
    <mergeCell ref="H7:I7"/>
    <mergeCell ref="B57:F57"/>
    <mergeCell ref="H9:I9"/>
    <mergeCell ref="H10:I10"/>
    <mergeCell ref="B12:C12"/>
    <mergeCell ref="B13:F13"/>
    <mergeCell ref="B14:H14"/>
    <mergeCell ref="B17:B32"/>
    <mergeCell ref="H17:H32"/>
    <mergeCell ref="B33:C33"/>
    <mergeCell ref="B37:F37"/>
    <mergeCell ref="B42:F42"/>
    <mergeCell ref="B47:F47"/>
    <mergeCell ref="B52:F52"/>
    <mergeCell ref="J82:K82"/>
    <mergeCell ref="B62:F62"/>
    <mergeCell ref="J69:K69"/>
    <mergeCell ref="J70:K70"/>
    <mergeCell ref="J72:K72"/>
    <mergeCell ref="J73:K73"/>
    <mergeCell ref="J74:K74"/>
    <mergeCell ref="J76:K76"/>
    <mergeCell ref="J77:K77"/>
    <mergeCell ref="J78:K78"/>
    <mergeCell ref="J80:K80"/>
    <mergeCell ref="J81:K81"/>
    <mergeCell ref="B97:E97"/>
    <mergeCell ref="J84:K84"/>
    <mergeCell ref="J85:K85"/>
    <mergeCell ref="J86:K86"/>
    <mergeCell ref="J88:K88"/>
    <mergeCell ref="J89:K89"/>
    <mergeCell ref="J90:K90"/>
    <mergeCell ref="J92:K92"/>
    <mergeCell ref="J93:K93"/>
    <mergeCell ref="J94:K94"/>
    <mergeCell ref="J95:K95"/>
    <mergeCell ref="B96:C96"/>
    <mergeCell ref="C102:G102"/>
    <mergeCell ref="B104:H105"/>
    <mergeCell ref="B98:B99"/>
    <mergeCell ref="C98:D98"/>
    <mergeCell ref="E98:E99"/>
    <mergeCell ref="F98:F99"/>
    <mergeCell ref="G98:G99"/>
    <mergeCell ref="H98:H99"/>
  </mergeCells>
  <phoneticPr fontId="28" type="noConversion"/>
  <dataValidations count="2">
    <dataValidation allowBlank="1" showInputMessage="1" showErrorMessage="1" prompt="开发工程师数量如为常数，则以开发工作量/计划工期，得到工期。" sqref="C100"/>
    <dataValidation allowBlank="1" showInputMessage="1" showErrorMessage="1" prompt="估算规模是“开发工作量估算”sheet中列出的需求项总数。" sqref="C98:C99"/>
  </dataValidations>
  <pageMargins left="0.69930555555555596" right="0.69930555555555596"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M9"/>
  <sheetViews>
    <sheetView showGridLines="0" workbookViewId="0">
      <selection activeCell="R17" sqref="R17"/>
    </sheetView>
  </sheetViews>
  <sheetFormatPr defaultColWidth="9" defaultRowHeight="12" x14ac:dyDescent="0.15"/>
  <cols>
    <col min="2" max="2" width="10.85546875" customWidth="1"/>
    <col min="3" max="3" width="18" customWidth="1"/>
  </cols>
  <sheetData>
    <row r="1" spans="2:13" s="10" customFormat="1" ht="21" customHeight="1" x14ac:dyDescent="0.15">
      <c r="B1" s="246" t="s">
        <v>257</v>
      </c>
      <c r="C1" s="246"/>
      <c r="H1" s="11"/>
    </row>
    <row r="2" spans="2:13" s="10" customFormat="1" ht="33.75" customHeight="1" x14ac:dyDescent="0.15">
      <c r="B2" s="237" t="s">
        <v>258</v>
      </c>
      <c r="C2" s="237"/>
      <c r="D2" s="237"/>
      <c r="E2" s="237"/>
      <c r="F2" s="237"/>
      <c r="G2" s="237"/>
      <c r="H2" s="13"/>
    </row>
    <row r="3" spans="2:13" ht="15" customHeight="1" x14ac:dyDescent="0.15">
      <c r="B3" s="14" t="s">
        <v>259</v>
      </c>
      <c r="C3" s="14" t="s">
        <v>260</v>
      </c>
      <c r="D3" s="249" t="s">
        <v>114</v>
      </c>
      <c r="E3" s="250"/>
      <c r="F3" s="250"/>
      <c r="G3" s="250"/>
      <c r="H3" s="250"/>
      <c r="I3" s="250"/>
      <c r="J3" s="250"/>
      <c r="K3" s="250"/>
      <c r="L3" s="251"/>
    </row>
    <row r="4" spans="2:13" ht="15" customHeight="1" x14ac:dyDescent="0.15">
      <c r="B4" s="15" t="s">
        <v>261</v>
      </c>
      <c r="C4" s="16">
        <v>1.6</v>
      </c>
      <c r="D4" s="238" t="s">
        <v>262</v>
      </c>
      <c r="E4" s="248"/>
      <c r="F4" s="248"/>
      <c r="G4" s="248"/>
      <c r="H4" s="248"/>
      <c r="I4" s="248"/>
      <c r="J4" s="248"/>
      <c r="K4" s="248"/>
      <c r="L4" s="248"/>
      <c r="M4" s="239"/>
    </row>
    <row r="5" spans="2:13" ht="15" customHeight="1" x14ac:dyDescent="0.15">
      <c r="B5" s="15" t="s">
        <v>263</v>
      </c>
      <c r="C5" s="16">
        <v>1.25</v>
      </c>
      <c r="D5" s="238" t="s">
        <v>264</v>
      </c>
      <c r="E5" s="248"/>
      <c r="F5" s="248"/>
      <c r="G5" s="248"/>
      <c r="H5" s="248"/>
      <c r="I5" s="248"/>
      <c r="J5" s="248"/>
      <c r="K5" s="248"/>
      <c r="L5" s="248"/>
      <c r="M5" s="239"/>
    </row>
    <row r="6" spans="2:13" ht="15" customHeight="1" x14ac:dyDescent="0.15">
      <c r="B6" s="15" t="s">
        <v>265</v>
      </c>
      <c r="C6" s="16">
        <v>1</v>
      </c>
      <c r="D6" s="238" t="s">
        <v>266</v>
      </c>
      <c r="E6" s="248"/>
      <c r="F6" s="248"/>
      <c r="G6" s="248"/>
      <c r="H6" s="248"/>
      <c r="I6" s="248"/>
      <c r="J6" s="248"/>
      <c r="K6" s="248"/>
      <c r="L6" s="248"/>
      <c r="M6" s="239"/>
    </row>
    <row r="7" spans="2:13" ht="15" customHeight="1" x14ac:dyDescent="0.15">
      <c r="B7" s="15" t="s">
        <v>267</v>
      </c>
      <c r="C7" s="16">
        <v>0.8</v>
      </c>
      <c r="D7" s="238" t="s">
        <v>268</v>
      </c>
      <c r="E7" s="248"/>
      <c r="F7" s="248"/>
      <c r="G7" s="248"/>
      <c r="H7" s="248"/>
      <c r="I7" s="248"/>
      <c r="J7" s="248"/>
      <c r="K7" s="248"/>
      <c r="L7" s="248"/>
      <c r="M7" s="239"/>
    </row>
    <row r="8" spans="2:13" ht="15" customHeight="1" x14ac:dyDescent="0.15">
      <c r="B8" s="15" t="s">
        <v>269</v>
      </c>
      <c r="C8" s="16">
        <v>0.7</v>
      </c>
      <c r="D8" s="238" t="s">
        <v>270</v>
      </c>
      <c r="E8" s="248"/>
      <c r="F8" s="248"/>
      <c r="G8" s="248"/>
      <c r="H8" s="248"/>
      <c r="I8" s="248"/>
      <c r="J8" s="248"/>
      <c r="K8" s="248"/>
      <c r="L8" s="248"/>
      <c r="M8" s="239"/>
    </row>
    <row r="9" spans="2:13" ht="15" customHeight="1" x14ac:dyDescent="0.15">
      <c r="B9" s="15" t="s">
        <v>271</v>
      </c>
      <c r="C9" s="16">
        <v>0.5</v>
      </c>
      <c r="D9" s="238" t="s">
        <v>272</v>
      </c>
      <c r="E9" s="248"/>
      <c r="F9" s="248"/>
      <c r="G9" s="248"/>
      <c r="H9" s="248"/>
      <c r="I9" s="248"/>
      <c r="J9" s="248"/>
      <c r="K9" s="248"/>
      <c r="L9" s="248"/>
      <c r="M9" s="239"/>
    </row>
  </sheetData>
  <mergeCells count="9">
    <mergeCell ref="D6:M6"/>
    <mergeCell ref="D7:M7"/>
    <mergeCell ref="D8:M8"/>
    <mergeCell ref="D9:M9"/>
    <mergeCell ref="B1:C1"/>
    <mergeCell ref="B2:G2"/>
    <mergeCell ref="D3:L3"/>
    <mergeCell ref="D4:M4"/>
    <mergeCell ref="D5:M5"/>
  </mergeCells>
  <phoneticPr fontId="28" type="noConversion"/>
  <pageMargins left="0.69930555555555596" right="0.69930555555555596"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C35"/>
  <sheetViews>
    <sheetView topLeftCell="A10" zoomScale="90" zoomScaleNormal="90" workbookViewId="0">
      <selection activeCell="E35" sqref="E35"/>
    </sheetView>
  </sheetViews>
  <sheetFormatPr defaultColWidth="9.140625" defaultRowHeight="12" x14ac:dyDescent="0.15"/>
  <cols>
    <col min="1" max="1" width="16.7109375" style="1" customWidth="1"/>
    <col min="2" max="2" width="11.140625" style="1" customWidth="1"/>
    <col min="3" max="3" width="48.7109375" style="1" customWidth="1"/>
    <col min="4" max="16384" width="9.140625" style="1"/>
  </cols>
  <sheetData>
    <row r="1" spans="1:3" ht="21" customHeight="1" x14ac:dyDescent="0.15">
      <c r="A1" s="2" t="s">
        <v>273</v>
      </c>
      <c r="B1" s="3" t="s">
        <v>274</v>
      </c>
      <c r="C1" s="3" t="s">
        <v>114</v>
      </c>
    </row>
    <row r="2" spans="1:3" ht="15.95" customHeight="1" x14ac:dyDescent="0.15">
      <c r="A2" s="4">
        <v>43099</v>
      </c>
      <c r="B2" s="5" t="s">
        <v>275</v>
      </c>
      <c r="C2" s="5"/>
    </row>
    <row r="3" spans="1:3" ht="15.95" customHeight="1" x14ac:dyDescent="0.15">
      <c r="A3" s="4">
        <v>43100</v>
      </c>
      <c r="B3" s="5" t="s">
        <v>275</v>
      </c>
      <c r="C3" s="5"/>
    </row>
    <row r="4" spans="1:3" ht="15.95" customHeight="1" x14ac:dyDescent="0.15">
      <c r="A4" s="4">
        <v>43101</v>
      </c>
      <c r="B4" s="5" t="s">
        <v>275</v>
      </c>
      <c r="C4" s="5"/>
    </row>
    <row r="5" spans="1:3" ht="15.95" customHeight="1" x14ac:dyDescent="0.15">
      <c r="A5" s="4">
        <v>43144</v>
      </c>
      <c r="B5" s="5" t="s">
        <v>276</v>
      </c>
      <c r="C5" s="6"/>
    </row>
    <row r="6" spans="1:3" ht="15.95" customHeight="1" x14ac:dyDescent="0.15">
      <c r="A6" s="4">
        <v>43145</v>
      </c>
      <c r="B6" s="5" t="s">
        <v>276</v>
      </c>
      <c r="C6" s="6"/>
    </row>
    <row r="7" spans="1:3" ht="15.95" customHeight="1" x14ac:dyDescent="0.15">
      <c r="A7" s="4">
        <v>43146</v>
      </c>
      <c r="B7" s="5" t="s">
        <v>276</v>
      </c>
      <c r="C7" s="6"/>
    </row>
    <row r="8" spans="1:3" ht="15.95" customHeight="1" x14ac:dyDescent="0.15">
      <c r="A8" s="4">
        <v>43147</v>
      </c>
      <c r="B8" s="5" t="s">
        <v>276</v>
      </c>
      <c r="C8" s="6"/>
    </row>
    <row r="9" spans="1:3" ht="15.95" customHeight="1" x14ac:dyDescent="0.15">
      <c r="A9" s="4">
        <v>43148</v>
      </c>
      <c r="B9" s="5" t="s">
        <v>276</v>
      </c>
      <c r="C9" s="6"/>
    </row>
    <row r="10" spans="1:3" ht="15.95" customHeight="1" x14ac:dyDescent="0.15">
      <c r="A10" s="4">
        <v>43149</v>
      </c>
      <c r="B10" s="5" t="s">
        <v>276</v>
      </c>
      <c r="C10" s="6"/>
    </row>
    <row r="11" spans="1:3" ht="15.95" customHeight="1" x14ac:dyDescent="0.15">
      <c r="A11" s="4">
        <v>43150</v>
      </c>
      <c r="B11" s="5" t="s">
        <v>276</v>
      </c>
      <c r="C11" s="6"/>
    </row>
    <row r="12" spans="1:3" ht="15.95" customHeight="1" x14ac:dyDescent="0.15">
      <c r="A12" s="4">
        <v>43151</v>
      </c>
      <c r="B12" s="5" t="s">
        <v>276</v>
      </c>
      <c r="C12" s="6"/>
    </row>
    <row r="13" spans="1:3" ht="15.95" customHeight="1" x14ac:dyDescent="0.15">
      <c r="A13" s="4">
        <v>43152</v>
      </c>
      <c r="B13" s="5" t="s">
        <v>276</v>
      </c>
      <c r="C13" s="6"/>
    </row>
    <row r="14" spans="1:3" ht="15.95" customHeight="1" x14ac:dyDescent="0.15">
      <c r="A14" s="4">
        <v>43195</v>
      </c>
      <c r="B14" s="5" t="s">
        <v>277</v>
      </c>
      <c r="C14" s="7"/>
    </row>
    <row r="15" spans="1:3" ht="15.95" customHeight="1" x14ac:dyDescent="0.15">
      <c r="A15" s="4">
        <v>43196</v>
      </c>
      <c r="B15" s="5" t="s">
        <v>277</v>
      </c>
      <c r="C15" s="5"/>
    </row>
    <row r="16" spans="1:3" ht="15.95" customHeight="1" x14ac:dyDescent="0.15">
      <c r="A16" s="4">
        <v>43197</v>
      </c>
      <c r="B16" s="5" t="s">
        <v>277</v>
      </c>
      <c r="C16" s="5"/>
    </row>
    <row r="17" spans="1:3" ht="15.95" customHeight="1" x14ac:dyDescent="0.15">
      <c r="A17" s="4">
        <v>43219</v>
      </c>
      <c r="B17" s="5" t="s">
        <v>278</v>
      </c>
      <c r="C17" s="5"/>
    </row>
    <row r="18" spans="1:3" ht="15.95" customHeight="1" x14ac:dyDescent="0.15">
      <c r="A18" s="4">
        <v>43220</v>
      </c>
      <c r="B18" s="5" t="s">
        <v>278</v>
      </c>
      <c r="C18" s="5"/>
    </row>
    <row r="19" spans="1:3" ht="15.95" customHeight="1" x14ac:dyDescent="0.15">
      <c r="A19" s="4">
        <v>43221</v>
      </c>
      <c r="B19" s="5" t="s">
        <v>278</v>
      </c>
      <c r="C19" s="5"/>
    </row>
    <row r="20" spans="1:3" ht="15.95" customHeight="1" x14ac:dyDescent="0.15">
      <c r="A20" s="4">
        <v>43267</v>
      </c>
      <c r="B20" s="5" t="s">
        <v>279</v>
      </c>
      <c r="C20" s="5"/>
    </row>
    <row r="21" spans="1:3" ht="15.95" customHeight="1" x14ac:dyDescent="0.15">
      <c r="A21" s="4">
        <v>43268</v>
      </c>
      <c r="B21" s="5" t="s">
        <v>279</v>
      </c>
      <c r="C21" s="5"/>
    </row>
    <row r="22" spans="1:3" ht="15.95" customHeight="1" x14ac:dyDescent="0.15">
      <c r="A22" s="4">
        <v>43269</v>
      </c>
      <c r="B22" s="5" t="s">
        <v>279</v>
      </c>
      <c r="C22" s="5"/>
    </row>
    <row r="23" spans="1:3" ht="15.95" customHeight="1" x14ac:dyDescent="0.15">
      <c r="A23" s="4">
        <v>43365</v>
      </c>
      <c r="B23" s="5" t="s">
        <v>280</v>
      </c>
      <c r="C23" s="5"/>
    </row>
    <row r="24" spans="1:3" ht="15.95" customHeight="1" x14ac:dyDescent="0.15">
      <c r="A24" s="4">
        <v>43366</v>
      </c>
      <c r="B24" s="5" t="s">
        <v>280</v>
      </c>
      <c r="C24" s="6"/>
    </row>
    <row r="25" spans="1:3" ht="15.95" customHeight="1" x14ac:dyDescent="0.15">
      <c r="A25" s="4">
        <v>43367</v>
      </c>
      <c r="B25" s="5" t="s">
        <v>280</v>
      </c>
      <c r="C25" s="6"/>
    </row>
    <row r="26" spans="1:3" ht="15.95" customHeight="1" x14ac:dyDescent="0.15">
      <c r="A26" s="4">
        <v>43374</v>
      </c>
      <c r="B26" s="5" t="s">
        <v>281</v>
      </c>
      <c r="C26" s="5"/>
    </row>
    <row r="27" spans="1:3" ht="15.95" customHeight="1" x14ac:dyDescent="0.15">
      <c r="A27" s="4">
        <v>43375</v>
      </c>
      <c r="B27" s="5" t="s">
        <v>281</v>
      </c>
      <c r="C27" s="5"/>
    </row>
    <row r="28" spans="1:3" ht="15.95" customHeight="1" x14ac:dyDescent="0.15">
      <c r="A28" s="4">
        <v>43376</v>
      </c>
      <c r="B28" s="5" t="s">
        <v>281</v>
      </c>
      <c r="C28" s="5"/>
    </row>
    <row r="29" spans="1:3" ht="15.95" customHeight="1" x14ac:dyDescent="0.15">
      <c r="A29" s="4">
        <v>43377</v>
      </c>
      <c r="B29" s="5" t="s">
        <v>281</v>
      </c>
      <c r="C29" s="5"/>
    </row>
    <row r="30" spans="1:3" ht="15.95" customHeight="1" x14ac:dyDescent="0.15">
      <c r="A30" s="4">
        <v>43378</v>
      </c>
      <c r="B30" s="5" t="s">
        <v>281</v>
      </c>
      <c r="C30" s="5"/>
    </row>
    <row r="31" spans="1:3" ht="15.95" customHeight="1" x14ac:dyDescent="0.15">
      <c r="A31" s="4">
        <v>43379</v>
      </c>
      <c r="B31" s="5" t="s">
        <v>281</v>
      </c>
      <c r="C31" s="5"/>
    </row>
    <row r="32" spans="1:3" x14ac:dyDescent="0.15">
      <c r="A32" s="4">
        <v>43380</v>
      </c>
      <c r="B32" s="5" t="s">
        <v>281</v>
      </c>
      <c r="C32" s="5"/>
    </row>
    <row r="33" spans="1:3" x14ac:dyDescent="0.15">
      <c r="A33" s="8">
        <v>43464</v>
      </c>
      <c r="B33" s="9" t="s">
        <v>282</v>
      </c>
      <c r="C33" s="5"/>
    </row>
    <row r="34" spans="1:3" x14ac:dyDescent="0.15">
      <c r="A34" s="8">
        <v>43465</v>
      </c>
      <c r="B34" s="9" t="s">
        <v>282</v>
      </c>
      <c r="C34" s="5"/>
    </row>
    <row r="35" spans="1:3" x14ac:dyDescent="0.15">
      <c r="A35" s="8">
        <v>43466</v>
      </c>
      <c r="B35" s="9" t="s">
        <v>282</v>
      </c>
      <c r="C35" s="5"/>
    </row>
  </sheetData>
  <phoneticPr fontId="28" type="noConversion"/>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K54"/>
  <sheetViews>
    <sheetView workbookViewId="0">
      <selection activeCell="M12" sqref="M12"/>
    </sheetView>
  </sheetViews>
  <sheetFormatPr defaultColWidth="9.140625" defaultRowHeight="12" x14ac:dyDescent="0.15"/>
  <cols>
    <col min="1" max="1" width="8.5703125" style="100" customWidth="1"/>
    <col min="2" max="2" width="17.28515625" style="101" customWidth="1"/>
    <col min="3" max="16384" width="9.140625" style="101"/>
  </cols>
  <sheetData>
    <row r="2" spans="1:11" x14ac:dyDescent="0.15">
      <c r="A2" s="100">
        <v>1</v>
      </c>
      <c r="B2" s="183" t="s">
        <v>31</v>
      </c>
      <c r="C2" s="183"/>
      <c r="D2" s="183"/>
      <c r="E2" s="183"/>
      <c r="F2" s="183"/>
      <c r="G2" s="183"/>
      <c r="H2" s="183"/>
      <c r="I2" s="183"/>
      <c r="J2" s="183"/>
      <c r="K2" s="183"/>
    </row>
    <row r="3" spans="1:11" ht="39" customHeight="1" x14ac:dyDescent="0.15">
      <c r="B3" s="184" t="s">
        <v>32</v>
      </c>
      <c r="C3" s="185"/>
      <c r="D3" s="185"/>
      <c r="E3" s="185"/>
      <c r="F3" s="185"/>
      <c r="G3" s="185"/>
      <c r="H3" s="185"/>
      <c r="I3" s="185"/>
      <c r="J3" s="185"/>
      <c r="K3" s="185"/>
    </row>
    <row r="4" spans="1:11" x14ac:dyDescent="0.15">
      <c r="B4" s="185"/>
      <c r="C4" s="185"/>
      <c r="D4" s="185"/>
      <c r="E4" s="185"/>
      <c r="F4" s="185"/>
      <c r="G4" s="185"/>
      <c r="H4" s="185"/>
      <c r="I4" s="185"/>
      <c r="J4" s="185"/>
      <c r="K4" s="185"/>
    </row>
    <row r="5" spans="1:11" x14ac:dyDescent="0.15">
      <c r="A5" s="100">
        <v>2</v>
      </c>
      <c r="B5" s="183" t="s">
        <v>33</v>
      </c>
      <c r="C5" s="183"/>
      <c r="D5" s="183"/>
      <c r="E5" s="183"/>
      <c r="F5" s="183"/>
      <c r="G5" s="183"/>
      <c r="H5" s="183"/>
      <c r="I5" s="183"/>
      <c r="J5" s="183"/>
      <c r="K5" s="183"/>
    </row>
    <row r="6" spans="1:11" ht="12" customHeight="1" x14ac:dyDescent="0.15">
      <c r="B6" s="185" t="s">
        <v>34</v>
      </c>
      <c r="C6" s="185"/>
      <c r="D6" s="185"/>
      <c r="E6" s="185"/>
      <c r="F6" s="185"/>
      <c r="G6" s="185"/>
      <c r="H6" s="185"/>
      <c r="I6" s="185"/>
      <c r="J6" s="185"/>
      <c r="K6" s="185"/>
    </row>
    <row r="7" spans="1:11" x14ac:dyDescent="0.15">
      <c r="B7" s="185"/>
      <c r="C7" s="185"/>
      <c r="D7" s="185"/>
      <c r="E7" s="185"/>
      <c r="F7" s="185"/>
      <c r="G7" s="185"/>
      <c r="H7" s="185"/>
      <c r="I7" s="185"/>
      <c r="J7" s="185"/>
      <c r="K7" s="185"/>
    </row>
    <row r="8" spans="1:11" x14ac:dyDescent="0.15">
      <c r="A8" s="100">
        <v>3</v>
      </c>
      <c r="B8" s="183" t="s">
        <v>35</v>
      </c>
      <c r="C8" s="183"/>
      <c r="D8" s="183"/>
      <c r="E8" s="183"/>
      <c r="F8" s="183"/>
      <c r="G8" s="183"/>
      <c r="H8" s="183"/>
      <c r="I8" s="183"/>
      <c r="J8" s="183"/>
      <c r="K8" s="183"/>
    </row>
    <row r="9" spans="1:11" ht="12" customHeight="1" x14ac:dyDescent="0.15">
      <c r="B9" s="185" t="s">
        <v>36</v>
      </c>
      <c r="C9" s="185"/>
      <c r="D9" s="185"/>
      <c r="E9" s="185"/>
      <c r="F9" s="185"/>
      <c r="G9" s="185"/>
      <c r="H9" s="185"/>
      <c r="I9" s="185"/>
      <c r="J9" s="185"/>
      <c r="K9" s="185"/>
    </row>
    <row r="10" spans="1:11" ht="12" customHeight="1" x14ac:dyDescent="0.15">
      <c r="B10" s="185" t="s">
        <v>37</v>
      </c>
      <c r="C10" s="185"/>
      <c r="D10" s="185"/>
      <c r="E10" s="185"/>
      <c r="F10" s="185"/>
      <c r="G10" s="185"/>
      <c r="H10" s="185"/>
      <c r="I10" s="185"/>
      <c r="J10" s="185"/>
      <c r="K10" s="185"/>
    </row>
    <row r="11" spans="1:11" ht="36" customHeight="1" x14ac:dyDescent="0.15">
      <c r="B11" s="185" t="s">
        <v>38</v>
      </c>
      <c r="C11" s="185"/>
      <c r="D11" s="185"/>
      <c r="E11" s="185"/>
      <c r="F11" s="185"/>
      <c r="G11" s="185"/>
      <c r="H11" s="185"/>
      <c r="I11" s="185"/>
      <c r="J11" s="185"/>
      <c r="K11" s="185"/>
    </row>
    <row r="12" spans="1:11" x14ac:dyDescent="0.15">
      <c r="B12" s="185"/>
      <c r="C12" s="185"/>
      <c r="D12" s="185"/>
      <c r="E12" s="185"/>
      <c r="F12" s="185"/>
      <c r="G12" s="185"/>
      <c r="H12" s="185"/>
      <c r="I12" s="185"/>
      <c r="J12" s="185"/>
      <c r="K12" s="185"/>
    </row>
    <row r="13" spans="1:11" x14ac:dyDescent="0.15">
      <c r="A13" s="100">
        <v>4</v>
      </c>
      <c r="B13" s="183" t="s">
        <v>39</v>
      </c>
      <c r="C13" s="183"/>
      <c r="D13" s="183"/>
      <c r="E13" s="183"/>
      <c r="F13" s="183"/>
      <c r="G13" s="183"/>
      <c r="H13" s="183"/>
      <c r="I13" s="183"/>
      <c r="J13" s="183"/>
      <c r="K13" s="183"/>
    </row>
    <row r="14" spans="1:11" ht="12" customHeight="1" x14ac:dyDescent="0.15">
      <c r="B14" s="185" t="s">
        <v>40</v>
      </c>
      <c r="C14" s="185"/>
      <c r="D14" s="185"/>
      <c r="E14" s="185"/>
      <c r="F14" s="185"/>
      <c r="G14" s="185"/>
      <c r="H14" s="185"/>
      <c r="I14" s="185"/>
      <c r="J14" s="185"/>
      <c r="K14" s="185"/>
    </row>
    <row r="15" spans="1:11" x14ac:dyDescent="0.15">
      <c r="B15" s="185"/>
      <c r="C15" s="185"/>
      <c r="D15" s="185"/>
      <c r="E15" s="185"/>
      <c r="F15" s="185"/>
      <c r="G15" s="185"/>
      <c r="H15" s="185"/>
      <c r="I15" s="185"/>
      <c r="J15" s="185"/>
      <c r="K15" s="185"/>
    </row>
    <row r="16" spans="1:11" x14ac:dyDescent="0.15">
      <c r="A16" s="100">
        <v>5</v>
      </c>
      <c r="B16" s="183" t="s">
        <v>41</v>
      </c>
      <c r="C16" s="183"/>
      <c r="D16" s="183"/>
      <c r="E16" s="183"/>
      <c r="F16" s="183"/>
      <c r="G16" s="183"/>
      <c r="H16" s="183"/>
      <c r="I16" s="183"/>
      <c r="J16" s="183"/>
      <c r="K16" s="183"/>
    </row>
    <row r="17" spans="1:11" x14ac:dyDescent="0.15">
      <c r="B17" s="102"/>
      <c r="C17" s="102"/>
      <c r="D17" s="102"/>
      <c r="E17" s="102"/>
      <c r="F17" s="102"/>
      <c r="G17" s="102"/>
      <c r="H17" s="102"/>
      <c r="I17" s="102"/>
      <c r="J17" s="102"/>
      <c r="K17" s="102"/>
    </row>
    <row r="18" spans="1:11" x14ac:dyDescent="0.15">
      <c r="A18" s="100">
        <v>5.0999999999999996</v>
      </c>
      <c r="B18" s="102" t="s">
        <v>42</v>
      </c>
      <c r="C18" s="102"/>
      <c r="D18" s="102"/>
      <c r="E18" s="102"/>
      <c r="F18" s="102"/>
      <c r="G18" s="102"/>
      <c r="H18" s="102"/>
      <c r="I18" s="102"/>
      <c r="J18" s="102"/>
      <c r="K18" s="102"/>
    </row>
    <row r="19" spans="1:11" ht="36.75" customHeight="1" x14ac:dyDescent="0.15">
      <c r="B19" s="186" t="s">
        <v>43</v>
      </c>
      <c r="C19" s="186"/>
      <c r="D19" s="186"/>
      <c r="E19" s="186"/>
      <c r="F19" s="186"/>
      <c r="G19" s="186"/>
      <c r="H19" s="186"/>
      <c r="I19" s="186"/>
      <c r="J19" s="186"/>
      <c r="K19" s="186"/>
    </row>
    <row r="20" spans="1:11" x14ac:dyDescent="0.15">
      <c r="B20" s="102"/>
      <c r="C20" s="102"/>
      <c r="D20" s="102"/>
      <c r="E20" s="102"/>
      <c r="F20" s="102"/>
      <c r="G20" s="102"/>
      <c r="H20" s="102"/>
      <c r="I20" s="102"/>
      <c r="J20" s="102"/>
      <c r="K20" s="102"/>
    </row>
    <row r="21" spans="1:11" x14ac:dyDescent="0.15">
      <c r="A21" s="100" t="s">
        <v>44</v>
      </c>
      <c r="B21" s="102" t="s">
        <v>45</v>
      </c>
      <c r="C21" s="102"/>
      <c r="D21" s="102"/>
      <c r="E21" s="102"/>
      <c r="F21" s="102"/>
      <c r="G21" s="102"/>
      <c r="H21" s="102"/>
      <c r="I21" s="102"/>
      <c r="J21" s="102"/>
      <c r="K21" s="102"/>
    </row>
    <row r="22" spans="1:11" ht="36.75" customHeight="1" x14ac:dyDescent="0.15">
      <c r="B22" s="187" t="s">
        <v>46</v>
      </c>
      <c r="C22" s="187"/>
      <c r="D22" s="187"/>
      <c r="E22" s="187"/>
      <c r="F22" s="187"/>
      <c r="G22" s="187"/>
      <c r="H22" s="187"/>
      <c r="I22" s="187"/>
      <c r="J22" s="187"/>
      <c r="K22" s="187"/>
    </row>
    <row r="23" spans="1:11" x14ac:dyDescent="0.15">
      <c r="B23" s="102"/>
      <c r="C23" s="102"/>
      <c r="D23" s="102"/>
      <c r="E23" s="102"/>
      <c r="F23" s="102"/>
      <c r="G23" s="102"/>
      <c r="H23" s="102"/>
      <c r="I23" s="102"/>
      <c r="J23" s="102"/>
      <c r="K23" s="102"/>
    </row>
    <row r="24" spans="1:11" x14ac:dyDescent="0.15">
      <c r="A24" s="100" t="s">
        <v>47</v>
      </c>
      <c r="B24" s="102" t="s">
        <v>48</v>
      </c>
      <c r="C24" s="102"/>
      <c r="D24" s="102"/>
      <c r="E24" s="102"/>
      <c r="F24" s="102"/>
      <c r="G24" s="102"/>
      <c r="H24" s="102"/>
      <c r="I24" s="102"/>
      <c r="J24" s="102"/>
      <c r="K24" s="102"/>
    </row>
    <row r="25" spans="1:11" ht="28.5" customHeight="1" x14ac:dyDescent="0.15">
      <c r="B25" s="187" t="s">
        <v>49</v>
      </c>
      <c r="C25" s="187"/>
      <c r="D25" s="187"/>
      <c r="E25" s="187"/>
      <c r="F25" s="187"/>
      <c r="G25" s="187"/>
      <c r="H25" s="187"/>
      <c r="I25" s="187"/>
      <c r="J25" s="187"/>
      <c r="K25" s="187"/>
    </row>
    <row r="26" spans="1:11" ht="18" customHeight="1" x14ac:dyDescent="0.15">
      <c r="B26" s="105"/>
      <c r="C26" s="105"/>
      <c r="D26" s="105"/>
      <c r="E26" s="105"/>
      <c r="F26" s="105"/>
      <c r="G26" s="105"/>
      <c r="H26" s="105"/>
      <c r="I26" s="105"/>
      <c r="J26" s="105"/>
      <c r="K26" s="105"/>
    </row>
    <row r="27" spans="1:11" x14ac:dyDescent="0.15">
      <c r="A27" s="100">
        <v>5.2</v>
      </c>
      <c r="B27" s="102" t="s">
        <v>50</v>
      </c>
      <c r="C27" s="102"/>
      <c r="D27" s="102"/>
      <c r="E27" s="102"/>
      <c r="F27" s="102"/>
      <c r="G27" s="102"/>
      <c r="H27" s="102"/>
      <c r="I27" s="102"/>
      <c r="J27" s="102"/>
      <c r="K27" s="102"/>
    </row>
    <row r="28" spans="1:11" ht="27.75" customHeight="1" x14ac:dyDescent="0.15">
      <c r="B28" s="184" t="s">
        <v>51</v>
      </c>
      <c r="C28" s="185"/>
      <c r="D28" s="185"/>
      <c r="E28" s="185"/>
      <c r="F28" s="185"/>
      <c r="G28" s="185"/>
      <c r="H28" s="185"/>
      <c r="I28" s="185"/>
      <c r="J28" s="185"/>
      <c r="K28" s="185"/>
    </row>
    <row r="29" spans="1:11" x14ac:dyDescent="0.15">
      <c r="B29" s="103"/>
      <c r="C29" s="104"/>
      <c r="D29" s="104"/>
      <c r="E29" s="104"/>
      <c r="F29" s="104"/>
      <c r="G29" s="104"/>
      <c r="H29" s="104"/>
      <c r="I29" s="104"/>
      <c r="J29" s="104"/>
      <c r="K29" s="104"/>
    </row>
    <row r="30" spans="1:11" ht="12" customHeight="1" x14ac:dyDescent="0.15">
      <c r="A30" s="100" t="s">
        <v>52</v>
      </c>
      <c r="B30" s="185" t="s">
        <v>53</v>
      </c>
      <c r="C30" s="185"/>
      <c r="D30" s="185"/>
      <c r="E30" s="185"/>
      <c r="F30" s="185"/>
      <c r="G30" s="185"/>
      <c r="H30" s="185"/>
      <c r="I30" s="185"/>
      <c r="J30" s="185"/>
      <c r="K30" s="185"/>
    </row>
    <row r="31" spans="1:11" ht="102" customHeight="1" x14ac:dyDescent="0.15">
      <c r="B31" s="184" t="s">
        <v>54</v>
      </c>
      <c r="C31" s="185"/>
      <c r="D31" s="185"/>
      <c r="E31" s="185"/>
      <c r="F31" s="185"/>
      <c r="G31" s="185"/>
      <c r="H31" s="185"/>
      <c r="I31" s="185"/>
      <c r="J31" s="185"/>
      <c r="K31" s="185"/>
    </row>
    <row r="32" spans="1:11" x14ac:dyDescent="0.15">
      <c r="B32" s="185"/>
      <c r="C32" s="185"/>
      <c r="D32" s="185"/>
      <c r="E32" s="185"/>
      <c r="F32" s="185"/>
      <c r="G32" s="185"/>
      <c r="H32" s="185"/>
      <c r="I32" s="185"/>
      <c r="J32" s="185"/>
      <c r="K32" s="185"/>
    </row>
    <row r="33" spans="1:11" ht="12" customHeight="1" x14ac:dyDescent="0.15">
      <c r="A33" s="100" t="s">
        <v>55</v>
      </c>
      <c r="B33" s="185" t="s">
        <v>56</v>
      </c>
      <c r="C33" s="185"/>
      <c r="D33" s="185"/>
      <c r="E33" s="185"/>
      <c r="F33" s="185"/>
      <c r="G33" s="185"/>
      <c r="H33" s="185"/>
      <c r="I33" s="185"/>
      <c r="J33" s="185"/>
      <c r="K33" s="185"/>
    </row>
    <row r="34" spans="1:11" ht="12" customHeight="1" x14ac:dyDescent="0.15">
      <c r="B34" s="184" t="s">
        <v>57</v>
      </c>
      <c r="C34" s="185"/>
      <c r="D34" s="185"/>
      <c r="E34" s="185"/>
      <c r="F34" s="185"/>
      <c r="G34" s="185"/>
      <c r="H34" s="185"/>
      <c r="I34" s="185"/>
      <c r="J34" s="185"/>
      <c r="K34" s="185"/>
    </row>
    <row r="35" spans="1:11" x14ac:dyDescent="0.15">
      <c r="B35" s="185"/>
      <c r="C35" s="185"/>
      <c r="D35" s="185"/>
      <c r="E35" s="185"/>
      <c r="F35" s="185"/>
      <c r="G35" s="185"/>
      <c r="H35" s="185"/>
      <c r="I35" s="185"/>
      <c r="J35" s="185"/>
      <c r="K35" s="185"/>
    </row>
    <row r="36" spans="1:11" ht="12" customHeight="1" x14ac:dyDescent="0.15">
      <c r="A36" s="100" t="s">
        <v>58</v>
      </c>
      <c r="B36" s="185" t="s">
        <v>59</v>
      </c>
      <c r="C36" s="185"/>
      <c r="D36" s="185"/>
      <c r="E36" s="185"/>
      <c r="F36" s="185"/>
      <c r="G36" s="185"/>
      <c r="H36" s="185"/>
      <c r="I36" s="185"/>
      <c r="J36" s="185"/>
      <c r="K36" s="185"/>
    </row>
    <row r="37" spans="1:11" ht="69" customHeight="1" x14ac:dyDescent="0.15">
      <c r="B37" s="184" t="s">
        <v>60</v>
      </c>
      <c r="C37" s="185"/>
      <c r="D37" s="185"/>
      <c r="E37" s="185"/>
      <c r="F37" s="185"/>
      <c r="G37" s="185"/>
      <c r="H37" s="185"/>
      <c r="I37" s="185"/>
      <c r="J37" s="185"/>
      <c r="K37" s="185"/>
    </row>
    <row r="38" spans="1:11" x14ac:dyDescent="0.15">
      <c r="B38" s="185"/>
      <c r="C38" s="185"/>
      <c r="D38" s="185"/>
      <c r="E38" s="185"/>
      <c r="F38" s="185"/>
      <c r="G38" s="185"/>
      <c r="H38" s="185"/>
      <c r="I38" s="185"/>
      <c r="J38" s="185"/>
      <c r="K38" s="185"/>
    </row>
    <row r="39" spans="1:11" x14ac:dyDescent="0.15">
      <c r="A39" s="100" t="s">
        <v>61</v>
      </c>
      <c r="B39" s="185" t="s">
        <v>62</v>
      </c>
      <c r="C39" s="185"/>
      <c r="D39" s="185"/>
      <c r="E39" s="185"/>
      <c r="F39" s="185"/>
      <c r="G39" s="185"/>
      <c r="H39" s="185"/>
      <c r="I39" s="185"/>
      <c r="J39" s="185"/>
      <c r="K39" s="185"/>
    </row>
    <row r="40" spans="1:11" x14ac:dyDescent="0.15">
      <c r="B40" s="185" t="s">
        <v>63</v>
      </c>
      <c r="C40" s="185"/>
      <c r="D40" s="185"/>
      <c r="E40" s="185"/>
      <c r="F40" s="185"/>
      <c r="G40" s="185"/>
      <c r="H40" s="185"/>
      <c r="I40" s="185"/>
      <c r="J40" s="185"/>
      <c r="K40" s="185"/>
    </row>
    <row r="42" spans="1:11" x14ac:dyDescent="0.15">
      <c r="A42" s="100">
        <v>5.3</v>
      </c>
      <c r="B42" s="106" t="s">
        <v>64</v>
      </c>
    </row>
    <row r="43" spans="1:11" ht="61.5" customHeight="1" x14ac:dyDescent="0.15">
      <c r="B43" s="186" t="s">
        <v>65</v>
      </c>
      <c r="C43" s="186"/>
      <c r="D43" s="186"/>
      <c r="E43" s="186"/>
      <c r="F43" s="186"/>
      <c r="G43" s="186"/>
      <c r="H43" s="186"/>
      <c r="I43" s="186"/>
      <c r="J43" s="186"/>
      <c r="K43" s="186"/>
    </row>
    <row r="44" spans="1:11" ht="12" customHeight="1" x14ac:dyDescent="0.15">
      <c r="A44" s="100" t="s">
        <v>66</v>
      </c>
      <c r="B44" s="184" t="s">
        <v>53</v>
      </c>
      <c r="C44" s="185"/>
      <c r="D44" s="185"/>
      <c r="E44" s="185"/>
      <c r="F44" s="185"/>
      <c r="G44" s="185"/>
      <c r="H44" s="185"/>
      <c r="I44" s="185"/>
      <c r="J44" s="185"/>
      <c r="K44" s="185"/>
    </row>
    <row r="45" spans="1:11" ht="102" customHeight="1" x14ac:dyDescent="0.15">
      <c r="B45" s="185" t="s">
        <v>54</v>
      </c>
      <c r="C45" s="185"/>
      <c r="D45" s="185"/>
      <c r="E45" s="185"/>
      <c r="F45" s="185"/>
      <c r="G45" s="185"/>
      <c r="H45" s="185"/>
      <c r="I45" s="185"/>
      <c r="J45" s="185"/>
      <c r="K45" s="185"/>
    </row>
    <row r="46" spans="1:11" x14ac:dyDescent="0.15">
      <c r="B46" s="185"/>
      <c r="C46" s="185"/>
      <c r="D46" s="185"/>
      <c r="E46" s="185"/>
      <c r="F46" s="185"/>
      <c r="G46" s="185"/>
      <c r="H46" s="185"/>
      <c r="I46" s="185"/>
      <c r="J46" s="185"/>
      <c r="K46" s="185"/>
    </row>
    <row r="47" spans="1:11" ht="12" customHeight="1" x14ac:dyDescent="0.15">
      <c r="A47" s="100" t="s">
        <v>67</v>
      </c>
      <c r="B47" s="184" t="s">
        <v>56</v>
      </c>
      <c r="C47" s="185"/>
      <c r="D47" s="185"/>
      <c r="E47" s="185"/>
      <c r="F47" s="185"/>
      <c r="G47" s="185"/>
      <c r="H47" s="185"/>
      <c r="I47" s="185"/>
      <c r="J47" s="185"/>
      <c r="K47" s="185"/>
    </row>
    <row r="48" spans="1:11" ht="12" customHeight="1" x14ac:dyDescent="0.15">
      <c r="B48" s="184" t="s">
        <v>57</v>
      </c>
      <c r="C48" s="185"/>
      <c r="D48" s="185"/>
      <c r="E48" s="185"/>
      <c r="F48" s="185"/>
      <c r="G48" s="185"/>
      <c r="H48" s="185"/>
      <c r="I48" s="185"/>
      <c r="J48" s="185"/>
      <c r="K48" s="185"/>
    </row>
    <row r="49" spans="1:11" x14ac:dyDescent="0.15">
      <c r="B49" s="185"/>
      <c r="C49" s="185"/>
      <c r="D49" s="185"/>
      <c r="E49" s="185"/>
      <c r="F49" s="185"/>
      <c r="G49" s="185"/>
      <c r="H49" s="185"/>
      <c r="I49" s="185"/>
      <c r="J49" s="185"/>
      <c r="K49" s="185"/>
    </row>
    <row r="50" spans="1:11" ht="12" customHeight="1" x14ac:dyDescent="0.15">
      <c r="A50" s="100" t="s">
        <v>68</v>
      </c>
      <c r="B50" s="185" t="s">
        <v>59</v>
      </c>
      <c r="C50" s="185"/>
      <c r="D50" s="185"/>
      <c r="E50" s="185"/>
      <c r="F50" s="185"/>
      <c r="G50" s="185"/>
      <c r="H50" s="185"/>
      <c r="I50" s="185"/>
      <c r="J50" s="185"/>
      <c r="K50" s="185"/>
    </row>
    <row r="51" spans="1:11" ht="69" customHeight="1" x14ac:dyDescent="0.15">
      <c r="B51" s="184" t="s">
        <v>60</v>
      </c>
      <c r="C51" s="185"/>
      <c r="D51" s="185"/>
      <c r="E51" s="185"/>
      <c r="F51" s="185"/>
      <c r="G51" s="185"/>
      <c r="H51" s="185"/>
      <c r="I51" s="185"/>
      <c r="J51" s="185"/>
      <c r="K51" s="185"/>
    </row>
    <row r="53" spans="1:11" x14ac:dyDescent="0.15">
      <c r="A53" s="100" t="s">
        <v>69</v>
      </c>
      <c r="B53" s="185" t="s">
        <v>62</v>
      </c>
      <c r="C53" s="185"/>
      <c r="D53" s="185"/>
      <c r="E53" s="185"/>
      <c r="F53" s="185"/>
      <c r="G53" s="185"/>
      <c r="H53" s="185"/>
      <c r="I53" s="185"/>
      <c r="J53" s="185"/>
      <c r="K53" s="185"/>
    </row>
    <row r="54" spans="1:11" x14ac:dyDescent="0.15">
      <c r="B54" s="185" t="s">
        <v>63</v>
      </c>
      <c r="C54" s="185"/>
      <c r="D54" s="185"/>
      <c r="E54" s="185"/>
      <c r="F54" s="185"/>
      <c r="G54" s="185"/>
      <c r="H54" s="185"/>
      <c r="I54" s="185"/>
      <c r="J54" s="185"/>
      <c r="K54" s="185"/>
    </row>
  </sheetData>
  <mergeCells count="41">
    <mergeCell ref="B54:K54"/>
    <mergeCell ref="B48:K48"/>
    <mergeCell ref="B49:K49"/>
    <mergeCell ref="B50:K50"/>
    <mergeCell ref="B51:K51"/>
    <mergeCell ref="B53:K53"/>
    <mergeCell ref="B43:K43"/>
    <mergeCell ref="B44:K44"/>
    <mergeCell ref="B45:K45"/>
    <mergeCell ref="B46:K46"/>
    <mergeCell ref="B47:K47"/>
    <mergeCell ref="B36:K36"/>
    <mergeCell ref="B37:K37"/>
    <mergeCell ref="B38:K38"/>
    <mergeCell ref="B39:K39"/>
    <mergeCell ref="B40:K40"/>
    <mergeCell ref="B31:K31"/>
    <mergeCell ref="B32:K32"/>
    <mergeCell ref="B33:K33"/>
    <mergeCell ref="B34:K34"/>
    <mergeCell ref="B35:K35"/>
    <mergeCell ref="B19:K19"/>
    <mergeCell ref="B22:K22"/>
    <mergeCell ref="B25:K25"/>
    <mergeCell ref="B28:K28"/>
    <mergeCell ref="B30:K30"/>
    <mergeCell ref="B12:K12"/>
    <mergeCell ref="B13:K13"/>
    <mergeCell ref="B14:K14"/>
    <mergeCell ref="B15:K15"/>
    <mergeCell ref="B16:K16"/>
    <mergeCell ref="B7:K7"/>
    <mergeCell ref="B8:K8"/>
    <mergeCell ref="B9:K9"/>
    <mergeCell ref="B10:K10"/>
    <mergeCell ref="B11:K11"/>
    <mergeCell ref="B2:K2"/>
    <mergeCell ref="B3:K3"/>
    <mergeCell ref="B4:K4"/>
    <mergeCell ref="B5:K5"/>
    <mergeCell ref="B6:K6"/>
  </mergeCells>
  <phoneticPr fontId="28" type="noConversion"/>
  <pageMargins left="0.75" right="0.75" top="1" bottom="1" header="0.5" footer="0.5"/>
  <pageSetup paperSize="9" orientation="portrait"/>
  <headerFooter alignWithMargins="0">
    <oddHeader>&amp;L样式编号：WW-SW-PP-TM-01&amp;C&lt;请键入项目名称&gt;项目估算表&amp;R版本：&lt;请键入版本号&gt;</oddHeader>
    <oddFooter>&amp;L&amp;G&amp;R&amp;"黑体,常规"第&amp;P页 共&amp;N页</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1"/>
  <sheetViews>
    <sheetView showGridLines="0" workbookViewId="0">
      <selection activeCell="H10" sqref="H10"/>
    </sheetView>
  </sheetViews>
  <sheetFormatPr defaultColWidth="9" defaultRowHeight="12" x14ac:dyDescent="0.15"/>
  <cols>
    <col min="2" max="2" width="13.28515625" customWidth="1"/>
    <col min="3" max="3" width="17.85546875" customWidth="1"/>
    <col min="4" max="4" width="29.7109375" customWidth="1"/>
    <col min="5" max="5" width="34.7109375" customWidth="1"/>
  </cols>
  <sheetData>
    <row r="1" spans="1:9" ht="23.25" customHeight="1" x14ac:dyDescent="0.15">
      <c r="A1" s="93" t="s">
        <v>70</v>
      </c>
      <c r="B1" s="93"/>
      <c r="C1" s="93"/>
      <c r="D1" s="18" t="s">
        <v>71</v>
      </c>
      <c r="E1" s="94">
        <f>0.6+0.01*SUM(E3:E15)</f>
        <v>0.96</v>
      </c>
    </row>
    <row r="2" spans="1:9" ht="27" customHeight="1" x14ac:dyDescent="0.15">
      <c r="A2" s="18" t="s">
        <v>72</v>
      </c>
      <c r="B2" s="18" t="s">
        <v>73</v>
      </c>
      <c r="C2" s="18" t="s">
        <v>74</v>
      </c>
      <c r="D2" s="18" t="s">
        <v>75</v>
      </c>
      <c r="E2" s="18" t="s">
        <v>76</v>
      </c>
    </row>
    <row r="3" spans="1:9" ht="18" customHeight="1" x14ac:dyDescent="0.15">
      <c r="A3" s="95">
        <v>1</v>
      </c>
      <c r="B3" s="95" t="s">
        <v>77</v>
      </c>
      <c r="C3" s="95" t="s">
        <v>78</v>
      </c>
      <c r="D3" s="96" t="s">
        <v>79</v>
      </c>
      <c r="E3" s="97">
        <v>3</v>
      </c>
    </row>
    <row r="4" spans="1:9" ht="18" customHeight="1" x14ac:dyDescent="0.15">
      <c r="A4" s="95">
        <v>2</v>
      </c>
      <c r="B4" s="95" t="s">
        <v>80</v>
      </c>
      <c r="C4" s="95" t="s">
        <v>78</v>
      </c>
      <c r="D4" s="96" t="s">
        <v>81</v>
      </c>
      <c r="E4" s="97">
        <v>2</v>
      </c>
    </row>
    <row r="5" spans="1:9" ht="18" customHeight="1" x14ac:dyDescent="0.15">
      <c r="A5" s="95">
        <v>3</v>
      </c>
      <c r="B5" s="95" t="s">
        <v>82</v>
      </c>
      <c r="C5" s="95" t="s">
        <v>78</v>
      </c>
      <c r="D5" s="96" t="s">
        <v>83</v>
      </c>
      <c r="E5" s="97">
        <v>2</v>
      </c>
    </row>
    <row r="6" spans="1:9" ht="18" customHeight="1" x14ac:dyDescent="0.15">
      <c r="A6" s="95">
        <v>4</v>
      </c>
      <c r="B6" s="95" t="s">
        <v>84</v>
      </c>
      <c r="C6" s="95" t="s">
        <v>78</v>
      </c>
      <c r="D6" s="96" t="s">
        <v>85</v>
      </c>
      <c r="E6" s="97">
        <v>3</v>
      </c>
    </row>
    <row r="7" spans="1:9" ht="18" customHeight="1" x14ac:dyDescent="0.15">
      <c r="A7" s="95">
        <v>5</v>
      </c>
      <c r="B7" s="95" t="s">
        <v>86</v>
      </c>
      <c r="C7" s="95" t="s">
        <v>78</v>
      </c>
      <c r="D7" s="96" t="s">
        <v>87</v>
      </c>
      <c r="E7" s="97">
        <v>4</v>
      </c>
    </row>
    <row r="8" spans="1:9" ht="18" customHeight="1" x14ac:dyDescent="0.15">
      <c r="A8" s="95">
        <v>6</v>
      </c>
      <c r="B8" s="95" t="s">
        <v>88</v>
      </c>
      <c r="C8" s="95" t="s">
        <v>78</v>
      </c>
      <c r="D8" s="96" t="s">
        <v>89</v>
      </c>
      <c r="E8" s="97">
        <v>1</v>
      </c>
      <c r="H8" s="98"/>
      <c r="I8" s="98"/>
    </row>
    <row r="9" spans="1:9" ht="18" customHeight="1" x14ac:dyDescent="0.15">
      <c r="A9" s="95">
        <v>7</v>
      </c>
      <c r="B9" s="95" t="s">
        <v>90</v>
      </c>
      <c r="C9" s="95" t="s">
        <v>78</v>
      </c>
      <c r="D9" s="96" t="s">
        <v>91</v>
      </c>
      <c r="E9" s="97">
        <v>4</v>
      </c>
      <c r="H9" s="98"/>
      <c r="I9" s="98"/>
    </row>
    <row r="10" spans="1:9" ht="18" customHeight="1" x14ac:dyDescent="0.15">
      <c r="A10" s="95">
        <v>8</v>
      </c>
      <c r="B10" s="95" t="s">
        <v>92</v>
      </c>
      <c r="C10" s="95" t="s">
        <v>78</v>
      </c>
      <c r="D10" s="96" t="s">
        <v>93</v>
      </c>
      <c r="E10" s="97">
        <v>4</v>
      </c>
      <c r="H10" s="98"/>
      <c r="I10" s="98"/>
    </row>
    <row r="11" spans="1:9" ht="18" customHeight="1" x14ac:dyDescent="0.15">
      <c r="A11" s="95">
        <v>9</v>
      </c>
      <c r="B11" s="95" t="s">
        <v>94</v>
      </c>
      <c r="C11" s="95" t="s">
        <v>78</v>
      </c>
      <c r="D11" s="96" t="s">
        <v>95</v>
      </c>
      <c r="E11" s="97">
        <v>4</v>
      </c>
      <c r="H11" s="99"/>
      <c r="I11" s="98"/>
    </row>
    <row r="12" spans="1:9" ht="18" customHeight="1" x14ac:dyDescent="0.15">
      <c r="A12" s="95">
        <v>10</v>
      </c>
      <c r="B12" s="95" t="s">
        <v>96</v>
      </c>
      <c r="C12" s="95" t="s">
        <v>78</v>
      </c>
      <c r="D12" s="96" t="s">
        <v>97</v>
      </c>
      <c r="E12" s="97">
        <v>3</v>
      </c>
      <c r="H12" s="98"/>
      <c r="I12" s="98"/>
    </row>
    <row r="13" spans="1:9" ht="18" customHeight="1" x14ac:dyDescent="0.15">
      <c r="A13" s="95">
        <v>11</v>
      </c>
      <c r="B13" s="95" t="s">
        <v>98</v>
      </c>
      <c r="C13" s="95" t="s">
        <v>78</v>
      </c>
      <c r="D13" s="96" t="s">
        <v>99</v>
      </c>
      <c r="E13" s="97">
        <v>2</v>
      </c>
      <c r="H13" s="98"/>
      <c r="I13" s="98"/>
    </row>
    <row r="14" spans="1:9" ht="18" customHeight="1" x14ac:dyDescent="0.15">
      <c r="A14" s="95">
        <v>12</v>
      </c>
      <c r="B14" s="95" t="s">
        <v>100</v>
      </c>
      <c r="C14" s="95" t="s">
        <v>78</v>
      </c>
      <c r="D14" s="96" t="s">
        <v>101</v>
      </c>
      <c r="E14" s="97">
        <v>2</v>
      </c>
      <c r="H14" s="98"/>
      <c r="I14" s="98"/>
    </row>
    <row r="15" spans="1:9" ht="18" customHeight="1" x14ac:dyDescent="0.15">
      <c r="A15" s="95">
        <v>13</v>
      </c>
      <c r="B15" s="95" t="s">
        <v>102</v>
      </c>
      <c r="C15" s="95" t="s">
        <v>78</v>
      </c>
      <c r="D15" s="96" t="s">
        <v>103</v>
      </c>
      <c r="E15" s="97">
        <v>2</v>
      </c>
    </row>
    <row r="18" spans="1:5" x14ac:dyDescent="0.15">
      <c r="A18" s="188" t="s">
        <v>104</v>
      </c>
      <c r="B18" s="189"/>
      <c r="C18" s="189"/>
      <c r="D18" s="189"/>
      <c r="E18" s="190"/>
    </row>
    <row r="19" spans="1:5" x14ac:dyDescent="0.15">
      <c r="A19" s="191"/>
      <c r="B19" s="192"/>
      <c r="C19" s="192"/>
      <c r="D19" s="192"/>
      <c r="E19" s="193"/>
    </row>
    <row r="20" spans="1:5" x14ac:dyDescent="0.15">
      <c r="A20" s="191"/>
      <c r="B20" s="192"/>
      <c r="C20" s="192"/>
      <c r="D20" s="192"/>
      <c r="E20" s="193"/>
    </row>
    <row r="21" spans="1:5" ht="35.25" customHeight="1" x14ac:dyDescent="0.15">
      <c r="A21" s="194"/>
      <c r="B21" s="195"/>
      <c r="C21" s="195"/>
      <c r="D21" s="195"/>
      <c r="E21" s="196"/>
    </row>
  </sheetData>
  <mergeCells count="1">
    <mergeCell ref="A18:E21"/>
  </mergeCells>
  <phoneticPr fontId="28"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8"/>
  <sheetViews>
    <sheetView showGridLines="0" workbookViewId="0">
      <selection activeCell="J12" sqref="J12"/>
    </sheetView>
  </sheetViews>
  <sheetFormatPr defaultColWidth="9" defaultRowHeight="12" x14ac:dyDescent="0.15"/>
  <cols>
    <col min="2" max="2" width="19.140625" customWidth="1"/>
    <col min="3" max="3" width="15.140625" customWidth="1"/>
    <col min="4" max="4" width="14.28515625" customWidth="1"/>
    <col min="5" max="5" width="13" customWidth="1"/>
    <col min="6" max="6" width="13.5703125" customWidth="1"/>
    <col min="7" max="7" width="44.28515625" customWidth="1"/>
    <col min="8" max="8" width="13.42578125" customWidth="1"/>
  </cols>
  <sheetData>
    <row r="1" spans="1:11" s="75" customFormat="1" ht="21" customHeight="1" x14ac:dyDescent="0.15">
      <c r="A1" s="76"/>
      <c r="B1" s="197" t="s">
        <v>105</v>
      </c>
      <c r="C1" s="197"/>
      <c r="D1" s="197"/>
      <c r="E1" s="197"/>
      <c r="F1" s="77"/>
      <c r="G1" s="77"/>
      <c r="H1" s="77"/>
      <c r="I1" s="77"/>
      <c r="J1" s="91"/>
      <c r="K1" s="77"/>
    </row>
    <row r="2" spans="1:11" s="75" customFormat="1" ht="33" customHeight="1" x14ac:dyDescent="0.15">
      <c r="A2" s="78"/>
      <c r="B2" s="198" t="s">
        <v>106</v>
      </c>
      <c r="C2" s="199"/>
      <c r="D2" s="199"/>
      <c r="E2" s="199"/>
      <c r="F2" s="199"/>
      <c r="G2" s="199"/>
      <c r="H2" s="199"/>
      <c r="I2" s="199"/>
      <c r="J2" s="20"/>
    </row>
    <row r="3" spans="1:11" s="75" customFormat="1" ht="12.75" customHeight="1" x14ac:dyDescent="0.15">
      <c r="B3" s="79"/>
      <c r="C3" s="79"/>
      <c r="D3" s="79"/>
      <c r="E3" s="79"/>
      <c r="F3" s="79"/>
      <c r="G3" s="79"/>
      <c r="H3" s="79"/>
      <c r="I3" s="79"/>
      <c r="J3" s="20"/>
    </row>
    <row r="4" spans="1:11" s="75" customFormat="1" ht="30" customHeight="1" x14ac:dyDescent="0.15">
      <c r="A4" s="80"/>
      <c r="B4" s="81" t="s">
        <v>107</v>
      </c>
      <c r="C4" s="82">
        <v>43222</v>
      </c>
      <c r="D4" s="200" t="s">
        <v>108</v>
      </c>
      <c r="E4" s="201"/>
      <c r="F4" s="83">
        <f>(C6*D6+C7*D7+C8*D8+C9*D9+C10*D10+C11*D11+C12*D12+C13*D13)/21.75</f>
        <v>99.356321839080465</v>
      </c>
      <c r="G4" s="79"/>
      <c r="H4" s="79"/>
      <c r="I4" s="79"/>
      <c r="J4" s="20"/>
    </row>
    <row r="5" spans="1:11" ht="20.100000000000001" customHeight="1" x14ac:dyDescent="0.15">
      <c r="B5" s="84" t="s">
        <v>109</v>
      </c>
      <c r="C5" s="84" t="s">
        <v>110</v>
      </c>
      <c r="D5" s="84" t="s">
        <v>111</v>
      </c>
      <c r="E5" s="85" t="s">
        <v>112</v>
      </c>
      <c r="F5" s="84" t="s">
        <v>113</v>
      </c>
      <c r="G5" s="84" t="s">
        <v>114</v>
      </c>
      <c r="I5" s="92" t="s">
        <v>30</v>
      </c>
    </row>
    <row r="6" spans="1:11" ht="20.100000000000001" customHeight="1" x14ac:dyDescent="0.15">
      <c r="B6" s="86" t="s">
        <v>115</v>
      </c>
      <c r="C6" s="87">
        <v>5</v>
      </c>
      <c r="D6" s="46">
        <v>4</v>
      </c>
      <c r="E6" s="88">
        <f>C4</f>
        <v>43222</v>
      </c>
      <c r="F6" s="88">
        <f>WORKDAY(E6,C6-1,'附录-节假日'!$A$2:$A$32)</f>
        <v>43228</v>
      </c>
      <c r="G6" s="161">
        <f>C6*D6</f>
        <v>20</v>
      </c>
      <c r="H6">
        <f>G6/21.75</f>
        <v>0.91954022988505746</v>
      </c>
    </row>
    <row r="7" spans="1:11" ht="20.100000000000001" customHeight="1" x14ac:dyDescent="0.15">
      <c r="B7" s="86" t="s">
        <v>116</v>
      </c>
      <c r="C7" s="87">
        <v>23</v>
      </c>
      <c r="D7" s="46">
        <v>4</v>
      </c>
      <c r="E7" s="88">
        <f t="shared" ref="E7" si="0">F6+1</f>
        <v>43229</v>
      </c>
      <c r="F7" s="88">
        <f>WORKDAY(E7,C7-1,'附录-节假日'!$A$2:$A$32)</f>
        <v>43259</v>
      </c>
      <c r="G7" s="161">
        <f>C7*D7</f>
        <v>92</v>
      </c>
      <c r="H7" s="160">
        <f t="shared" ref="H7:H13" si="1">G7/21.75</f>
        <v>4.2298850574712645</v>
      </c>
    </row>
    <row r="8" spans="1:11" ht="20.100000000000001" customHeight="1" x14ac:dyDescent="0.15">
      <c r="B8" s="86" t="s">
        <v>117</v>
      </c>
      <c r="C8" s="87">
        <v>21</v>
      </c>
      <c r="D8" s="46">
        <v>4</v>
      </c>
      <c r="E8" s="88">
        <v>43260</v>
      </c>
      <c r="F8" s="88">
        <f>WORKDAY(E8,C8-1,'附录-节假日'!$A$2:$A$32)</f>
        <v>43290</v>
      </c>
      <c r="G8" s="161">
        <f t="shared" ref="G8:G13" si="2">C8*D8</f>
        <v>84</v>
      </c>
      <c r="H8" s="160">
        <f t="shared" si="1"/>
        <v>3.8620689655172415</v>
      </c>
    </row>
    <row r="9" spans="1:11" ht="20.100000000000001" customHeight="1" x14ac:dyDescent="0.15">
      <c r="B9" s="86" t="s">
        <v>118</v>
      </c>
      <c r="C9" s="87">
        <v>65</v>
      </c>
      <c r="D9" s="46">
        <v>10</v>
      </c>
      <c r="E9" s="88">
        <v>43294</v>
      </c>
      <c r="F9" s="88">
        <f>WORKDAY(E9,C9-1,'附录-节假日'!$A$2:$A$32)</f>
        <v>43392</v>
      </c>
      <c r="G9" s="161">
        <f t="shared" si="2"/>
        <v>650</v>
      </c>
      <c r="H9" s="160">
        <f t="shared" si="1"/>
        <v>29.885057471264368</v>
      </c>
    </row>
    <row r="10" spans="1:11" ht="20.100000000000001" customHeight="1" x14ac:dyDescent="0.15">
      <c r="B10" s="86" t="s">
        <v>119</v>
      </c>
      <c r="C10" s="87">
        <v>69</v>
      </c>
      <c r="D10" s="46">
        <v>11</v>
      </c>
      <c r="E10" s="88">
        <v>43325</v>
      </c>
      <c r="F10" s="88">
        <f>WORKDAY(E10,C10-1,'附录-节假日'!$A$2:$A$32)</f>
        <v>43427</v>
      </c>
      <c r="G10" s="161">
        <f t="shared" si="2"/>
        <v>759</v>
      </c>
      <c r="H10" s="160">
        <f t="shared" si="1"/>
        <v>34.896551724137929</v>
      </c>
    </row>
    <row r="11" spans="1:11" ht="20.100000000000001" customHeight="1" x14ac:dyDescent="0.15">
      <c r="B11" s="86" t="s">
        <v>120</v>
      </c>
      <c r="C11" s="87">
        <v>41</v>
      </c>
      <c r="D11" s="46">
        <v>5</v>
      </c>
      <c r="E11" s="88">
        <v>43426</v>
      </c>
      <c r="F11" s="88">
        <f>WORKDAY(E11,C11-1,'附录-节假日'!$A$2:$A$32)</f>
        <v>43482</v>
      </c>
      <c r="G11" s="161">
        <f t="shared" si="2"/>
        <v>205</v>
      </c>
      <c r="H11" s="160">
        <f t="shared" si="1"/>
        <v>9.4252873563218387</v>
      </c>
    </row>
    <row r="12" spans="1:11" ht="20.100000000000001" customHeight="1" x14ac:dyDescent="0.15">
      <c r="B12" s="122" t="s">
        <v>283</v>
      </c>
      <c r="C12" s="87">
        <v>42</v>
      </c>
      <c r="D12" s="46">
        <v>8</v>
      </c>
      <c r="E12" s="88">
        <v>43427</v>
      </c>
      <c r="F12" s="88">
        <f>WORKDAY(E12,C12-1,'附录-节假日'!$A$2:$A$32)</f>
        <v>43486</v>
      </c>
      <c r="G12" s="161">
        <f t="shared" si="2"/>
        <v>336</v>
      </c>
      <c r="H12" s="160">
        <f t="shared" si="1"/>
        <v>15.448275862068966</v>
      </c>
    </row>
    <row r="13" spans="1:11" ht="20.100000000000001" customHeight="1" x14ac:dyDescent="0.15">
      <c r="B13" s="122" t="s">
        <v>543</v>
      </c>
      <c r="C13" s="87">
        <v>5</v>
      </c>
      <c r="D13" s="46">
        <v>3</v>
      </c>
      <c r="E13" s="88">
        <v>43121</v>
      </c>
      <c r="F13" s="88">
        <f>WORKDAY(E13,C13-1,'附录-节假日'!$A$2:$A$32)</f>
        <v>43125</v>
      </c>
      <c r="G13" s="161">
        <f t="shared" si="2"/>
        <v>15</v>
      </c>
      <c r="H13" s="160">
        <f t="shared" si="1"/>
        <v>0.68965517241379315</v>
      </c>
    </row>
    <row r="14" spans="1:11" x14ac:dyDescent="0.15">
      <c r="B14" s="89"/>
      <c r="D14" s="90"/>
    </row>
    <row r="16" spans="1:11" ht="12" customHeight="1" x14ac:dyDescent="0.15">
      <c r="B16" s="202" t="s">
        <v>121</v>
      </c>
      <c r="C16" s="203"/>
      <c r="D16" s="203"/>
      <c r="E16" s="203"/>
      <c r="F16" s="203"/>
      <c r="G16" s="204"/>
    </row>
    <row r="17" spans="2:7" x14ac:dyDescent="0.15">
      <c r="B17" s="205"/>
      <c r="C17" s="206"/>
      <c r="D17" s="206"/>
      <c r="E17" s="206"/>
      <c r="F17" s="206"/>
      <c r="G17" s="207"/>
    </row>
    <row r="18" spans="2:7" x14ac:dyDescent="0.15">
      <c r="B18" s="208"/>
      <c r="C18" s="209"/>
      <c r="D18" s="209"/>
      <c r="E18" s="209"/>
      <c r="F18" s="209"/>
      <c r="G18" s="210"/>
    </row>
  </sheetData>
  <mergeCells count="4">
    <mergeCell ref="B1:E1"/>
    <mergeCell ref="B2:I2"/>
    <mergeCell ref="D4:E4"/>
    <mergeCell ref="B16:G18"/>
  </mergeCells>
  <phoneticPr fontId="28"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W173"/>
  <sheetViews>
    <sheetView topLeftCell="A4" zoomScaleNormal="100" workbookViewId="0">
      <selection activeCell="A27" sqref="A27:XFD28"/>
    </sheetView>
  </sheetViews>
  <sheetFormatPr defaultColWidth="9.140625" defaultRowHeight="12" x14ac:dyDescent="0.15"/>
  <cols>
    <col min="1" max="1" width="3" style="1" customWidth="1"/>
    <col min="2" max="2" width="14.140625" style="1" customWidth="1"/>
    <col min="3" max="3" width="18.85546875" style="50" customWidth="1"/>
    <col min="4" max="4" width="55.140625"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1" customWidth="1"/>
    <col min="20" max="20" width="17.85546875" style="1" customWidth="1"/>
    <col min="21" max="21" width="9.28515625" style="1" bestFit="1" customWidth="1"/>
    <col min="22" max="22" width="9.42578125" style="1" bestFit="1" customWidth="1"/>
    <col min="23" max="23" width="14.7109375" style="1" customWidth="1"/>
    <col min="24" max="16384" width="9.140625" style="1"/>
  </cols>
  <sheetData>
    <row r="1" spans="2:23" ht="21" customHeight="1" x14ac:dyDescent="0.15">
      <c r="B1" s="52" t="s">
        <v>122</v>
      </c>
    </row>
    <row r="2" spans="2:23" ht="90" customHeight="1" x14ac:dyDescent="0.15">
      <c r="B2" s="216" t="s">
        <v>123</v>
      </c>
      <c r="C2" s="216"/>
      <c r="D2" s="216"/>
      <c r="E2" s="165"/>
      <c r="F2" s="165"/>
      <c r="G2" s="165"/>
      <c r="H2" s="165"/>
      <c r="I2" s="60"/>
      <c r="K2" s="61"/>
      <c r="L2" s="61"/>
      <c r="M2" s="61"/>
      <c r="N2" s="62"/>
      <c r="O2" s="62"/>
      <c r="P2" s="62"/>
      <c r="Q2" s="62"/>
      <c r="R2" s="62"/>
      <c r="S2" s="62"/>
    </row>
    <row r="3" spans="2:23" s="17" customFormat="1" ht="30" customHeight="1" x14ac:dyDescent="0.15">
      <c r="B3" s="54" t="s">
        <v>124</v>
      </c>
      <c r="C3" s="200" t="s">
        <v>125</v>
      </c>
      <c r="D3" s="217"/>
      <c r="E3" s="217"/>
      <c r="F3" s="217"/>
      <c r="G3" s="217"/>
      <c r="H3" s="217"/>
      <c r="I3" s="217"/>
      <c r="J3" s="201"/>
      <c r="K3" s="59" t="s">
        <v>126</v>
      </c>
      <c r="L3" s="218" t="s">
        <v>127</v>
      </c>
      <c r="M3" s="219"/>
      <c r="N3" s="219"/>
      <c r="O3" s="219"/>
      <c r="P3" s="219"/>
      <c r="Q3" s="219"/>
      <c r="R3" s="219"/>
      <c r="S3" s="219"/>
      <c r="T3" s="65"/>
      <c r="U3" s="66"/>
      <c r="V3" s="66"/>
      <c r="W3" s="67"/>
    </row>
    <row r="4" spans="2:23" s="17" customFormat="1" ht="27" customHeight="1" x14ac:dyDescent="0.15">
      <c r="B4" s="54" t="s">
        <v>128</v>
      </c>
      <c r="C4" s="220" t="s">
        <v>129</v>
      </c>
      <c r="D4" s="221"/>
      <c r="E4" s="221"/>
      <c r="F4" s="221"/>
      <c r="G4" s="221"/>
      <c r="H4" s="221"/>
      <c r="I4" s="221"/>
      <c r="J4" s="221"/>
      <c r="K4" s="63" t="s">
        <v>130</v>
      </c>
      <c r="L4" s="222">
        <f>G5/C5*100%</f>
        <v>0</v>
      </c>
      <c r="M4" s="223"/>
      <c r="N4" s="224" t="s">
        <v>131</v>
      </c>
      <c r="O4" s="225"/>
      <c r="P4" s="211">
        <f>技术复杂度评估表!E1</f>
        <v>0.96</v>
      </c>
      <c r="Q4" s="212"/>
      <c r="R4" s="212"/>
      <c r="S4" s="213"/>
      <c r="T4" s="68"/>
      <c r="U4" s="69"/>
      <c r="V4" s="69"/>
      <c r="W4" s="70"/>
    </row>
    <row r="5" spans="2:23" s="17" customFormat="1" ht="40.5" customHeight="1" x14ac:dyDescent="0.15">
      <c r="B5" s="55" t="s">
        <v>132</v>
      </c>
      <c r="C5" s="211">
        <f>SUM(U7:U627)</f>
        <v>903</v>
      </c>
      <c r="D5" s="212"/>
      <c r="E5" s="164"/>
      <c r="F5" s="39" t="s">
        <v>133</v>
      </c>
      <c r="G5" s="212">
        <f>SUM(V7:V15)</f>
        <v>0</v>
      </c>
      <c r="H5" s="212"/>
      <c r="I5" s="212"/>
      <c r="J5" s="213"/>
      <c r="K5" s="214" t="s">
        <v>134</v>
      </c>
      <c r="L5" s="215"/>
      <c r="M5" s="215"/>
      <c r="N5" s="215"/>
      <c r="O5" s="215"/>
      <c r="P5" s="215"/>
      <c r="Q5" s="215"/>
      <c r="R5" s="215"/>
      <c r="S5" s="215"/>
      <c r="T5" s="71"/>
      <c r="U5" s="72"/>
      <c r="V5" s="72"/>
      <c r="W5" s="73"/>
    </row>
    <row r="6" spans="2:23" s="17" customFormat="1" ht="27" customHeight="1" x14ac:dyDescent="0.15">
      <c r="B6" s="55" t="s">
        <v>72</v>
      </c>
      <c r="C6" s="57" t="s">
        <v>135</v>
      </c>
      <c r="D6" s="55" t="s">
        <v>136</v>
      </c>
      <c r="E6" s="55" t="s">
        <v>137</v>
      </c>
      <c r="F6" s="55" t="s">
        <v>138</v>
      </c>
      <c r="G6" s="58" t="s">
        <v>139</v>
      </c>
      <c r="H6" s="59" t="s">
        <v>140</v>
      </c>
      <c r="I6" s="59" t="s">
        <v>141</v>
      </c>
      <c r="J6" s="64" t="s">
        <v>142</v>
      </c>
      <c r="K6" s="64" t="s">
        <v>529</v>
      </c>
      <c r="L6" s="64" t="s">
        <v>530</v>
      </c>
      <c r="M6" s="64" t="s">
        <v>531</v>
      </c>
      <c r="N6" s="64" t="s">
        <v>528</v>
      </c>
      <c r="O6" s="64"/>
      <c r="P6" s="64" t="s">
        <v>143</v>
      </c>
      <c r="Q6" s="64" t="s">
        <v>144</v>
      </c>
      <c r="R6" s="64" t="s">
        <v>145</v>
      </c>
      <c r="S6" s="64" t="s">
        <v>146</v>
      </c>
      <c r="T6" s="64" t="s">
        <v>147</v>
      </c>
      <c r="U6" s="64" t="s">
        <v>148</v>
      </c>
      <c r="V6" s="74" t="s">
        <v>149</v>
      </c>
      <c r="W6" s="58" t="s">
        <v>150</v>
      </c>
    </row>
    <row r="7" spans="2:23" s="150" customFormat="1" ht="18" customHeight="1" x14ac:dyDescent="0.15">
      <c r="B7" s="144" t="str">
        <f t="shared" ref="B7:B15" ca="1" si="0">IF(ISBLANK(D7),"-",COUNT(OFFSET(B$6,0,0,ROW()-ROW(B$6)))+1)</f>
        <v>-</v>
      </c>
      <c r="C7" s="123" t="s">
        <v>549</v>
      </c>
      <c r="D7" s="124"/>
      <c r="E7" s="145"/>
      <c r="F7" s="145"/>
      <c r="G7" s="125"/>
      <c r="H7" s="125"/>
      <c r="I7" s="125"/>
      <c r="J7" s="125"/>
      <c r="K7" s="127"/>
      <c r="L7" s="127"/>
      <c r="M7" s="127"/>
      <c r="N7" s="127"/>
      <c r="O7" s="127"/>
      <c r="P7" s="146"/>
      <c r="Q7" s="146"/>
      <c r="R7" s="146"/>
      <c r="S7" s="147"/>
      <c r="T7" s="148"/>
      <c r="U7" s="146"/>
      <c r="V7" s="146"/>
      <c r="W7" s="149"/>
    </row>
    <row r="8" spans="2:23" s="150" customFormat="1" ht="18" customHeight="1" x14ac:dyDescent="0.15">
      <c r="B8" s="144">
        <f t="shared" ca="1" si="0"/>
        <v>1</v>
      </c>
      <c r="C8" s="125"/>
      <c r="D8" s="123" t="s">
        <v>554</v>
      </c>
      <c r="E8" s="145" t="s">
        <v>116</v>
      </c>
      <c r="F8" s="145" t="s">
        <v>151</v>
      </c>
      <c r="G8" s="125" t="s">
        <v>152</v>
      </c>
      <c r="H8" s="125" t="s">
        <v>155</v>
      </c>
      <c r="I8" s="125">
        <v>0</v>
      </c>
      <c r="J8" s="125" t="s">
        <v>153</v>
      </c>
      <c r="K8" s="127">
        <v>15</v>
      </c>
      <c r="L8" s="127">
        <v>15</v>
      </c>
      <c r="M8" s="127">
        <v>15</v>
      </c>
      <c r="N8" s="127"/>
      <c r="O8" s="127"/>
      <c r="P8" s="146">
        <f t="shared" ref="P8:P14" si="1">IF(OR(ISNUMBER(K8),ISNUMBER(L8),ISNUMBER(M8),ISNUMBER(N8),ISNUMBER(O8)),MIN(K8:O8),"")</f>
        <v>15</v>
      </c>
      <c r="Q8" s="146">
        <f t="shared" ref="Q8:Q14" si="2">IF(OR(ISNUMBER(K8),ISNUMBER(L8),ISNUMBER(M8),ISNUMBER(N8),ISNUMBER(O8)),AVERAGE(K8:O8),"")</f>
        <v>15</v>
      </c>
      <c r="R8" s="146">
        <f t="shared" ref="R8:R14" si="3">IF(OR(ISNUMBER(K8),ISNUMBER(L8),ISNUMBER(M8),ISNUMBER(N8),ISNUMBER(O8)),MAX(K8:O8),"")</f>
        <v>15</v>
      </c>
      <c r="S8" s="147">
        <f t="shared" ref="S8:S14" si="4">IF(AND(ISNUMBER(Q8),Q8&lt;&gt;0),MAX(Q8-P8,R8-Q8)/Q8,"")</f>
        <v>0</v>
      </c>
      <c r="T8" s="148"/>
      <c r="U8" s="146">
        <f t="shared" ref="U8:U14" si="5">IF(T8="N","",Q8)</f>
        <v>15</v>
      </c>
      <c r="V8" s="146">
        <f t="shared" ref="V8:V15" si="6">IF(I8="","",I8*U8/100)</f>
        <v>0</v>
      </c>
      <c r="W8" s="151"/>
    </row>
    <row r="9" spans="2:23" s="150" customFormat="1" ht="18" customHeight="1" x14ac:dyDescent="0.15">
      <c r="B9" s="144" t="str">
        <f t="shared" ca="1" si="0"/>
        <v>-</v>
      </c>
      <c r="C9" s="123" t="s">
        <v>297</v>
      </c>
      <c r="D9" s="124"/>
      <c r="E9" s="145"/>
      <c r="F9" s="145"/>
      <c r="G9" s="125"/>
      <c r="H9" s="125"/>
      <c r="I9" s="125"/>
      <c r="J9" s="125"/>
      <c r="K9" s="127"/>
      <c r="L9" s="127"/>
      <c r="M9" s="127"/>
      <c r="N9" s="127"/>
      <c r="O9" s="127"/>
      <c r="P9" s="146"/>
      <c r="Q9" s="146"/>
      <c r="R9" s="146"/>
      <c r="S9" s="147"/>
      <c r="T9" s="148"/>
      <c r="U9" s="146"/>
      <c r="V9" s="146" t="str">
        <f t="shared" si="6"/>
        <v/>
      </c>
      <c r="W9" s="152"/>
    </row>
    <row r="10" spans="2:23" s="150" customFormat="1" ht="18" customHeight="1" x14ac:dyDescent="0.15">
      <c r="B10" s="144">
        <f t="shared" ca="1" si="0"/>
        <v>2</v>
      </c>
      <c r="C10" s="125"/>
      <c r="D10" s="123" t="s">
        <v>555</v>
      </c>
      <c r="E10" s="145" t="s">
        <v>116</v>
      </c>
      <c r="F10" s="145" t="s">
        <v>151</v>
      </c>
      <c r="G10" s="125" t="s">
        <v>152</v>
      </c>
      <c r="H10" s="125" t="s">
        <v>155</v>
      </c>
      <c r="I10" s="125">
        <v>0</v>
      </c>
      <c r="J10" s="125" t="s">
        <v>153</v>
      </c>
      <c r="K10" s="127">
        <v>10</v>
      </c>
      <c r="L10" s="127">
        <v>10</v>
      </c>
      <c r="M10" s="127">
        <v>10</v>
      </c>
      <c r="N10" s="127"/>
      <c r="O10" s="127"/>
      <c r="P10" s="146">
        <f t="shared" si="1"/>
        <v>10</v>
      </c>
      <c r="Q10" s="146">
        <f t="shared" si="2"/>
        <v>10</v>
      </c>
      <c r="R10" s="146">
        <f t="shared" si="3"/>
        <v>10</v>
      </c>
      <c r="S10" s="147">
        <f t="shared" si="4"/>
        <v>0</v>
      </c>
      <c r="T10" s="148"/>
      <c r="U10" s="146">
        <f t="shared" si="5"/>
        <v>10</v>
      </c>
      <c r="V10" s="146">
        <f t="shared" si="6"/>
        <v>0</v>
      </c>
      <c r="W10" s="152"/>
    </row>
    <row r="11" spans="2:23" s="150" customFormat="1" ht="18" customHeight="1" x14ac:dyDescent="0.15">
      <c r="B11" s="144" t="str">
        <f t="shared" ca="1" si="0"/>
        <v>-</v>
      </c>
      <c r="C11" s="123" t="s">
        <v>549</v>
      </c>
      <c r="D11" s="124"/>
      <c r="E11" s="145"/>
      <c r="F11" s="145"/>
      <c r="G11" s="125"/>
      <c r="H11" s="125"/>
      <c r="I11" s="125"/>
      <c r="J11" s="125"/>
      <c r="K11" s="127"/>
      <c r="L11" s="127"/>
      <c r="M11" s="127"/>
      <c r="N11" s="127"/>
      <c r="O11" s="127"/>
      <c r="P11" s="146"/>
      <c r="Q11" s="146"/>
      <c r="R11" s="146"/>
      <c r="S11" s="147"/>
      <c r="T11" s="148"/>
      <c r="U11" s="146"/>
      <c r="V11" s="146" t="str">
        <f t="shared" si="6"/>
        <v/>
      </c>
      <c r="W11" s="152"/>
    </row>
    <row r="12" spans="2:23" s="150" customFormat="1" ht="18" customHeight="1" x14ac:dyDescent="0.15">
      <c r="B12" s="144">
        <f t="shared" ca="1" si="0"/>
        <v>3</v>
      </c>
      <c r="C12" s="125"/>
      <c r="D12" s="123" t="s">
        <v>556</v>
      </c>
      <c r="E12" s="145" t="s">
        <v>532</v>
      </c>
      <c r="F12" s="145" t="s">
        <v>151</v>
      </c>
      <c r="G12" s="125" t="s">
        <v>152</v>
      </c>
      <c r="H12" s="125" t="s">
        <v>155</v>
      </c>
      <c r="I12" s="125">
        <v>0</v>
      </c>
      <c r="J12" s="125" t="s">
        <v>153</v>
      </c>
      <c r="K12" s="127">
        <v>15</v>
      </c>
      <c r="L12" s="127">
        <v>15</v>
      </c>
      <c r="M12" s="127">
        <v>15</v>
      </c>
      <c r="N12" s="127"/>
      <c r="O12" s="127"/>
      <c r="P12" s="146">
        <f t="shared" si="1"/>
        <v>15</v>
      </c>
      <c r="Q12" s="146">
        <f t="shared" si="2"/>
        <v>15</v>
      </c>
      <c r="R12" s="146">
        <f t="shared" si="3"/>
        <v>15</v>
      </c>
      <c r="S12" s="147">
        <f t="shared" si="4"/>
        <v>0</v>
      </c>
      <c r="T12" s="148"/>
      <c r="U12" s="146">
        <f t="shared" si="5"/>
        <v>15</v>
      </c>
      <c r="V12" s="146">
        <f t="shared" si="6"/>
        <v>0</v>
      </c>
      <c r="W12" s="152"/>
    </row>
    <row r="13" spans="2:23" s="150" customFormat="1" ht="18" customHeight="1" x14ac:dyDescent="0.15">
      <c r="B13" s="144" t="str">
        <f t="shared" ca="1" si="0"/>
        <v>-</v>
      </c>
      <c r="C13" s="129" t="s">
        <v>550</v>
      </c>
      <c r="D13" s="123"/>
      <c r="E13" s="145"/>
      <c r="F13" s="145"/>
      <c r="G13" s="125"/>
      <c r="H13" s="125"/>
      <c r="I13" s="125"/>
      <c r="J13" s="125"/>
      <c r="K13" s="127"/>
      <c r="L13" s="127"/>
      <c r="M13" s="127"/>
      <c r="N13" s="127"/>
      <c r="O13" s="127"/>
      <c r="P13" s="146"/>
      <c r="Q13" s="146"/>
      <c r="R13" s="146"/>
      <c r="S13" s="147"/>
      <c r="T13" s="148"/>
      <c r="U13" s="146"/>
      <c r="V13" s="146" t="str">
        <f t="shared" si="6"/>
        <v/>
      </c>
      <c r="W13" s="152"/>
    </row>
    <row r="14" spans="2:23" s="154" customFormat="1" ht="18" customHeight="1" x14ac:dyDescent="0.15">
      <c r="B14" s="144">
        <f t="shared" ca="1" si="0"/>
        <v>4</v>
      </c>
      <c r="C14" s="125"/>
      <c r="D14" s="123" t="s">
        <v>555</v>
      </c>
      <c r="E14" s="153" t="s">
        <v>117</v>
      </c>
      <c r="F14" s="145" t="s">
        <v>151</v>
      </c>
      <c r="G14" s="125" t="s">
        <v>152</v>
      </c>
      <c r="H14" s="125" t="s">
        <v>155</v>
      </c>
      <c r="I14" s="125">
        <v>0</v>
      </c>
      <c r="J14" s="125" t="s">
        <v>153</v>
      </c>
      <c r="K14" s="127">
        <v>20</v>
      </c>
      <c r="L14" s="127">
        <v>20</v>
      </c>
      <c r="M14" s="127">
        <v>20</v>
      </c>
      <c r="N14" s="127"/>
      <c r="O14" s="127"/>
      <c r="P14" s="146">
        <f t="shared" si="1"/>
        <v>20</v>
      </c>
      <c r="Q14" s="146">
        <f t="shared" si="2"/>
        <v>20</v>
      </c>
      <c r="R14" s="146">
        <f t="shared" si="3"/>
        <v>20</v>
      </c>
      <c r="S14" s="147">
        <f t="shared" si="4"/>
        <v>0</v>
      </c>
      <c r="T14" s="148"/>
      <c r="U14" s="146">
        <f t="shared" si="5"/>
        <v>20</v>
      </c>
      <c r="V14" s="146">
        <f t="shared" si="6"/>
        <v>0</v>
      </c>
      <c r="W14" s="152"/>
    </row>
    <row r="15" spans="2:23" s="154" customFormat="1" ht="18" customHeight="1" x14ac:dyDescent="0.15">
      <c r="B15" s="144" t="str">
        <f t="shared" ca="1" si="0"/>
        <v>-</v>
      </c>
      <c r="C15" s="123" t="s">
        <v>551</v>
      </c>
      <c r="D15" s="124"/>
      <c r="E15" s="153"/>
      <c r="F15" s="145"/>
      <c r="G15" s="125"/>
      <c r="H15" s="125"/>
      <c r="I15" s="125"/>
      <c r="J15" s="125"/>
      <c r="K15" s="127"/>
      <c r="L15" s="127"/>
      <c r="M15" s="127"/>
      <c r="N15" s="127"/>
      <c r="O15" s="127"/>
      <c r="P15" s="146"/>
      <c r="Q15" s="146"/>
      <c r="R15" s="146"/>
      <c r="S15" s="147"/>
      <c r="T15" s="148"/>
      <c r="U15" s="146"/>
      <c r="V15" s="146" t="str">
        <f t="shared" si="6"/>
        <v/>
      </c>
      <c r="W15" s="152"/>
    </row>
    <row r="16" spans="2:23" s="158" customFormat="1" ht="18" customHeight="1" x14ac:dyDescent="0.15">
      <c r="B16" s="144">
        <f t="shared" ref="B16:B27" ca="1" si="7">IF(ISBLANK(D16),"-",COUNT(OFFSET(B$6,0,0,ROW()-ROW(B$6)))+1)</f>
        <v>5</v>
      </c>
      <c r="C16" s="125"/>
      <c r="D16" s="142" t="s">
        <v>557</v>
      </c>
      <c r="E16" s="153" t="s">
        <v>533</v>
      </c>
      <c r="F16" s="145" t="s">
        <v>151</v>
      </c>
      <c r="G16" s="125" t="s">
        <v>152</v>
      </c>
      <c r="H16" s="125" t="s">
        <v>155</v>
      </c>
      <c r="I16" s="125">
        <v>0</v>
      </c>
      <c r="J16" s="125" t="s">
        <v>153</v>
      </c>
      <c r="K16" s="127">
        <v>30</v>
      </c>
      <c r="L16" s="127">
        <v>30</v>
      </c>
      <c r="M16" s="127">
        <v>30</v>
      </c>
      <c r="N16" s="156"/>
      <c r="O16" s="156"/>
      <c r="P16" s="146">
        <f t="shared" ref="P16:P26" si="8">IF(OR(ISNUMBER(K16),ISNUMBER(L16),ISNUMBER(M16),ISNUMBER(N16),ISNUMBER(O16)),MIN(K16:O16),"")</f>
        <v>30</v>
      </c>
      <c r="Q16" s="146">
        <f t="shared" ref="Q16:Q26" si="9">IF(OR(ISNUMBER(K16),ISNUMBER(L16),ISNUMBER(M16),ISNUMBER(N16),ISNUMBER(O16)),AVERAGE(K16:O16),"")</f>
        <v>30</v>
      </c>
      <c r="R16" s="146">
        <f t="shared" ref="R16:R26" si="10">IF(OR(ISNUMBER(K16),ISNUMBER(L16),ISNUMBER(M16),ISNUMBER(N16),ISNUMBER(O16)),MAX(K16:O16),"")</f>
        <v>30</v>
      </c>
      <c r="S16" s="147">
        <f t="shared" ref="S16:S26" si="11">IF(AND(ISNUMBER(Q16),Q16&lt;&gt;0),MAX(Q16-P16,R16-Q16)/Q16,"")</f>
        <v>0</v>
      </c>
      <c r="T16" s="148"/>
      <c r="U16" s="146">
        <f t="shared" ref="U16:U26" si="12">IF(T16="N","",Q16)</f>
        <v>30</v>
      </c>
      <c r="V16" s="146">
        <f t="shared" ref="V16:V27" si="13">IF(I16="","",I16*U16/100)</f>
        <v>0</v>
      </c>
      <c r="W16" s="159"/>
    </row>
    <row r="17" spans="2:23" s="158" customFormat="1" ht="18" customHeight="1" x14ac:dyDescent="0.15">
      <c r="B17" s="144" t="str">
        <f t="shared" ca="1" si="7"/>
        <v>-</v>
      </c>
      <c r="C17" s="129" t="s">
        <v>552</v>
      </c>
      <c r="D17" s="123"/>
      <c r="E17" s="153"/>
      <c r="F17" s="145"/>
      <c r="G17" s="125"/>
      <c r="H17" s="125"/>
      <c r="I17" s="125"/>
      <c r="J17" s="125"/>
      <c r="K17" s="127"/>
      <c r="L17" s="127"/>
      <c r="M17" s="127"/>
      <c r="N17" s="156"/>
      <c r="O17" s="156"/>
      <c r="P17" s="146"/>
      <c r="Q17" s="146"/>
      <c r="R17" s="146"/>
      <c r="S17" s="147"/>
      <c r="T17" s="148"/>
      <c r="U17" s="146"/>
      <c r="V17" s="146" t="str">
        <f t="shared" si="13"/>
        <v/>
      </c>
      <c r="W17" s="159"/>
    </row>
    <row r="18" spans="2:23" s="158" customFormat="1" ht="18" customHeight="1" x14ac:dyDescent="0.15">
      <c r="B18" s="144">
        <f t="shared" ca="1" si="7"/>
        <v>6</v>
      </c>
      <c r="C18" s="125"/>
      <c r="D18" s="123" t="s">
        <v>561</v>
      </c>
      <c r="E18" s="153" t="s">
        <v>533</v>
      </c>
      <c r="F18" s="145" t="s">
        <v>151</v>
      </c>
      <c r="G18" s="125" t="s">
        <v>152</v>
      </c>
      <c r="H18" s="125" t="s">
        <v>155</v>
      </c>
      <c r="I18" s="125">
        <v>0</v>
      </c>
      <c r="J18" s="125" t="s">
        <v>153</v>
      </c>
      <c r="K18" s="127">
        <v>35</v>
      </c>
      <c r="L18" s="127">
        <v>35</v>
      </c>
      <c r="M18" s="127">
        <v>35</v>
      </c>
      <c r="N18" s="156"/>
      <c r="O18" s="156"/>
      <c r="P18" s="146">
        <f t="shared" si="8"/>
        <v>35</v>
      </c>
      <c r="Q18" s="146">
        <f t="shared" si="9"/>
        <v>35</v>
      </c>
      <c r="R18" s="146">
        <f t="shared" si="10"/>
        <v>35</v>
      </c>
      <c r="S18" s="147">
        <f t="shared" si="11"/>
        <v>0</v>
      </c>
      <c r="T18" s="148"/>
      <c r="U18" s="146">
        <f t="shared" si="12"/>
        <v>35</v>
      </c>
      <c r="V18" s="146">
        <f t="shared" si="13"/>
        <v>0</v>
      </c>
      <c r="W18" s="159"/>
    </row>
    <row r="19" spans="2:23" s="158" customFormat="1" ht="18" customHeight="1" x14ac:dyDescent="0.15">
      <c r="B19" s="144" t="str">
        <f t="shared" ca="1" si="7"/>
        <v>-</v>
      </c>
      <c r="C19" s="123" t="s">
        <v>553</v>
      </c>
      <c r="D19" s="124"/>
      <c r="E19" s="153"/>
      <c r="F19" s="145"/>
      <c r="G19" s="125"/>
      <c r="H19" s="125"/>
      <c r="I19" s="125"/>
      <c r="J19" s="125"/>
      <c r="K19" s="127"/>
      <c r="L19" s="127"/>
      <c r="M19" s="127"/>
      <c r="N19" s="156"/>
      <c r="O19" s="156"/>
      <c r="P19" s="146"/>
      <c r="Q19" s="146"/>
      <c r="R19" s="146"/>
      <c r="S19" s="147"/>
      <c r="T19" s="148"/>
      <c r="U19" s="146"/>
      <c r="V19" s="146" t="str">
        <f t="shared" si="13"/>
        <v/>
      </c>
      <c r="W19" s="159"/>
    </row>
    <row r="20" spans="2:23" s="158" customFormat="1" ht="18" customHeight="1" x14ac:dyDescent="0.15">
      <c r="B20" s="144">
        <f t="shared" ca="1" si="7"/>
        <v>7</v>
      </c>
      <c r="C20" s="125"/>
      <c r="D20" s="123" t="s">
        <v>560</v>
      </c>
      <c r="E20" s="153" t="s">
        <v>533</v>
      </c>
      <c r="F20" s="145" t="s">
        <v>151</v>
      </c>
      <c r="G20" s="125" t="s">
        <v>152</v>
      </c>
      <c r="H20" s="125" t="s">
        <v>155</v>
      </c>
      <c r="I20" s="125">
        <v>0</v>
      </c>
      <c r="J20" s="125" t="s">
        <v>153</v>
      </c>
      <c r="K20" s="127">
        <v>38</v>
      </c>
      <c r="L20" s="127">
        <v>38</v>
      </c>
      <c r="M20" s="127">
        <v>38</v>
      </c>
      <c r="N20" s="156"/>
      <c r="O20" s="156"/>
      <c r="P20" s="146">
        <f t="shared" si="8"/>
        <v>38</v>
      </c>
      <c r="Q20" s="146">
        <f t="shared" si="9"/>
        <v>38</v>
      </c>
      <c r="R20" s="146">
        <f t="shared" si="10"/>
        <v>38</v>
      </c>
      <c r="S20" s="147">
        <f t="shared" si="11"/>
        <v>0</v>
      </c>
      <c r="T20" s="148"/>
      <c r="U20" s="146">
        <f t="shared" si="12"/>
        <v>38</v>
      </c>
      <c r="V20" s="146">
        <f t="shared" si="13"/>
        <v>0</v>
      </c>
      <c r="W20" s="159"/>
    </row>
    <row r="21" spans="2:23" s="158" customFormat="1" ht="18" customHeight="1" x14ac:dyDescent="0.15">
      <c r="B21" s="144" t="str">
        <f t="shared" ca="1" si="7"/>
        <v>-</v>
      </c>
      <c r="C21" s="123" t="s">
        <v>369</v>
      </c>
      <c r="D21" s="123"/>
      <c r="E21" s="153"/>
      <c r="F21" s="145"/>
      <c r="G21" s="125"/>
      <c r="H21" s="125"/>
      <c r="I21" s="125"/>
      <c r="J21" s="125"/>
      <c r="K21" s="127"/>
      <c r="L21" s="127"/>
      <c r="M21" s="127"/>
      <c r="N21" s="156"/>
      <c r="O21" s="156"/>
      <c r="P21" s="146"/>
      <c r="Q21" s="146"/>
      <c r="R21" s="146"/>
      <c r="S21" s="147"/>
      <c r="T21" s="148"/>
      <c r="U21" s="146"/>
      <c r="V21" s="146" t="str">
        <f t="shared" si="13"/>
        <v/>
      </c>
      <c r="W21" s="159"/>
    </row>
    <row r="22" spans="2:23" s="158" customFormat="1" ht="18" customHeight="1" x14ac:dyDescent="0.15">
      <c r="B22" s="144">
        <f t="shared" ca="1" si="7"/>
        <v>8</v>
      </c>
      <c r="C22" s="132"/>
      <c r="D22" s="123" t="s">
        <v>559</v>
      </c>
      <c r="E22" s="153" t="s">
        <v>533</v>
      </c>
      <c r="F22" s="145" t="s">
        <v>151</v>
      </c>
      <c r="G22" s="125" t="s">
        <v>152</v>
      </c>
      <c r="H22" s="125" t="s">
        <v>155</v>
      </c>
      <c r="I22" s="125">
        <v>0</v>
      </c>
      <c r="J22" s="125" t="s">
        <v>153</v>
      </c>
      <c r="K22" s="127">
        <v>30</v>
      </c>
      <c r="L22" s="127">
        <v>30</v>
      </c>
      <c r="M22" s="127">
        <v>30</v>
      </c>
      <c r="N22" s="156"/>
      <c r="O22" s="156"/>
      <c r="P22" s="146">
        <f t="shared" si="8"/>
        <v>30</v>
      </c>
      <c r="Q22" s="146">
        <f t="shared" si="9"/>
        <v>30</v>
      </c>
      <c r="R22" s="146">
        <f t="shared" si="10"/>
        <v>30</v>
      </c>
      <c r="S22" s="147">
        <f t="shared" si="11"/>
        <v>0</v>
      </c>
      <c r="T22" s="148"/>
      <c r="U22" s="146">
        <f t="shared" si="12"/>
        <v>30</v>
      </c>
      <c r="V22" s="146">
        <f t="shared" si="13"/>
        <v>0</v>
      </c>
      <c r="W22" s="159"/>
    </row>
    <row r="23" spans="2:23" s="154" customFormat="1" ht="18" customHeight="1" x14ac:dyDescent="0.15">
      <c r="B23" s="144" t="str">
        <f t="shared" ca="1" si="7"/>
        <v>-</v>
      </c>
      <c r="C23" s="123" t="s">
        <v>580</v>
      </c>
      <c r="D23" s="123"/>
      <c r="E23" s="153"/>
      <c r="F23" s="145"/>
      <c r="G23" s="125"/>
      <c r="H23" s="125"/>
      <c r="I23" s="125"/>
      <c r="J23" s="125"/>
      <c r="K23" s="127"/>
      <c r="L23" s="127"/>
      <c r="M23" s="127"/>
      <c r="N23" s="127"/>
      <c r="O23" s="127"/>
      <c r="P23" s="146" t="str">
        <f t="shared" si="8"/>
        <v/>
      </c>
      <c r="Q23" s="146" t="str">
        <f t="shared" si="9"/>
        <v/>
      </c>
      <c r="R23" s="146" t="str">
        <f t="shared" si="10"/>
        <v/>
      </c>
      <c r="S23" s="147" t="str">
        <f t="shared" si="11"/>
        <v/>
      </c>
      <c r="T23" s="148"/>
      <c r="U23" s="146" t="str">
        <f t="shared" si="12"/>
        <v/>
      </c>
      <c r="V23" s="146" t="str">
        <f t="shared" si="13"/>
        <v/>
      </c>
      <c r="W23" s="152"/>
    </row>
    <row r="24" spans="2:23" s="154" customFormat="1" ht="18" customHeight="1" x14ac:dyDescent="0.15">
      <c r="B24" s="144">
        <f t="shared" ca="1" si="7"/>
        <v>9</v>
      </c>
      <c r="C24" s="125"/>
      <c r="D24" s="123" t="s">
        <v>581</v>
      </c>
      <c r="E24" s="153" t="s">
        <v>533</v>
      </c>
      <c r="F24" s="145" t="s">
        <v>151</v>
      </c>
      <c r="G24" s="125" t="s">
        <v>152</v>
      </c>
      <c r="H24" s="125" t="s">
        <v>155</v>
      </c>
      <c r="I24" s="125">
        <v>0</v>
      </c>
      <c r="J24" s="125" t="s">
        <v>153</v>
      </c>
      <c r="K24" s="127">
        <v>20</v>
      </c>
      <c r="L24" s="127">
        <v>20</v>
      </c>
      <c r="M24" s="127">
        <v>20</v>
      </c>
      <c r="N24" s="127"/>
      <c r="O24" s="127"/>
      <c r="P24" s="146">
        <f t="shared" si="8"/>
        <v>20</v>
      </c>
      <c r="Q24" s="146">
        <f t="shared" si="9"/>
        <v>20</v>
      </c>
      <c r="R24" s="146">
        <f t="shared" si="10"/>
        <v>20</v>
      </c>
      <c r="S24" s="147">
        <f t="shared" si="11"/>
        <v>0</v>
      </c>
      <c r="T24" s="148"/>
      <c r="U24" s="146">
        <f t="shared" si="12"/>
        <v>20</v>
      </c>
      <c r="V24" s="146">
        <f t="shared" si="13"/>
        <v>0</v>
      </c>
      <c r="W24" s="152"/>
    </row>
    <row r="25" spans="2:23" s="154" customFormat="1" ht="18" customHeight="1" x14ac:dyDescent="0.15">
      <c r="B25" s="144" t="str">
        <f t="shared" ca="1" si="7"/>
        <v>-</v>
      </c>
      <c r="C25" s="123" t="s">
        <v>382</v>
      </c>
      <c r="D25" s="123"/>
      <c r="E25" s="153"/>
      <c r="F25" s="145"/>
      <c r="G25" s="125"/>
      <c r="H25" s="125"/>
      <c r="I25" s="125"/>
      <c r="J25" s="125"/>
      <c r="K25" s="127"/>
      <c r="L25" s="127"/>
      <c r="M25" s="127"/>
      <c r="N25" s="127"/>
      <c r="O25" s="127"/>
      <c r="P25" s="146" t="str">
        <f t="shared" si="8"/>
        <v/>
      </c>
      <c r="Q25" s="146" t="str">
        <f t="shared" si="9"/>
        <v/>
      </c>
      <c r="R25" s="146" t="str">
        <f t="shared" si="10"/>
        <v/>
      </c>
      <c r="S25" s="147" t="str">
        <f t="shared" si="11"/>
        <v/>
      </c>
      <c r="T25" s="148"/>
      <c r="U25" s="146" t="str">
        <f t="shared" si="12"/>
        <v/>
      </c>
      <c r="V25" s="146" t="str">
        <f t="shared" si="13"/>
        <v/>
      </c>
      <c r="W25" s="152"/>
    </row>
    <row r="26" spans="2:23" s="154" customFormat="1" ht="18" customHeight="1" x14ac:dyDescent="0.15">
      <c r="B26" s="144">
        <f t="shared" ca="1" si="7"/>
        <v>10</v>
      </c>
      <c r="C26" s="125"/>
      <c r="D26" s="123" t="s">
        <v>558</v>
      </c>
      <c r="E26" s="153" t="s">
        <v>533</v>
      </c>
      <c r="F26" s="145" t="s">
        <v>151</v>
      </c>
      <c r="G26" s="125" t="s">
        <v>152</v>
      </c>
      <c r="H26" s="125" t="s">
        <v>155</v>
      </c>
      <c r="I26" s="125">
        <v>0</v>
      </c>
      <c r="J26" s="125" t="s">
        <v>153</v>
      </c>
      <c r="K26" s="127">
        <v>40</v>
      </c>
      <c r="L26" s="127">
        <v>40</v>
      </c>
      <c r="M26" s="127">
        <v>40</v>
      </c>
      <c r="N26" s="127"/>
      <c r="O26" s="127"/>
      <c r="P26" s="146">
        <f t="shared" si="8"/>
        <v>40</v>
      </c>
      <c r="Q26" s="146">
        <f t="shared" si="9"/>
        <v>40</v>
      </c>
      <c r="R26" s="146">
        <f t="shared" si="10"/>
        <v>40</v>
      </c>
      <c r="S26" s="147">
        <f t="shared" si="11"/>
        <v>0</v>
      </c>
      <c r="T26" s="148"/>
      <c r="U26" s="146">
        <f t="shared" si="12"/>
        <v>40</v>
      </c>
      <c r="V26" s="146">
        <f t="shared" si="13"/>
        <v>0</v>
      </c>
      <c r="W26" s="152"/>
    </row>
    <row r="27" spans="2:23" s="158" customFormat="1" ht="18" customHeight="1" x14ac:dyDescent="0.15">
      <c r="B27" s="144" t="str">
        <f t="shared" ca="1" si="7"/>
        <v>-</v>
      </c>
      <c r="C27" s="123" t="s">
        <v>393</v>
      </c>
      <c r="D27" s="124"/>
      <c r="E27" s="153"/>
      <c r="F27" s="145"/>
      <c r="G27" s="125"/>
      <c r="H27" s="125"/>
      <c r="I27" s="125"/>
      <c r="J27" s="125"/>
      <c r="K27" s="127"/>
      <c r="L27" s="127"/>
      <c r="M27" s="127"/>
      <c r="N27" s="156"/>
      <c r="O27" s="156"/>
      <c r="P27" s="146"/>
      <c r="Q27" s="146"/>
      <c r="R27" s="146"/>
      <c r="S27" s="147"/>
      <c r="T27" s="148"/>
      <c r="U27" s="146"/>
      <c r="V27" s="146" t="str">
        <f t="shared" si="13"/>
        <v/>
      </c>
      <c r="W27" s="159"/>
    </row>
    <row r="28" spans="2:23" s="158" customFormat="1" ht="18" customHeight="1" x14ac:dyDescent="0.15">
      <c r="B28" s="144">
        <f t="shared" ref="B28:B29" ca="1" si="14">IF(ISBLANK(D28),"-",COUNT(OFFSET(B$6,0,0,ROW()-ROW(B$6)))+1)</f>
        <v>11</v>
      </c>
      <c r="C28" s="125"/>
      <c r="D28" s="134" t="s">
        <v>562</v>
      </c>
      <c r="E28" s="153" t="s">
        <v>534</v>
      </c>
      <c r="F28" s="145" t="s">
        <v>151</v>
      </c>
      <c r="G28" s="125" t="s">
        <v>152</v>
      </c>
      <c r="H28" s="125" t="s">
        <v>155</v>
      </c>
      <c r="I28" s="125">
        <v>0</v>
      </c>
      <c r="J28" s="125" t="s">
        <v>153</v>
      </c>
      <c r="K28" s="127">
        <v>95</v>
      </c>
      <c r="L28" s="127">
        <v>95</v>
      </c>
      <c r="M28" s="127">
        <v>95</v>
      </c>
      <c r="N28" s="127"/>
      <c r="O28" s="156"/>
      <c r="P28" s="146">
        <f t="shared" ref="P28" si="15">IF(OR(ISNUMBER(K28),ISNUMBER(L28),ISNUMBER(M28),ISNUMBER(N28),ISNUMBER(O28)),MIN(K28:O28),"")</f>
        <v>95</v>
      </c>
      <c r="Q28" s="146">
        <f t="shared" ref="Q28" si="16">IF(OR(ISNUMBER(K28),ISNUMBER(L28),ISNUMBER(M28),ISNUMBER(N28),ISNUMBER(O28)),AVERAGE(K28:O28),"")</f>
        <v>95</v>
      </c>
      <c r="R28" s="146">
        <f t="shared" ref="R28" si="17">IF(OR(ISNUMBER(K28),ISNUMBER(L28),ISNUMBER(M28),ISNUMBER(N28),ISNUMBER(O28)),MAX(K28:O28),"")</f>
        <v>95</v>
      </c>
      <c r="S28" s="147">
        <f t="shared" ref="S28" si="18">IF(AND(ISNUMBER(Q28),Q28&lt;&gt;0),MAX(Q28-P28,R28-Q28)/Q28,"")</f>
        <v>0</v>
      </c>
      <c r="T28" s="148"/>
      <c r="U28" s="146">
        <f t="shared" ref="U28" si="19">IF(T28="N","",Q28)</f>
        <v>95</v>
      </c>
      <c r="V28" s="146">
        <f t="shared" ref="V28:V29" si="20">IF(I28="","",I28*U28/100)</f>
        <v>0</v>
      </c>
      <c r="W28" s="159"/>
    </row>
    <row r="29" spans="2:23" s="158" customFormat="1" ht="18" customHeight="1" x14ac:dyDescent="0.15">
      <c r="B29" s="144" t="str">
        <f t="shared" ca="1" si="14"/>
        <v>-</v>
      </c>
      <c r="C29" s="129" t="s">
        <v>449</v>
      </c>
      <c r="D29" s="123"/>
      <c r="E29" s="153"/>
      <c r="F29" s="145" t="s">
        <v>151</v>
      </c>
      <c r="G29" s="125"/>
      <c r="H29" s="125"/>
      <c r="I29" s="125"/>
      <c r="J29" s="125"/>
      <c r="K29" s="127"/>
      <c r="L29" s="127"/>
      <c r="M29" s="127"/>
      <c r="N29" s="128"/>
      <c r="O29" s="156"/>
      <c r="P29" s="146"/>
      <c r="Q29" s="146"/>
      <c r="R29" s="146"/>
      <c r="S29" s="147"/>
      <c r="T29" s="148"/>
      <c r="U29" s="146"/>
      <c r="V29" s="146" t="str">
        <f t="shared" si="20"/>
        <v/>
      </c>
      <c r="W29" s="159"/>
    </row>
    <row r="30" spans="2:23" s="158" customFormat="1" ht="18" customHeight="1" x14ac:dyDescent="0.15">
      <c r="B30" s="144">
        <f t="shared" ref="B30:B33" ca="1" si="21">IF(ISBLANK(D30),"-",COUNT(OFFSET(B$6,0,0,ROW()-ROW(B$6)))+1)</f>
        <v>12</v>
      </c>
      <c r="C30" s="135"/>
      <c r="D30" s="134" t="s">
        <v>563</v>
      </c>
      <c r="E30" s="153" t="s">
        <v>534</v>
      </c>
      <c r="F30" s="145" t="s">
        <v>151</v>
      </c>
      <c r="G30" s="125" t="s">
        <v>152</v>
      </c>
      <c r="H30" s="125" t="s">
        <v>155</v>
      </c>
      <c r="I30" s="125">
        <v>0</v>
      </c>
      <c r="J30" s="125" t="s">
        <v>153</v>
      </c>
      <c r="K30" s="127">
        <v>85</v>
      </c>
      <c r="L30" s="127">
        <v>85</v>
      </c>
      <c r="M30" s="127">
        <v>85</v>
      </c>
      <c r="N30" s="127"/>
      <c r="O30" s="156"/>
      <c r="P30" s="146">
        <f t="shared" ref="P30:P32" si="22">IF(OR(ISNUMBER(K30),ISNUMBER(L30),ISNUMBER(M30),ISNUMBER(N30),ISNUMBER(O30)),MIN(K30:O30),"")</f>
        <v>85</v>
      </c>
      <c r="Q30" s="146">
        <f t="shared" ref="Q30:Q32" si="23">IF(OR(ISNUMBER(K30),ISNUMBER(L30),ISNUMBER(M30),ISNUMBER(N30),ISNUMBER(O30)),AVERAGE(K30:O30),"")</f>
        <v>85</v>
      </c>
      <c r="R30" s="146">
        <f t="shared" ref="R30:R32" si="24">IF(OR(ISNUMBER(K30),ISNUMBER(L30),ISNUMBER(M30),ISNUMBER(N30),ISNUMBER(O30)),MAX(K30:O30),"")</f>
        <v>85</v>
      </c>
      <c r="S30" s="147">
        <f t="shared" ref="S30:S32" si="25">IF(AND(ISNUMBER(Q30),Q30&lt;&gt;0),MAX(Q30-P30,R30-Q30)/Q30,"")</f>
        <v>0</v>
      </c>
      <c r="T30" s="148"/>
      <c r="U30" s="146">
        <f t="shared" ref="U30:U32" si="26">IF(T30="N","",Q30)</f>
        <v>85</v>
      </c>
      <c r="V30" s="146">
        <f t="shared" ref="V30:V33" si="27">IF(I30="","",I30*U30/100)</f>
        <v>0</v>
      </c>
      <c r="W30" s="159"/>
    </row>
    <row r="31" spans="2:23" s="158" customFormat="1" ht="18" customHeight="1" x14ac:dyDescent="0.15">
      <c r="B31" s="144" t="str">
        <f t="shared" ca="1" si="21"/>
        <v>-</v>
      </c>
      <c r="C31" s="135" t="s">
        <v>495</v>
      </c>
      <c r="D31" s="135"/>
      <c r="E31" s="153"/>
      <c r="F31" s="145"/>
      <c r="G31" s="125"/>
      <c r="H31" s="125"/>
      <c r="I31" s="125"/>
      <c r="J31" s="125"/>
      <c r="K31" s="127"/>
      <c r="L31" s="127"/>
      <c r="M31" s="127"/>
      <c r="N31" s="128"/>
      <c r="O31" s="156"/>
      <c r="P31" s="146"/>
      <c r="Q31" s="146"/>
      <c r="R31" s="146"/>
      <c r="S31" s="147"/>
      <c r="T31" s="148"/>
      <c r="U31" s="146"/>
      <c r="V31" s="146" t="str">
        <f t="shared" si="27"/>
        <v/>
      </c>
      <c r="W31" s="159"/>
    </row>
    <row r="32" spans="2:23" s="158" customFormat="1" ht="18" customHeight="1" x14ac:dyDescent="0.15">
      <c r="B32" s="144">
        <f t="shared" ca="1" si="21"/>
        <v>13</v>
      </c>
      <c r="C32" s="135"/>
      <c r="D32" s="135" t="s">
        <v>564</v>
      </c>
      <c r="E32" s="153" t="s">
        <v>534</v>
      </c>
      <c r="F32" s="145" t="s">
        <v>151</v>
      </c>
      <c r="G32" s="125" t="s">
        <v>152</v>
      </c>
      <c r="H32" s="125" t="s">
        <v>155</v>
      </c>
      <c r="I32" s="125">
        <v>0</v>
      </c>
      <c r="J32" s="125" t="s">
        <v>153</v>
      </c>
      <c r="K32" s="127">
        <v>30</v>
      </c>
      <c r="L32" s="127">
        <v>30</v>
      </c>
      <c r="M32" s="127">
        <v>30</v>
      </c>
      <c r="N32" s="127"/>
      <c r="O32" s="156"/>
      <c r="P32" s="146">
        <f t="shared" si="22"/>
        <v>30</v>
      </c>
      <c r="Q32" s="146">
        <f t="shared" si="23"/>
        <v>30</v>
      </c>
      <c r="R32" s="146">
        <f t="shared" si="24"/>
        <v>30</v>
      </c>
      <c r="S32" s="147">
        <f t="shared" si="25"/>
        <v>0</v>
      </c>
      <c r="T32" s="148"/>
      <c r="U32" s="146">
        <f t="shared" si="26"/>
        <v>30</v>
      </c>
      <c r="V32" s="146">
        <f t="shared" si="27"/>
        <v>0</v>
      </c>
      <c r="W32" s="159"/>
    </row>
    <row r="33" spans="2:23" s="158" customFormat="1" ht="18" customHeight="1" x14ac:dyDescent="0.15">
      <c r="B33" s="144" t="str">
        <f t="shared" ca="1" si="21"/>
        <v>-</v>
      </c>
      <c r="C33" s="135" t="s">
        <v>508</v>
      </c>
      <c r="D33" s="135"/>
      <c r="E33" s="153"/>
      <c r="F33" s="145"/>
      <c r="G33" s="125"/>
      <c r="H33" s="125"/>
      <c r="I33" s="125"/>
      <c r="J33" s="125"/>
      <c r="K33" s="127"/>
      <c r="L33" s="127"/>
      <c r="M33" s="127"/>
      <c r="N33" s="128"/>
      <c r="O33" s="156"/>
      <c r="P33" s="146"/>
      <c r="Q33" s="146"/>
      <c r="R33" s="146"/>
      <c r="S33" s="147"/>
      <c r="T33" s="148"/>
      <c r="U33" s="146"/>
      <c r="V33" s="146" t="str">
        <f t="shared" si="27"/>
        <v/>
      </c>
      <c r="W33" s="159"/>
    </row>
    <row r="34" spans="2:23" s="158" customFormat="1" ht="18" customHeight="1" x14ac:dyDescent="0.15">
      <c r="B34" s="144">
        <f t="shared" ref="B34:B35" ca="1" si="28">IF(ISBLANK(D34),"-",COUNT(OFFSET(B$6,0,0,ROW()-ROW(B$6)))+1)</f>
        <v>14</v>
      </c>
      <c r="C34" s="135"/>
      <c r="D34" s="135" t="s">
        <v>565</v>
      </c>
      <c r="E34" s="153" t="s">
        <v>534</v>
      </c>
      <c r="F34" s="145" t="s">
        <v>151</v>
      </c>
      <c r="G34" s="125" t="s">
        <v>152</v>
      </c>
      <c r="H34" s="125" t="s">
        <v>155</v>
      </c>
      <c r="I34" s="125">
        <v>0</v>
      </c>
      <c r="J34" s="125" t="s">
        <v>153</v>
      </c>
      <c r="K34" s="127">
        <v>45</v>
      </c>
      <c r="L34" s="127">
        <v>45</v>
      </c>
      <c r="M34" s="127">
        <v>45</v>
      </c>
      <c r="N34" s="127"/>
      <c r="O34" s="156"/>
      <c r="P34" s="146">
        <f t="shared" ref="P34:P92" si="29">IF(OR(ISNUMBER(K34),ISNUMBER(L34),ISNUMBER(M34),ISNUMBER(N34),ISNUMBER(O34)),MIN(K34:O34),"")</f>
        <v>45</v>
      </c>
      <c r="Q34" s="146">
        <f t="shared" ref="Q34:Q92" si="30">IF(OR(ISNUMBER(K34),ISNUMBER(L34),ISNUMBER(M34),ISNUMBER(N34),ISNUMBER(O34)),AVERAGE(K34:O34),"")</f>
        <v>45</v>
      </c>
      <c r="R34" s="146">
        <f t="shared" ref="R34:R92" si="31">IF(OR(ISNUMBER(K34),ISNUMBER(L34),ISNUMBER(M34),ISNUMBER(N34),ISNUMBER(O34)),MAX(K34:O34),"")</f>
        <v>45</v>
      </c>
      <c r="S34" s="147">
        <f t="shared" ref="S34:S92" si="32">IF(AND(ISNUMBER(Q34),Q34&lt;&gt;0),MAX(Q34-P34,R34-Q34)/Q34,"")</f>
        <v>0</v>
      </c>
      <c r="T34" s="148"/>
      <c r="U34" s="146">
        <f t="shared" ref="U34:U92" si="33">IF(T34="N","",Q34)</f>
        <v>45</v>
      </c>
      <c r="V34" s="146">
        <f t="shared" ref="V34:V45" si="34">IF(I34="","",I34*U34/100)</f>
        <v>0</v>
      </c>
      <c r="W34" s="159"/>
    </row>
    <row r="35" spans="2:23" ht="18" customHeight="1" x14ac:dyDescent="0.15">
      <c r="B35" s="144" t="str">
        <f t="shared" ca="1" si="28"/>
        <v>-</v>
      </c>
      <c r="C35" s="123" t="s">
        <v>535</v>
      </c>
      <c r="D35" s="124"/>
      <c r="E35" s="141"/>
      <c r="F35" s="139"/>
      <c r="G35" s="126"/>
      <c r="H35" s="126"/>
      <c r="I35" s="126"/>
      <c r="J35" s="126"/>
      <c r="K35" s="127"/>
      <c r="L35" s="127"/>
      <c r="M35" s="127"/>
      <c r="N35" s="143"/>
      <c r="O35" s="143"/>
      <c r="P35" s="39" t="str">
        <f t="shared" si="29"/>
        <v/>
      </c>
      <c r="Q35" s="39" t="str">
        <f t="shared" si="30"/>
        <v/>
      </c>
      <c r="R35" s="39" t="str">
        <f t="shared" si="31"/>
        <v/>
      </c>
      <c r="S35" s="168" t="str">
        <f t="shared" si="32"/>
        <v/>
      </c>
      <c r="T35" s="140"/>
      <c r="U35" s="39" t="str">
        <f t="shared" si="33"/>
        <v/>
      </c>
      <c r="V35" s="146" t="str">
        <f t="shared" si="34"/>
        <v/>
      </c>
      <c r="W35" s="138"/>
    </row>
    <row r="36" spans="2:23" ht="18" customHeight="1" x14ac:dyDescent="0.15">
      <c r="B36" s="144">
        <f ca="1">IF(ISBLANK(#REF!),"-",COUNT(OFFSET(B$6,0,0,ROW()-ROW(B$6)))+1)</f>
        <v>15</v>
      </c>
      <c r="C36" s="135"/>
      <c r="D36" s="129" t="s">
        <v>566</v>
      </c>
      <c r="E36" s="153" t="s">
        <v>539</v>
      </c>
      <c r="F36" s="145" t="s">
        <v>151</v>
      </c>
      <c r="G36" s="125" t="s">
        <v>152</v>
      </c>
      <c r="H36" s="126" t="s">
        <v>540</v>
      </c>
      <c r="I36" s="125">
        <v>0</v>
      </c>
      <c r="J36" s="126" t="s">
        <v>541</v>
      </c>
      <c r="K36" s="127">
        <v>90</v>
      </c>
      <c r="L36" s="127">
        <v>90</v>
      </c>
      <c r="M36" s="127">
        <v>90</v>
      </c>
      <c r="N36" s="143"/>
      <c r="O36" s="143"/>
      <c r="P36" s="39">
        <f t="shared" si="29"/>
        <v>90</v>
      </c>
      <c r="Q36" s="39">
        <f t="shared" si="30"/>
        <v>90</v>
      </c>
      <c r="R36" s="39">
        <f t="shared" si="31"/>
        <v>90</v>
      </c>
      <c r="S36" s="168">
        <f t="shared" si="32"/>
        <v>0</v>
      </c>
      <c r="T36" s="140"/>
      <c r="U36" s="39">
        <f t="shared" si="33"/>
        <v>90</v>
      </c>
      <c r="V36" s="146">
        <f t="shared" si="34"/>
        <v>0</v>
      </c>
      <c r="W36" s="138"/>
    </row>
    <row r="37" spans="2:23" ht="18" customHeight="1" x14ac:dyDescent="0.15">
      <c r="B37" s="144" t="str">
        <f t="shared" ref="B37:B39" ca="1" si="35">IF(ISBLANK(D37),"-",COUNT(OFFSET(B$6,0,0,ROW()-ROW(B$6)))+1)</f>
        <v>-</v>
      </c>
      <c r="C37" s="135" t="s">
        <v>538</v>
      </c>
      <c r="D37" s="134"/>
      <c r="E37" s="153"/>
      <c r="F37" s="145"/>
      <c r="G37" s="125"/>
      <c r="H37" s="126"/>
      <c r="I37" s="125"/>
      <c r="J37" s="126"/>
      <c r="K37" s="127"/>
      <c r="L37" s="127"/>
      <c r="M37" s="127"/>
      <c r="N37" s="143"/>
      <c r="O37" s="143"/>
      <c r="P37" s="39" t="str">
        <f t="shared" si="29"/>
        <v/>
      </c>
      <c r="Q37" s="39" t="str">
        <f t="shared" si="30"/>
        <v/>
      </c>
      <c r="R37" s="39" t="str">
        <f t="shared" si="31"/>
        <v/>
      </c>
      <c r="S37" s="168" t="str">
        <f t="shared" si="32"/>
        <v/>
      </c>
      <c r="T37" s="140"/>
      <c r="U37" s="39" t="str">
        <f t="shared" si="33"/>
        <v/>
      </c>
      <c r="V37" s="146" t="str">
        <f t="shared" si="34"/>
        <v/>
      </c>
      <c r="W37" s="138"/>
    </row>
    <row r="38" spans="2:23" ht="18" customHeight="1" x14ac:dyDescent="0.15">
      <c r="B38" s="144">
        <f t="shared" ca="1" si="35"/>
        <v>16</v>
      </c>
      <c r="C38" s="125"/>
      <c r="D38" s="134" t="s">
        <v>567</v>
      </c>
      <c r="E38" s="153" t="s">
        <v>539</v>
      </c>
      <c r="F38" s="145" t="s">
        <v>151</v>
      </c>
      <c r="G38" s="125" t="s">
        <v>152</v>
      </c>
      <c r="H38" s="126" t="s">
        <v>540</v>
      </c>
      <c r="I38" s="125">
        <v>0</v>
      </c>
      <c r="J38" s="126" t="s">
        <v>541</v>
      </c>
      <c r="K38" s="127">
        <v>45</v>
      </c>
      <c r="L38" s="127">
        <v>45</v>
      </c>
      <c r="M38" s="127">
        <v>45</v>
      </c>
      <c r="N38" s="143"/>
      <c r="O38" s="143"/>
      <c r="P38" s="39">
        <f t="shared" si="29"/>
        <v>45</v>
      </c>
      <c r="Q38" s="39">
        <f t="shared" si="30"/>
        <v>45</v>
      </c>
      <c r="R38" s="39">
        <f t="shared" si="31"/>
        <v>45</v>
      </c>
      <c r="S38" s="168">
        <f t="shared" si="32"/>
        <v>0</v>
      </c>
      <c r="T38" s="140"/>
      <c r="U38" s="39">
        <f t="shared" si="33"/>
        <v>45</v>
      </c>
      <c r="V38" s="146">
        <f t="shared" si="34"/>
        <v>0</v>
      </c>
      <c r="W38" s="138"/>
    </row>
    <row r="39" spans="2:23" ht="18" customHeight="1" x14ac:dyDescent="0.15">
      <c r="B39" s="144" t="str">
        <f t="shared" ca="1" si="35"/>
        <v>-</v>
      </c>
      <c r="C39" s="135" t="s">
        <v>542</v>
      </c>
      <c r="D39" s="135"/>
      <c r="E39" s="141"/>
      <c r="F39" s="139"/>
      <c r="G39" s="126"/>
      <c r="H39" s="126"/>
      <c r="I39" s="126"/>
      <c r="J39" s="126"/>
      <c r="K39" s="127"/>
      <c r="L39" s="127"/>
      <c r="M39" s="127"/>
      <c r="N39" s="143"/>
      <c r="O39" s="143"/>
      <c r="P39" s="39" t="str">
        <f t="shared" si="29"/>
        <v/>
      </c>
      <c r="Q39" s="39" t="str">
        <f t="shared" si="30"/>
        <v/>
      </c>
      <c r="R39" s="39" t="str">
        <f t="shared" si="31"/>
        <v/>
      </c>
      <c r="S39" s="168" t="str">
        <f t="shared" si="32"/>
        <v/>
      </c>
      <c r="T39" s="140"/>
      <c r="U39" s="39" t="str">
        <f t="shared" si="33"/>
        <v/>
      </c>
      <c r="V39" s="146" t="str">
        <f t="shared" si="34"/>
        <v/>
      </c>
      <c r="W39" s="138"/>
    </row>
    <row r="40" spans="2:23" ht="18" customHeight="1" x14ac:dyDescent="0.15">
      <c r="B40" s="144">
        <f ca="1">IF(ISBLANK(#REF!),"-",COUNT(OFFSET(B$6,0,0,ROW()-ROW(B$6)))+1)</f>
        <v>17</v>
      </c>
      <c r="C40" s="135"/>
      <c r="D40" s="135" t="s">
        <v>568</v>
      </c>
      <c r="E40" s="153" t="s">
        <v>539</v>
      </c>
      <c r="F40" s="145" t="s">
        <v>151</v>
      </c>
      <c r="G40" s="125" t="s">
        <v>152</v>
      </c>
      <c r="H40" s="125" t="s">
        <v>155</v>
      </c>
      <c r="I40" s="125">
        <v>0</v>
      </c>
      <c r="J40" s="125" t="s">
        <v>153</v>
      </c>
      <c r="K40" s="127">
        <v>10</v>
      </c>
      <c r="L40" s="127">
        <v>10</v>
      </c>
      <c r="M40" s="127">
        <v>10</v>
      </c>
      <c r="N40" s="143"/>
      <c r="O40" s="143"/>
      <c r="P40" s="39">
        <f t="shared" si="29"/>
        <v>10</v>
      </c>
      <c r="Q40" s="39">
        <f t="shared" si="30"/>
        <v>10</v>
      </c>
      <c r="R40" s="39">
        <f t="shared" si="31"/>
        <v>10</v>
      </c>
      <c r="S40" s="168">
        <f t="shared" si="32"/>
        <v>0</v>
      </c>
      <c r="T40" s="140"/>
      <c r="U40" s="39">
        <f t="shared" si="33"/>
        <v>10</v>
      </c>
      <c r="V40" s="146">
        <f t="shared" si="34"/>
        <v>0</v>
      </c>
      <c r="W40" s="138"/>
    </row>
    <row r="41" spans="2:23" ht="18" customHeight="1" x14ac:dyDescent="0.15">
      <c r="B41" s="144" t="str">
        <f t="shared" ref="B41:B43" ca="1" si="36">IF(ISBLANK(D41),"-",COUNT(OFFSET(B$6,0,0,ROW()-ROW(B$6)))+1)</f>
        <v>-</v>
      </c>
      <c r="C41" s="135" t="s">
        <v>544</v>
      </c>
      <c r="D41" s="135"/>
      <c r="E41" s="153"/>
      <c r="F41" s="139"/>
      <c r="G41" s="126"/>
      <c r="H41" s="126"/>
      <c r="I41" s="126"/>
      <c r="J41" s="126"/>
      <c r="K41" s="127"/>
      <c r="L41" s="127"/>
      <c r="M41" s="127"/>
      <c r="N41" s="143"/>
      <c r="O41" s="143"/>
      <c r="P41" s="39" t="str">
        <f t="shared" si="29"/>
        <v/>
      </c>
      <c r="Q41" s="39" t="str">
        <f t="shared" si="30"/>
        <v/>
      </c>
      <c r="R41" s="39" t="str">
        <f t="shared" si="31"/>
        <v/>
      </c>
      <c r="S41" s="168" t="str">
        <f t="shared" si="32"/>
        <v/>
      </c>
      <c r="T41" s="140"/>
      <c r="U41" s="39" t="str">
        <f t="shared" si="33"/>
        <v/>
      </c>
      <c r="V41" s="146" t="str">
        <f t="shared" si="34"/>
        <v/>
      </c>
      <c r="W41" s="138"/>
    </row>
    <row r="42" spans="2:23" ht="18" customHeight="1" x14ac:dyDescent="0.15">
      <c r="B42" s="144">
        <f ca="1">IF(ISBLANK(#REF!),"-",COUNT(OFFSET(B$6,0,0,ROW()-ROW(B$6)))+1)</f>
        <v>18</v>
      </c>
      <c r="C42" s="135"/>
      <c r="D42" s="135" t="s">
        <v>569</v>
      </c>
      <c r="E42" s="153" t="s">
        <v>283</v>
      </c>
      <c r="F42" s="145" t="s">
        <v>151</v>
      </c>
      <c r="G42" s="125" t="s">
        <v>152</v>
      </c>
      <c r="H42" s="125" t="s">
        <v>155</v>
      </c>
      <c r="I42" s="126">
        <v>0</v>
      </c>
      <c r="J42" s="126" t="s">
        <v>153</v>
      </c>
      <c r="K42" s="127">
        <v>200</v>
      </c>
      <c r="L42" s="127">
        <v>200</v>
      </c>
      <c r="M42" s="127">
        <v>200</v>
      </c>
      <c r="N42" s="143"/>
      <c r="O42" s="143"/>
      <c r="P42" s="39">
        <f t="shared" si="29"/>
        <v>200</v>
      </c>
      <c r="Q42" s="39">
        <f t="shared" si="30"/>
        <v>200</v>
      </c>
      <c r="R42" s="39">
        <f t="shared" si="31"/>
        <v>200</v>
      </c>
      <c r="S42" s="168">
        <f t="shared" si="32"/>
        <v>0</v>
      </c>
      <c r="T42" s="140"/>
      <c r="U42" s="39">
        <f t="shared" si="33"/>
        <v>200</v>
      </c>
      <c r="V42" s="146">
        <f t="shared" si="34"/>
        <v>0</v>
      </c>
      <c r="W42" s="138"/>
    </row>
    <row r="43" spans="2:23" ht="18" customHeight="1" x14ac:dyDescent="0.15">
      <c r="B43" s="144" t="str">
        <f t="shared" ca="1" si="36"/>
        <v>-</v>
      </c>
      <c r="C43" s="135" t="s">
        <v>545</v>
      </c>
      <c r="D43" s="135"/>
      <c r="E43" s="153"/>
      <c r="F43" s="139"/>
      <c r="G43" s="126"/>
      <c r="H43" s="126"/>
      <c r="I43" s="126"/>
      <c r="J43" s="126"/>
      <c r="K43" s="127"/>
      <c r="L43" s="127"/>
      <c r="M43" s="127"/>
      <c r="N43" s="143"/>
      <c r="O43" s="143"/>
      <c r="P43" s="39" t="str">
        <f t="shared" si="29"/>
        <v/>
      </c>
      <c r="Q43" s="39" t="str">
        <f t="shared" si="30"/>
        <v/>
      </c>
      <c r="R43" s="39" t="str">
        <f t="shared" si="31"/>
        <v/>
      </c>
      <c r="S43" s="168" t="str">
        <f t="shared" si="32"/>
        <v/>
      </c>
      <c r="T43" s="140"/>
      <c r="U43" s="39" t="str">
        <f t="shared" si="33"/>
        <v/>
      </c>
      <c r="V43" s="146" t="str">
        <f t="shared" si="34"/>
        <v/>
      </c>
      <c r="W43" s="138"/>
    </row>
    <row r="44" spans="2:23" ht="18" customHeight="1" x14ac:dyDescent="0.15">
      <c r="B44" s="144">
        <f ca="1">IF(ISBLANK(#REF!),"-",COUNT(OFFSET(B$6,0,0,ROW()-ROW(B$6)))+1)</f>
        <v>19</v>
      </c>
      <c r="C44" s="135"/>
      <c r="D44" s="135" t="s">
        <v>545</v>
      </c>
      <c r="E44" s="153" t="s">
        <v>283</v>
      </c>
      <c r="F44" s="145" t="s">
        <v>151</v>
      </c>
      <c r="G44" s="125" t="s">
        <v>152</v>
      </c>
      <c r="H44" s="125" t="s">
        <v>155</v>
      </c>
      <c r="I44" s="126">
        <v>0</v>
      </c>
      <c r="J44" s="126" t="s">
        <v>153</v>
      </c>
      <c r="K44" s="127">
        <v>50</v>
      </c>
      <c r="L44" s="127">
        <v>50</v>
      </c>
      <c r="M44" s="127">
        <v>50</v>
      </c>
      <c r="N44" s="143"/>
      <c r="O44" s="143"/>
      <c r="P44" s="39">
        <f t="shared" si="29"/>
        <v>50</v>
      </c>
      <c r="Q44" s="39">
        <f t="shared" si="30"/>
        <v>50</v>
      </c>
      <c r="R44" s="39">
        <f t="shared" si="31"/>
        <v>50</v>
      </c>
      <c r="S44" s="168">
        <f t="shared" si="32"/>
        <v>0</v>
      </c>
      <c r="T44" s="140"/>
      <c r="U44" s="39">
        <f t="shared" si="33"/>
        <v>50</v>
      </c>
      <c r="V44" s="146">
        <f t="shared" si="34"/>
        <v>0</v>
      </c>
      <c r="W44" s="138"/>
    </row>
    <row r="45" spans="2:23" ht="18" customHeight="1" x14ac:dyDescent="0.15">
      <c r="B45" s="144" t="str">
        <f t="shared" ref="B45:B108" ca="1" si="37">IF(ISBLANK(D189),"-",COUNT(OFFSET(B$6,0,0,ROW()-ROW(B$6)))+1)</f>
        <v>-</v>
      </c>
      <c r="C45" s="135"/>
      <c r="D45" s="135"/>
      <c r="E45" s="141"/>
      <c r="F45" s="139"/>
      <c r="G45" s="126"/>
      <c r="H45" s="126"/>
      <c r="I45" s="126"/>
      <c r="J45" s="126"/>
      <c r="K45" s="127"/>
      <c r="L45" s="127"/>
      <c r="M45" s="127"/>
      <c r="N45" s="143"/>
      <c r="O45" s="143"/>
      <c r="P45" s="39" t="str">
        <f t="shared" si="29"/>
        <v/>
      </c>
      <c r="Q45" s="39" t="str">
        <f t="shared" si="30"/>
        <v/>
      </c>
      <c r="R45" s="39" t="str">
        <f t="shared" si="31"/>
        <v/>
      </c>
      <c r="S45" s="168" t="str">
        <f t="shared" si="32"/>
        <v/>
      </c>
      <c r="T45" s="140"/>
      <c r="U45" s="39" t="str">
        <f t="shared" si="33"/>
        <v/>
      </c>
      <c r="V45" s="146" t="str">
        <f t="shared" si="34"/>
        <v/>
      </c>
      <c r="W45" s="138"/>
    </row>
    <row r="46" spans="2:23" ht="18" customHeight="1" x14ac:dyDescent="0.15">
      <c r="B46" s="144" t="str">
        <f t="shared" ca="1" si="37"/>
        <v>-</v>
      </c>
      <c r="C46" s="135"/>
      <c r="D46" s="135"/>
      <c r="E46" s="141"/>
      <c r="F46" s="139"/>
      <c r="G46" s="126"/>
      <c r="H46" s="126"/>
      <c r="I46" s="126"/>
      <c r="J46" s="126"/>
      <c r="K46" s="127"/>
      <c r="L46" s="127"/>
      <c r="M46" s="127"/>
      <c r="N46" s="143"/>
      <c r="O46" s="143"/>
      <c r="P46" s="39" t="str">
        <f t="shared" si="29"/>
        <v/>
      </c>
      <c r="Q46" s="39" t="str">
        <f t="shared" si="30"/>
        <v/>
      </c>
      <c r="R46" s="39" t="str">
        <f t="shared" si="31"/>
        <v/>
      </c>
      <c r="S46" s="168" t="str">
        <f t="shared" si="32"/>
        <v/>
      </c>
      <c r="T46" s="140"/>
      <c r="U46" s="39" t="str">
        <f t="shared" si="33"/>
        <v/>
      </c>
      <c r="V46" s="39"/>
      <c r="W46" s="138"/>
    </row>
    <row r="47" spans="2:23" ht="18" customHeight="1" x14ac:dyDescent="0.15">
      <c r="B47" s="144" t="str">
        <f t="shared" ca="1" si="37"/>
        <v>-</v>
      </c>
      <c r="C47" s="135"/>
      <c r="D47" s="135"/>
      <c r="E47" s="141"/>
      <c r="F47" s="139"/>
      <c r="G47" s="126"/>
      <c r="H47" s="126"/>
      <c r="I47" s="126"/>
      <c r="J47" s="126"/>
      <c r="K47" s="127"/>
      <c r="L47" s="127"/>
      <c r="M47" s="127"/>
      <c r="N47" s="143"/>
      <c r="O47" s="143"/>
      <c r="P47" s="39" t="str">
        <f t="shared" si="29"/>
        <v/>
      </c>
      <c r="Q47" s="39" t="str">
        <f t="shared" si="30"/>
        <v/>
      </c>
      <c r="R47" s="39" t="str">
        <f t="shared" si="31"/>
        <v/>
      </c>
      <c r="S47" s="168" t="str">
        <f t="shared" si="32"/>
        <v/>
      </c>
      <c r="T47" s="140"/>
      <c r="U47" s="39" t="str">
        <f t="shared" si="33"/>
        <v/>
      </c>
      <c r="V47" s="39"/>
      <c r="W47" s="138"/>
    </row>
    <row r="48" spans="2:23" ht="18" customHeight="1" x14ac:dyDescent="0.15">
      <c r="B48" s="144" t="str">
        <f t="shared" ca="1" si="37"/>
        <v>-</v>
      </c>
      <c r="C48" s="135"/>
      <c r="D48" s="135"/>
      <c r="E48" s="141"/>
      <c r="F48" s="139"/>
      <c r="G48" s="126"/>
      <c r="H48" s="126"/>
      <c r="I48" s="126"/>
      <c r="J48" s="126"/>
      <c r="K48" s="127"/>
      <c r="L48" s="127"/>
      <c r="M48" s="127"/>
      <c r="N48" s="143"/>
      <c r="O48" s="143"/>
      <c r="P48" s="39" t="str">
        <f t="shared" si="29"/>
        <v/>
      </c>
      <c r="Q48" s="39" t="str">
        <f t="shared" si="30"/>
        <v/>
      </c>
      <c r="R48" s="39" t="str">
        <f t="shared" si="31"/>
        <v/>
      </c>
      <c r="S48" s="168" t="str">
        <f t="shared" si="32"/>
        <v/>
      </c>
      <c r="T48" s="140"/>
      <c r="U48" s="39" t="str">
        <f t="shared" si="33"/>
        <v/>
      </c>
      <c r="V48" s="39"/>
      <c r="W48" s="138"/>
    </row>
    <row r="49" spans="2:23" ht="18" customHeight="1" x14ac:dyDescent="0.15">
      <c r="B49" s="144" t="str">
        <f t="shared" ca="1" si="37"/>
        <v>-</v>
      </c>
      <c r="C49" s="135"/>
      <c r="D49" s="135"/>
      <c r="E49" s="141"/>
      <c r="F49" s="139"/>
      <c r="G49" s="126"/>
      <c r="H49" s="126"/>
      <c r="I49" s="126"/>
      <c r="J49" s="126"/>
      <c r="K49" s="127"/>
      <c r="L49" s="127"/>
      <c r="M49" s="127"/>
      <c r="N49" s="143"/>
      <c r="O49" s="143"/>
      <c r="P49" s="39" t="str">
        <f t="shared" si="29"/>
        <v/>
      </c>
      <c r="Q49" s="39" t="str">
        <f t="shared" si="30"/>
        <v/>
      </c>
      <c r="R49" s="39" t="str">
        <f t="shared" si="31"/>
        <v/>
      </c>
      <c r="S49" s="168" t="str">
        <f t="shared" si="32"/>
        <v/>
      </c>
      <c r="T49" s="140"/>
      <c r="U49" s="39" t="str">
        <f t="shared" si="33"/>
        <v/>
      </c>
      <c r="V49" s="39"/>
      <c r="W49" s="138"/>
    </row>
    <row r="50" spans="2:23" ht="18" customHeight="1" x14ac:dyDescent="0.15">
      <c r="B50" s="144" t="str">
        <f t="shared" ca="1" si="37"/>
        <v>-</v>
      </c>
      <c r="C50" s="135"/>
      <c r="D50" s="135"/>
      <c r="E50" s="141"/>
      <c r="F50" s="139"/>
      <c r="G50" s="126"/>
      <c r="H50" s="126"/>
      <c r="I50" s="126"/>
      <c r="J50" s="126"/>
      <c r="K50" s="127"/>
      <c r="L50" s="127"/>
      <c r="M50" s="127"/>
      <c r="N50" s="143"/>
      <c r="O50" s="143"/>
      <c r="P50" s="39" t="str">
        <f t="shared" si="29"/>
        <v/>
      </c>
      <c r="Q50" s="39" t="str">
        <f t="shared" si="30"/>
        <v/>
      </c>
      <c r="R50" s="39" t="str">
        <f t="shared" si="31"/>
        <v/>
      </c>
      <c r="S50" s="168" t="str">
        <f t="shared" si="32"/>
        <v/>
      </c>
      <c r="T50" s="140"/>
      <c r="U50" s="39" t="str">
        <f t="shared" si="33"/>
        <v/>
      </c>
      <c r="V50" s="39"/>
      <c r="W50" s="138"/>
    </row>
    <row r="51" spans="2:23" ht="18" customHeight="1" x14ac:dyDescent="0.15">
      <c r="B51" s="144" t="str">
        <f t="shared" ca="1" si="37"/>
        <v>-</v>
      </c>
      <c r="C51" s="135"/>
      <c r="D51" s="135"/>
      <c r="E51" s="141"/>
      <c r="F51" s="139"/>
      <c r="G51" s="126"/>
      <c r="H51" s="126"/>
      <c r="I51" s="126"/>
      <c r="J51" s="126"/>
      <c r="K51" s="127"/>
      <c r="L51" s="127"/>
      <c r="M51" s="127"/>
      <c r="N51" s="143"/>
      <c r="O51" s="143"/>
      <c r="P51" s="39" t="str">
        <f t="shared" si="29"/>
        <v/>
      </c>
      <c r="Q51" s="39" t="str">
        <f t="shared" si="30"/>
        <v/>
      </c>
      <c r="R51" s="39" t="str">
        <f t="shared" si="31"/>
        <v/>
      </c>
      <c r="S51" s="168" t="str">
        <f t="shared" si="32"/>
        <v/>
      </c>
      <c r="T51" s="140"/>
      <c r="U51" s="39" t="str">
        <f t="shared" si="33"/>
        <v/>
      </c>
      <c r="V51" s="39"/>
      <c r="W51" s="138"/>
    </row>
    <row r="52" spans="2:23" ht="18" customHeight="1" x14ac:dyDescent="0.15">
      <c r="B52" s="144" t="str">
        <f t="shared" ca="1" si="37"/>
        <v>-</v>
      </c>
      <c r="C52" s="135"/>
      <c r="D52" s="135"/>
      <c r="E52" s="141"/>
      <c r="F52" s="139"/>
      <c r="G52" s="126"/>
      <c r="H52" s="126"/>
      <c r="I52" s="126"/>
      <c r="J52" s="126"/>
      <c r="K52" s="127"/>
      <c r="L52" s="127"/>
      <c r="M52" s="127"/>
      <c r="N52" s="143"/>
      <c r="O52" s="143"/>
      <c r="P52" s="39" t="str">
        <f t="shared" si="29"/>
        <v/>
      </c>
      <c r="Q52" s="39" t="str">
        <f t="shared" si="30"/>
        <v/>
      </c>
      <c r="R52" s="39" t="str">
        <f t="shared" si="31"/>
        <v/>
      </c>
      <c r="S52" s="168" t="str">
        <f t="shared" si="32"/>
        <v/>
      </c>
      <c r="T52" s="140"/>
      <c r="U52" s="39" t="str">
        <f t="shared" si="33"/>
        <v/>
      </c>
      <c r="V52" s="39"/>
      <c r="W52" s="138"/>
    </row>
    <row r="53" spans="2:23" ht="18" customHeight="1" x14ac:dyDescent="0.15">
      <c r="B53" s="144" t="str">
        <f t="shared" ca="1" si="37"/>
        <v>-</v>
      </c>
      <c r="C53" s="135"/>
      <c r="D53" s="135"/>
      <c r="E53" s="141"/>
      <c r="F53" s="139"/>
      <c r="G53" s="126"/>
      <c r="H53" s="126"/>
      <c r="I53" s="126"/>
      <c r="J53" s="126"/>
      <c r="K53" s="127"/>
      <c r="L53" s="127"/>
      <c r="M53" s="127"/>
      <c r="N53" s="143"/>
      <c r="O53" s="143"/>
      <c r="P53" s="39" t="str">
        <f t="shared" si="29"/>
        <v/>
      </c>
      <c r="Q53" s="39" t="str">
        <f t="shared" si="30"/>
        <v/>
      </c>
      <c r="R53" s="39" t="str">
        <f t="shared" si="31"/>
        <v/>
      </c>
      <c r="S53" s="168" t="str">
        <f t="shared" si="32"/>
        <v/>
      </c>
      <c r="T53" s="140"/>
      <c r="U53" s="39" t="str">
        <f t="shared" si="33"/>
        <v/>
      </c>
      <c r="V53" s="39"/>
      <c r="W53" s="138"/>
    </row>
    <row r="54" spans="2:23" ht="18" customHeight="1" x14ac:dyDescent="0.15">
      <c r="B54" s="144" t="str">
        <f t="shared" ca="1" si="37"/>
        <v>-</v>
      </c>
      <c r="C54" s="135"/>
      <c r="D54" s="135"/>
      <c r="E54" s="141"/>
      <c r="F54" s="139"/>
      <c r="G54" s="126"/>
      <c r="H54" s="126"/>
      <c r="I54" s="126"/>
      <c r="J54" s="126"/>
      <c r="K54" s="127"/>
      <c r="L54" s="127"/>
      <c r="M54" s="127"/>
      <c r="N54" s="143"/>
      <c r="O54" s="143"/>
      <c r="P54" s="39" t="str">
        <f t="shared" si="29"/>
        <v/>
      </c>
      <c r="Q54" s="39" t="str">
        <f t="shared" si="30"/>
        <v/>
      </c>
      <c r="R54" s="39" t="str">
        <f t="shared" si="31"/>
        <v/>
      </c>
      <c r="S54" s="168" t="str">
        <f t="shared" si="32"/>
        <v/>
      </c>
      <c r="T54" s="140"/>
      <c r="U54" s="39" t="str">
        <f t="shared" si="33"/>
        <v/>
      </c>
      <c r="V54" s="39"/>
      <c r="W54" s="138"/>
    </row>
    <row r="55" spans="2:23" ht="18" customHeight="1" x14ac:dyDescent="0.15">
      <c r="B55" s="144" t="str">
        <f t="shared" ca="1" si="37"/>
        <v>-</v>
      </c>
      <c r="C55" s="135"/>
      <c r="D55" s="135"/>
      <c r="E55" s="141"/>
      <c r="F55" s="139"/>
      <c r="G55" s="126"/>
      <c r="H55" s="126"/>
      <c r="I55" s="126"/>
      <c r="J55" s="126"/>
      <c r="K55" s="127"/>
      <c r="L55" s="127"/>
      <c r="M55" s="127"/>
      <c r="N55" s="143"/>
      <c r="O55" s="143"/>
      <c r="P55" s="39" t="str">
        <f t="shared" si="29"/>
        <v/>
      </c>
      <c r="Q55" s="39" t="str">
        <f t="shared" si="30"/>
        <v/>
      </c>
      <c r="R55" s="39" t="str">
        <f t="shared" si="31"/>
        <v/>
      </c>
      <c r="S55" s="168" t="str">
        <f t="shared" si="32"/>
        <v/>
      </c>
      <c r="T55" s="140"/>
      <c r="U55" s="39" t="str">
        <f t="shared" si="33"/>
        <v/>
      </c>
      <c r="V55" s="39"/>
      <c r="W55" s="138"/>
    </row>
    <row r="56" spans="2:23" ht="18" customHeight="1" x14ac:dyDescent="0.15">
      <c r="B56" s="144" t="str">
        <f t="shared" ca="1" si="37"/>
        <v>-</v>
      </c>
      <c r="C56" s="135"/>
      <c r="D56" s="135"/>
      <c r="E56" s="141"/>
      <c r="F56" s="139"/>
      <c r="G56" s="126"/>
      <c r="H56" s="126"/>
      <c r="I56" s="126"/>
      <c r="J56" s="126"/>
      <c r="K56" s="127"/>
      <c r="L56" s="127"/>
      <c r="M56" s="127"/>
      <c r="N56" s="143"/>
      <c r="O56" s="143"/>
      <c r="P56" s="39" t="str">
        <f t="shared" si="29"/>
        <v/>
      </c>
      <c r="Q56" s="39" t="str">
        <f t="shared" si="30"/>
        <v/>
      </c>
      <c r="R56" s="39" t="str">
        <f t="shared" si="31"/>
        <v/>
      </c>
      <c r="S56" s="168" t="str">
        <f t="shared" si="32"/>
        <v/>
      </c>
      <c r="T56" s="140"/>
      <c r="U56" s="39" t="str">
        <f t="shared" si="33"/>
        <v/>
      </c>
      <c r="V56" s="39"/>
      <c r="W56" s="138"/>
    </row>
    <row r="57" spans="2:23" ht="18" customHeight="1" x14ac:dyDescent="0.15">
      <c r="B57" s="144" t="str">
        <f t="shared" ca="1" si="37"/>
        <v>-</v>
      </c>
      <c r="C57" s="135"/>
      <c r="D57" s="135"/>
      <c r="E57" s="141"/>
      <c r="F57" s="139"/>
      <c r="G57" s="126"/>
      <c r="H57" s="126"/>
      <c r="I57" s="126"/>
      <c r="J57" s="126"/>
      <c r="K57" s="127"/>
      <c r="L57" s="127"/>
      <c r="M57" s="127"/>
      <c r="N57" s="143"/>
      <c r="O57" s="143"/>
      <c r="P57" s="39" t="str">
        <f t="shared" si="29"/>
        <v/>
      </c>
      <c r="Q57" s="39" t="str">
        <f t="shared" si="30"/>
        <v/>
      </c>
      <c r="R57" s="39" t="str">
        <f t="shared" si="31"/>
        <v/>
      </c>
      <c r="S57" s="168" t="str">
        <f t="shared" si="32"/>
        <v/>
      </c>
      <c r="T57" s="140"/>
      <c r="U57" s="39" t="str">
        <f t="shared" si="33"/>
        <v/>
      </c>
      <c r="V57" s="39"/>
      <c r="W57" s="138"/>
    </row>
    <row r="58" spans="2:23" ht="18" customHeight="1" x14ac:dyDescent="0.15">
      <c r="B58" s="144" t="str">
        <f t="shared" ca="1" si="37"/>
        <v>-</v>
      </c>
      <c r="C58" s="135"/>
      <c r="D58" s="135"/>
      <c r="E58" s="141"/>
      <c r="F58" s="139"/>
      <c r="G58" s="126"/>
      <c r="H58" s="126"/>
      <c r="I58" s="126"/>
      <c r="J58" s="126"/>
      <c r="K58" s="127"/>
      <c r="L58" s="127"/>
      <c r="M58" s="127"/>
      <c r="N58" s="143"/>
      <c r="O58" s="143"/>
      <c r="P58" s="39" t="str">
        <f t="shared" si="29"/>
        <v/>
      </c>
      <c r="Q58" s="39" t="str">
        <f t="shared" si="30"/>
        <v/>
      </c>
      <c r="R58" s="39" t="str">
        <f t="shared" si="31"/>
        <v/>
      </c>
      <c r="S58" s="168" t="str">
        <f t="shared" si="32"/>
        <v/>
      </c>
      <c r="T58" s="140"/>
      <c r="U58" s="39" t="str">
        <f t="shared" si="33"/>
        <v/>
      </c>
      <c r="V58" s="39"/>
      <c r="W58" s="138"/>
    </row>
    <row r="59" spans="2:23" ht="18" customHeight="1" x14ac:dyDescent="0.15">
      <c r="B59" s="144" t="str">
        <f t="shared" ca="1" si="37"/>
        <v>-</v>
      </c>
      <c r="C59" s="135"/>
      <c r="D59" s="135"/>
      <c r="E59" s="141"/>
      <c r="F59" s="139"/>
      <c r="G59" s="126"/>
      <c r="H59" s="126"/>
      <c r="I59" s="126"/>
      <c r="J59" s="126"/>
      <c r="K59" s="127"/>
      <c r="L59" s="127"/>
      <c r="M59" s="127"/>
      <c r="N59" s="143"/>
      <c r="O59" s="143"/>
      <c r="P59" s="39" t="str">
        <f t="shared" si="29"/>
        <v/>
      </c>
      <c r="Q59" s="39" t="str">
        <f t="shared" si="30"/>
        <v/>
      </c>
      <c r="R59" s="39" t="str">
        <f t="shared" si="31"/>
        <v/>
      </c>
      <c r="S59" s="168" t="str">
        <f t="shared" si="32"/>
        <v/>
      </c>
      <c r="T59" s="140"/>
      <c r="U59" s="39" t="str">
        <f t="shared" si="33"/>
        <v/>
      </c>
      <c r="V59" s="39"/>
      <c r="W59" s="138"/>
    </row>
    <row r="60" spans="2:23" ht="18" customHeight="1" x14ac:dyDescent="0.15">
      <c r="B60" s="144" t="str">
        <f t="shared" ca="1" si="37"/>
        <v>-</v>
      </c>
      <c r="C60" s="135"/>
      <c r="D60" s="135"/>
      <c r="E60" s="141"/>
      <c r="F60" s="139"/>
      <c r="G60" s="126"/>
      <c r="H60" s="126"/>
      <c r="I60" s="126"/>
      <c r="J60" s="126"/>
      <c r="K60" s="127"/>
      <c r="L60" s="127"/>
      <c r="M60" s="127"/>
      <c r="N60" s="143"/>
      <c r="O60" s="143"/>
      <c r="P60" s="39" t="str">
        <f t="shared" si="29"/>
        <v/>
      </c>
      <c r="Q60" s="39" t="str">
        <f t="shared" si="30"/>
        <v/>
      </c>
      <c r="R60" s="39" t="str">
        <f t="shared" si="31"/>
        <v/>
      </c>
      <c r="S60" s="168" t="str">
        <f t="shared" si="32"/>
        <v/>
      </c>
      <c r="T60" s="140"/>
      <c r="U60" s="39" t="str">
        <f t="shared" si="33"/>
        <v/>
      </c>
      <c r="V60" s="39"/>
      <c r="W60" s="138"/>
    </row>
    <row r="61" spans="2:23" ht="18" customHeight="1" x14ac:dyDescent="0.15">
      <c r="B61" s="144" t="str">
        <f t="shared" ca="1" si="37"/>
        <v>-</v>
      </c>
      <c r="C61" s="135"/>
      <c r="D61" s="135"/>
      <c r="E61" s="141"/>
      <c r="F61" s="139"/>
      <c r="G61" s="126"/>
      <c r="H61" s="126"/>
      <c r="I61" s="126"/>
      <c r="J61" s="126"/>
      <c r="K61" s="127"/>
      <c r="L61" s="127"/>
      <c r="M61" s="127"/>
      <c r="N61" s="143"/>
      <c r="O61" s="143"/>
      <c r="P61" s="39" t="str">
        <f t="shared" si="29"/>
        <v/>
      </c>
      <c r="Q61" s="39" t="str">
        <f t="shared" si="30"/>
        <v/>
      </c>
      <c r="R61" s="39" t="str">
        <f t="shared" si="31"/>
        <v/>
      </c>
      <c r="S61" s="168" t="str">
        <f t="shared" si="32"/>
        <v/>
      </c>
      <c r="T61" s="140"/>
      <c r="U61" s="39" t="str">
        <f t="shared" si="33"/>
        <v/>
      </c>
      <c r="V61" s="39"/>
      <c r="W61" s="138"/>
    </row>
    <row r="62" spans="2:23" ht="18" customHeight="1" x14ac:dyDescent="0.15">
      <c r="B62" s="144" t="str">
        <f t="shared" ca="1" si="37"/>
        <v>-</v>
      </c>
      <c r="C62" s="135"/>
      <c r="D62" s="135"/>
      <c r="E62" s="141"/>
      <c r="F62" s="139"/>
      <c r="G62" s="126"/>
      <c r="H62" s="126"/>
      <c r="I62" s="126"/>
      <c r="J62" s="126"/>
      <c r="K62" s="127"/>
      <c r="L62" s="127"/>
      <c r="M62" s="127"/>
      <c r="N62" s="143"/>
      <c r="O62" s="143"/>
      <c r="P62" s="39" t="str">
        <f t="shared" si="29"/>
        <v/>
      </c>
      <c r="Q62" s="39" t="str">
        <f t="shared" si="30"/>
        <v/>
      </c>
      <c r="R62" s="39" t="str">
        <f t="shared" si="31"/>
        <v/>
      </c>
      <c r="S62" s="168" t="str">
        <f t="shared" si="32"/>
        <v/>
      </c>
      <c r="T62" s="140"/>
      <c r="U62" s="39" t="str">
        <f t="shared" si="33"/>
        <v/>
      </c>
      <c r="V62" s="39"/>
      <c r="W62" s="138"/>
    </row>
    <row r="63" spans="2:23" ht="18" customHeight="1" x14ac:dyDescent="0.15">
      <c r="B63" s="144" t="str">
        <f t="shared" ca="1" si="37"/>
        <v>-</v>
      </c>
      <c r="C63" s="135"/>
      <c r="D63" s="135"/>
      <c r="E63" s="141"/>
      <c r="F63" s="139"/>
      <c r="G63" s="126"/>
      <c r="H63" s="126"/>
      <c r="I63" s="126"/>
      <c r="J63" s="126"/>
      <c r="K63" s="127"/>
      <c r="L63" s="127"/>
      <c r="M63" s="127"/>
      <c r="N63" s="143"/>
      <c r="O63" s="143"/>
      <c r="P63" s="39" t="str">
        <f t="shared" si="29"/>
        <v/>
      </c>
      <c r="Q63" s="39" t="str">
        <f t="shared" si="30"/>
        <v/>
      </c>
      <c r="R63" s="39" t="str">
        <f t="shared" si="31"/>
        <v/>
      </c>
      <c r="S63" s="168" t="str">
        <f t="shared" si="32"/>
        <v/>
      </c>
      <c r="T63" s="140"/>
      <c r="U63" s="39" t="str">
        <f t="shared" si="33"/>
        <v/>
      </c>
      <c r="V63" s="39"/>
      <c r="W63" s="138"/>
    </row>
    <row r="64" spans="2:23" ht="18" customHeight="1" x14ac:dyDescent="0.15">
      <c r="B64" s="144" t="str">
        <f t="shared" ca="1" si="37"/>
        <v>-</v>
      </c>
      <c r="C64" s="135"/>
      <c r="D64" s="135"/>
      <c r="E64" s="141"/>
      <c r="F64" s="139"/>
      <c r="G64" s="126"/>
      <c r="H64" s="126"/>
      <c r="I64" s="126"/>
      <c r="J64" s="126"/>
      <c r="K64" s="127"/>
      <c r="L64" s="127"/>
      <c r="M64" s="127"/>
      <c r="N64" s="143"/>
      <c r="O64" s="143"/>
      <c r="P64" s="39" t="str">
        <f t="shared" si="29"/>
        <v/>
      </c>
      <c r="Q64" s="39" t="str">
        <f t="shared" si="30"/>
        <v/>
      </c>
      <c r="R64" s="39" t="str">
        <f t="shared" si="31"/>
        <v/>
      </c>
      <c r="S64" s="168" t="str">
        <f t="shared" si="32"/>
        <v/>
      </c>
      <c r="T64" s="140"/>
      <c r="U64" s="39" t="str">
        <f t="shared" si="33"/>
        <v/>
      </c>
      <c r="V64" s="39"/>
      <c r="W64" s="138"/>
    </row>
    <row r="65" spans="2:23" ht="18" customHeight="1" x14ac:dyDescent="0.15">
      <c r="B65" s="144" t="str">
        <f t="shared" ca="1" si="37"/>
        <v>-</v>
      </c>
      <c r="C65" s="135"/>
      <c r="D65" s="135"/>
      <c r="E65" s="141"/>
      <c r="F65" s="139"/>
      <c r="G65" s="126"/>
      <c r="H65" s="126"/>
      <c r="I65" s="126"/>
      <c r="J65" s="126"/>
      <c r="K65" s="127"/>
      <c r="L65" s="127"/>
      <c r="M65" s="127"/>
      <c r="N65" s="143"/>
      <c r="O65" s="143"/>
      <c r="P65" s="39" t="str">
        <f t="shared" si="29"/>
        <v/>
      </c>
      <c r="Q65" s="39" t="str">
        <f t="shared" si="30"/>
        <v/>
      </c>
      <c r="R65" s="39" t="str">
        <f t="shared" si="31"/>
        <v/>
      </c>
      <c r="S65" s="168" t="str">
        <f t="shared" si="32"/>
        <v/>
      </c>
      <c r="T65" s="140"/>
      <c r="U65" s="39" t="str">
        <f t="shared" si="33"/>
        <v/>
      </c>
      <c r="V65" s="39"/>
      <c r="W65" s="138"/>
    </row>
    <row r="66" spans="2:23" ht="18" customHeight="1" x14ac:dyDescent="0.15">
      <c r="B66" s="144" t="str">
        <f t="shared" ca="1" si="37"/>
        <v>-</v>
      </c>
      <c r="C66" s="135"/>
      <c r="D66" s="135"/>
      <c r="E66" s="141"/>
      <c r="F66" s="139"/>
      <c r="G66" s="126"/>
      <c r="H66" s="126"/>
      <c r="I66" s="126"/>
      <c r="J66" s="126"/>
      <c r="K66" s="127"/>
      <c r="L66" s="127"/>
      <c r="M66" s="127"/>
      <c r="N66" s="143"/>
      <c r="O66" s="143"/>
      <c r="P66" s="39" t="str">
        <f t="shared" si="29"/>
        <v/>
      </c>
      <c r="Q66" s="39" t="str">
        <f t="shared" si="30"/>
        <v/>
      </c>
      <c r="R66" s="39" t="str">
        <f t="shared" si="31"/>
        <v/>
      </c>
      <c r="S66" s="168" t="str">
        <f t="shared" si="32"/>
        <v/>
      </c>
      <c r="T66" s="140"/>
      <c r="U66" s="39" t="str">
        <f t="shared" si="33"/>
        <v/>
      </c>
      <c r="V66" s="39"/>
      <c r="W66" s="138"/>
    </row>
    <row r="67" spans="2:23" ht="18" customHeight="1" x14ac:dyDescent="0.15">
      <c r="B67" s="144" t="str">
        <f t="shared" ca="1" si="37"/>
        <v>-</v>
      </c>
      <c r="C67" s="135"/>
      <c r="D67" s="135"/>
      <c r="E67" s="141"/>
      <c r="F67" s="139"/>
      <c r="G67" s="126"/>
      <c r="H67" s="126"/>
      <c r="I67" s="126"/>
      <c r="J67" s="126"/>
      <c r="K67" s="127"/>
      <c r="L67" s="127"/>
      <c r="M67" s="127"/>
      <c r="N67" s="143"/>
      <c r="O67" s="143"/>
      <c r="P67" s="39" t="str">
        <f t="shared" si="29"/>
        <v/>
      </c>
      <c r="Q67" s="39" t="str">
        <f t="shared" si="30"/>
        <v/>
      </c>
      <c r="R67" s="39" t="str">
        <f t="shared" si="31"/>
        <v/>
      </c>
      <c r="S67" s="168" t="str">
        <f t="shared" si="32"/>
        <v/>
      </c>
      <c r="T67" s="140"/>
      <c r="U67" s="39" t="str">
        <f t="shared" si="33"/>
        <v/>
      </c>
      <c r="V67" s="39"/>
      <c r="W67" s="138"/>
    </row>
    <row r="68" spans="2:23" ht="18" customHeight="1" x14ac:dyDescent="0.15">
      <c r="B68" s="144" t="str">
        <f t="shared" ca="1" si="37"/>
        <v>-</v>
      </c>
      <c r="C68" s="135"/>
      <c r="D68" s="135"/>
      <c r="E68" s="141"/>
      <c r="F68" s="139"/>
      <c r="G68" s="126"/>
      <c r="H68" s="126"/>
      <c r="I68" s="126"/>
      <c r="J68" s="126"/>
      <c r="K68" s="127"/>
      <c r="L68" s="127"/>
      <c r="M68" s="127"/>
      <c r="N68" s="143"/>
      <c r="O68" s="143"/>
      <c r="P68" s="39" t="str">
        <f t="shared" si="29"/>
        <v/>
      </c>
      <c r="Q68" s="39" t="str">
        <f t="shared" si="30"/>
        <v/>
      </c>
      <c r="R68" s="39" t="str">
        <f t="shared" si="31"/>
        <v/>
      </c>
      <c r="S68" s="168" t="str">
        <f t="shared" si="32"/>
        <v/>
      </c>
      <c r="T68" s="140"/>
      <c r="U68" s="39" t="str">
        <f t="shared" si="33"/>
        <v/>
      </c>
      <c r="V68" s="39"/>
      <c r="W68" s="138"/>
    </row>
    <row r="69" spans="2:23" ht="18" customHeight="1" x14ac:dyDescent="0.15">
      <c r="B69" s="144" t="str">
        <f t="shared" ca="1" si="37"/>
        <v>-</v>
      </c>
      <c r="C69" s="135"/>
      <c r="D69" s="135"/>
      <c r="E69" s="141"/>
      <c r="F69" s="139"/>
      <c r="G69" s="126"/>
      <c r="H69" s="126"/>
      <c r="I69" s="126"/>
      <c r="J69" s="126"/>
      <c r="K69" s="127"/>
      <c r="L69" s="127"/>
      <c r="M69" s="127"/>
      <c r="N69" s="143"/>
      <c r="O69" s="143"/>
      <c r="P69" s="39" t="str">
        <f t="shared" si="29"/>
        <v/>
      </c>
      <c r="Q69" s="39" t="str">
        <f t="shared" si="30"/>
        <v/>
      </c>
      <c r="R69" s="39" t="str">
        <f t="shared" si="31"/>
        <v/>
      </c>
      <c r="S69" s="168" t="str">
        <f t="shared" si="32"/>
        <v/>
      </c>
      <c r="T69" s="140"/>
      <c r="U69" s="39" t="str">
        <f t="shared" si="33"/>
        <v/>
      </c>
      <c r="V69" s="39"/>
      <c r="W69" s="138"/>
    </row>
    <row r="70" spans="2:23" ht="18" customHeight="1" x14ac:dyDescent="0.15">
      <c r="B70" s="144" t="str">
        <f t="shared" ca="1" si="37"/>
        <v>-</v>
      </c>
      <c r="C70" s="135"/>
      <c r="D70" s="135"/>
      <c r="E70" s="141"/>
      <c r="F70" s="139"/>
      <c r="G70" s="126"/>
      <c r="H70" s="126"/>
      <c r="I70" s="126"/>
      <c r="J70" s="126"/>
      <c r="K70" s="127"/>
      <c r="L70" s="127"/>
      <c r="M70" s="127"/>
      <c r="N70" s="143"/>
      <c r="O70" s="143"/>
      <c r="P70" s="39" t="str">
        <f t="shared" si="29"/>
        <v/>
      </c>
      <c r="Q70" s="39" t="str">
        <f t="shared" si="30"/>
        <v/>
      </c>
      <c r="R70" s="39" t="str">
        <f t="shared" si="31"/>
        <v/>
      </c>
      <c r="S70" s="168" t="str">
        <f t="shared" si="32"/>
        <v/>
      </c>
      <c r="T70" s="140"/>
      <c r="U70" s="39" t="str">
        <f t="shared" si="33"/>
        <v/>
      </c>
      <c r="V70" s="39"/>
      <c r="W70" s="138"/>
    </row>
    <row r="71" spans="2:23" ht="18" customHeight="1" x14ac:dyDescent="0.15">
      <c r="B71" s="144" t="str">
        <f t="shared" ca="1" si="37"/>
        <v>-</v>
      </c>
      <c r="C71" s="135"/>
      <c r="D71" s="135"/>
      <c r="E71" s="141"/>
      <c r="F71" s="139"/>
      <c r="G71" s="126"/>
      <c r="H71" s="126"/>
      <c r="I71" s="126"/>
      <c r="J71" s="126"/>
      <c r="K71" s="127"/>
      <c r="L71" s="127"/>
      <c r="M71" s="127"/>
      <c r="N71" s="143"/>
      <c r="O71" s="143"/>
      <c r="P71" s="39" t="str">
        <f t="shared" si="29"/>
        <v/>
      </c>
      <c r="Q71" s="39" t="str">
        <f t="shared" si="30"/>
        <v/>
      </c>
      <c r="R71" s="39" t="str">
        <f t="shared" si="31"/>
        <v/>
      </c>
      <c r="S71" s="168" t="str">
        <f t="shared" si="32"/>
        <v/>
      </c>
      <c r="T71" s="140"/>
      <c r="U71" s="39" t="str">
        <f t="shared" si="33"/>
        <v/>
      </c>
      <c r="V71" s="39"/>
      <c r="W71" s="138"/>
    </row>
    <row r="72" spans="2:23" ht="18" customHeight="1" x14ac:dyDescent="0.15">
      <c r="B72" s="144" t="str">
        <f t="shared" ca="1" si="37"/>
        <v>-</v>
      </c>
      <c r="C72" s="135"/>
      <c r="D72" s="135"/>
      <c r="E72" s="141"/>
      <c r="F72" s="139"/>
      <c r="G72" s="126"/>
      <c r="H72" s="126"/>
      <c r="I72" s="126"/>
      <c r="J72" s="126"/>
      <c r="K72" s="127"/>
      <c r="L72" s="127"/>
      <c r="M72" s="127"/>
      <c r="N72" s="143"/>
      <c r="O72" s="143"/>
      <c r="P72" s="39" t="str">
        <f t="shared" si="29"/>
        <v/>
      </c>
      <c r="Q72" s="39" t="str">
        <f t="shared" si="30"/>
        <v/>
      </c>
      <c r="R72" s="39" t="str">
        <f t="shared" si="31"/>
        <v/>
      </c>
      <c r="S72" s="168" t="str">
        <f t="shared" si="32"/>
        <v/>
      </c>
      <c r="T72" s="140"/>
      <c r="U72" s="39" t="str">
        <f t="shared" si="33"/>
        <v/>
      </c>
      <c r="V72" s="39"/>
      <c r="W72" s="138"/>
    </row>
    <row r="73" spans="2:23" ht="18" customHeight="1" x14ac:dyDescent="0.15">
      <c r="B73" s="144" t="str">
        <f t="shared" ca="1" si="37"/>
        <v>-</v>
      </c>
      <c r="C73" s="135"/>
      <c r="D73" s="135"/>
      <c r="E73" s="141"/>
      <c r="F73" s="139"/>
      <c r="G73" s="126"/>
      <c r="H73" s="126"/>
      <c r="I73" s="126"/>
      <c r="J73" s="126"/>
      <c r="K73" s="127"/>
      <c r="L73" s="127"/>
      <c r="M73" s="127"/>
      <c r="N73" s="143"/>
      <c r="O73" s="143"/>
      <c r="P73" s="39" t="str">
        <f t="shared" si="29"/>
        <v/>
      </c>
      <c r="Q73" s="39" t="str">
        <f t="shared" si="30"/>
        <v/>
      </c>
      <c r="R73" s="39" t="str">
        <f t="shared" si="31"/>
        <v/>
      </c>
      <c r="S73" s="168" t="str">
        <f t="shared" si="32"/>
        <v/>
      </c>
      <c r="T73" s="140"/>
      <c r="U73" s="39" t="str">
        <f t="shared" si="33"/>
        <v/>
      </c>
      <c r="V73" s="39"/>
      <c r="W73" s="138"/>
    </row>
    <row r="74" spans="2:23" ht="18" customHeight="1" x14ac:dyDescent="0.15">
      <c r="B74" s="144" t="str">
        <f t="shared" ca="1" si="37"/>
        <v>-</v>
      </c>
      <c r="C74" s="135"/>
      <c r="D74" s="135"/>
      <c r="E74" s="141"/>
      <c r="F74" s="139"/>
      <c r="G74" s="126"/>
      <c r="H74" s="126"/>
      <c r="I74" s="126"/>
      <c r="J74" s="126"/>
      <c r="K74" s="127"/>
      <c r="L74" s="127"/>
      <c r="M74" s="127"/>
      <c r="N74" s="143"/>
      <c r="O74" s="143"/>
      <c r="P74" s="39" t="str">
        <f t="shared" si="29"/>
        <v/>
      </c>
      <c r="Q74" s="39" t="str">
        <f t="shared" si="30"/>
        <v/>
      </c>
      <c r="R74" s="39" t="str">
        <f t="shared" si="31"/>
        <v/>
      </c>
      <c r="S74" s="168" t="str">
        <f t="shared" si="32"/>
        <v/>
      </c>
      <c r="T74" s="140"/>
      <c r="U74" s="39" t="str">
        <f t="shared" si="33"/>
        <v/>
      </c>
      <c r="V74" s="39"/>
      <c r="W74" s="138"/>
    </row>
    <row r="75" spans="2:23" ht="18" customHeight="1" x14ac:dyDescent="0.15">
      <c r="B75" s="144" t="str">
        <f t="shared" ca="1" si="37"/>
        <v>-</v>
      </c>
      <c r="C75" s="135"/>
      <c r="D75" s="135"/>
      <c r="E75" s="141"/>
      <c r="F75" s="139"/>
      <c r="G75" s="126"/>
      <c r="H75" s="126"/>
      <c r="I75" s="126"/>
      <c r="J75" s="126"/>
      <c r="K75" s="127"/>
      <c r="L75" s="127"/>
      <c r="M75" s="127"/>
      <c r="N75" s="143"/>
      <c r="O75" s="143"/>
      <c r="P75" s="39" t="str">
        <f t="shared" si="29"/>
        <v/>
      </c>
      <c r="Q75" s="39" t="str">
        <f t="shared" si="30"/>
        <v/>
      </c>
      <c r="R75" s="39" t="str">
        <f t="shared" si="31"/>
        <v/>
      </c>
      <c r="S75" s="168" t="str">
        <f t="shared" si="32"/>
        <v/>
      </c>
      <c r="T75" s="140"/>
      <c r="U75" s="39" t="str">
        <f t="shared" si="33"/>
        <v/>
      </c>
      <c r="V75" s="39"/>
      <c r="W75" s="138"/>
    </row>
    <row r="76" spans="2:23" ht="18" customHeight="1" x14ac:dyDescent="0.15">
      <c r="B76" s="144" t="str">
        <f t="shared" ca="1" si="37"/>
        <v>-</v>
      </c>
      <c r="C76" s="135"/>
      <c r="D76" s="135"/>
      <c r="E76" s="141"/>
      <c r="F76" s="139"/>
      <c r="G76" s="126"/>
      <c r="H76" s="126"/>
      <c r="I76" s="126"/>
      <c r="J76" s="126"/>
      <c r="K76" s="127"/>
      <c r="L76" s="127"/>
      <c r="M76" s="127"/>
      <c r="N76" s="143"/>
      <c r="O76" s="143"/>
      <c r="P76" s="39" t="str">
        <f t="shared" si="29"/>
        <v/>
      </c>
      <c r="Q76" s="39" t="str">
        <f t="shared" si="30"/>
        <v/>
      </c>
      <c r="R76" s="39" t="str">
        <f t="shared" si="31"/>
        <v/>
      </c>
      <c r="S76" s="168" t="str">
        <f t="shared" si="32"/>
        <v/>
      </c>
      <c r="T76" s="140"/>
      <c r="U76" s="39" t="str">
        <f t="shared" si="33"/>
        <v/>
      </c>
      <c r="V76" s="39"/>
      <c r="W76" s="138"/>
    </row>
    <row r="77" spans="2:23" ht="18" customHeight="1" x14ac:dyDescent="0.15">
      <c r="B77" s="144" t="str">
        <f t="shared" ca="1" si="37"/>
        <v>-</v>
      </c>
      <c r="C77" s="135"/>
      <c r="D77" s="135"/>
      <c r="E77" s="141"/>
      <c r="F77" s="139"/>
      <c r="G77" s="126"/>
      <c r="H77" s="126"/>
      <c r="I77" s="126"/>
      <c r="J77" s="126"/>
      <c r="K77" s="127"/>
      <c r="L77" s="127"/>
      <c r="M77" s="127"/>
      <c r="N77" s="143"/>
      <c r="O77" s="143"/>
      <c r="P77" s="39" t="str">
        <f t="shared" si="29"/>
        <v/>
      </c>
      <c r="Q77" s="39" t="str">
        <f t="shared" si="30"/>
        <v/>
      </c>
      <c r="R77" s="39" t="str">
        <f t="shared" si="31"/>
        <v/>
      </c>
      <c r="S77" s="168" t="str">
        <f t="shared" si="32"/>
        <v/>
      </c>
      <c r="T77" s="140"/>
      <c r="U77" s="39" t="str">
        <f t="shared" si="33"/>
        <v/>
      </c>
      <c r="V77" s="39"/>
      <c r="W77" s="138"/>
    </row>
    <row r="78" spans="2:23" ht="18" customHeight="1" x14ac:dyDescent="0.15">
      <c r="B78" s="144" t="str">
        <f t="shared" ca="1" si="37"/>
        <v>-</v>
      </c>
      <c r="C78" s="135"/>
      <c r="D78" s="135"/>
      <c r="E78" s="141"/>
      <c r="F78" s="139"/>
      <c r="G78" s="126"/>
      <c r="H78" s="126"/>
      <c r="I78" s="126"/>
      <c r="J78" s="126"/>
      <c r="K78" s="127"/>
      <c r="L78" s="127"/>
      <c r="M78" s="127"/>
      <c r="N78" s="143"/>
      <c r="O78" s="143"/>
      <c r="P78" s="39" t="str">
        <f t="shared" si="29"/>
        <v/>
      </c>
      <c r="Q78" s="39" t="str">
        <f t="shared" si="30"/>
        <v/>
      </c>
      <c r="R78" s="39" t="str">
        <f t="shared" si="31"/>
        <v/>
      </c>
      <c r="S78" s="168" t="str">
        <f t="shared" si="32"/>
        <v/>
      </c>
      <c r="T78" s="140"/>
      <c r="U78" s="39" t="str">
        <f t="shared" si="33"/>
        <v/>
      </c>
      <c r="V78" s="39"/>
      <c r="W78" s="138"/>
    </row>
    <row r="79" spans="2:23" ht="18" customHeight="1" x14ac:dyDescent="0.15">
      <c r="B79" s="144" t="str">
        <f t="shared" ca="1" si="37"/>
        <v>-</v>
      </c>
      <c r="C79" s="135"/>
      <c r="D79" s="135"/>
      <c r="E79" s="141"/>
      <c r="F79" s="139"/>
      <c r="G79" s="126"/>
      <c r="H79" s="126"/>
      <c r="I79" s="126"/>
      <c r="J79" s="126"/>
      <c r="K79" s="127"/>
      <c r="L79" s="127"/>
      <c r="M79" s="127"/>
      <c r="N79" s="143"/>
      <c r="O79" s="143"/>
      <c r="P79" s="39" t="str">
        <f t="shared" si="29"/>
        <v/>
      </c>
      <c r="Q79" s="39" t="str">
        <f t="shared" si="30"/>
        <v/>
      </c>
      <c r="R79" s="39" t="str">
        <f t="shared" si="31"/>
        <v/>
      </c>
      <c r="S79" s="168" t="str">
        <f t="shared" si="32"/>
        <v/>
      </c>
      <c r="T79" s="140"/>
      <c r="U79" s="39" t="str">
        <f t="shared" si="33"/>
        <v/>
      </c>
      <c r="V79" s="39"/>
      <c r="W79" s="138"/>
    </row>
    <row r="80" spans="2:23" ht="18" customHeight="1" x14ac:dyDescent="0.15">
      <c r="B80" s="144" t="str">
        <f t="shared" ca="1" si="37"/>
        <v>-</v>
      </c>
      <c r="C80" s="135"/>
      <c r="D80" s="135"/>
      <c r="E80" s="141"/>
      <c r="F80" s="139"/>
      <c r="G80" s="126"/>
      <c r="H80" s="126"/>
      <c r="I80" s="126"/>
      <c r="J80" s="126"/>
      <c r="K80" s="127"/>
      <c r="L80" s="127"/>
      <c r="M80" s="127"/>
      <c r="N80" s="143"/>
      <c r="O80" s="143"/>
      <c r="P80" s="39" t="str">
        <f t="shared" si="29"/>
        <v/>
      </c>
      <c r="Q80" s="39" t="str">
        <f t="shared" si="30"/>
        <v/>
      </c>
      <c r="R80" s="39" t="str">
        <f t="shared" si="31"/>
        <v/>
      </c>
      <c r="S80" s="168" t="str">
        <f t="shared" si="32"/>
        <v/>
      </c>
      <c r="T80" s="140"/>
      <c r="U80" s="39" t="str">
        <f t="shared" si="33"/>
        <v/>
      </c>
      <c r="V80" s="39"/>
      <c r="W80" s="138"/>
    </row>
    <row r="81" spans="2:23" ht="18" customHeight="1" x14ac:dyDescent="0.15">
      <c r="B81" s="144" t="str">
        <f t="shared" ca="1" si="37"/>
        <v>-</v>
      </c>
      <c r="C81" s="135"/>
      <c r="D81" s="135"/>
      <c r="E81" s="141"/>
      <c r="F81" s="139"/>
      <c r="G81" s="126"/>
      <c r="H81" s="126"/>
      <c r="I81" s="126"/>
      <c r="J81" s="126"/>
      <c r="K81" s="127"/>
      <c r="L81" s="127"/>
      <c r="M81" s="127"/>
      <c r="N81" s="143"/>
      <c r="O81" s="143"/>
      <c r="P81" s="39" t="str">
        <f t="shared" si="29"/>
        <v/>
      </c>
      <c r="Q81" s="39" t="str">
        <f t="shared" si="30"/>
        <v/>
      </c>
      <c r="R81" s="39" t="str">
        <f t="shared" si="31"/>
        <v/>
      </c>
      <c r="S81" s="168" t="str">
        <f t="shared" si="32"/>
        <v/>
      </c>
      <c r="T81" s="140"/>
      <c r="U81" s="39" t="str">
        <f t="shared" si="33"/>
        <v/>
      </c>
      <c r="V81" s="39"/>
      <c r="W81" s="138"/>
    </row>
    <row r="82" spans="2:23" ht="18" customHeight="1" x14ac:dyDescent="0.15">
      <c r="B82" s="144" t="str">
        <f t="shared" ca="1" si="37"/>
        <v>-</v>
      </c>
      <c r="C82" s="135"/>
      <c r="D82" s="135"/>
      <c r="E82" s="141"/>
      <c r="F82" s="139"/>
      <c r="G82" s="126"/>
      <c r="H82" s="126"/>
      <c r="I82" s="126"/>
      <c r="J82" s="126"/>
      <c r="K82" s="127"/>
      <c r="L82" s="127"/>
      <c r="M82" s="127"/>
      <c r="N82" s="143"/>
      <c r="O82" s="143"/>
      <c r="P82" s="39" t="str">
        <f t="shared" si="29"/>
        <v/>
      </c>
      <c r="Q82" s="39" t="str">
        <f t="shared" si="30"/>
        <v/>
      </c>
      <c r="R82" s="39" t="str">
        <f t="shared" si="31"/>
        <v/>
      </c>
      <c r="S82" s="168" t="str">
        <f t="shared" si="32"/>
        <v/>
      </c>
      <c r="T82" s="140"/>
      <c r="U82" s="39" t="str">
        <f t="shared" si="33"/>
        <v/>
      </c>
      <c r="V82" s="39"/>
      <c r="W82" s="138"/>
    </row>
    <row r="83" spans="2:23" ht="18" customHeight="1" x14ac:dyDescent="0.15">
      <c r="B83" s="144" t="str">
        <f t="shared" ca="1" si="37"/>
        <v>-</v>
      </c>
      <c r="C83" s="135"/>
      <c r="D83" s="135"/>
      <c r="E83" s="141"/>
      <c r="F83" s="139"/>
      <c r="G83" s="126"/>
      <c r="H83" s="126"/>
      <c r="I83" s="126"/>
      <c r="J83" s="126"/>
      <c r="K83" s="127"/>
      <c r="L83" s="127"/>
      <c r="M83" s="127"/>
      <c r="N83" s="143"/>
      <c r="O83" s="143"/>
      <c r="P83" s="39" t="str">
        <f t="shared" si="29"/>
        <v/>
      </c>
      <c r="Q83" s="39" t="str">
        <f t="shared" si="30"/>
        <v/>
      </c>
      <c r="R83" s="39" t="str">
        <f t="shared" si="31"/>
        <v/>
      </c>
      <c r="S83" s="168" t="str">
        <f t="shared" si="32"/>
        <v/>
      </c>
      <c r="T83" s="140"/>
      <c r="U83" s="39" t="str">
        <f t="shared" si="33"/>
        <v/>
      </c>
      <c r="V83" s="39"/>
      <c r="W83" s="138"/>
    </row>
    <row r="84" spans="2:23" ht="18" customHeight="1" x14ac:dyDescent="0.15">
      <c r="B84" s="144" t="str">
        <f t="shared" ca="1" si="37"/>
        <v>-</v>
      </c>
      <c r="C84" s="135"/>
      <c r="D84" s="135"/>
      <c r="E84" s="141"/>
      <c r="F84" s="139"/>
      <c r="G84" s="126"/>
      <c r="H84" s="126"/>
      <c r="I84" s="126"/>
      <c r="J84" s="126"/>
      <c r="K84" s="127"/>
      <c r="L84" s="127"/>
      <c r="M84" s="127"/>
      <c r="N84" s="143"/>
      <c r="O84" s="143"/>
      <c r="P84" s="39" t="str">
        <f t="shared" si="29"/>
        <v/>
      </c>
      <c r="Q84" s="39" t="str">
        <f t="shared" si="30"/>
        <v/>
      </c>
      <c r="R84" s="39" t="str">
        <f t="shared" si="31"/>
        <v/>
      </c>
      <c r="S84" s="168" t="str">
        <f t="shared" si="32"/>
        <v/>
      </c>
      <c r="T84" s="140"/>
      <c r="U84" s="39" t="str">
        <f t="shared" si="33"/>
        <v/>
      </c>
      <c r="V84" s="39"/>
      <c r="W84" s="138"/>
    </row>
    <row r="85" spans="2:23" ht="18" customHeight="1" x14ac:dyDescent="0.15">
      <c r="B85" s="144" t="str">
        <f t="shared" ca="1" si="37"/>
        <v>-</v>
      </c>
      <c r="C85" s="135"/>
      <c r="D85" s="135"/>
      <c r="E85" s="141"/>
      <c r="F85" s="139"/>
      <c r="G85" s="126"/>
      <c r="H85" s="126"/>
      <c r="I85" s="126"/>
      <c r="J85" s="126"/>
      <c r="K85" s="127"/>
      <c r="L85" s="127"/>
      <c r="M85" s="127"/>
      <c r="N85" s="143"/>
      <c r="O85" s="143"/>
      <c r="P85" s="39" t="str">
        <f t="shared" si="29"/>
        <v/>
      </c>
      <c r="Q85" s="39" t="str">
        <f t="shared" si="30"/>
        <v/>
      </c>
      <c r="R85" s="39" t="str">
        <f t="shared" si="31"/>
        <v/>
      </c>
      <c r="S85" s="168" t="str">
        <f t="shared" si="32"/>
        <v/>
      </c>
      <c r="T85" s="140"/>
      <c r="U85" s="39" t="str">
        <f t="shared" si="33"/>
        <v/>
      </c>
      <c r="V85" s="39"/>
      <c r="W85" s="138"/>
    </row>
    <row r="86" spans="2:23" ht="18" customHeight="1" x14ac:dyDescent="0.15">
      <c r="B86" s="144" t="str">
        <f t="shared" ca="1" si="37"/>
        <v>-</v>
      </c>
      <c r="C86" s="135"/>
      <c r="D86" s="135"/>
      <c r="E86" s="141"/>
      <c r="F86" s="139"/>
      <c r="G86" s="126"/>
      <c r="H86" s="126"/>
      <c r="I86" s="126"/>
      <c r="J86" s="126"/>
      <c r="K86" s="127"/>
      <c r="L86" s="127"/>
      <c r="M86" s="127"/>
      <c r="N86" s="143"/>
      <c r="O86" s="143"/>
      <c r="P86" s="39" t="str">
        <f t="shared" si="29"/>
        <v/>
      </c>
      <c r="Q86" s="39" t="str">
        <f t="shared" si="30"/>
        <v/>
      </c>
      <c r="R86" s="39" t="str">
        <f t="shared" si="31"/>
        <v/>
      </c>
      <c r="S86" s="168" t="str">
        <f t="shared" si="32"/>
        <v/>
      </c>
      <c r="T86" s="140"/>
      <c r="U86" s="39" t="str">
        <f t="shared" si="33"/>
        <v/>
      </c>
      <c r="V86" s="39"/>
      <c r="W86" s="138"/>
    </row>
    <row r="87" spans="2:23" ht="18" customHeight="1" x14ac:dyDescent="0.15">
      <c r="B87" s="144" t="str">
        <f t="shared" ca="1" si="37"/>
        <v>-</v>
      </c>
      <c r="C87" s="135"/>
      <c r="D87" s="135"/>
      <c r="E87" s="141"/>
      <c r="F87" s="139"/>
      <c r="G87" s="126"/>
      <c r="H87" s="126"/>
      <c r="I87" s="126"/>
      <c r="J87" s="126"/>
      <c r="K87" s="127"/>
      <c r="L87" s="127"/>
      <c r="M87" s="127"/>
      <c r="N87" s="143"/>
      <c r="O87" s="143"/>
      <c r="P87" s="39" t="str">
        <f t="shared" si="29"/>
        <v/>
      </c>
      <c r="Q87" s="39" t="str">
        <f t="shared" si="30"/>
        <v/>
      </c>
      <c r="R87" s="39" t="str">
        <f t="shared" si="31"/>
        <v/>
      </c>
      <c r="S87" s="168" t="str">
        <f t="shared" si="32"/>
        <v/>
      </c>
      <c r="T87" s="140"/>
      <c r="U87" s="39" t="str">
        <f t="shared" si="33"/>
        <v/>
      </c>
      <c r="V87" s="39"/>
      <c r="W87" s="138"/>
    </row>
    <row r="88" spans="2:23" ht="18" customHeight="1" x14ac:dyDescent="0.15">
      <c r="B88" s="144" t="str">
        <f t="shared" ca="1" si="37"/>
        <v>-</v>
      </c>
      <c r="C88" s="135"/>
      <c r="D88" s="135"/>
      <c r="E88" s="141"/>
      <c r="F88" s="139"/>
      <c r="G88" s="126"/>
      <c r="H88" s="126"/>
      <c r="I88" s="126"/>
      <c r="J88" s="126"/>
      <c r="K88" s="127"/>
      <c r="L88" s="127"/>
      <c r="M88" s="127"/>
      <c r="N88" s="143"/>
      <c r="O88" s="143"/>
      <c r="P88" s="39" t="str">
        <f t="shared" si="29"/>
        <v/>
      </c>
      <c r="Q88" s="39" t="str">
        <f t="shared" si="30"/>
        <v/>
      </c>
      <c r="R88" s="39" t="str">
        <f t="shared" si="31"/>
        <v/>
      </c>
      <c r="S88" s="168" t="str">
        <f t="shared" si="32"/>
        <v/>
      </c>
      <c r="T88" s="140"/>
      <c r="U88" s="39" t="str">
        <f t="shared" si="33"/>
        <v/>
      </c>
      <c r="V88" s="39"/>
      <c r="W88" s="138"/>
    </row>
    <row r="89" spans="2:23" ht="18" customHeight="1" x14ac:dyDescent="0.15">
      <c r="B89" s="144" t="str">
        <f t="shared" ca="1" si="37"/>
        <v>-</v>
      </c>
      <c r="C89" s="135"/>
      <c r="D89" s="135"/>
      <c r="E89" s="141"/>
      <c r="F89" s="139"/>
      <c r="G89" s="126"/>
      <c r="H89" s="126"/>
      <c r="I89" s="126"/>
      <c r="J89" s="126"/>
      <c r="K89" s="127"/>
      <c r="L89" s="127"/>
      <c r="M89" s="127"/>
      <c r="N89" s="143"/>
      <c r="O89" s="143"/>
      <c r="P89" s="39" t="str">
        <f t="shared" si="29"/>
        <v/>
      </c>
      <c r="Q89" s="39" t="str">
        <f t="shared" si="30"/>
        <v/>
      </c>
      <c r="R89" s="39" t="str">
        <f t="shared" si="31"/>
        <v/>
      </c>
      <c r="S89" s="168" t="str">
        <f t="shared" si="32"/>
        <v/>
      </c>
      <c r="T89" s="140"/>
      <c r="U89" s="39" t="str">
        <f t="shared" si="33"/>
        <v/>
      </c>
      <c r="V89" s="39"/>
      <c r="W89" s="138"/>
    </row>
    <row r="90" spans="2:23" ht="18" customHeight="1" x14ac:dyDescent="0.15">
      <c r="B90" s="144" t="str">
        <f t="shared" ca="1" si="37"/>
        <v>-</v>
      </c>
      <c r="C90" s="135"/>
      <c r="D90" s="135"/>
      <c r="E90" s="141"/>
      <c r="F90" s="139"/>
      <c r="G90" s="126"/>
      <c r="H90" s="126"/>
      <c r="I90" s="126"/>
      <c r="J90" s="126"/>
      <c r="K90" s="127"/>
      <c r="L90" s="127"/>
      <c r="M90" s="127"/>
      <c r="N90" s="143"/>
      <c r="O90" s="143"/>
      <c r="P90" s="39" t="str">
        <f t="shared" si="29"/>
        <v/>
      </c>
      <c r="Q90" s="39" t="str">
        <f t="shared" si="30"/>
        <v/>
      </c>
      <c r="R90" s="39" t="str">
        <f t="shared" si="31"/>
        <v/>
      </c>
      <c r="S90" s="168" t="str">
        <f t="shared" si="32"/>
        <v/>
      </c>
      <c r="T90" s="140"/>
      <c r="U90" s="39" t="str">
        <f t="shared" si="33"/>
        <v/>
      </c>
      <c r="V90" s="39"/>
      <c r="W90" s="138"/>
    </row>
    <row r="91" spans="2:23" ht="18" customHeight="1" x14ac:dyDescent="0.15">
      <c r="B91" s="144" t="str">
        <f t="shared" ca="1" si="37"/>
        <v>-</v>
      </c>
      <c r="C91" s="135"/>
      <c r="D91" s="135"/>
      <c r="E91" s="141"/>
      <c r="F91" s="139"/>
      <c r="G91" s="126"/>
      <c r="H91" s="126"/>
      <c r="I91" s="126"/>
      <c r="J91" s="126"/>
      <c r="K91" s="127"/>
      <c r="L91" s="127"/>
      <c r="M91" s="127"/>
      <c r="N91" s="143"/>
      <c r="O91" s="143"/>
      <c r="P91" s="39" t="str">
        <f t="shared" si="29"/>
        <v/>
      </c>
      <c r="Q91" s="39" t="str">
        <f t="shared" si="30"/>
        <v/>
      </c>
      <c r="R91" s="39" t="str">
        <f t="shared" si="31"/>
        <v/>
      </c>
      <c r="S91" s="168" t="str">
        <f t="shared" si="32"/>
        <v/>
      </c>
      <c r="T91" s="140"/>
      <c r="U91" s="39" t="str">
        <f t="shared" si="33"/>
        <v/>
      </c>
      <c r="V91" s="39"/>
      <c r="W91" s="138"/>
    </row>
    <row r="92" spans="2:23" ht="18" customHeight="1" x14ac:dyDescent="0.15">
      <c r="B92" s="144" t="str">
        <f t="shared" ca="1" si="37"/>
        <v>-</v>
      </c>
      <c r="C92" s="135"/>
      <c r="D92" s="135"/>
      <c r="E92" s="141"/>
      <c r="F92" s="139"/>
      <c r="G92" s="126"/>
      <c r="H92" s="126"/>
      <c r="I92" s="126"/>
      <c r="J92" s="126"/>
      <c r="K92" s="127"/>
      <c r="L92" s="127"/>
      <c r="M92" s="127"/>
      <c r="N92" s="143"/>
      <c r="O92" s="143"/>
      <c r="P92" s="39" t="str">
        <f t="shared" si="29"/>
        <v/>
      </c>
      <c r="Q92" s="39" t="str">
        <f t="shared" si="30"/>
        <v/>
      </c>
      <c r="R92" s="39" t="str">
        <f t="shared" si="31"/>
        <v/>
      </c>
      <c r="S92" s="168" t="str">
        <f t="shared" si="32"/>
        <v/>
      </c>
      <c r="T92" s="140"/>
      <c r="U92" s="39" t="str">
        <f t="shared" si="33"/>
        <v/>
      </c>
      <c r="V92" s="39"/>
      <c r="W92" s="138"/>
    </row>
    <row r="93" spans="2:23" ht="18" customHeight="1" x14ac:dyDescent="0.15">
      <c r="B93" s="144" t="str">
        <f t="shared" ca="1" si="37"/>
        <v>-</v>
      </c>
      <c r="C93" s="135"/>
      <c r="D93" s="135"/>
      <c r="E93" s="141"/>
      <c r="F93" s="139"/>
      <c r="G93" s="126"/>
      <c r="H93" s="126"/>
      <c r="I93" s="126"/>
      <c r="J93" s="126"/>
      <c r="K93" s="127"/>
      <c r="L93" s="127"/>
      <c r="M93" s="127"/>
      <c r="N93" s="143"/>
      <c r="O93" s="143"/>
      <c r="P93" s="39" t="str">
        <f t="shared" ref="P93:P156" si="38">IF(OR(ISNUMBER(K93),ISNUMBER(L93),ISNUMBER(M93),ISNUMBER(N93),ISNUMBER(O93)),MIN(K93:O93),"")</f>
        <v/>
      </c>
      <c r="Q93" s="39" t="str">
        <f t="shared" ref="Q93:Q156" si="39">IF(OR(ISNUMBER(K93),ISNUMBER(L93),ISNUMBER(M93),ISNUMBER(N93),ISNUMBER(O93)),AVERAGE(K93:O93),"")</f>
        <v/>
      </c>
      <c r="R93" s="39" t="str">
        <f t="shared" ref="R93:R156" si="40">IF(OR(ISNUMBER(K93),ISNUMBER(L93),ISNUMBER(M93),ISNUMBER(N93),ISNUMBER(O93)),MAX(K93:O93),"")</f>
        <v/>
      </c>
      <c r="S93" s="168" t="str">
        <f t="shared" ref="S93:S156" si="41">IF(AND(ISNUMBER(Q93),Q93&lt;&gt;0),MAX(Q93-P93,R93-Q93)/Q93,"")</f>
        <v/>
      </c>
      <c r="T93" s="140"/>
      <c r="U93" s="39" t="str">
        <f t="shared" ref="U93:U156" si="42">IF(T93="N","",Q93)</f>
        <v/>
      </c>
      <c r="V93" s="39"/>
      <c r="W93" s="138"/>
    </row>
    <row r="94" spans="2:23" ht="18" customHeight="1" x14ac:dyDescent="0.15">
      <c r="B94" s="144" t="str">
        <f t="shared" ca="1" si="37"/>
        <v>-</v>
      </c>
      <c r="C94" s="135"/>
      <c r="D94" s="135"/>
      <c r="E94" s="141"/>
      <c r="F94" s="139"/>
      <c r="G94" s="126"/>
      <c r="H94" s="126"/>
      <c r="I94" s="126"/>
      <c r="J94" s="126"/>
      <c r="K94" s="127"/>
      <c r="L94" s="127"/>
      <c r="M94" s="127"/>
      <c r="N94" s="143"/>
      <c r="O94" s="143"/>
      <c r="P94" s="39" t="str">
        <f t="shared" si="38"/>
        <v/>
      </c>
      <c r="Q94" s="39" t="str">
        <f t="shared" si="39"/>
        <v/>
      </c>
      <c r="R94" s="39" t="str">
        <f t="shared" si="40"/>
        <v/>
      </c>
      <c r="S94" s="168" t="str">
        <f t="shared" si="41"/>
        <v/>
      </c>
      <c r="T94" s="140"/>
      <c r="U94" s="39" t="str">
        <f t="shared" si="42"/>
        <v/>
      </c>
      <c r="V94" s="39"/>
      <c r="W94" s="138"/>
    </row>
    <row r="95" spans="2:23" ht="18" customHeight="1" x14ac:dyDescent="0.15">
      <c r="B95" s="144" t="str">
        <f t="shared" ca="1" si="37"/>
        <v>-</v>
      </c>
      <c r="C95" s="135"/>
      <c r="D95" s="135"/>
      <c r="E95" s="141"/>
      <c r="F95" s="139"/>
      <c r="G95" s="126"/>
      <c r="H95" s="126"/>
      <c r="I95" s="126"/>
      <c r="J95" s="126"/>
      <c r="K95" s="127"/>
      <c r="L95" s="127"/>
      <c r="M95" s="127"/>
      <c r="N95" s="143"/>
      <c r="O95" s="143"/>
      <c r="P95" s="39" t="str">
        <f t="shared" si="38"/>
        <v/>
      </c>
      <c r="Q95" s="39" t="str">
        <f t="shared" si="39"/>
        <v/>
      </c>
      <c r="R95" s="39" t="str">
        <f t="shared" si="40"/>
        <v/>
      </c>
      <c r="S95" s="168" t="str">
        <f t="shared" si="41"/>
        <v/>
      </c>
      <c r="T95" s="140"/>
      <c r="U95" s="39" t="str">
        <f t="shared" si="42"/>
        <v/>
      </c>
      <c r="V95" s="39"/>
      <c r="W95" s="138"/>
    </row>
    <row r="96" spans="2:23" ht="18" customHeight="1" x14ac:dyDescent="0.15">
      <c r="B96" s="144" t="str">
        <f t="shared" ca="1" si="37"/>
        <v>-</v>
      </c>
      <c r="C96" s="135"/>
      <c r="D96" s="135"/>
      <c r="E96" s="141"/>
      <c r="F96" s="139"/>
      <c r="G96" s="126"/>
      <c r="H96" s="126"/>
      <c r="I96" s="126"/>
      <c r="J96" s="126"/>
      <c r="K96" s="127"/>
      <c r="L96" s="127"/>
      <c r="M96" s="127"/>
      <c r="N96" s="143"/>
      <c r="O96" s="143"/>
      <c r="P96" s="39" t="str">
        <f t="shared" si="38"/>
        <v/>
      </c>
      <c r="Q96" s="39" t="str">
        <f t="shared" si="39"/>
        <v/>
      </c>
      <c r="R96" s="39" t="str">
        <f t="shared" si="40"/>
        <v/>
      </c>
      <c r="S96" s="168" t="str">
        <f t="shared" si="41"/>
        <v/>
      </c>
      <c r="T96" s="140"/>
      <c r="U96" s="39" t="str">
        <f t="shared" si="42"/>
        <v/>
      </c>
      <c r="V96" s="39"/>
      <c r="W96" s="138"/>
    </row>
    <row r="97" spans="2:23" ht="18" customHeight="1" x14ac:dyDescent="0.15">
      <c r="B97" s="144" t="str">
        <f t="shared" ca="1" si="37"/>
        <v>-</v>
      </c>
      <c r="C97" s="135"/>
      <c r="D97" s="135"/>
      <c r="E97" s="141"/>
      <c r="F97" s="139"/>
      <c r="G97" s="126"/>
      <c r="H97" s="126"/>
      <c r="I97" s="126"/>
      <c r="J97" s="126"/>
      <c r="K97" s="127"/>
      <c r="L97" s="127"/>
      <c r="M97" s="127"/>
      <c r="N97" s="143"/>
      <c r="O97" s="143"/>
      <c r="P97" s="39" t="str">
        <f t="shared" si="38"/>
        <v/>
      </c>
      <c r="Q97" s="39" t="str">
        <f t="shared" si="39"/>
        <v/>
      </c>
      <c r="R97" s="39" t="str">
        <f t="shared" si="40"/>
        <v/>
      </c>
      <c r="S97" s="168" t="str">
        <f t="shared" si="41"/>
        <v/>
      </c>
      <c r="T97" s="140"/>
      <c r="U97" s="39" t="str">
        <f t="shared" si="42"/>
        <v/>
      </c>
      <c r="V97" s="39"/>
      <c r="W97" s="138"/>
    </row>
    <row r="98" spans="2:23" ht="18" customHeight="1" x14ac:dyDescent="0.15">
      <c r="B98" s="144" t="str">
        <f t="shared" ca="1" si="37"/>
        <v>-</v>
      </c>
      <c r="C98" s="135"/>
      <c r="D98" s="135"/>
      <c r="E98" s="141"/>
      <c r="F98" s="139"/>
      <c r="G98" s="126"/>
      <c r="H98" s="126"/>
      <c r="I98" s="126"/>
      <c r="J98" s="126"/>
      <c r="K98" s="127"/>
      <c r="L98" s="127"/>
      <c r="M98" s="127"/>
      <c r="N98" s="143"/>
      <c r="O98" s="143"/>
      <c r="P98" s="39" t="str">
        <f t="shared" si="38"/>
        <v/>
      </c>
      <c r="Q98" s="39" t="str">
        <f t="shared" si="39"/>
        <v/>
      </c>
      <c r="R98" s="39" t="str">
        <f t="shared" si="40"/>
        <v/>
      </c>
      <c r="S98" s="168" t="str">
        <f t="shared" si="41"/>
        <v/>
      </c>
      <c r="T98" s="140"/>
      <c r="U98" s="39" t="str">
        <f t="shared" si="42"/>
        <v/>
      </c>
      <c r="V98" s="39"/>
      <c r="W98" s="138"/>
    </row>
    <row r="99" spans="2:23" ht="18" customHeight="1" x14ac:dyDescent="0.15">
      <c r="B99" s="144" t="str">
        <f t="shared" ca="1" si="37"/>
        <v>-</v>
      </c>
      <c r="C99" s="135"/>
      <c r="D99" s="135"/>
      <c r="E99" s="141"/>
      <c r="F99" s="139"/>
      <c r="G99" s="126"/>
      <c r="H99" s="126"/>
      <c r="I99" s="126"/>
      <c r="J99" s="126"/>
      <c r="K99" s="127"/>
      <c r="L99" s="127"/>
      <c r="M99" s="127"/>
      <c r="N99" s="143"/>
      <c r="O99" s="143"/>
      <c r="P99" s="39" t="str">
        <f t="shared" si="38"/>
        <v/>
      </c>
      <c r="Q99" s="39" t="str">
        <f t="shared" si="39"/>
        <v/>
      </c>
      <c r="R99" s="39" t="str">
        <f t="shared" si="40"/>
        <v/>
      </c>
      <c r="S99" s="168" t="str">
        <f t="shared" si="41"/>
        <v/>
      </c>
      <c r="T99" s="140"/>
      <c r="U99" s="39" t="str">
        <f t="shared" si="42"/>
        <v/>
      </c>
      <c r="V99" s="39"/>
      <c r="W99" s="138"/>
    </row>
    <row r="100" spans="2:23" ht="18" customHeight="1" x14ac:dyDescent="0.15">
      <c r="B100" s="144" t="str">
        <f t="shared" ca="1" si="37"/>
        <v>-</v>
      </c>
      <c r="C100" s="135"/>
      <c r="D100" s="135"/>
      <c r="E100" s="141"/>
      <c r="F100" s="139"/>
      <c r="G100" s="126"/>
      <c r="H100" s="126"/>
      <c r="I100" s="126"/>
      <c r="J100" s="126"/>
      <c r="K100" s="127"/>
      <c r="L100" s="127"/>
      <c r="M100" s="127"/>
      <c r="N100" s="143"/>
      <c r="O100" s="143"/>
      <c r="P100" s="39" t="str">
        <f t="shared" si="38"/>
        <v/>
      </c>
      <c r="Q100" s="39" t="str">
        <f t="shared" si="39"/>
        <v/>
      </c>
      <c r="R100" s="39" t="str">
        <f t="shared" si="40"/>
        <v/>
      </c>
      <c r="S100" s="168" t="str">
        <f t="shared" si="41"/>
        <v/>
      </c>
      <c r="T100" s="140"/>
      <c r="U100" s="39" t="str">
        <f t="shared" si="42"/>
        <v/>
      </c>
      <c r="V100" s="39"/>
      <c r="W100" s="138"/>
    </row>
    <row r="101" spans="2:23" ht="18" customHeight="1" x14ac:dyDescent="0.15">
      <c r="B101" s="144" t="str">
        <f t="shared" ca="1" si="37"/>
        <v>-</v>
      </c>
      <c r="C101" s="135"/>
      <c r="D101" s="135"/>
      <c r="E101" s="141"/>
      <c r="F101" s="139"/>
      <c r="G101" s="126"/>
      <c r="H101" s="126"/>
      <c r="I101" s="126"/>
      <c r="J101" s="126"/>
      <c r="K101" s="127"/>
      <c r="L101" s="127"/>
      <c r="M101" s="127"/>
      <c r="N101" s="143"/>
      <c r="O101" s="143"/>
      <c r="P101" s="39" t="str">
        <f t="shared" si="38"/>
        <v/>
      </c>
      <c r="Q101" s="39" t="str">
        <f t="shared" si="39"/>
        <v/>
      </c>
      <c r="R101" s="39" t="str">
        <f t="shared" si="40"/>
        <v/>
      </c>
      <c r="S101" s="168" t="str">
        <f t="shared" si="41"/>
        <v/>
      </c>
      <c r="T101" s="140"/>
      <c r="U101" s="39" t="str">
        <f t="shared" si="42"/>
        <v/>
      </c>
      <c r="V101" s="39"/>
      <c r="W101" s="138"/>
    </row>
    <row r="102" spans="2:23" ht="18" customHeight="1" x14ac:dyDescent="0.15">
      <c r="B102" s="144" t="str">
        <f t="shared" ca="1" si="37"/>
        <v>-</v>
      </c>
      <c r="C102" s="135"/>
      <c r="D102" s="135"/>
      <c r="E102" s="141"/>
      <c r="F102" s="139"/>
      <c r="G102" s="126"/>
      <c r="H102" s="126"/>
      <c r="I102" s="126"/>
      <c r="J102" s="126"/>
      <c r="K102" s="127"/>
      <c r="L102" s="127"/>
      <c r="M102" s="127"/>
      <c r="N102" s="143"/>
      <c r="O102" s="143"/>
      <c r="P102" s="39" t="str">
        <f t="shared" si="38"/>
        <v/>
      </c>
      <c r="Q102" s="39" t="str">
        <f t="shared" si="39"/>
        <v/>
      </c>
      <c r="R102" s="39" t="str">
        <f t="shared" si="40"/>
        <v/>
      </c>
      <c r="S102" s="168" t="str">
        <f t="shared" si="41"/>
        <v/>
      </c>
      <c r="T102" s="140"/>
      <c r="U102" s="39" t="str">
        <f t="shared" si="42"/>
        <v/>
      </c>
      <c r="V102" s="39"/>
      <c r="W102" s="138"/>
    </row>
    <row r="103" spans="2:23" ht="18" customHeight="1" x14ac:dyDescent="0.15">
      <c r="B103" s="144" t="str">
        <f t="shared" ca="1" si="37"/>
        <v>-</v>
      </c>
      <c r="C103" s="135"/>
      <c r="D103" s="135"/>
      <c r="E103" s="141"/>
      <c r="F103" s="139"/>
      <c r="G103" s="126"/>
      <c r="H103" s="126"/>
      <c r="I103" s="126"/>
      <c r="J103" s="126"/>
      <c r="K103" s="127"/>
      <c r="L103" s="127"/>
      <c r="M103" s="127"/>
      <c r="N103" s="143"/>
      <c r="O103" s="143"/>
      <c r="P103" s="39" t="str">
        <f t="shared" si="38"/>
        <v/>
      </c>
      <c r="Q103" s="39" t="str">
        <f t="shared" si="39"/>
        <v/>
      </c>
      <c r="R103" s="39" t="str">
        <f t="shared" si="40"/>
        <v/>
      </c>
      <c r="S103" s="168" t="str">
        <f t="shared" si="41"/>
        <v/>
      </c>
      <c r="T103" s="140"/>
      <c r="U103" s="39" t="str">
        <f t="shared" si="42"/>
        <v/>
      </c>
      <c r="V103" s="39"/>
      <c r="W103" s="138"/>
    </row>
    <row r="104" spans="2:23" ht="18" customHeight="1" x14ac:dyDescent="0.15">
      <c r="B104" s="144" t="str">
        <f t="shared" ca="1" si="37"/>
        <v>-</v>
      </c>
      <c r="C104" s="135"/>
      <c r="D104" s="135"/>
      <c r="E104" s="141"/>
      <c r="F104" s="139"/>
      <c r="G104" s="126"/>
      <c r="H104" s="126"/>
      <c r="I104" s="126"/>
      <c r="J104" s="126"/>
      <c r="K104" s="127"/>
      <c r="L104" s="127"/>
      <c r="M104" s="127"/>
      <c r="N104" s="143"/>
      <c r="O104" s="143"/>
      <c r="P104" s="39" t="str">
        <f t="shared" si="38"/>
        <v/>
      </c>
      <c r="Q104" s="39" t="str">
        <f t="shared" si="39"/>
        <v/>
      </c>
      <c r="R104" s="39" t="str">
        <f t="shared" si="40"/>
        <v/>
      </c>
      <c r="S104" s="168" t="str">
        <f t="shared" si="41"/>
        <v/>
      </c>
      <c r="T104" s="140"/>
      <c r="U104" s="39" t="str">
        <f t="shared" si="42"/>
        <v/>
      </c>
      <c r="V104" s="39"/>
      <c r="W104" s="138"/>
    </row>
    <row r="105" spans="2:23" ht="18" customHeight="1" x14ac:dyDescent="0.15">
      <c r="B105" s="144" t="str">
        <f t="shared" ca="1" si="37"/>
        <v>-</v>
      </c>
      <c r="C105" s="135"/>
      <c r="D105" s="135"/>
      <c r="E105" s="141"/>
      <c r="F105" s="139"/>
      <c r="G105" s="126"/>
      <c r="H105" s="126"/>
      <c r="I105" s="126"/>
      <c r="J105" s="126"/>
      <c r="K105" s="127"/>
      <c r="L105" s="127"/>
      <c r="M105" s="127"/>
      <c r="N105" s="143"/>
      <c r="O105" s="143"/>
      <c r="P105" s="39" t="str">
        <f t="shared" si="38"/>
        <v/>
      </c>
      <c r="Q105" s="39" t="str">
        <f t="shared" si="39"/>
        <v/>
      </c>
      <c r="R105" s="39" t="str">
        <f t="shared" si="40"/>
        <v/>
      </c>
      <c r="S105" s="168" t="str">
        <f t="shared" si="41"/>
        <v/>
      </c>
      <c r="T105" s="140"/>
      <c r="U105" s="39" t="str">
        <f t="shared" si="42"/>
        <v/>
      </c>
      <c r="V105" s="39"/>
      <c r="W105" s="138"/>
    </row>
    <row r="106" spans="2:23" ht="18" customHeight="1" x14ac:dyDescent="0.15">
      <c r="B106" s="144" t="str">
        <f t="shared" ca="1" si="37"/>
        <v>-</v>
      </c>
      <c r="C106" s="135"/>
      <c r="D106" s="135"/>
      <c r="E106" s="141"/>
      <c r="F106" s="139"/>
      <c r="G106" s="126"/>
      <c r="H106" s="126"/>
      <c r="I106" s="126"/>
      <c r="J106" s="126"/>
      <c r="K106" s="127"/>
      <c r="L106" s="127"/>
      <c r="M106" s="127"/>
      <c r="N106" s="143"/>
      <c r="O106" s="143"/>
      <c r="P106" s="39" t="str">
        <f t="shared" si="38"/>
        <v/>
      </c>
      <c r="Q106" s="39" t="str">
        <f t="shared" si="39"/>
        <v/>
      </c>
      <c r="R106" s="39" t="str">
        <f t="shared" si="40"/>
        <v/>
      </c>
      <c r="S106" s="168" t="str">
        <f t="shared" si="41"/>
        <v/>
      </c>
      <c r="T106" s="140"/>
      <c r="U106" s="39" t="str">
        <f t="shared" si="42"/>
        <v/>
      </c>
      <c r="V106" s="39"/>
      <c r="W106" s="138"/>
    </row>
    <row r="107" spans="2:23" ht="18" customHeight="1" x14ac:dyDescent="0.15">
      <c r="B107" s="144" t="str">
        <f t="shared" ca="1" si="37"/>
        <v>-</v>
      </c>
      <c r="C107" s="135"/>
      <c r="D107" s="135"/>
      <c r="E107" s="141"/>
      <c r="F107" s="139"/>
      <c r="G107" s="126"/>
      <c r="H107" s="126"/>
      <c r="I107" s="126"/>
      <c r="J107" s="126"/>
      <c r="K107" s="127"/>
      <c r="L107" s="127"/>
      <c r="M107" s="127"/>
      <c r="N107" s="143"/>
      <c r="O107" s="143"/>
      <c r="P107" s="39" t="str">
        <f t="shared" si="38"/>
        <v/>
      </c>
      <c r="Q107" s="39" t="str">
        <f t="shared" si="39"/>
        <v/>
      </c>
      <c r="R107" s="39" t="str">
        <f t="shared" si="40"/>
        <v/>
      </c>
      <c r="S107" s="168" t="str">
        <f t="shared" si="41"/>
        <v/>
      </c>
      <c r="T107" s="140"/>
      <c r="U107" s="39" t="str">
        <f t="shared" si="42"/>
        <v/>
      </c>
      <c r="V107" s="39"/>
      <c r="W107" s="138"/>
    </row>
    <row r="108" spans="2:23" ht="18" customHeight="1" x14ac:dyDescent="0.15">
      <c r="B108" s="144" t="str">
        <f t="shared" ca="1" si="37"/>
        <v>-</v>
      </c>
      <c r="C108" s="135"/>
      <c r="D108" s="135"/>
      <c r="E108" s="141"/>
      <c r="F108" s="139"/>
      <c r="G108" s="126"/>
      <c r="H108" s="126"/>
      <c r="I108" s="126"/>
      <c r="J108" s="126"/>
      <c r="K108" s="127"/>
      <c r="L108" s="127"/>
      <c r="M108" s="127"/>
      <c r="N108" s="143"/>
      <c r="O108" s="143"/>
      <c r="P108" s="39" t="str">
        <f t="shared" si="38"/>
        <v/>
      </c>
      <c r="Q108" s="39" t="str">
        <f t="shared" si="39"/>
        <v/>
      </c>
      <c r="R108" s="39" t="str">
        <f t="shared" si="40"/>
        <v/>
      </c>
      <c r="S108" s="168" t="str">
        <f t="shared" si="41"/>
        <v/>
      </c>
      <c r="T108" s="140"/>
      <c r="U108" s="39" t="str">
        <f t="shared" si="42"/>
        <v/>
      </c>
      <c r="V108" s="39"/>
      <c r="W108" s="138"/>
    </row>
    <row r="109" spans="2:23" ht="18" customHeight="1" x14ac:dyDescent="0.15">
      <c r="B109" s="144" t="str">
        <f t="shared" ref="B109:B172" ca="1" si="43">IF(ISBLANK(D253),"-",COUNT(OFFSET(B$6,0,0,ROW()-ROW(B$6)))+1)</f>
        <v>-</v>
      </c>
      <c r="C109" s="135"/>
      <c r="D109" s="135"/>
      <c r="E109" s="141"/>
      <c r="F109" s="139"/>
      <c r="G109" s="126"/>
      <c r="H109" s="126"/>
      <c r="I109" s="126"/>
      <c r="J109" s="126"/>
      <c r="K109" s="127"/>
      <c r="L109" s="127"/>
      <c r="M109" s="127"/>
      <c r="N109" s="143"/>
      <c r="O109" s="143"/>
      <c r="P109" s="39" t="str">
        <f t="shared" si="38"/>
        <v/>
      </c>
      <c r="Q109" s="39" t="str">
        <f t="shared" si="39"/>
        <v/>
      </c>
      <c r="R109" s="39" t="str">
        <f t="shared" si="40"/>
        <v/>
      </c>
      <c r="S109" s="168" t="str">
        <f t="shared" si="41"/>
        <v/>
      </c>
      <c r="T109" s="140"/>
      <c r="U109" s="39" t="str">
        <f t="shared" si="42"/>
        <v/>
      </c>
      <c r="V109" s="39"/>
      <c r="W109" s="138"/>
    </row>
    <row r="110" spans="2:23" ht="18" customHeight="1" x14ac:dyDescent="0.15">
      <c r="B110" s="144" t="str">
        <f t="shared" ca="1" si="43"/>
        <v>-</v>
      </c>
      <c r="C110" s="135"/>
      <c r="D110" s="135"/>
      <c r="E110" s="141"/>
      <c r="F110" s="139"/>
      <c r="G110" s="126"/>
      <c r="H110" s="126"/>
      <c r="I110" s="126"/>
      <c r="J110" s="126"/>
      <c r="K110" s="127"/>
      <c r="L110" s="127"/>
      <c r="M110" s="127"/>
      <c r="N110" s="143"/>
      <c r="O110" s="143"/>
      <c r="P110" s="39" t="str">
        <f t="shared" si="38"/>
        <v/>
      </c>
      <c r="Q110" s="39" t="str">
        <f t="shared" si="39"/>
        <v/>
      </c>
      <c r="R110" s="39" t="str">
        <f t="shared" si="40"/>
        <v/>
      </c>
      <c r="S110" s="168" t="str">
        <f t="shared" si="41"/>
        <v/>
      </c>
      <c r="T110" s="140"/>
      <c r="U110" s="39" t="str">
        <f t="shared" si="42"/>
        <v/>
      </c>
      <c r="V110" s="39"/>
      <c r="W110" s="138"/>
    </row>
    <row r="111" spans="2:23" ht="18" customHeight="1" x14ac:dyDescent="0.15">
      <c r="B111" s="144" t="str">
        <f t="shared" ca="1" si="43"/>
        <v>-</v>
      </c>
      <c r="C111" s="135"/>
      <c r="D111" s="135"/>
      <c r="E111" s="141"/>
      <c r="F111" s="139"/>
      <c r="G111" s="126"/>
      <c r="H111" s="126"/>
      <c r="I111" s="126"/>
      <c r="J111" s="126"/>
      <c r="K111" s="127"/>
      <c r="L111" s="127"/>
      <c r="M111" s="127"/>
      <c r="N111" s="143"/>
      <c r="O111" s="143"/>
      <c r="P111" s="39" t="str">
        <f t="shared" si="38"/>
        <v/>
      </c>
      <c r="Q111" s="39" t="str">
        <f t="shared" si="39"/>
        <v/>
      </c>
      <c r="R111" s="39" t="str">
        <f t="shared" si="40"/>
        <v/>
      </c>
      <c r="S111" s="168" t="str">
        <f t="shared" si="41"/>
        <v/>
      </c>
      <c r="T111" s="140"/>
      <c r="U111" s="39" t="str">
        <f t="shared" si="42"/>
        <v/>
      </c>
      <c r="V111" s="39"/>
      <c r="W111" s="138"/>
    </row>
    <row r="112" spans="2:23" ht="18" customHeight="1" x14ac:dyDescent="0.15">
      <c r="B112" s="144" t="str">
        <f t="shared" ca="1" si="43"/>
        <v>-</v>
      </c>
      <c r="C112" s="135"/>
      <c r="D112" s="135"/>
      <c r="E112" s="141"/>
      <c r="F112" s="139"/>
      <c r="G112" s="126"/>
      <c r="H112" s="126"/>
      <c r="I112" s="126"/>
      <c r="J112" s="126"/>
      <c r="K112" s="127"/>
      <c r="L112" s="127"/>
      <c r="M112" s="127"/>
      <c r="N112" s="143"/>
      <c r="O112" s="143"/>
      <c r="P112" s="39" t="str">
        <f t="shared" si="38"/>
        <v/>
      </c>
      <c r="Q112" s="39" t="str">
        <f t="shared" si="39"/>
        <v/>
      </c>
      <c r="R112" s="39" t="str">
        <f t="shared" si="40"/>
        <v/>
      </c>
      <c r="S112" s="168" t="str">
        <f t="shared" si="41"/>
        <v/>
      </c>
      <c r="T112" s="140"/>
      <c r="U112" s="39" t="str">
        <f t="shared" si="42"/>
        <v/>
      </c>
      <c r="V112" s="39"/>
      <c r="W112" s="138"/>
    </row>
    <row r="113" spans="2:23" ht="18" customHeight="1" x14ac:dyDescent="0.15">
      <c r="B113" s="144" t="str">
        <f t="shared" ca="1" si="43"/>
        <v>-</v>
      </c>
      <c r="C113" s="135"/>
      <c r="D113" s="135"/>
      <c r="E113" s="141"/>
      <c r="F113" s="139"/>
      <c r="G113" s="126"/>
      <c r="H113" s="126"/>
      <c r="I113" s="126"/>
      <c r="J113" s="126"/>
      <c r="K113" s="127"/>
      <c r="L113" s="127"/>
      <c r="M113" s="127"/>
      <c r="N113" s="143"/>
      <c r="O113" s="143"/>
      <c r="P113" s="39" t="str">
        <f t="shared" si="38"/>
        <v/>
      </c>
      <c r="Q113" s="39" t="str">
        <f t="shared" si="39"/>
        <v/>
      </c>
      <c r="R113" s="39" t="str">
        <f t="shared" si="40"/>
        <v/>
      </c>
      <c r="S113" s="168" t="str">
        <f t="shared" si="41"/>
        <v/>
      </c>
      <c r="T113" s="140"/>
      <c r="U113" s="39" t="str">
        <f t="shared" si="42"/>
        <v/>
      </c>
      <c r="V113" s="39"/>
      <c r="W113" s="138"/>
    </row>
    <row r="114" spans="2:23" ht="18" customHeight="1" x14ac:dyDescent="0.15">
      <c r="B114" s="144" t="str">
        <f t="shared" ca="1" si="43"/>
        <v>-</v>
      </c>
      <c r="C114" s="135"/>
      <c r="D114" s="135"/>
      <c r="E114" s="141"/>
      <c r="F114" s="139"/>
      <c r="G114" s="126"/>
      <c r="H114" s="126"/>
      <c r="I114" s="126"/>
      <c r="J114" s="126"/>
      <c r="K114" s="127"/>
      <c r="L114" s="127"/>
      <c r="M114" s="127"/>
      <c r="N114" s="143"/>
      <c r="O114" s="143"/>
      <c r="P114" s="39" t="str">
        <f t="shared" si="38"/>
        <v/>
      </c>
      <c r="Q114" s="39" t="str">
        <f t="shared" si="39"/>
        <v/>
      </c>
      <c r="R114" s="39" t="str">
        <f t="shared" si="40"/>
        <v/>
      </c>
      <c r="S114" s="168" t="str">
        <f t="shared" si="41"/>
        <v/>
      </c>
      <c r="T114" s="140"/>
      <c r="U114" s="39" t="str">
        <f t="shared" si="42"/>
        <v/>
      </c>
      <c r="V114" s="39"/>
      <c r="W114" s="138"/>
    </row>
    <row r="115" spans="2:23" ht="18" customHeight="1" x14ac:dyDescent="0.15">
      <c r="B115" s="144" t="str">
        <f t="shared" ca="1" si="43"/>
        <v>-</v>
      </c>
      <c r="C115" s="135"/>
      <c r="D115" s="135"/>
      <c r="E115" s="141"/>
      <c r="F115" s="139"/>
      <c r="G115" s="126"/>
      <c r="H115" s="126"/>
      <c r="I115" s="126"/>
      <c r="J115" s="126"/>
      <c r="K115" s="127"/>
      <c r="L115" s="127"/>
      <c r="M115" s="127"/>
      <c r="N115" s="143"/>
      <c r="O115" s="143"/>
      <c r="P115" s="39" t="str">
        <f t="shared" si="38"/>
        <v/>
      </c>
      <c r="Q115" s="39" t="str">
        <f t="shared" si="39"/>
        <v/>
      </c>
      <c r="R115" s="39" t="str">
        <f t="shared" si="40"/>
        <v/>
      </c>
      <c r="S115" s="168" t="str">
        <f t="shared" si="41"/>
        <v/>
      </c>
      <c r="T115" s="140"/>
      <c r="U115" s="39" t="str">
        <f t="shared" si="42"/>
        <v/>
      </c>
      <c r="V115" s="39"/>
      <c r="W115" s="138"/>
    </row>
    <row r="116" spans="2:23" ht="18" customHeight="1" x14ac:dyDescent="0.15">
      <c r="B116" s="144" t="str">
        <f t="shared" ca="1" si="43"/>
        <v>-</v>
      </c>
      <c r="C116" s="135"/>
      <c r="D116" s="135"/>
      <c r="E116" s="141"/>
      <c r="F116" s="139"/>
      <c r="G116" s="126"/>
      <c r="H116" s="126"/>
      <c r="I116" s="126"/>
      <c r="J116" s="126"/>
      <c r="K116" s="127"/>
      <c r="L116" s="127"/>
      <c r="M116" s="127"/>
      <c r="N116" s="143"/>
      <c r="O116" s="143"/>
      <c r="P116" s="39" t="str">
        <f t="shared" si="38"/>
        <v/>
      </c>
      <c r="Q116" s="39" t="str">
        <f t="shared" si="39"/>
        <v/>
      </c>
      <c r="R116" s="39" t="str">
        <f t="shared" si="40"/>
        <v/>
      </c>
      <c r="S116" s="168" t="str">
        <f t="shared" si="41"/>
        <v/>
      </c>
      <c r="T116" s="140"/>
      <c r="U116" s="39" t="str">
        <f t="shared" si="42"/>
        <v/>
      </c>
      <c r="V116" s="39"/>
      <c r="W116" s="138"/>
    </row>
    <row r="117" spans="2:23" ht="18" customHeight="1" x14ac:dyDescent="0.15">
      <c r="B117" s="144" t="str">
        <f t="shared" ca="1" si="43"/>
        <v>-</v>
      </c>
      <c r="C117" s="135"/>
      <c r="D117" s="135"/>
      <c r="E117" s="141"/>
      <c r="F117" s="139"/>
      <c r="G117" s="126"/>
      <c r="H117" s="126"/>
      <c r="I117" s="126"/>
      <c r="J117" s="126"/>
      <c r="K117" s="127"/>
      <c r="L117" s="127"/>
      <c r="M117" s="127"/>
      <c r="N117" s="143"/>
      <c r="O117" s="143"/>
      <c r="P117" s="39" t="str">
        <f t="shared" si="38"/>
        <v/>
      </c>
      <c r="Q117" s="39" t="str">
        <f t="shared" si="39"/>
        <v/>
      </c>
      <c r="R117" s="39" t="str">
        <f t="shared" si="40"/>
        <v/>
      </c>
      <c r="S117" s="168" t="str">
        <f t="shared" si="41"/>
        <v/>
      </c>
      <c r="T117" s="140"/>
      <c r="U117" s="39" t="str">
        <f t="shared" si="42"/>
        <v/>
      </c>
      <c r="V117" s="39"/>
      <c r="W117" s="138"/>
    </row>
    <row r="118" spans="2:23" ht="18" customHeight="1" x14ac:dyDescent="0.15">
      <c r="B118" s="144" t="str">
        <f t="shared" ca="1" si="43"/>
        <v>-</v>
      </c>
      <c r="C118" s="135"/>
      <c r="D118" s="135"/>
      <c r="E118" s="141"/>
      <c r="F118" s="139"/>
      <c r="G118" s="126"/>
      <c r="H118" s="126"/>
      <c r="I118" s="126"/>
      <c r="J118" s="126"/>
      <c r="K118" s="127"/>
      <c r="L118" s="127"/>
      <c r="M118" s="127"/>
      <c r="N118" s="143"/>
      <c r="O118" s="143"/>
      <c r="P118" s="39" t="str">
        <f t="shared" si="38"/>
        <v/>
      </c>
      <c r="Q118" s="39" t="str">
        <f t="shared" si="39"/>
        <v/>
      </c>
      <c r="R118" s="39" t="str">
        <f t="shared" si="40"/>
        <v/>
      </c>
      <c r="S118" s="168" t="str">
        <f t="shared" si="41"/>
        <v/>
      </c>
      <c r="T118" s="140"/>
      <c r="U118" s="39" t="str">
        <f t="shared" si="42"/>
        <v/>
      </c>
      <c r="V118" s="39"/>
      <c r="W118" s="138"/>
    </row>
    <row r="119" spans="2:23" ht="18" customHeight="1" x14ac:dyDescent="0.15">
      <c r="B119" s="144" t="str">
        <f t="shared" ca="1" si="43"/>
        <v>-</v>
      </c>
      <c r="C119" s="135"/>
      <c r="D119" s="135"/>
      <c r="E119" s="141"/>
      <c r="F119" s="139"/>
      <c r="G119" s="126"/>
      <c r="H119" s="126"/>
      <c r="I119" s="126"/>
      <c r="J119" s="126"/>
      <c r="K119" s="127"/>
      <c r="L119" s="127"/>
      <c r="M119" s="127"/>
      <c r="N119" s="143"/>
      <c r="O119" s="143"/>
      <c r="P119" s="39" t="str">
        <f t="shared" si="38"/>
        <v/>
      </c>
      <c r="Q119" s="39" t="str">
        <f t="shared" si="39"/>
        <v/>
      </c>
      <c r="R119" s="39" t="str">
        <f t="shared" si="40"/>
        <v/>
      </c>
      <c r="S119" s="168" t="str">
        <f t="shared" si="41"/>
        <v/>
      </c>
      <c r="T119" s="140"/>
      <c r="U119" s="39" t="str">
        <f t="shared" si="42"/>
        <v/>
      </c>
      <c r="V119" s="39"/>
      <c r="W119" s="138"/>
    </row>
    <row r="120" spans="2:23" ht="18" customHeight="1" x14ac:dyDescent="0.15">
      <c r="B120" s="144" t="str">
        <f t="shared" ca="1" si="43"/>
        <v>-</v>
      </c>
      <c r="C120" s="135"/>
      <c r="D120" s="135"/>
      <c r="E120" s="141"/>
      <c r="F120" s="139"/>
      <c r="G120" s="126"/>
      <c r="H120" s="126"/>
      <c r="I120" s="126"/>
      <c r="J120" s="126"/>
      <c r="K120" s="127"/>
      <c r="L120" s="127"/>
      <c r="M120" s="127"/>
      <c r="N120" s="143"/>
      <c r="O120" s="143"/>
      <c r="P120" s="39" t="str">
        <f t="shared" si="38"/>
        <v/>
      </c>
      <c r="Q120" s="39" t="str">
        <f t="shared" si="39"/>
        <v/>
      </c>
      <c r="R120" s="39" t="str">
        <f t="shared" si="40"/>
        <v/>
      </c>
      <c r="S120" s="168" t="str">
        <f t="shared" si="41"/>
        <v/>
      </c>
      <c r="T120" s="140"/>
      <c r="U120" s="39" t="str">
        <f t="shared" si="42"/>
        <v/>
      </c>
      <c r="V120" s="39"/>
      <c r="W120" s="138"/>
    </row>
    <row r="121" spans="2:23" ht="18" customHeight="1" x14ac:dyDescent="0.15">
      <c r="B121" s="144" t="str">
        <f t="shared" ca="1" si="43"/>
        <v>-</v>
      </c>
      <c r="C121" s="135"/>
      <c r="D121" s="135"/>
      <c r="E121" s="141"/>
      <c r="F121" s="139"/>
      <c r="G121" s="126"/>
      <c r="H121" s="126"/>
      <c r="I121" s="126"/>
      <c r="J121" s="126"/>
      <c r="K121" s="127"/>
      <c r="L121" s="127"/>
      <c r="M121" s="127"/>
      <c r="N121" s="143"/>
      <c r="O121" s="143"/>
      <c r="P121" s="39" t="str">
        <f t="shared" si="38"/>
        <v/>
      </c>
      <c r="Q121" s="39" t="str">
        <f t="shared" si="39"/>
        <v/>
      </c>
      <c r="R121" s="39" t="str">
        <f t="shared" si="40"/>
        <v/>
      </c>
      <c r="S121" s="168" t="str">
        <f t="shared" si="41"/>
        <v/>
      </c>
      <c r="T121" s="140"/>
      <c r="U121" s="39" t="str">
        <f t="shared" si="42"/>
        <v/>
      </c>
      <c r="V121" s="39"/>
      <c r="W121" s="138"/>
    </row>
    <row r="122" spans="2:23" ht="18" customHeight="1" x14ac:dyDescent="0.15">
      <c r="B122" s="144" t="str">
        <f t="shared" ca="1" si="43"/>
        <v>-</v>
      </c>
      <c r="C122" s="135"/>
      <c r="D122" s="135"/>
      <c r="E122" s="141"/>
      <c r="F122" s="139"/>
      <c r="G122" s="126"/>
      <c r="H122" s="126"/>
      <c r="I122" s="126"/>
      <c r="J122" s="126"/>
      <c r="K122" s="127"/>
      <c r="L122" s="127"/>
      <c r="M122" s="127"/>
      <c r="N122" s="143"/>
      <c r="O122" s="143"/>
      <c r="P122" s="39" t="str">
        <f t="shared" si="38"/>
        <v/>
      </c>
      <c r="Q122" s="39" t="str">
        <f t="shared" si="39"/>
        <v/>
      </c>
      <c r="R122" s="39" t="str">
        <f t="shared" si="40"/>
        <v/>
      </c>
      <c r="S122" s="168" t="str">
        <f t="shared" si="41"/>
        <v/>
      </c>
      <c r="T122" s="140"/>
      <c r="U122" s="39" t="str">
        <f t="shared" si="42"/>
        <v/>
      </c>
      <c r="V122" s="39"/>
      <c r="W122" s="138"/>
    </row>
    <row r="123" spans="2:23" ht="18" customHeight="1" x14ac:dyDescent="0.15">
      <c r="B123" s="144" t="str">
        <f t="shared" ca="1" si="43"/>
        <v>-</v>
      </c>
      <c r="C123" s="135"/>
      <c r="D123" s="135"/>
      <c r="E123" s="141"/>
      <c r="F123" s="139"/>
      <c r="G123" s="126"/>
      <c r="H123" s="126"/>
      <c r="I123" s="126"/>
      <c r="J123" s="126"/>
      <c r="K123" s="127"/>
      <c r="L123" s="127"/>
      <c r="M123" s="127"/>
      <c r="N123" s="143"/>
      <c r="O123" s="143"/>
      <c r="P123" s="39" t="str">
        <f t="shared" si="38"/>
        <v/>
      </c>
      <c r="Q123" s="39" t="str">
        <f t="shared" si="39"/>
        <v/>
      </c>
      <c r="R123" s="39" t="str">
        <f t="shared" si="40"/>
        <v/>
      </c>
      <c r="S123" s="168" t="str">
        <f t="shared" si="41"/>
        <v/>
      </c>
      <c r="T123" s="140"/>
      <c r="U123" s="39" t="str">
        <f t="shared" si="42"/>
        <v/>
      </c>
      <c r="V123" s="39"/>
      <c r="W123" s="138"/>
    </row>
    <row r="124" spans="2:23" ht="18" customHeight="1" x14ac:dyDescent="0.15">
      <c r="B124" s="144" t="str">
        <f t="shared" ca="1" si="43"/>
        <v>-</v>
      </c>
      <c r="C124" s="135"/>
      <c r="D124" s="135"/>
      <c r="E124" s="141"/>
      <c r="F124" s="139"/>
      <c r="G124" s="126"/>
      <c r="H124" s="126"/>
      <c r="I124" s="126"/>
      <c r="J124" s="126"/>
      <c r="K124" s="127"/>
      <c r="L124" s="127"/>
      <c r="M124" s="127"/>
      <c r="N124" s="143"/>
      <c r="O124" s="143"/>
      <c r="P124" s="39" t="str">
        <f t="shared" si="38"/>
        <v/>
      </c>
      <c r="Q124" s="39" t="str">
        <f t="shared" si="39"/>
        <v/>
      </c>
      <c r="R124" s="39" t="str">
        <f t="shared" si="40"/>
        <v/>
      </c>
      <c r="S124" s="168" t="str">
        <f t="shared" si="41"/>
        <v/>
      </c>
      <c r="T124" s="140"/>
      <c r="U124" s="39" t="str">
        <f t="shared" si="42"/>
        <v/>
      </c>
      <c r="V124" s="39"/>
      <c r="W124" s="138"/>
    </row>
    <row r="125" spans="2:23" ht="18" customHeight="1" x14ac:dyDescent="0.15">
      <c r="B125" s="144" t="str">
        <f t="shared" ca="1" si="43"/>
        <v>-</v>
      </c>
      <c r="C125" s="135"/>
      <c r="D125" s="135"/>
      <c r="E125" s="141"/>
      <c r="F125" s="139"/>
      <c r="G125" s="126"/>
      <c r="H125" s="126"/>
      <c r="I125" s="126"/>
      <c r="J125" s="126"/>
      <c r="K125" s="127"/>
      <c r="L125" s="127"/>
      <c r="M125" s="127"/>
      <c r="N125" s="143"/>
      <c r="O125" s="143"/>
      <c r="P125" s="39" t="str">
        <f t="shared" si="38"/>
        <v/>
      </c>
      <c r="Q125" s="39" t="str">
        <f t="shared" si="39"/>
        <v/>
      </c>
      <c r="R125" s="39" t="str">
        <f t="shared" si="40"/>
        <v/>
      </c>
      <c r="S125" s="168" t="str">
        <f t="shared" si="41"/>
        <v/>
      </c>
      <c r="T125" s="140"/>
      <c r="U125" s="39" t="str">
        <f t="shared" si="42"/>
        <v/>
      </c>
      <c r="V125" s="39"/>
      <c r="W125" s="138"/>
    </row>
    <row r="126" spans="2:23" ht="18" customHeight="1" x14ac:dyDescent="0.15">
      <c r="B126" s="144" t="str">
        <f t="shared" ca="1" si="43"/>
        <v>-</v>
      </c>
      <c r="C126" s="135"/>
      <c r="D126" s="135"/>
      <c r="E126" s="141"/>
      <c r="F126" s="139"/>
      <c r="G126" s="126"/>
      <c r="H126" s="126"/>
      <c r="I126" s="126"/>
      <c r="J126" s="126"/>
      <c r="K126" s="127"/>
      <c r="L126" s="127"/>
      <c r="M126" s="127"/>
      <c r="N126" s="143"/>
      <c r="O126" s="143"/>
      <c r="P126" s="39" t="str">
        <f t="shared" si="38"/>
        <v/>
      </c>
      <c r="Q126" s="39" t="str">
        <f t="shared" si="39"/>
        <v/>
      </c>
      <c r="R126" s="39" t="str">
        <f t="shared" si="40"/>
        <v/>
      </c>
      <c r="S126" s="168" t="str">
        <f t="shared" si="41"/>
        <v/>
      </c>
      <c r="T126" s="140"/>
      <c r="U126" s="39" t="str">
        <f t="shared" si="42"/>
        <v/>
      </c>
      <c r="V126" s="39"/>
      <c r="W126" s="138"/>
    </row>
    <row r="127" spans="2:23" ht="18" customHeight="1" x14ac:dyDescent="0.15">
      <c r="B127" s="144" t="str">
        <f t="shared" ca="1" si="43"/>
        <v>-</v>
      </c>
      <c r="C127" s="135"/>
      <c r="D127" s="135"/>
      <c r="E127" s="141"/>
      <c r="F127" s="139"/>
      <c r="G127" s="126"/>
      <c r="H127" s="126"/>
      <c r="I127" s="126"/>
      <c r="J127" s="126"/>
      <c r="K127" s="127"/>
      <c r="L127" s="127"/>
      <c r="M127" s="127"/>
      <c r="N127" s="143"/>
      <c r="O127" s="143"/>
      <c r="P127" s="39" t="str">
        <f t="shared" si="38"/>
        <v/>
      </c>
      <c r="Q127" s="39" t="str">
        <f t="shared" si="39"/>
        <v/>
      </c>
      <c r="R127" s="39" t="str">
        <f t="shared" si="40"/>
        <v/>
      </c>
      <c r="S127" s="168" t="str">
        <f t="shared" si="41"/>
        <v/>
      </c>
      <c r="T127" s="140"/>
      <c r="U127" s="39" t="str">
        <f t="shared" si="42"/>
        <v/>
      </c>
      <c r="V127" s="39"/>
      <c r="W127" s="138"/>
    </row>
    <row r="128" spans="2:23" ht="18" customHeight="1" x14ac:dyDescent="0.15">
      <c r="B128" s="144" t="str">
        <f t="shared" ca="1" si="43"/>
        <v>-</v>
      </c>
      <c r="C128" s="135"/>
      <c r="D128" s="135"/>
      <c r="E128" s="141"/>
      <c r="F128" s="139"/>
      <c r="G128" s="126"/>
      <c r="H128" s="126"/>
      <c r="I128" s="126"/>
      <c r="J128" s="126"/>
      <c r="K128" s="127"/>
      <c r="L128" s="127"/>
      <c r="M128" s="127"/>
      <c r="N128" s="143"/>
      <c r="O128" s="143"/>
      <c r="P128" s="39" t="str">
        <f t="shared" si="38"/>
        <v/>
      </c>
      <c r="Q128" s="39" t="str">
        <f t="shared" si="39"/>
        <v/>
      </c>
      <c r="R128" s="39" t="str">
        <f t="shared" si="40"/>
        <v/>
      </c>
      <c r="S128" s="168" t="str">
        <f t="shared" si="41"/>
        <v/>
      </c>
      <c r="T128" s="140"/>
      <c r="U128" s="39" t="str">
        <f t="shared" si="42"/>
        <v/>
      </c>
      <c r="V128" s="39"/>
      <c r="W128" s="138"/>
    </row>
    <row r="129" spans="2:23" ht="18" customHeight="1" x14ac:dyDescent="0.15">
      <c r="B129" s="144" t="str">
        <f t="shared" ca="1" si="43"/>
        <v>-</v>
      </c>
      <c r="C129" s="135"/>
      <c r="D129" s="135"/>
      <c r="E129" s="141"/>
      <c r="F129" s="139"/>
      <c r="G129" s="126"/>
      <c r="H129" s="126"/>
      <c r="I129" s="126"/>
      <c r="J129" s="126"/>
      <c r="K129" s="127"/>
      <c r="L129" s="127"/>
      <c r="M129" s="127"/>
      <c r="N129" s="143"/>
      <c r="O129" s="143"/>
      <c r="P129" s="39" t="str">
        <f t="shared" si="38"/>
        <v/>
      </c>
      <c r="Q129" s="39" t="str">
        <f t="shared" si="39"/>
        <v/>
      </c>
      <c r="R129" s="39" t="str">
        <f t="shared" si="40"/>
        <v/>
      </c>
      <c r="S129" s="168" t="str">
        <f t="shared" si="41"/>
        <v/>
      </c>
      <c r="T129" s="140"/>
      <c r="U129" s="39" t="str">
        <f t="shared" si="42"/>
        <v/>
      </c>
      <c r="V129" s="39"/>
      <c r="W129" s="138"/>
    </row>
    <row r="130" spans="2:23" ht="18" customHeight="1" x14ac:dyDescent="0.15">
      <c r="B130" s="144" t="str">
        <f t="shared" ca="1" si="43"/>
        <v>-</v>
      </c>
      <c r="C130" s="135"/>
      <c r="D130" s="135"/>
      <c r="E130" s="141"/>
      <c r="F130" s="139"/>
      <c r="G130" s="126"/>
      <c r="H130" s="126"/>
      <c r="I130" s="126"/>
      <c r="J130" s="126"/>
      <c r="K130" s="127"/>
      <c r="L130" s="127"/>
      <c r="M130" s="127"/>
      <c r="N130" s="143"/>
      <c r="O130" s="143"/>
      <c r="P130" s="39" t="str">
        <f t="shared" si="38"/>
        <v/>
      </c>
      <c r="Q130" s="39" t="str">
        <f t="shared" si="39"/>
        <v/>
      </c>
      <c r="R130" s="39" t="str">
        <f t="shared" si="40"/>
        <v/>
      </c>
      <c r="S130" s="168" t="str">
        <f t="shared" si="41"/>
        <v/>
      </c>
      <c r="T130" s="140"/>
      <c r="U130" s="39" t="str">
        <f t="shared" si="42"/>
        <v/>
      </c>
      <c r="V130" s="39"/>
      <c r="W130" s="138"/>
    </row>
    <row r="131" spans="2:23" ht="18" customHeight="1" x14ac:dyDescent="0.15">
      <c r="B131" s="144" t="str">
        <f t="shared" ca="1" si="43"/>
        <v>-</v>
      </c>
      <c r="C131" s="135"/>
      <c r="D131" s="135"/>
      <c r="E131" s="141"/>
      <c r="F131" s="139"/>
      <c r="G131" s="126"/>
      <c r="H131" s="126"/>
      <c r="I131" s="126"/>
      <c r="J131" s="126"/>
      <c r="K131" s="127"/>
      <c r="L131" s="127"/>
      <c r="M131" s="127"/>
      <c r="N131" s="143"/>
      <c r="O131" s="143"/>
      <c r="P131" s="39" t="str">
        <f t="shared" si="38"/>
        <v/>
      </c>
      <c r="Q131" s="39" t="str">
        <f t="shared" si="39"/>
        <v/>
      </c>
      <c r="R131" s="39" t="str">
        <f t="shared" si="40"/>
        <v/>
      </c>
      <c r="S131" s="168" t="str">
        <f t="shared" si="41"/>
        <v/>
      </c>
      <c r="T131" s="140"/>
      <c r="U131" s="39" t="str">
        <f t="shared" si="42"/>
        <v/>
      </c>
      <c r="V131" s="39"/>
      <c r="W131" s="138"/>
    </row>
    <row r="132" spans="2:23" ht="18" customHeight="1" x14ac:dyDescent="0.15">
      <c r="B132" s="144" t="str">
        <f t="shared" ca="1" si="43"/>
        <v>-</v>
      </c>
      <c r="C132" s="135"/>
      <c r="D132" s="135"/>
      <c r="E132" s="141"/>
      <c r="F132" s="139"/>
      <c r="G132" s="126"/>
      <c r="H132" s="126"/>
      <c r="I132" s="126"/>
      <c r="J132" s="126"/>
      <c r="K132" s="127"/>
      <c r="L132" s="127"/>
      <c r="M132" s="127"/>
      <c r="N132" s="143"/>
      <c r="O132" s="143"/>
      <c r="P132" s="39" t="str">
        <f t="shared" si="38"/>
        <v/>
      </c>
      <c r="Q132" s="39" t="str">
        <f t="shared" si="39"/>
        <v/>
      </c>
      <c r="R132" s="39" t="str">
        <f t="shared" si="40"/>
        <v/>
      </c>
      <c r="S132" s="168" t="str">
        <f t="shared" si="41"/>
        <v/>
      </c>
      <c r="T132" s="140"/>
      <c r="U132" s="39" t="str">
        <f t="shared" si="42"/>
        <v/>
      </c>
      <c r="V132" s="39"/>
      <c r="W132" s="138"/>
    </row>
    <row r="133" spans="2:23" ht="18" customHeight="1" x14ac:dyDescent="0.15">
      <c r="B133" s="144" t="str">
        <f t="shared" ca="1" si="43"/>
        <v>-</v>
      </c>
      <c r="C133" s="135"/>
      <c r="D133" s="135"/>
      <c r="E133" s="141"/>
      <c r="F133" s="139"/>
      <c r="G133" s="126"/>
      <c r="H133" s="126"/>
      <c r="I133" s="126"/>
      <c r="J133" s="126"/>
      <c r="K133" s="127"/>
      <c r="L133" s="127"/>
      <c r="M133" s="127"/>
      <c r="N133" s="143"/>
      <c r="O133" s="143"/>
      <c r="P133" s="39" t="str">
        <f t="shared" si="38"/>
        <v/>
      </c>
      <c r="Q133" s="39" t="str">
        <f t="shared" si="39"/>
        <v/>
      </c>
      <c r="R133" s="39" t="str">
        <f t="shared" si="40"/>
        <v/>
      </c>
      <c r="S133" s="168" t="str">
        <f t="shared" si="41"/>
        <v/>
      </c>
      <c r="T133" s="140"/>
      <c r="U133" s="39" t="str">
        <f t="shared" si="42"/>
        <v/>
      </c>
      <c r="V133" s="39"/>
      <c r="W133" s="138"/>
    </row>
    <row r="134" spans="2:23" ht="18" customHeight="1" x14ac:dyDescent="0.15">
      <c r="B134" s="144" t="str">
        <f t="shared" ca="1" si="43"/>
        <v>-</v>
      </c>
      <c r="C134" s="135"/>
      <c r="D134" s="135"/>
      <c r="E134" s="141"/>
      <c r="F134" s="139"/>
      <c r="G134" s="126"/>
      <c r="H134" s="126"/>
      <c r="I134" s="126"/>
      <c r="J134" s="126"/>
      <c r="K134" s="127"/>
      <c r="L134" s="127"/>
      <c r="M134" s="127"/>
      <c r="N134" s="143"/>
      <c r="O134" s="143"/>
      <c r="P134" s="39" t="str">
        <f t="shared" si="38"/>
        <v/>
      </c>
      <c r="Q134" s="39" t="str">
        <f t="shared" si="39"/>
        <v/>
      </c>
      <c r="R134" s="39" t="str">
        <f t="shared" si="40"/>
        <v/>
      </c>
      <c r="S134" s="168" t="str">
        <f t="shared" si="41"/>
        <v/>
      </c>
      <c r="T134" s="140"/>
      <c r="U134" s="39" t="str">
        <f t="shared" si="42"/>
        <v/>
      </c>
      <c r="V134" s="39"/>
      <c r="W134" s="138"/>
    </row>
    <row r="135" spans="2:23" ht="18" customHeight="1" x14ac:dyDescent="0.15">
      <c r="B135" s="144" t="str">
        <f t="shared" ca="1" si="43"/>
        <v>-</v>
      </c>
      <c r="C135" s="135"/>
      <c r="D135" s="135"/>
      <c r="E135" s="141"/>
      <c r="F135" s="139"/>
      <c r="G135" s="126"/>
      <c r="H135" s="126"/>
      <c r="I135" s="126"/>
      <c r="J135" s="126"/>
      <c r="K135" s="127"/>
      <c r="L135" s="127"/>
      <c r="M135" s="127"/>
      <c r="N135" s="143"/>
      <c r="O135" s="143"/>
      <c r="P135" s="39" t="str">
        <f t="shared" si="38"/>
        <v/>
      </c>
      <c r="Q135" s="39" t="str">
        <f t="shared" si="39"/>
        <v/>
      </c>
      <c r="R135" s="39" t="str">
        <f t="shared" si="40"/>
        <v/>
      </c>
      <c r="S135" s="168" t="str">
        <f t="shared" si="41"/>
        <v/>
      </c>
      <c r="T135" s="140"/>
      <c r="U135" s="39" t="str">
        <f t="shared" si="42"/>
        <v/>
      </c>
      <c r="V135" s="39"/>
      <c r="W135" s="138"/>
    </row>
    <row r="136" spans="2:23" ht="18" customHeight="1" x14ac:dyDescent="0.15">
      <c r="B136" s="144" t="str">
        <f t="shared" ca="1" si="43"/>
        <v>-</v>
      </c>
      <c r="C136" s="135"/>
      <c r="D136" s="135"/>
      <c r="E136" s="141"/>
      <c r="F136" s="139"/>
      <c r="G136" s="126"/>
      <c r="H136" s="126"/>
      <c r="I136" s="126"/>
      <c r="J136" s="126"/>
      <c r="K136" s="127"/>
      <c r="L136" s="127"/>
      <c r="M136" s="127"/>
      <c r="N136" s="143"/>
      <c r="O136" s="143"/>
      <c r="P136" s="39" t="str">
        <f t="shared" si="38"/>
        <v/>
      </c>
      <c r="Q136" s="39" t="str">
        <f t="shared" si="39"/>
        <v/>
      </c>
      <c r="R136" s="39" t="str">
        <f t="shared" si="40"/>
        <v/>
      </c>
      <c r="S136" s="168" t="str">
        <f t="shared" si="41"/>
        <v/>
      </c>
      <c r="T136" s="140"/>
      <c r="U136" s="39" t="str">
        <f t="shared" si="42"/>
        <v/>
      </c>
      <c r="V136" s="39"/>
      <c r="W136" s="138"/>
    </row>
    <row r="137" spans="2:23" ht="18" customHeight="1" x14ac:dyDescent="0.15">
      <c r="B137" s="144" t="str">
        <f t="shared" ca="1" si="43"/>
        <v>-</v>
      </c>
      <c r="C137" s="135"/>
      <c r="D137" s="135"/>
      <c r="E137" s="141"/>
      <c r="F137" s="139"/>
      <c r="G137" s="126"/>
      <c r="H137" s="126"/>
      <c r="I137" s="126"/>
      <c r="J137" s="126"/>
      <c r="K137" s="127"/>
      <c r="L137" s="127"/>
      <c r="M137" s="127"/>
      <c r="N137" s="143"/>
      <c r="O137" s="143"/>
      <c r="P137" s="39" t="str">
        <f t="shared" si="38"/>
        <v/>
      </c>
      <c r="Q137" s="39" t="str">
        <f t="shared" si="39"/>
        <v/>
      </c>
      <c r="R137" s="39" t="str">
        <f t="shared" si="40"/>
        <v/>
      </c>
      <c r="S137" s="168" t="str">
        <f t="shared" si="41"/>
        <v/>
      </c>
      <c r="T137" s="140"/>
      <c r="U137" s="39" t="str">
        <f t="shared" si="42"/>
        <v/>
      </c>
      <c r="V137" s="39"/>
      <c r="W137" s="138"/>
    </row>
    <row r="138" spans="2:23" ht="18" customHeight="1" x14ac:dyDescent="0.15">
      <c r="B138" s="144" t="str">
        <f t="shared" ca="1" si="43"/>
        <v>-</v>
      </c>
      <c r="C138" s="135"/>
      <c r="D138" s="135"/>
      <c r="E138" s="141"/>
      <c r="F138" s="139"/>
      <c r="G138" s="126"/>
      <c r="H138" s="126"/>
      <c r="I138" s="126"/>
      <c r="J138" s="126"/>
      <c r="K138" s="127"/>
      <c r="L138" s="127"/>
      <c r="M138" s="127"/>
      <c r="N138" s="143"/>
      <c r="O138" s="143"/>
      <c r="P138" s="39" t="str">
        <f t="shared" si="38"/>
        <v/>
      </c>
      <c r="Q138" s="39" t="str">
        <f t="shared" si="39"/>
        <v/>
      </c>
      <c r="R138" s="39" t="str">
        <f t="shared" si="40"/>
        <v/>
      </c>
      <c r="S138" s="168" t="str">
        <f t="shared" si="41"/>
        <v/>
      </c>
      <c r="T138" s="140"/>
      <c r="U138" s="39" t="str">
        <f t="shared" si="42"/>
        <v/>
      </c>
      <c r="V138" s="39"/>
      <c r="W138" s="138"/>
    </row>
    <row r="139" spans="2:23" ht="18" customHeight="1" x14ac:dyDescent="0.15">
      <c r="B139" s="144" t="str">
        <f t="shared" ca="1" si="43"/>
        <v>-</v>
      </c>
      <c r="C139" s="135"/>
      <c r="D139" s="135"/>
      <c r="E139" s="141"/>
      <c r="F139" s="139"/>
      <c r="G139" s="126"/>
      <c r="H139" s="126"/>
      <c r="I139" s="126"/>
      <c r="J139" s="126"/>
      <c r="K139" s="127"/>
      <c r="L139" s="127"/>
      <c r="M139" s="127"/>
      <c r="N139" s="143"/>
      <c r="O139" s="143"/>
      <c r="P139" s="39" t="str">
        <f t="shared" si="38"/>
        <v/>
      </c>
      <c r="Q139" s="39" t="str">
        <f t="shared" si="39"/>
        <v/>
      </c>
      <c r="R139" s="39" t="str">
        <f t="shared" si="40"/>
        <v/>
      </c>
      <c r="S139" s="168" t="str">
        <f t="shared" si="41"/>
        <v/>
      </c>
      <c r="T139" s="140"/>
      <c r="U139" s="39" t="str">
        <f t="shared" si="42"/>
        <v/>
      </c>
      <c r="V139" s="39"/>
      <c r="W139" s="138"/>
    </row>
    <row r="140" spans="2:23" ht="18" customHeight="1" x14ac:dyDescent="0.15">
      <c r="B140" s="144" t="str">
        <f t="shared" ca="1" si="43"/>
        <v>-</v>
      </c>
      <c r="C140" s="135"/>
      <c r="D140" s="135"/>
      <c r="E140" s="141"/>
      <c r="F140" s="139"/>
      <c r="G140" s="126"/>
      <c r="H140" s="126"/>
      <c r="I140" s="126"/>
      <c r="J140" s="126"/>
      <c r="K140" s="127"/>
      <c r="L140" s="127"/>
      <c r="M140" s="127"/>
      <c r="N140" s="143"/>
      <c r="O140" s="143"/>
      <c r="P140" s="39" t="str">
        <f t="shared" si="38"/>
        <v/>
      </c>
      <c r="Q140" s="39" t="str">
        <f t="shared" si="39"/>
        <v/>
      </c>
      <c r="R140" s="39" t="str">
        <f t="shared" si="40"/>
        <v/>
      </c>
      <c r="S140" s="168" t="str">
        <f t="shared" si="41"/>
        <v/>
      </c>
      <c r="T140" s="140"/>
      <c r="U140" s="39" t="str">
        <f t="shared" si="42"/>
        <v/>
      </c>
      <c r="V140" s="39"/>
      <c r="W140" s="138"/>
    </row>
    <row r="141" spans="2:23" ht="18" customHeight="1" x14ac:dyDescent="0.15">
      <c r="B141" s="144" t="str">
        <f t="shared" ca="1" si="43"/>
        <v>-</v>
      </c>
      <c r="C141" s="135"/>
      <c r="D141" s="135"/>
      <c r="E141" s="141"/>
      <c r="F141" s="139"/>
      <c r="G141" s="126"/>
      <c r="H141" s="126"/>
      <c r="I141" s="126"/>
      <c r="J141" s="126"/>
      <c r="K141" s="127"/>
      <c r="L141" s="127"/>
      <c r="M141" s="127"/>
      <c r="N141" s="143"/>
      <c r="O141" s="143"/>
      <c r="P141" s="39" t="str">
        <f t="shared" si="38"/>
        <v/>
      </c>
      <c r="Q141" s="39" t="str">
        <f t="shared" si="39"/>
        <v/>
      </c>
      <c r="R141" s="39" t="str">
        <f t="shared" si="40"/>
        <v/>
      </c>
      <c r="S141" s="168" t="str">
        <f t="shared" si="41"/>
        <v/>
      </c>
      <c r="T141" s="140"/>
      <c r="U141" s="39" t="str">
        <f t="shared" si="42"/>
        <v/>
      </c>
      <c r="V141" s="39"/>
      <c r="W141" s="138"/>
    </row>
    <row r="142" spans="2:23" ht="18" customHeight="1" x14ac:dyDescent="0.15">
      <c r="B142" s="144" t="str">
        <f t="shared" ca="1" si="43"/>
        <v>-</v>
      </c>
      <c r="C142" s="135"/>
      <c r="D142" s="135"/>
      <c r="E142" s="141"/>
      <c r="F142" s="139"/>
      <c r="G142" s="126"/>
      <c r="H142" s="126"/>
      <c r="I142" s="126"/>
      <c r="J142" s="126"/>
      <c r="K142" s="127"/>
      <c r="L142" s="127"/>
      <c r="M142" s="127"/>
      <c r="N142" s="143"/>
      <c r="O142" s="143"/>
      <c r="P142" s="39" t="str">
        <f t="shared" si="38"/>
        <v/>
      </c>
      <c r="Q142" s="39" t="str">
        <f t="shared" si="39"/>
        <v/>
      </c>
      <c r="R142" s="39" t="str">
        <f t="shared" si="40"/>
        <v/>
      </c>
      <c r="S142" s="168" t="str">
        <f t="shared" si="41"/>
        <v/>
      </c>
      <c r="T142" s="140"/>
      <c r="U142" s="39" t="str">
        <f t="shared" si="42"/>
        <v/>
      </c>
      <c r="V142" s="39"/>
      <c r="W142" s="138"/>
    </row>
    <row r="143" spans="2:23" ht="18" customHeight="1" x14ac:dyDescent="0.15">
      <c r="B143" s="144" t="str">
        <f t="shared" ca="1" si="43"/>
        <v>-</v>
      </c>
      <c r="C143" s="135"/>
      <c r="D143" s="135"/>
      <c r="E143" s="141"/>
      <c r="F143" s="139"/>
      <c r="G143" s="126"/>
      <c r="H143" s="126"/>
      <c r="I143" s="126"/>
      <c r="J143" s="126"/>
      <c r="K143" s="127"/>
      <c r="L143" s="127"/>
      <c r="M143" s="127"/>
      <c r="N143" s="143"/>
      <c r="O143" s="143"/>
      <c r="P143" s="39" t="str">
        <f t="shared" si="38"/>
        <v/>
      </c>
      <c r="Q143" s="39" t="str">
        <f t="shared" si="39"/>
        <v/>
      </c>
      <c r="R143" s="39" t="str">
        <f t="shared" si="40"/>
        <v/>
      </c>
      <c r="S143" s="168" t="str">
        <f t="shared" si="41"/>
        <v/>
      </c>
      <c r="T143" s="140"/>
      <c r="U143" s="39" t="str">
        <f t="shared" si="42"/>
        <v/>
      </c>
      <c r="V143" s="39"/>
      <c r="W143" s="138"/>
    </row>
    <row r="144" spans="2:23" ht="18" customHeight="1" x14ac:dyDescent="0.15">
      <c r="B144" s="144" t="str">
        <f t="shared" ca="1" si="43"/>
        <v>-</v>
      </c>
      <c r="C144" s="135"/>
      <c r="D144" s="135"/>
      <c r="E144" s="141"/>
      <c r="F144" s="139"/>
      <c r="G144" s="126"/>
      <c r="H144" s="126"/>
      <c r="I144" s="126"/>
      <c r="J144" s="126"/>
      <c r="K144" s="127"/>
      <c r="L144" s="127"/>
      <c r="M144" s="127"/>
      <c r="N144" s="143"/>
      <c r="O144" s="143"/>
      <c r="P144" s="39" t="str">
        <f t="shared" si="38"/>
        <v/>
      </c>
      <c r="Q144" s="39" t="str">
        <f t="shared" si="39"/>
        <v/>
      </c>
      <c r="R144" s="39" t="str">
        <f t="shared" si="40"/>
        <v/>
      </c>
      <c r="S144" s="168" t="str">
        <f t="shared" si="41"/>
        <v/>
      </c>
      <c r="T144" s="140"/>
      <c r="U144" s="39" t="str">
        <f t="shared" si="42"/>
        <v/>
      </c>
      <c r="V144" s="39"/>
      <c r="W144" s="138"/>
    </row>
    <row r="145" spans="2:23" ht="18" customHeight="1" x14ac:dyDescent="0.15">
      <c r="B145" s="144" t="str">
        <f t="shared" ca="1" si="43"/>
        <v>-</v>
      </c>
      <c r="C145" s="135"/>
      <c r="D145" s="135"/>
      <c r="E145" s="141"/>
      <c r="F145" s="139"/>
      <c r="G145" s="126"/>
      <c r="H145" s="126"/>
      <c r="I145" s="126"/>
      <c r="J145" s="126"/>
      <c r="K145" s="127"/>
      <c r="L145" s="127"/>
      <c r="M145" s="127"/>
      <c r="N145" s="143"/>
      <c r="O145" s="143"/>
      <c r="P145" s="39" t="str">
        <f t="shared" si="38"/>
        <v/>
      </c>
      <c r="Q145" s="39" t="str">
        <f t="shared" si="39"/>
        <v/>
      </c>
      <c r="R145" s="39" t="str">
        <f t="shared" si="40"/>
        <v/>
      </c>
      <c r="S145" s="168" t="str">
        <f t="shared" si="41"/>
        <v/>
      </c>
      <c r="T145" s="140"/>
      <c r="U145" s="39" t="str">
        <f t="shared" si="42"/>
        <v/>
      </c>
      <c r="V145" s="39"/>
      <c r="W145" s="138"/>
    </row>
    <row r="146" spans="2:23" ht="18" customHeight="1" x14ac:dyDescent="0.15">
      <c r="B146" s="144" t="str">
        <f t="shared" ca="1" si="43"/>
        <v>-</v>
      </c>
      <c r="C146" s="135"/>
      <c r="D146" s="135"/>
      <c r="E146" s="141"/>
      <c r="F146" s="139"/>
      <c r="G146" s="126"/>
      <c r="H146" s="126"/>
      <c r="I146" s="126"/>
      <c r="J146" s="126"/>
      <c r="K146" s="127"/>
      <c r="L146" s="127"/>
      <c r="M146" s="127"/>
      <c r="N146" s="143"/>
      <c r="O146" s="143"/>
      <c r="P146" s="39" t="str">
        <f t="shared" si="38"/>
        <v/>
      </c>
      <c r="Q146" s="39" t="str">
        <f t="shared" si="39"/>
        <v/>
      </c>
      <c r="R146" s="39" t="str">
        <f t="shared" si="40"/>
        <v/>
      </c>
      <c r="S146" s="168" t="str">
        <f t="shared" si="41"/>
        <v/>
      </c>
      <c r="T146" s="140"/>
      <c r="U146" s="39" t="str">
        <f t="shared" si="42"/>
        <v/>
      </c>
      <c r="V146" s="39"/>
      <c r="W146" s="138"/>
    </row>
    <row r="147" spans="2:23" ht="18" customHeight="1" x14ac:dyDescent="0.15">
      <c r="B147" s="144" t="str">
        <f t="shared" ca="1" si="43"/>
        <v>-</v>
      </c>
      <c r="C147" s="135"/>
      <c r="D147" s="135"/>
      <c r="E147" s="141"/>
      <c r="F147" s="139"/>
      <c r="G147" s="126"/>
      <c r="H147" s="126"/>
      <c r="I147" s="126"/>
      <c r="J147" s="126"/>
      <c r="K147" s="127"/>
      <c r="L147" s="127"/>
      <c r="M147" s="127"/>
      <c r="N147" s="143"/>
      <c r="O147" s="143"/>
      <c r="P147" s="39" t="str">
        <f t="shared" si="38"/>
        <v/>
      </c>
      <c r="Q147" s="39" t="str">
        <f t="shared" si="39"/>
        <v/>
      </c>
      <c r="R147" s="39" t="str">
        <f t="shared" si="40"/>
        <v/>
      </c>
      <c r="S147" s="168" t="str">
        <f t="shared" si="41"/>
        <v/>
      </c>
      <c r="T147" s="140"/>
      <c r="U147" s="39" t="str">
        <f t="shared" si="42"/>
        <v/>
      </c>
      <c r="V147" s="39"/>
      <c r="W147" s="138"/>
    </row>
    <row r="148" spans="2:23" ht="18" customHeight="1" x14ac:dyDescent="0.15">
      <c r="B148" s="144" t="str">
        <f t="shared" ca="1" si="43"/>
        <v>-</v>
      </c>
      <c r="C148" s="135"/>
      <c r="D148" s="135"/>
      <c r="E148" s="141"/>
      <c r="F148" s="139"/>
      <c r="G148" s="126"/>
      <c r="H148" s="126"/>
      <c r="I148" s="126"/>
      <c r="J148" s="126"/>
      <c r="K148" s="127"/>
      <c r="L148" s="127"/>
      <c r="M148" s="127"/>
      <c r="N148" s="143"/>
      <c r="O148" s="143"/>
      <c r="P148" s="39" t="str">
        <f t="shared" si="38"/>
        <v/>
      </c>
      <c r="Q148" s="39" t="str">
        <f t="shared" si="39"/>
        <v/>
      </c>
      <c r="R148" s="39" t="str">
        <f t="shared" si="40"/>
        <v/>
      </c>
      <c r="S148" s="168" t="str">
        <f t="shared" si="41"/>
        <v/>
      </c>
      <c r="T148" s="140"/>
      <c r="U148" s="39" t="str">
        <f t="shared" si="42"/>
        <v/>
      </c>
      <c r="V148" s="39"/>
      <c r="W148" s="138"/>
    </row>
    <row r="149" spans="2:23" ht="18" customHeight="1" x14ac:dyDescent="0.15">
      <c r="B149" s="144" t="str">
        <f t="shared" ca="1" si="43"/>
        <v>-</v>
      </c>
      <c r="C149" s="135"/>
      <c r="D149" s="135"/>
      <c r="E149" s="141"/>
      <c r="F149" s="139"/>
      <c r="G149" s="126"/>
      <c r="H149" s="126"/>
      <c r="I149" s="126"/>
      <c r="J149" s="126"/>
      <c r="K149" s="127"/>
      <c r="L149" s="127"/>
      <c r="M149" s="127"/>
      <c r="N149" s="143"/>
      <c r="O149" s="143"/>
      <c r="P149" s="39" t="str">
        <f t="shared" si="38"/>
        <v/>
      </c>
      <c r="Q149" s="39" t="str">
        <f t="shared" si="39"/>
        <v/>
      </c>
      <c r="R149" s="39" t="str">
        <f t="shared" si="40"/>
        <v/>
      </c>
      <c r="S149" s="168" t="str">
        <f t="shared" si="41"/>
        <v/>
      </c>
      <c r="T149" s="140"/>
      <c r="U149" s="39" t="str">
        <f t="shared" si="42"/>
        <v/>
      </c>
      <c r="V149" s="39"/>
      <c r="W149" s="138"/>
    </row>
    <row r="150" spans="2:23" ht="18" customHeight="1" x14ac:dyDescent="0.15">
      <c r="B150" s="144" t="str">
        <f t="shared" ca="1" si="43"/>
        <v>-</v>
      </c>
      <c r="C150" s="135"/>
      <c r="D150" s="135"/>
      <c r="E150" s="141"/>
      <c r="F150" s="139"/>
      <c r="G150" s="126"/>
      <c r="H150" s="126"/>
      <c r="I150" s="126"/>
      <c r="J150" s="126"/>
      <c r="K150" s="127"/>
      <c r="L150" s="127"/>
      <c r="M150" s="127"/>
      <c r="N150" s="143"/>
      <c r="O150" s="143"/>
      <c r="P150" s="39" t="str">
        <f t="shared" si="38"/>
        <v/>
      </c>
      <c r="Q150" s="39" t="str">
        <f t="shared" si="39"/>
        <v/>
      </c>
      <c r="R150" s="39" t="str">
        <f t="shared" si="40"/>
        <v/>
      </c>
      <c r="S150" s="168" t="str">
        <f t="shared" si="41"/>
        <v/>
      </c>
      <c r="T150" s="140"/>
      <c r="U150" s="39" t="str">
        <f t="shared" si="42"/>
        <v/>
      </c>
      <c r="V150" s="39"/>
      <c r="W150" s="138"/>
    </row>
    <row r="151" spans="2:23" ht="18" customHeight="1" x14ac:dyDescent="0.15">
      <c r="B151" s="144" t="str">
        <f t="shared" ca="1" si="43"/>
        <v>-</v>
      </c>
      <c r="C151" s="135"/>
      <c r="D151" s="135"/>
      <c r="E151" s="141"/>
      <c r="F151" s="139"/>
      <c r="G151" s="126"/>
      <c r="H151" s="126"/>
      <c r="I151" s="126"/>
      <c r="J151" s="126"/>
      <c r="K151" s="127"/>
      <c r="L151" s="127"/>
      <c r="M151" s="127"/>
      <c r="N151" s="143"/>
      <c r="O151" s="143"/>
      <c r="P151" s="39" t="str">
        <f t="shared" si="38"/>
        <v/>
      </c>
      <c r="Q151" s="39" t="str">
        <f t="shared" si="39"/>
        <v/>
      </c>
      <c r="R151" s="39" t="str">
        <f t="shared" si="40"/>
        <v/>
      </c>
      <c r="S151" s="168" t="str">
        <f t="shared" si="41"/>
        <v/>
      </c>
      <c r="T151" s="140"/>
      <c r="U151" s="39" t="str">
        <f t="shared" si="42"/>
        <v/>
      </c>
      <c r="V151" s="39"/>
      <c r="W151" s="138"/>
    </row>
    <row r="152" spans="2:23" ht="18" customHeight="1" x14ac:dyDescent="0.15">
      <c r="B152" s="144" t="str">
        <f t="shared" ca="1" si="43"/>
        <v>-</v>
      </c>
      <c r="C152" s="135"/>
      <c r="D152" s="135"/>
      <c r="E152" s="141"/>
      <c r="F152" s="139"/>
      <c r="G152" s="126"/>
      <c r="H152" s="126"/>
      <c r="I152" s="126"/>
      <c r="J152" s="126"/>
      <c r="K152" s="127"/>
      <c r="L152" s="127"/>
      <c r="M152" s="127"/>
      <c r="N152" s="143"/>
      <c r="O152" s="143"/>
      <c r="P152" s="39" t="str">
        <f t="shared" si="38"/>
        <v/>
      </c>
      <c r="Q152" s="39" t="str">
        <f t="shared" si="39"/>
        <v/>
      </c>
      <c r="R152" s="39" t="str">
        <f t="shared" si="40"/>
        <v/>
      </c>
      <c r="S152" s="168" t="str">
        <f t="shared" si="41"/>
        <v/>
      </c>
      <c r="T152" s="140"/>
      <c r="U152" s="39" t="str">
        <f t="shared" si="42"/>
        <v/>
      </c>
      <c r="V152" s="39"/>
      <c r="W152" s="138"/>
    </row>
    <row r="153" spans="2:23" ht="18" customHeight="1" x14ac:dyDescent="0.15">
      <c r="B153" s="144" t="str">
        <f t="shared" ca="1" si="43"/>
        <v>-</v>
      </c>
      <c r="C153" s="135"/>
      <c r="D153" s="135"/>
      <c r="E153" s="141"/>
      <c r="F153" s="139"/>
      <c r="G153" s="126"/>
      <c r="H153" s="126"/>
      <c r="I153" s="126"/>
      <c r="J153" s="126"/>
      <c r="K153" s="127"/>
      <c r="L153" s="127"/>
      <c r="M153" s="127"/>
      <c r="N153" s="143"/>
      <c r="O153" s="143"/>
      <c r="P153" s="39" t="str">
        <f t="shared" si="38"/>
        <v/>
      </c>
      <c r="Q153" s="39" t="str">
        <f t="shared" si="39"/>
        <v/>
      </c>
      <c r="R153" s="39" t="str">
        <f t="shared" si="40"/>
        <v/>
      </c>
      <c r="S153" s="168" t="str">
        <f t="shared" si="41"/>
        <v/>
      </c>
      <c r="T153" s="140"/>
      <c r="U153" s="39" t="str">
        <f t="shared" si="42"/>
        <v/>
      </c>
      <c r="V153" s="39"/>
      <c r="W153" s="138"/>
    </row>
    <row r="154" spans="2:23" ht="18" customHeight="1" x14ac:dyDescent="0.15">
      <c r="B154" s="144" t="str">
        <f t="shared" ca="1" si="43"/>
        <v>-</v>
      </c>
      <c r="C154" s="135"/>
      <c r="D154" s="135"/>
      <c r="E154" s="141"/>
      <c r="F154" s="139"/>
      <c r="G154" s="126"/>
      <c r="H154" s="126"/>
      <c r="I154" s="126"/>
      <c r="J154" s="126"/>
      <c r="K154" s="127"/>
      <c r="L154" s="127"/>
      <c r="M154" s="127"/>
      <c r="N154" s="143"/>
      <c r="O154" s="143"/>
      <c r="P154" s="39" t="str">
        <f t="shared" si="38"/>
        <v/>
      </c>
      <c r="Q154" s="39" t="str">
        <f t="shared" si="39"/>
        <v/>
      </c>
      <c r="R154" s="39" t="str">
        <f t="shared" si="40"/>
        <v/>
      </c>
      <c r="S154" s="168" t="str">
        <f t="shared" si="41"/>
        <v/>
      </c>
      <c r="T154" s="140"/>
      <c r="U154" s="39" t="str">
        <f t="shared" si="42"/>
        <v/>
      </c>
      <c r="V154" s="39"/>
      <c r="W154" s="138"/>
    </row>
    <row r="155" spans="2:23" ht="18" customHeight="1" x14ac:dyDescent="0.15">
      <c r="B155" s="144" t="str">
        <f t="shared" ca="1" si="43"/>
        <v>-</v>
      </c>
      <c r="C155" s="135"/>
      <c r="D155" s="135"/>
      <c r="E155" s="141"/>
      <c r="F155" s="139"/>
      <c r="G155" s="126"/>
      <c r="H155" s="126"/>
      <c r="I155" s="126"/>
      <c r="J155" s="126"/>
      <c r="K155" s="127"/>
      <c r="L155" s="127"/>
      <c r="M155" s="127"/>
      <c r="N155" s="143"/>
      <c r="O155" s="143"/>
      <c r="P155" s="39" t="str">
        <f t="shared" si="38"/>
        <v/>
      </c>
      <c r="Q155" s="39" t="str">
        <f t="shared" si="39"/>
        <v/>
      </c>
      <c r="R155" s="39" t="str">
        <f t="shared" si="40"/>
        <v/>
      </c>
      <c r="S155" s="168" t="str">
        <f t="shared" si="41"/>
        <v/>
      </c>
      <c r="T155" s="140"/>
      <c r="U155" s="39" t="str">
        <f t="shared" si="42"/>
        <v/>
      </c>
      <c r="V155" s="39"/>
      <c r="W155" s="138"/>
    </row>
    <row r="156" spans="2:23" ht="18" customHeight="1" x14ac:dyDescent="0.15">
      <c r="B156" s="144" t="str">
        <f t="shared" ca="1" si="43"/>
        <v>-</v>
      </c>
      <c r="C156" s="135"/>
      <c r="D156" s="135"/>
      <c r="E156" s="141"/>
      <c r="F156" s="139"/>
      <c r="G156" s="126"/>
      <c r="H156" s="126"/>
      <c r="I156" s="126"/>
      <c r="J156" s="126"/>
      <c r="K156" s="127"/>
      <c r="L156" s="127"/>
      <c r="M156" s="127"/>
      <c r="N156" s="143"/>
      <c r="O156" s="143"/>
      <c r="P156" s="39" t="str">
        <f t="shared" si="38"/>
        <v/>
      </c>
      <c r="Q156" s="39" t="str">
        <f t="shared" si="39"/>
        <v/>
      </c>
      <c r="R156" s="39" t="str">
        <f t="shared" si="40"/>
        <v/>
      </c>
      <c r="S156" s="168" t="str">
        <f t="shared" si="41"/>
        <v/>
      </c>
      <c r="T156" s="140"/>
      <c r="U156" s="39" t="str">
        <f t="shared" si="42"/>
        <v/>
      </c>
      <c r="V156" s="39"/>
      <c r="W156" s="138"/>
    </row>
    <row r="157" spans="2:23" ht="18" customHeight="1" x14ac:dyDescent="0.15">
      <c r="B157" s="144" t="str">
        <f t="shared" ca="1" si="43"/>
        <v>-</v>
      </c>
      <c r="C157" s="135"/>
      <c r="D157" s="135"/>
      <c r="E157" s="141"/>
      <c r="F157" s="139"/>
      <c r="G157" s="126"/>
      <c r="H157" s="126"/>
      <c r="I157" s="126"/>
      <c r="J157" s="126"/>
      <c r="K157" s="127"/>
      <c r="L157" s="127"/>
      <c r="M157" s="127"/>
      <c r="N157" s="143"/>
      <c r="O157" s="143"/>
      <c r="P157" s="39" t="str">
        <f t="shared" ref="P157:P173" si="44">IF(OR(ISNUMBER(K157),ISNUMBER(L157),ISNUMBER(M157),ISNUMBER(N157),ISNUMBER(O157)),MIN(K157:O157),"")</f>
        <v/>
      </c>
      <c r="Q157" s="39" t="str">
        <f t="shared" ref="Q157:Q173" si="45">IF(OR(ISNUMBER(K157),ISNUMBER(L157),ISNUMBER(M157),ISNUMBER(N157),ISNUMBER(O157)),AVERAGE(K157:O157),"")</f>
        <v/>
      </c>
      <c r="R157" s="39" t="str">
        <f t="shared" ref="R157:R173" si="46">IF(OR(ISNUMBER(K157),ISNUMBER(L157),ISNUMBER(M157),ISNUMBER(N157),ISNUMBER(O157)),MAX(K157:O157),"")</f>
        <v/>
      </c>
      <c r="S157" s="168" t="str">
        <f t="shared" ref="S157:S173" si="47">IF(AND(ISNUMBER(Q157),Q157&lt;&gt;0),MAX(Q157-P157,R157-Q157)/Q157,"")</f>
        <v/>
      </c>
      <c r="T157" s="140"/>
      <c r="U157" s="39" t="str">
        <f t="shared" ref="U157:U173" si="48">IF(T157="N","",Q157)</f>
        <v/>
      </c>
      <c r="V157" s="39"/>
      <c r="W157" s="138"/>
    </row>
    <row r="158" spans="2:23" ht="18" customHeight="1" x14ac:dyDescent="0.15">
      <c r="B158" s="144" t="str">
        <f t="shared" ca="1" si="43"/>
        <v>-</v>
      </c>
      <c r="C158" s="135"/>
      <c r="D158" s="135"/>
      <c r="E158" s="141"/>
      <c r="F158" s="139"/>
      <c r="G158" s="126"/>
      <c r="H158" s="126"/>
      <c r="I158" s="126"/>
      <c r="J158" s="126"/>
      <c r="K158" s="127"/>
      <c r="L158" s="127"/>
      <c r="M158" s="127"/>
      <c r="N158" s="143"/>
      <c r="O158" s="143"/>
      <c r="P158" s="39" t="str">
        <f t="shared" si="44"/>
        <v/>
      </c>
      <c r="Q158" s="39" t="str">
        <f t="shared" si="45"/>
        <v/>
      </c>
      <c r="R158" s="39" t="str">
        <f t="shared" si="46"/>
        <v/>
      </c>
      <c r="S158" s="168" t="str">
        <f t="shared" si="47"/>
        <v/>
      </c>
      <c r="T158" s="140"/>
      <c r="U158" s="39" t="str">
        <f t="shared" si="48"/>
        <v/>
      </c>
      <c r="V158" s="39"/>
      <c r="W158" s="138"/>
    </row>
    <row r="159" spans="2:23" ht="18" customHeight="1" x14ac:dyDescent="0.15">
      <c r="B159" s="144" t="str">
        <f t="shared" ca="1" si="43"/>
        <v>-</v>
      </c>
      <c r="C159" s="135"/>
      <c r="D159" s="135"/>
      <c r="E159" s="141"/>
      <c r="F159" s="139"/>
      <c r="G159" s="126"/>
      <c r="H159" s="126"/>
      <c r="I159" s="126"/>
      <c r="J159" s="126"/>
      <c r="K159" s="127"/>
      <c r="L159" s="127"/>
      <c r="M159" s="127"/>
      <c r="N159" s="143"/>
      <c r="O159" s="143"/>
      <c r="P159" s="39" t="str">
        <f t="shared" si="44"/>
        <v/>
      </c>
      <c r="Q159" s="39" t="str">
        <f t="shared" si="45"/>
        <v/>
      </c>
      <c r="R159" s="39" t="str">
        <f t="shared" si="46"/>
        <v/>
      </c>
      <c r="S159" s="168" t="str">
        <f t="shared" si="47"/>
        <v/>
      </c>
      <c r="T159" s="140"/>
      <c r="U159" s="39" t="str">
        <f t="shared" si="48"/>
        <v/>
      </c>
      <c r="V159" s="39"/>
      <c r="W159" s="138"/>
    </row>
    <row r="160" spans="2:23" ht="18" customHeight="1" x14ac:dyDescent="0.15">
      <c r="B160" s="144" t="str">
        <f t="shared" ca="1" si="43"/>
        <v>-</v>
      </c>
      <c r="C160" s="135"/>
      <c r="D160" s="135"/>
      <c r="E160" s="141"/>
      <c r="F160" s="139"/>
      <c r="G160" s="126"/>
      <c r="H160" s="126"/>
      <c r="I160" s="126"/>
      <c r="J160" s="126"/>
      <c r="K160" s="127"/>
      <c r="L160" s="127"/>
      <c r="M160" s="127"/>
      <c r="N160" s="143"/>
      <c r="O160" s="143"/>
      <c r="P160" s="39" t="str">
        <f t="shared" si="44"/>
        <v/>
      </c>
      <c r="Q160" s="39" t="str">
        <f t="shared" si="45"/>
        <v/>
      </c>
      <c r="R160" s="39" t="str">
        <f t="shared" si="46"/>
        <v/>
      </c>
      <c r="S160" s="168" t="str">
        <f t="shared" si="47"/>
        <v/>
      </c>
      <c r="T160" s="140"/>
      <c r="U160" s="39" t="str">
        <f t="shared" si="48"/>
        <v/>
      </c>
      <c r="V160" s="39"/>
      <c r="W160" s="138"/>
    </row>
    <row r="161" spans="2:23" ht="18" customHeight="1" x14ac:dyDescent="0.15">
      <c r="B161" s="144" t="str">
        <f t="shared" ca="1" si="43"/>
        <v>-</v>
      </c>
      <c r="C161" s="135"/>
      <c r="D161" s="135"/>
      <c r="E161" s="141"/>
      <c r="F161" s="139"/>
      <c r="G161" s="126"/>
      <c r="H161" s="126"/>
      <c r="I161" s="126"/>
      <c r="J161" s="126"/>
      <c r="K161" s="127"/>
      <c r="L161" s="127"/>
      <c r="M161" s="127"/>
      <c r="N161" s="143"/>
      <c r="O161" s="143"/>
      <c r="P161" s="39" t="str">
        <f t="shared" si="44"/>
        <v/>
      </c>
      <c r="Q161" s="39" t="str">
        <f t="shared" si="45"/>
        <v/>
      </c>
      <c r="R161" s="39" t="str">
        <f t="shared" si="46"/>
        <v/>
      </c>
      <c r="S161" s="168" t="str">
        <f t="shared" si="47"/>
        <v/>
      </c>
      <c r="T161" s="140"/>
      <c r="U161" s="39" t="str">
        <f t="shared" si="48"/>
        <v/>
      </c>
      <c r="V161" s="39"/>
      <c r="W161" s="138"/>
    </row>
    <row r="162" spans="2:23" ht="18" customHeight="1" x14ac:dyDescent="0.15">
      <c r="B162" s="144" t="str">
        <f t="shared" ca="1" si="43"/>
        <v>-</v>
      </c>
      <c r="C162" s="135"/>
      <c r="D162" s="135"/>
      <c r="E162" s="141"/>
      <c r="F162" s="139"/>
      <c r="G162" s="126"/>
      <c r="H162" s="126"/>
      <c r="I162" s="126"/>
      <c r="J162" s="126"/>
      <c r="K162" s="127"/>
      <c r="L162" s="127"/>
      <c r="M162" s="127"/>
      <c r="N162" s="143"/>
      <c r="O162" s="143"/>
      <c r="P162" s="39" t="str">
        <f t="shared" si="44"/>
        <v/>
      </c>
      <c r="Q162" s="39" t="str">
        <f t="shared" si="45"/>
        <v/>
      </c>
      <c r="R162" s="39" t="str">
        <f t="shared" si="46"/>
        <v/>
      </c>
      <c r="S162" s="168" t="str">
        <f t="shared" si="47"/>
        <v/>
      </c>
      <c r="T162" s="140"/>
      <c r="U162" s="39" t="str">
        <f t="shared" si="48"/>
        <v/>
      </c>
      <c r="V162" s="39"/>
      <c r="W162" s="138"/>
    </row>
    <row r="163" spans="2:23" ht="18" customHeight="1" x14ac:dyDescent="0.15">
      <c r="B163" s="144" t="str">
        <f t="shared" ca="1" si="43"/>
        <v>-</v>
      </c>
      <c r="C163" s="135"/>
      <c r="D163" s="135"/>
      <c r="E163" s="141"/>
      <c r="F163" s="139"/>
      <c r="G163" s="126"/>
      <c r="H163" s="126"/>
      <c r="I163" s="126"/>
      <c r="J163" s="126"/>
      <c r="K163" s="127"/>
      <c r="L163" s="127"/>
      <c r="M163" s="127"/>
      <c r="N163" s="143"/>
      <c r="O163" s="143"/>
      <c r="P163" s="39" t="str">
        <f t="shared" si="44"/>
        <v/>
      </c>
      <c r="Q163" s="39" t="str">
        <f t="shared" si="45"/>
        <v/>
      </c>
      <c r="R163" s="39" t="str">
        <f t="shared" si="46"/>
        <v/>
      </c>
      <c r="S163" s="168" t="str">
        <f t="shared" si="47"/>
        <v/>
      </c>
      <c r="T163" s="140"/>
      <c r="U163" s="39" t="str">
        <f t="shared" si="48"/>
        <v/>
      </c>
      <c r="V163" s="39"/>
      <c r="W163" s="138"/>
    </row>
    <row r="164" spans="2:23" ht="18" customHeight="1" x14ac:dyDescent="0.15">
      <c r="B164" s="144" t="str">
        <f t="shared" ca="1" si="43"/>
        <v>-</v>
      </c>
      <c r="C164" s="135"/>
      <c r="D164" s="135"/>
      <c r="E164" s="141"/>
      <c r="F164" s="139"/>
      <c r="G164" s="126"/>
      <c r="H164" s="126"/>
      <c r="I164" s="126"/>
      <c r="J164" s="126"/>
      <c r="K164" s="127"/>
      <c r="L164" s="127"/>
      <c r="M164" s="127"/>
      <c r="N164" s="143"/>
      <c r="O164" s="143"/>
      <c r="P164" s="39" t="str">
        <f t="shared" si="44"/>
        <v/>
      </c>
      <c r="Q164" s="39" t="str">
        <f t="shared" si="45"/>
        <v/>
      </c>
      <c r="R164" s="39" t="str">
        <f t="shared" si="46"/>
        <v/>
      </c>
      <c r="S164" s="168" t="str">
        <f t="shared" si="47"/>
        <v/>
      </c>
      <c r="T164" s="140"/>
      <c r="U164" s="39" t="str">
        <f t="shared" si="48"/>
        <v/>
      </c>
      <c r="V164" s="39"/>
      <c r="W164" s="138"/>
    </row>
    <row r="165" spans="2:23" ht="18" customHeight="1" x14ac:dyDescent="0.15">
      <c r="B165" s="144" t="str">
        <f t="shared" ca="1" si="43"/>
        <v>-</v>
      </c>
      <c r="C165" s="135"/>
      <c r="D165" s="135"/>
      <c r="E165" s="141"/>
      <c r="F165" s="139"/>
      <c r="G165" s="126"/>
      <c r="H165" s="126"/>
      <c r="I165" s="126"/>
      <c r="J165" s="126"/>
      <c r="K165" s="127"/>
      <c r="L165" s="127"/>
      <c r="M165" s="127"/>
      <c r="N165" s="143"/>
      <c r="O165" s="143"/>
      <c r="P165" s="39" t="str">
        <f t="shared" si="44"/>
        <v/>
      </c>
      <c r="Q165" s="39" t="str">
        <f t="shared" si="45"/>
        <v/>
      </c>
      <c r="R165" s="39" t="str">
        <f t="shared" si="46"/>
        <v/>
      </c>
      <c r="S165" s="168" t="str">
        <f t="shared" si="47"/>
        <v/>
      </c>
      <c r="T165" s="140"/>
      <c r="U165" s="39" t="str">
        <f t="shared" si="48"/>
        <v/>
      </c>
      <c r="V165" s="39"/>
      <c r="W165" s="138"/>
    </row>
    <row r="166" spans="2:23" ht="18" customHeight="1" x14ac:dyDescent="0.15">
      <c r="B166" s="144" t="str">
        <f t="shared" ca="1" si="43"/>
        <v>-</v>
      </c>
      <c r="C166" s="135"/>
      <c r="D166" s="135"/>
      <c r="E166" s="141"/>
      <c r="F166" s="139"/>
      <c r="G166" s="126"/>
      <c r="H166" s="126"/>
      <c r="I166" s="126"/>
      <c r="J166" s="126"/>
      <c r="K166" s="127"/>
      <c r="L166" s="127"/>
      <c r="M166" s="127"/>
      <c r="N166" s="143"/>
      <c r="O166" s="143"/>
      <c r="P166" s="39" t="str">
        <f t="shared" si="44"/>
        <v/>
      </c>
      <c r="Q166" s="39" t="str">
        <f t="shared" si="45"/>
        <v/>
      </c>
      <c r="R166" s="39" t="str">
        <f t="shared" si="46"/>
        <v/>
      </c>
      <c r="S166" s="168" t="str">
        <f t="shared" si="47"/>
        <v/>
      </c>
      <c r="T166" s="140"/>
      <c r="U166" s="39" t="str">
        <f t="shared" si="48"/>
        <v/>
      </c>
      <c r="V166" s="39"/>
      <c r="W166" s="138"/>
    </row>
    <row r="167" spans="2:23" ht="18" customHeight="1" x14ac:dyDescent="0.15">
      <c r="B167" s="144" t="str">
        <f t="shared" ca="1" si="43"/>
        <v>-</v>
      </c>
      <c r="C167" s="135"/>
      <c r="D167" s="135"/>
      <c r="E167" s="141"/>
      <c r="F167" s="139"/>
      <c r="G167" s="126"/>
      <c r="H167" s="126"/>
      <c r="I167" s="126"/>
      <c r="J167" s="126"/>
      <c r="K167" s="127"/>
      <c r="L167" s="127"/>
      <c r="M167" s="127"/>
      <c r="N167" s="143"/>
      <c r="O167" s="143"/>
      <c r="P167" s="39" t="str">
        <f t="shared" si="44"/>
        <v/>
      </c>
      <c r="Q167" s="39" t="str">
        <f t="shared" si="45"/>
        <v/>
      </c>
      <c r="R167" s="39" t="str">
        <f t="shared" si="46"/>
        <v/>
      </c>
      <c r="S167" s="168" t="str">
        <f t="shared" si="47"/>
        <v/>
      </c>
      <c r="T167" s="140"/>
      <c r="U167" s="39" t="str">
        <f t="shared" si="48"/>
        <v/>
      </c>
      <c r="V167" s="39"/>
      <c r="W167" s="138"/>
    </row>
    <row r="168" spans="2:23" ht="18" customHeight="1" x14ac:dyDescent="0.15">
      <c r="B168" s="144" t="str">
        <f t="shared" ca="1" si="43"/>
        <v>-</v>
      </c>
      <c r="C168" s="135"/>
      <c r="D168" s="135"/>
      <c r="E168" s="141"/>
      <c r="F168" s="139"/>
      <c r="G168" s="126"/>
      <c r="H168" s="126"/>
      <c r="I168" s="126"/>
      <c r="J168" s="126"/>
      <c r="K168" s="127"/>
      <c r="L168" s="127"/>
      <c r="M168" s="127"/>
      <c r="N168" s="143"/>
      <c r="O168" s="143"/>
      <c r="P168" s="39" t="str">
        <f t="shared" si="44"/>
        <v/>
      </c>
      <c r="Q168" s="39" t="str">
        <f t="shared" si="45"/>
        <v/>
      </c>
      <c r="R168" s="39" t="str">
        <f t="shared" si="46"/>
        <v/>
      </c>
      <c r="S168" s="168" t="str">
        <f t="shared" si="47"/>
        <v/>
      </c>
      <c r="T168" s="140"/>
      <c r="U168" s="39" t="str">
        <f t="shared" si="48"/>
        <v/>
      </c>
      <c r="V168" s="39"/>
      <c r="W168" s="138"/>
    </row>
    <row r="169" spans="2:23" ht="18" customHeight="1" x14ac:dyDescent="0.15">
      <c r="B169" s="144" t="str">
        <f t="shared" ca="1" si="43"/>
        <v>-</v>
      </c>
      <c r="C169" s="135"/>
      <c r="D169" s="135"/>
      <c r="E169" s="141"/>
      <c r="F169" s="139"/>
      <c r="G169" s="126"/>
      <c r="H169" s="126"/>
      <c r="I169" s="126"/>
      <c r="J169" s="126"/>
      <c r="K169" s="127"/>
      <c r="L169" s="127"/>
      <c r="M169" s="127"/>
      <c r="N169" s="143"/>
      <c r="O169" s="143"/>
      <c r="P169" s="39" t="str">
        <f t="shared" si="44"/>
        <v/>
      </c>
      <c r="Q169" s="39" t="str">
        <f t="shared" si="45"/>
        <v/>
      </c>
      <c r="R169" s="39" t="str">
        <f t="shared" si="46"/>
        <v/>
      </c>
      <c r="S169" s="168" t="str">
        <f t="shared" si="47"/>
        <v/>
      </c>
      <c r="T169" s="140"/>
      <c r="U169" s="39" t="str">
        <f t="shared" si="48"/>
        <v/>
      </c>
      <c r="V169" s="39"/>
      <c r="W169" s="138"/>
    </row>
    <row r="170" spans="2:23" ht="18" customHeight="1" x14ac:dyDescent="0.15">
      <c r="B170" s="144" t="str">
        <f t="shared" ca="1" si="43"/>
        <v>-</v>
      </c>
      <c r="C170" s="135"/>
      <c r="D170" s="135"/>
      <c r="E170" s="141"/>
      <c r="F170" s="139"/>
      <c r="G170" s="126"/>
      <c r="H170" s="126"/>
      <c r="I170" s="126"/>
      <c r="J170" s="126"/>
      <c r="K170" s="127"/>
      <c r="L170" s="127"/>
      <c r="M170" s="127"/>
      <c r="N170" s="143"/>
      <c r="O170" s="143"/>
      <c r="P170" s="39" t="str">
        <f t="shared" si="44"/>
        <v/>
      </c>
      <c r="Q170" s="39" t="str">
        <f t="shared" si="45"/>
        <v/>
      </c>
      <c r="R170" s="39" t="str">
        <f t="shared" si="46"/>
        <v/>
      </c>
      <c r="S170" s="168" t="str">
        <f t="shared" si="47"/>
        <v/>
      </c>
      <c r="T170" s="140"/>
      <c r="U170" s="39" t="str">
        <f t="shared" si="48"/>
        <v/>
      </c>
      <c r="V170" s="39"/>
      <c r="W170" s="138"/>
    </row>
    <row r="171" spans="2:23" ht="18" customHeight="1" x14ac:dyDescent="0.15">
      <c r="B171" s="144" t="str">
        <f t="shared" ca="1" si="43"/>
        <v>-</v>
      </c>
      <c r="C171" s="135"/>
      <c r="D171" s="135"/>
      <c r="E171" s="141"/>
      <c r="F171" s="139"/>
      <c r="G171" s="126"/>
      <c r="H171" s="126"/>
      <c r="I171" s="126"/>
      <c r="J171" s="126"/>
      <c r="K171" s="127"/>
      <c r="L171" s="127"/>
      <c r="M171" s="127"/>
      <c r="N171" s="143"/>
      <c r="O171" s="143"/>
      <c r="P171" s="39" t="str">
        <f t="shared" si="44"/>
        <v/>
      </c>
      <c r="Q171" s="39" t="str">
        <f t="shared" si="45"/>
        <v/>
      </c>
      <c r="R171" s="39" t="str">
        <f t="shared" si="46"/>
        <v/>
      </c>
      <c r="S171" s="168" t="str">
        <f t="shared" si="47"/>
        <v/>
      </c>
      <c r="T171" s="140"/>
      <c r="U171" s="39" t="str">
        <f t="shared" si="48"/>
        <v/>
      </c>
      <c r="V171" s="39"/>
      <c r="W171" s="138"/>
    </row>
    <row r="172" spans="2:23" ht="18" customHeight="1" x14ac:dyDescent="0.15">
      <c r="B172" s="144" t="str">
        <f t="shared" ca="1" si="43"/>
        <v>-</v>
      </c>
      <c r="C172" s="135"/>
      <c r="D172" s="135"/>
      <c r="E172" s="141"/>
      <c r="F172" s="139"/>
      <c r="G172" s="126"/>
      <c r="H172" s="126"/>
      <c r="I172" s="126"/>
      <c r="J172" s="126"/>
      <c r="K172" s="127"/>
      <c r="L172" s="127"/>
      <c r="M172" s="127"/>
      <c r="N172" s="143"/>
      <c r="O172" s="143"/>
      <c r="P172" s="39" t="str">
        <f t="shared" si="44"/>
        <v/>
      </c>
      <c r="Q172" s="39" t="str">
        <f t="shared" si="45"/>
        <v/>
      </c>
      <c r="R172" s="39" t="str">
        <f t="shared" si="46"/>
        <v/>
      </c>
      <c r="S172" s="168" t="str">
        <f t="shared" si="47"/>
        <v/>
      </c>
      <c r="T172" s="140"/>
      <c r="U172" s="39" t="str">
        <f t="shared" si="48"/>
        <v/>
      </c>
      <c r="V172" s="39"/>
      <c r="W172" s="138"/>
    </row>
    <row r="173" spans="2:23" ht="18" customHeight="1" x14ac:dyDescent="0.15">
      <c r="B173" s="144" t="str">
        <f t="shared" ref="B173" ca="1" si="49">IF(ISBLANK(D317),"-",COUNT(OFFSET(B$6,0,0,ROW()-ROW(B$6)))+1)</f>
        <v>-</v>
      </c>
      <c r="C173" s="135"/>
      <c r="D173" s="135"/>
      <c r="E173" s="141"/>
      <c r="F173" s="139"/>
      <c r="G173" s="126"/>
      <c r="H173" s="126"/>
      <c r="I173" s="126"/>
      <c r="J173" s="126"/>
      <c r="K173" s="127"/>
      <c r="L173" s="127"/>
      <c r="M173" s="127"/>
      <c r="N173" s="143"/>
      <c r="O173" s="143"/>
      <c r="P173" s="39" t="str">
        <f t="shared" si="44"/>
        <v/>
      </c>
      <c r="Q173" s="39" t="str">
        <f t="shared" si="45"/>
        <v/>
      </c>
      <c r="R173" s="39" t="str">
        <f t="shared" si="46"/>
        <v/>
      </c>
      <c r="S173" s="168" t="str">
        <f t="shared" si="47"/>
        <v/>
      </c>
      <c r="T173" s="140"/>
      <c r="U173" s="39" t="str">
        <f t="shared" si="48"/>
        <v/>
      </c>
      <c r="V173" s="39"/>
      <c r="W173" s="138"/>
    </row>
  </sheetData>
  <mergeCells count="10">
    <mergeCell ref="C5:D5"/>
    <mergeCell ref="G5:J5"/>
    <mergeCell ref="K5:S5"/>
    <mergeCell ref="B2:D2"/>
    <mergeCell ref="C3:J3"/>
    <mergeCell ref="L3:S3"/>
    <mergeCell ref="C4:J4"/>
    <mergeCell ref="L4:M4"/>
    <mergeCell ref="N4:O4"/>
    <mergeCell ref="P4:S4"/>
  </mergeCells>
  <phoneticPr fontId="28" type="noConversion"/>
  <dataValidations count="7">
    <dataValidation allowBlank="1" showInputMessage="1" showErrorMessage="1" prompt="功能需求项内容=功能需求编号+功能需求内容描述_x000a__x000a_非功能需求项=非功能需求属性+内容描述" sqref="D12:D13 D8 C7:D7 C11:D11 C15:D15 C27:D27 D37:D38 C39:E173 D28 C30:D35 D16:D18 D21:D22 E7:E38"/>
    <dataValidation allowBlank="1" showInputMessage="1" showErrorMessage="1" promptTitle="标准差判断" prompt="一般应小于期望值的40%，若超出，则需要重新估算。" sqref="C6"/>
    <dataValidation type="list" allowBlank="1" showInputMessage="1" showErrorMessage="1" sqref="T7:T34">
      <formula1>"Y,N"</formula1>
    </dataValidation>
    <dataValidation type="list" allowBlank="1" showInputMessage="1" showErrorMessage="1" sqref="J7:J173">
      <formula1>"高,中,低"</formula1>
    </dataValidation>
    <dataValidation type="list" allowBlank="1" showInputMessage="1" showErrorMessage="1" sqref="I7:I173">
      <formula1>"0,10,20,30,40,50,60,70,80,90,100"</formula1>
    </dataValidation>
    <dataValidation type="list" allowBlank="1" showInputMessage="1" showErrorMessage="1" sqref="H7:H173">
      <formula1>"有,无"</formula1>
    </dataValidation>
    <dataValidation type="list" allowBlank="1" showInputMessage="1" showErrorMessage="1" prompt="功能需求项内容=功能需求编号+功能需求内容描述_x000a__x000a_非功能需求项=非功能需求属性+内容描述" sqref="F7:F173">
      <formula1>"软件业务,3D建模,U3D,Bug修复,其他"</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B1:O109"/>
  <sheetViews>
    <sheetView showGridLines="0" topLeftCell="A31" zoomScaleNormal="100" workbookViewId="0">
      <selection activeCell="E38" sqref="E38:E41"/>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13" style="10" bestFit="1" customWidth="1"/>
    <col min="11" max="11" width="13.42578125" style="10" customWidth="1"/>
    <col min="12" max="14" width="13" style="10" bestFit="1" customWidth="1"/>
    <col min="15" max="16384" width="9.140625" style="10"/>
  </cols>
  <sheetData>
    <row r="1" spans="2:15" ht="21" customHeight="1" x14ac:dyDescent="0.15">
      <c r="B1" s="246" t="s">
        <v>158</v>
      </c>
      <c r="C1" s="246"/>
    </row>
    <row r="2" spans="2:15" ht="81" customHeight="1" x14ac:dyDescent="0.15">
      <c r="B2" s="247" t="s">
        <v>159</v>
      </c>
      <c r="C2" s="237"/>
      <c r="D2" s="237"/>
      <c r="E2" s="237"/>
      <c r="F2" s="237"/>
      <c r="G2" s="237"/>
      <c r="H2" s="13"/>
    </row>
    <row r="3" spans="2:15" ht="33" customHeight="1" x14ac:dyDescent="0.15">
      <c r="B3" s="167" t="s">
        <v>160</v>
      </c>
      <c r="C3" s="19" t="s">
        <v>570</v>
      </c>
      <c r="D3" s="167" t="s">
        <v>161</v>
      </c>
      <c r="E3" s="173">
        <v>43223</v>
      </c>
      <c r="F3" s="167" t="s">
        <v>162</v>
      </c>
      <c r="G3" s="19" t="s">
        <v>571</v>
      </c>
      <c r="H3" s="20"/>
      <c r="I3" s="20"/>
    </row>
    <row r="4" spans="2:15" ht="30.75" customHeight="1" x14ac:dyDescent="0.15">
      <c r="B4" s="167" t="s">
        <v>163</v>
      </c>
      <c r="C4" s="21">
        <v>43222</v>
      </c>
      <c r="D4" s="167" t="s">
        <v>164</v>
      </c>
      <c r="E4" s="22">
        <f>SUMIF(预算估算表1!$E7:$E272,"迭代一",预算估算表1!$U7:$U272)</f>
        <v>25</v>
      </c>
      <c r="F4" s="167" t="s">
        <v>165</v>
      </c>
      <c r="G4" s="22">
        <f>SUMIF(预算估算表1!$E7:$E272,"迭代二",预算估算表1!$U7:$U272)</f>
        <v>35</v>
      </c>
      <c r="H4" s="167" t="s">
        <v>166</v>
      </c>
      <c r="I4" s="22">
        <f>SUMIF(预算估算表1!$E7:$E272,"迭代三",预算估算表1!$U7:$U272)</f>
        <v>193</v>
      </c>
      <c r="J4" s="167" t="s">
        <v>167</v>
      </c>
      <c r="K4" s="22">
        <f>SUMIF(预算估算表1!$E7:$E440,"迭代四",预算估算表1!$U7:$U440)</f>
        <v>255</v>
      </c>
      <c r="L4" s="167" t="s">
        <v>168</v>
      </c>
      <c r="M4" s="22">
        <f>SUMIF(预算估算表1!$E7:$E440,"迭代五",预算估算表1!$U7:$U440)</f>
        <v>145</v>
      </c>
      <c r="N4" s="167" t="s">
        <v>169</v>
      </c>
      <c r="O4" s="22">
        <f>SUMIF(预算估算表1!$E7:$E440,"迭代六",预算估算表1!$U7:$U440)</f>
        <v>250</v>
      </c>
    </row>
    <row r="5" spans="2:15" ht="32.25" customHeight="1" x14ac:dyDescent="0.15">
      <c r="B5" s="167" t="s">
        <v>170</v>
      </c>
      <c r="C5" s="21">
        <v>43490</v>
      </c>
      <c r="D5" s="172" t="s">
        <v>171</v>
      </c>
      <c r="E5" s="24">
        <f>预算估算表1!C5</f>
        <v>903</v>
      </c>
      <c r="F5" s="166"/>
      <c r="G5" s="172" t="s">
        <v>172</v>
      </c>
      <c r="H5" s="243" t="s">
        <v>173</v>
      </c>
      <c r="I5" s="243"/>
    </row>
    <row r="6" spans="2:15" ht="35.1" customHeight="1" x14ac:dyDescent="0.15">
      <c r="B6" s="167" t="s">
        <v>174</v>
      </c>
      <c r="C6" s="25">
        <f>预算估算表1!C5/((C17*SUM(E17:F17))+C20*SUM(E20:F20)+C23*SUM(E23:F23)+C26*SUM(E26:F26)+C29*SUM(E29:F29)+C32*SUM(E32:F32))</f>
        <v>1837.980867087319</v>
      </c>
      <c r="D6" s="167" t="s">
        <v>175</v>
      </c>
      <c r="E6" s="25">
        <f>IF(C6=0,"-",C6/21.75)</f>
        <v>84.504867452290526</v>
      </c>
      <c r="F6" s="167" t="s">
        <v>176</v>
      </c>
      <c r="G6" s="26">
        <v>0.85</v>
      </c>
      <c r="H6" s="241">
        <v>0.75</v>
      </c>
      <c r="I6" s="241"/>
    </row>
    <row r="7" spans="2:15" ht="33" customHeight="1" x14ac:dyDescent="0.15">
      <c r="B7" s="167" t="s">
        <v>177</v>
      </c>
      <c r="C7" s="25">
        <f>C11*G7</f>
        <v>172.98643454939472</v>
      </c>
      <c r="D7" s="167" t="s">
        <v>175</v>
      </c>
      <c r="E7" s="25">
        <f>IF(C7=0,"-",C7/21.75)</f>
        <v>7.9533992896273435</v>
      </c>
      <c r="F7" s="167" t="s">
        <v>178</v>
      </c>
      <c r="G7" s="26">
        <v>0.08</v>
      </c>
      <c r="H7" s="241">
        <v>0.1</v>
      </c>
      <c r="I7" s="241"/>
    </row>
    <row r="8" spans="2:15" ht="36" customHeight="1" x14ac:dyDescent="0.15">
      <c r="B8" s="167" t="s">
        <v>179</v>
      </c>
      <c r="C8" s="25">
        <f>C11*G8</f>
        <v>43.246608637348679</v>
      </c>
      <c r="D8" s="167" t="s">
        <v>175</v>
      </c>
      <c r="E8" s="25">
        <f>IF(C8=0,"-",C8/21.75)</f>
        <v>1.9883498224068359</v>
      </c>
      <c r="F8" s="167" t="s">
        <v>180</v>
      </c>
      <c r="G8" s="26">
        <v>0.02</v>
      </c>
      <c r="H8" s="241">
        <v>0.05</v>
      </c>
      <c r="I8" s="241"/>
    </row>
    <row r="9" spans="2:15" ht="35.1" customHeight="1" x14ac:dyDescent="0.15">
      <c r="B9" s="167" t="s">
        <v>181</v>
      </c>
      <c r="C9" s="25">
        <f>C11*G9</f>
        <v>64.869912956023015</v>
      </c>
      <c r="D9" s="167" t="s">
        <v>175</v>
      </c>
      <c r="E9" s="25">
        <f>IF(C9=0,"-",C9/21.75)</f>
        <v>2.9825247336102536</v>
      </c>
      <c r="F9" s="167" t="s">
        <v>182</v>
      </c>
      <c r="G9" s="26">
        <v>0.03</v>
      </c>
      <c r="H9" s="241">
        <v>0.05</v>
      </c>
      <c r="I9" s="241"/>
    </row>
    <row r="10" spans="2:15" ht="33" customHeight="1" x14ac:dyDescent="0.15">
      <c r="B10" s="167" t="s">
        <v>183</v>
      </c>
      <c r="C10" s="25">
        <f>C11*G10</f>
        <v>43.246608637348722</v>
      </c>
      <c r="D10" s="167" t="s">
        <v>175</v>
      </c>
      <c r="E10" s="25">
        <f>IF(C10=0,"-",C10/21.75)</f>
        <v>1.9883498224068377</v>
      </c>
      <c r="F10" s="167" t="s">
        <v>184</v>
      </c>
      <c r="G10" s="27">
        <f>1-SUM(G6:G9)</f>
        <v>2.0000000000000018E-2</v>
      </c>
      <c r="H10" s="241">
        <v>0.05</v>
      </c>
      <c r="I10" s="241"/>
    </row>
    <row r="11" spans="2:15" ht="32.1" customHeight="1" x14ac:dyDescent="0.15">
      <c r="B11" s="167" t="s">
        <v>185</v>
      </c>
      <c r="C11" s="25">
        <f>C6/G6</f>
        <v>2162.3304318674341</v>
      </c>
      <c r="D11" s="167" t="s">
        <v>175</v>
      </c>
      <c r="E11" s="25">
        <f>IF(C11=0,"-",(C11/21.75))</f>
        <v>99.417491120341793</v>
      </c>
      <c r="G11" s="28"/>
      <c r="H11" s="10"/>
    </row>
    <row r="12" spans="2:15" s="17" customFormat="1" ht="21" customHeight="1" x14ac:dyDescent="0.15">
      <c r="B12" s="240" t="s">
        <v>186</v>
      </c>
      <c r="C12" s="240"/>
      <c r="H12" s="29"/>
    </row>
    <row r="13" spans="2:15" s="17" customFormat="1" ht="33.950000000000003" customHeight="1" x14ac:dyDescent="0.15">
      <c r="B13" s="242" t="s">
        <v>187</v>
      </c>
      <c r="C13" s="242"/>
      <c r="D13" s="242"/>
      <c r="E13" s="242"/>
      <c r="F13" s="242"/>
      <c r="H13" s="29"/>
    </row>
    <row r="14" spans="2:15" ht="21" customHeight="1" x14ac:dyDescent="0.15">
      <c r="B14" s="243" t="s">
        <v>188</v>
      </c>
      <c r="C14" s="243"/>
      <c r="D14" s="243"/>
      <c r="E14" s="243"/>
      <c r="F14" s="243"/>
      <c r="G14" s="243"/>
      <c r="H14" s="243"/>
    </row>
    <row r="15" spans="2:15" ht="18.95" customHeight="1" x14ac:dyDescent="0.15">
      <c r="B15" s="167" t="s">
        <v>189</v>
      </c>
      <c r="C15" s="30" t="s">
        <v>190</v>
      </c>
      <c r="D15" s="31" t="s">
        <v>191</v>
      </c>
      <c r="E15" s="31" t="s">
        <v>192</v>
      </c>
      <c r="F15" s="31" t="s">
        <v>193</v>
      </c>
      <c r="G15" s="30" t="s">
        <v>194</v>
      </c>
      <c r="H15" s="30" t="s">
        <v>195</v>
      </c>
    </row>
    <row r="16" spans="2:15" ht="18.95" customHeight="1" x14ac:dyDescent="0.15">
      <c r="B16" s="32">
        <f>C11*B17</f>
        <v>43.246608637348679</v>
      </c>
      <c r="C16" s="33">
        <f>C11*C17</f>
        <v>64.869912956023015</v>
      </c>
      <c r="D16" s="32">
        <f>C16*D17</f>
        <v>6.4869912956023015</v>
      </c>
      <c r="E16" s="32">
        <f>C16*E17</f>
        <v>6.4869912956023015</v>
      </c>
      <c r="F16" s="32">
        <f>C16*F17</f>
        <v>22.704469534608055</v>
      </c>
      <c r="G16" s="33">
        <f>C16*G17</f>
        <v>29.191460830210353</v>
      </c>
      <c r="H16" s="34">
        <f>C11*H17</f>
        <v>108.11652159337156</v>
      </c>
    </row>
    <row r="17" spans="2:8" ht="15" customHeight="1" x14ac:dyDescent="0.15">
      <c r="B17" s="244">
        <v>0.02</v>
      </c>
      <c r="C17" s="170">
        <v>0.03</v>
      </c>
      <c r="D17" s="36">
        <v>0.1</v>
      </c>
      <c r="E17" s="36">
        <v>0.1</v>
      </c>
      <c r="F17" s="36">
        <v>0.35</v>
      </c>
      <c r="G17" s="169">
        <f>1-SUM(D17:F17)</f>
        <v>0.44999999999999996</v>
      </c>
      <c r="H17" s="245">
        <f>1-SUM(B17,C17,C20,C23,C26,C29,C32)</f>
        <v>4.9999999999999933E-2</v>
      </c>
    </row>
    <row r="18" spans="2:8" ht="18.95" customHeight="1" x14ac:dyDescent="0.15">
      <c r="B18" s="244"/>
      <c r="C18" s="31" t="s">
        <v>196</v>
      </c>
      <c r="D18" s="31" t="s">
        <v>197</v>
      </c>
      <c r="E18" s="31" t="s">
        <v>198</v>
      </c>
      <c r="F18" s="31" t="s">
        <v>199</v>
      </c>
      <c r="G18" s="31" t="s">
        <v>200</v>
      </c>
      <c r="H18" s="245"/>
    </row>
    <row r="19" spans="2:8" ht="18.95" customHeight="1" x14ac:dyDescent="0.15">
      <c r="B19" s="244"/>
      <c r="C19" s="32">
        <f>C11*C20</f>
        <v>86.493217274697358</v>
      </c>
      <c r="D19" s="32">
        <f>C19*D20</f>
        <v>2.5947965182409205</v>
      </c>
      <c r="E19" s="32">
        <f>C19*E20</f>
        <v>1.7298643454939473</v>
      </c>
      <c r="F19" s="32">
        <f>C19*F20</f>
        <v>38.921947773613809</v>
      </c>
      <c r="G19" s="32">
        <f>C19*G20</f>
        <v>43.246608637348679</v>
      </c>
      <c r="H19" s="245"/>
    </row>
    <row r="20" spans="2:8" ht="18" customHeight="1" x14ac:dyDescent="0.15">
      <c r="B20" s="244"/>
      <c r="C20" s="170">
        <v>0.04</v>
      </c>
      <c r="D20" s="36">
        <v>0.03</v>
      </c>
      <c r="E20" s="36">
        <v>0.02</v>
      </c>
      <c r="F20" s="36">
        <v>0.45</v>
      </c>
      <c r="G20" s="169">
        <f>1-SUM(D20:F20)</f>
        <v>0.5</v>
      </c>
      <c r="H20" s="245"/>
    </row>
    <row r="21" spans="2:8" ht="18.95" customHeight="1" x14ac:dyDescent="0.15">
      <c r="B21" s="244"/>
      <c r="C21" s="31" t="s">
        <v>201</v>
      </c>
      <c r="D21" s="31" t="s">
        <v>202</v>
      </c>
      <c r="E21" s="31" t="s">
        <v>203</v>
      </c>
      <c r="F21" s="31" t="s">
        <v>204</v>
      </c>
      <c r="G21" s="31" t="s">
        <v>205</v>
      </c>
      <c r="H21" s="245"/>
    </row>
    <row r="22" spans="2:8" s="163" customFormat="1" ht="18.95" customHeight="1" x14ac:dyDescent="0.15">
      <c r="B22" s="244"/>
      <c r="C22" s="32">
        <f>C11*C23</f>
        <v>497.33599932950983</v>
      </c>
      <c r="D22" s="32">
        <f>C22*D23</f>
        <v>49.733599932950987</v>
      </c>
      <c r="E22" s="32">
        <f>C22*E23</f>
        <v>74.600399899426478</v>
      </c>
      <c r="F22" s="32">
        <f>C22*F23</f>
        <v>198.93439973180395</v>
      </c>
      <c r="G22" s="32">
        <f>C22*G23</f>
        <v>174.06759976532842</v>
      </c>
      <c r="H22" s="245"/>
    </row>
    <row r="23" spans="2:8" ht="17.100000000000001" customHeight="1" x14ac:dyDescent="0.15">
      <c r="B23" s="244"/>
      <c r="C23" s="170">
        <v>0.23</v>
      </c>
      <c r="D23" s="36">
        <v>0.1</v>
      </c>
      <c r="E23" s="36">
        <v>0.15</v>
      </c>
      <c r="F23" s="36">
        <v>0.4</v>
      </c>
      <c r="G23" s="169">
        <f>1-SUM(D23:F23)</f>
        <v>0.35</v>
      </c>
      <c r="H23" s="245"/>
    </row>
    <row r="24" spans="2:8" ht="17.100000000000001" customHeight="1" x14ac:dyDescent="0.15">
      <c r="B24" s="244"/>
      <c r="C24" s="31" t="s">
        <v>206</v>
      </c>
      <c r="D24" s="31" t="s">
        <v>207</v>
      </c>
      <c r="E24" s="31" t="s">
        <v>208</v>
      </c>
      <c r="F24" s="31" t="s">
        <v>209</v>
      </c>
      <c r="G24" s="31" t="s">
        <v>210</v>
      </c>
      <c r="H24" s="245"/>
    </row>
    <row r="25" spans="2:8" ht="17.100000000000001" customHeight="1" x14ac:dyDescent="0.15">
      <c r="B25" s="244"/>
      <c r="C25" s="32">
        <f>C11*C26</f>
        <v>605.4525209228816</v>
      </c>
      <c r="D25" s="32">
        <f>C25*D26</f>
        <v>60.545252092288166</v>
      </c>
      <c r="E25" s="32">
        <f>C25*E26</f>
        <v>90.817878138432235</v>
      </c>
      <c r="F25" s="32">
        <f>C25*F26</f>
        <v>211.90838232300854</v>
      </c>
      <c r="G25" s="32">
        <f>C25*G26</f>
        <v>242.18100836915266</v>
      </c>
      <c r="H25" s="245"/>
    </row>
    <row r="26" spans="2:8" ht="17.100000000000001" customHeight="1" x14ac:dyDescent="0.15">
      <c r="B26" s="244"/>
      <c r="C26" s="170">
        <v>0.28000000000000003</v>
      </c>
      <c r="D26" s="36">
        <v>0.1</v>
      </c>
      <c r="E26" s="36">
        <v>0.15</v>
      </c>
      <c r="F26" s="36">
        <v>0.35</v>
      </c>
      <c r="G26" s="169">
        <f>1-SUM(D26:F26)</f>
        <v>0.4</v>
      </c>
      <c r="H26" s="245"/>
    </row>
    <row r="27" spans="2:8" ht="17.100000000000001" customHeight="1" x14ac:dyDescent="0.15">
      <c r="B27" s="244"/>
      <c r="C27" s="31" t="s">
        <v>211</v>
      </c>
      <c r="D27" s="31" t="s">
        <v>212</v>
      </c>
      <c r="E27" s="31" t="s">
        <v>213</v>
      </c>
      <c r="F27" s="31" t="s">
        <v>214</v>
      </c>
      <c r="G27" s="31" t="s">
        <v>215</v>
      </c>
      <c r="H27" s="245"/>
    </row>
    <row r="28" spans="2:8" ht="17.100000000000001" customHeight="1" x14ac:dyDescent="0.15">
      <c r="B28" s="244"/>
      <c r="C28" s="32">
        <f>C11*C29</f>
        <v>237.85634750541774</v>
      </c>
      <c r="D28" s="32">
        <f>C28*D29</f>
        <v>23.785634750541774</v>
      </c>
      <c r="E28" s="32">
        <f>C28*E29</f>
        <v>23.785634750541774</v>
      </c>
      <c r="F28" s="32">
        <f>C28*F29</f>
        <v>107.03535637743799</v>
      </c>
      <c r="G28" s="32">
        <f>C28*G29</f>
        <v>83.249721626896203</v>
      </c>
      <c r="H28" s="245"/>
    </row>
    <row r="29" spans="2:8" ht="17.100000000000001" customHeight="1" x14ac:dyDescent="0.15">
      <c r="B29" s="244"/>
      <c r="C29" s="170">
        <v>0.11</v>
      </c>
      <c r="D29" s="36">
        <v>0.1</v>
      </c>
      <c r="E29" s="36">
        <v>0.1</v>
      </c>
      <c r="F29" s="36">
        <v>0.45</v>
      </c>
      <c r="G29" s="169">
        <f>1-SUM(D29:F29)</f>
        <v>0.35</v>
      </c>
      <c r="H29" s="245"/>
    </row>
    <row r="30" spans="2:8" ht="17.100000000000001" customHeight="1" x14ac:dyDescent="0.15">
      <c r="B30" s="244"/>
      <c r="C30" s="31" t="s">
        <v>216</v>
      </c>
      <c r="D30" s="31" t="s">
        <v>217</v>
      </c>
      <c r="E30" s="31" t="s">
        <v>218</v>
      </c>
      <c r="F30" s="31" t="s">
        <v>219</v>
      </c>
      <c r="G30" s="31" t="s">
        <v>220</v>
      </c>
      <c r="H30" s="245"/>
    </row>
    <row r="31" spans="2:8" ht="17.100000000000001" customHeight="1" x14ac:dyDescent="0.15">
      <c r="B31" s="244"/>
      <c r="C31" s="32">
        <f>C11*C32</f>
        <v>518.95930364818412</v>
      </c>
      <c r="D31" s="32">
        <f>C31*D32</f>
        <v>51.895930364818412</v>
      </c>
      <c r="E31" s="32">
        <f>C31*E32</f>
        <v>77.843895547227618</v>
      </c>
      <c r="F31" s="32">
        <f>C31*F32</f>
        <v>207.58372145927365</v>
      </c>
      <c r="G31" s="32">
        <f>C31*G32</f>
        <v>181.63575627686444</v>
      </c>
      <c r="H31" s="245"/>
    </row>
    <row r="32" spans="2:8" ht="17.100000000000001" customHeight="1" x14ac:dyDescent="0.15">
      <c r="B32" s="244"/>
      <c r="C32" s="170">
        <v>0.24</v>
      </c>
      <c r="D32" s="36">
        <v>0.1</v>
      </c>
      <c r="E32" s="36">
        <v>0.15</v>
      </c>
      <c r="F32" s="36">
        <v>0.4</v>
      </c>
      <c r="G32" s="169">
        <f>1-SUM(D32:F32)</f>
        <v>0.35</v>
      </c>
      <c r="H32" s="245"/>
    </row>
    <row r="33" spans="2:9" ht="27" customHeight="1" x14ac:dyDescent="0.15">
      <c r="B33" s="240" t="s">
        <v>221</v>
      </c>
      <c r="C33" s="240"/>
      <c r="D33" s="38"/>
      <c r="E33" s="38"/>
      <c r="F33" s="38"/>
      <c r="G33" s="38"/>
      <c r="H33" s="38"/>
      <c r="I33" s="38"/>
    </row>
    <row r="34" spans="2:9" ht="27" customHeight="1" x14ac:dyDescent="0.15">
      <c r="B34" s="167" t="s">
        <v>222</v>
      </c>
      <c r="C34" s="39">
        <f>SUM(C36:C67)</f>
        <v>1837.9808670873188</v>
      </c>
      <c r="D34" s="39">
        <f>SUM(D36:D67)</f>
        <v>190.44999999999996</v>
      </c>
      <c r="E34" s="39">
        <f>SUM(E36:E67)</f>
        <v>251.81534572207804</v>
      </c>
      <c r="F34" s="39">
        <f>SUM(F36:F67)</f>
        <v>347.33151134079725</v>
      </c>
      <c r="G34" s="40"/>
      <c r="H34" s="40"/>
      <c r="I34" s="40"/>
    </row>
    <row r="35" spans="2:9" ht="36.6" customHeight="1" x14ac:dyDescent="0.15">
      <c r="B35" s="171" t="s">
        <v>223</v>
      </c>
      <c r="C35" s="167" t="s">
        <v>224</v>
      </c>
      <c r="D35" s="167" t="s">
        <v>225</v>
      </c>
      <c r="E35" s="167" t="s">
        <v>226</v>
      </c>
      <c r="F35" s="167" t="s">
        <v>227</v>
      </c>
      <c r="G35" s="167" t="s">
        <v>228</v>
      </c>
      <c r="H35" s="167" t="s">
        <v>229</v>
      </c>
      <c r="I35" s="167" t="s">
        <v>114</v>
      </c>
    </row>
    <row r="36" spans="2:9" s="17" customFormat="1" ht="27" customHeight="1" x14ac:dyDescent="0.15">
      <c r="B36" s="167" t="s">
        <v>189</v>
      </c>
      <c r="C36" s="39">
        <f>IF(C6=0,"-",C6*B17)</f>
        <v>36.759617341746377</v>
      </c>
      <c r="D36" s="39">
        <f>I70</f>
        <v>7.4</v>
      </c>
      <c r="E36" s="39">
        <f t="shared" ref="E36:E41" si="0">IF(ISBLANK(D36),"-",C36*(1/(1-$G$10))/D36)</f>
        <v>5.0688937316252591</v>
      </c>
      <c r="F36" s="39">
        <f>E36*30/21.75</f>
        <v>6.9915775608624271</v>
      </c>
      <c r="G36" s="42">
        <v>43222</v>
      </c>
      <c r="H36" s="43">
        <f>IF(INT(E36)-E36,WORKDAY(G36,E36,'附录-节假日'!$A$2:$A$35),WORKDAY(G36,E36-1,'附录-节假日'!$A$2:$A$35))</f>
        <v>43229</v>
      </c>
      <c r="I36" s="45"/>
    </row>
    <row r="37" spans="2:9" s="17" customFormat="1" ht="27" customHeight="1" x14ac:dyDescent="0.15">
      <c r="B37" s="226" t="s">
        <v>116</v>
      </c>
      <c r="C37" s="227"/>
      <c r="D37" s="227"/>
      <c r="E37" s="227"/>
      <c r="F37" s="228"/>
      <c r="G37" s="43">
        <f>MIN(G38:G41)</f>
        <v>43229</v>
      </c>
      <c r="H37" s="43">
        <f>MAX(H38:H41)</f>
        <v>43259</v>
      </c>
      <c r="I37" s="45"/>
    </row>
    <row r="38" spans="2:9" s="17" customFormat="1" ht="27" customHeight="1" x14ac:dyDescent="0.15">
      <c r="B38" s="167" t="s">
        <v>191</v>
      </c>
      <c r="C38" s="39">
        <f>C6*C17*D17</f>
        <v>5.5139426012619568</v>
      </c>
      <c r="D38" s="39">
        <f t="shared" ref="D38:D41" si="1">I71</f>
        <v>2.25</v>
      </c>
      <c r="E38" s="39">
        <f t="shared" si="0"/>
        <v>2.5006542409351278</v>
      </c>
      <c r="F38" s="39">
        <f t="shared" ref="F38:F51" si="2">E38*30/21.75</f>
        <v>3.4491782633587968</v>
      </c>
      <c r="G38" s="44">
        <v>43229</v>
      </c>
      <c r="H38" s="43">
        <f>IF(INT(E38)-E38,WORKDAY(G38,E38,'附录-节假日'!$A$2:$A$35),WORKDAY(G38,E38-1,'附录-节假日'!$A$2:$A$35))</f>
        <v>43231</v>
      </c>
      <c r="I38" s="45"/>
    </row>
    <row r="39" spans="2:9" s="17" customFormat="1" ht="27" customHeight="1" x14ac:dyDescent="0.15">
      <c r="B39" s="167" t="s">
        <v>192</v>
      </c>
      <c r="C39" s="39">
        <f>C6*C17*E17</f>
        <v>5.5139426012619568</v>
      </c>
      <c r="D39" s="39">
        <f t="shared" si="1"/>
        <v>2.5</v>
      </c>
      <c r="E39" s="39">
        <f t="shared" si="0"/>
        <v>2.2505888168416148</v>
      </c>
      <c r="F39" s="39">
        <f t="shared" si="2"/>
        <v>3.104260437022917</v>
      </c>
      <c r="G39" s="44">
        <v>43232</v>
      </c>
      <c r="H39" s="43">
        <f>IF(INT(E39)-E39,WORKDAY(G39,E39,'附录-节假日'!$A$2:$A$35),WORKDAY(G39,E39-1,'附录-节假日'!$A$2:$A$35))</f>
        <v>43235</v>
      </c>
      <c r="I39" s="45"/>
    </row>
    <row r="40" spans="2:9" s="17" customFormat="1" ht="27" customHeight="1" x14ac:dyDescent="0.15">
      <c r="B40" s="167" t="s">
        <v>193</v>
      </c>
      <c r="C40" s="39">
        <f>C6*C17*F17</f>
        <v>19.298799104416847</v>
      </c>
      <c r="D40" s="39">
        <f t="shared" si="1"/>
        <v>3.6</v>
      </c>
      <c r="E40" s="39">
        <f t="shared" si="0"/>
        <v>5.4701811520455914</v>
      </c>
      <c r="F40" s="39">
        <f t="shared" si="2"/>
        <v>7.5450774510973666</v>
      </c>
      <c r="G40" s="44">
        <v>43236</v>
      </c>
      <c r="H40" s="43">
        <f>IF(INT(E40)-E40,WORKDAY(G40,E40,'附录-节假日'!$A$2:$A$35),WORKDAY(G40,E40-1,'附录-节假日'!$A$2:$A$35))</f>
        <v>43243</v>
      </c>
      <c r="I40" s="45"/>
    </row>
    <row r="41" spans="2:9" s="17" customFormat="1" ht="27" customHeight="1" x14ac:dyDescent="0.15">
      <c r="B41" s="167" t="s">
        <v>194</v>
      </c>
      <c r="C41" s="39">
        <f>C6*C17*G17</f>
        <v>24.812741705678803</v>
      </c>
      <c r="D41" s="39">
        <f t="shared" si="1"/>
        <v>2.25</v>
      </c>
      <c r="E41" s="39">
        <f t="shared" si="0"/>
        <v>11.252944084208075</v>
      </c>
      <c r="F41" s="39">
        <f t="shared" si="2"/>
        <v>15.521302185114585</v>
      </c>
      <c r="G41" s="44">
        <v>43244</v>
      </c>
      <c r="H41" s="43">
        <f>IF(INT(E41)-E41,WORKDAY(G41,E41,'附录-节假日'!$A$2:$A$35),WORKDAY(G41,E41-1,'附录-节假日'!$A$2:$A$35))</f>
        <v>43259</v>
      </c>
      <c r="I41" s="45"/>
    </row>
    <row r="42" spans="2:9" s="17" customFormat="1" ht="27" customHeight="1" x14ac:dyDescent="0.15">
      <c r="B42" s="226" t="s">
        <v>117</v>
      </c>
      <c r="C42" s="227"/>
      <c r="D42" s="227"/>
      <c r="E42" s="227"/>
      <c r="F42" s="228"/>
      <c r="G42" s="43">
        <f>MIN(G43:G46)</f>
        <v>43259</v>
      </c>
      <c r="H42" s="43">
        <f>MAX(H43:H46)</f>
        <v>43290</v>
      </c>
      <c r="I42" s="45"/>
    </row>
    <row r="43" spans="2:9" s="17" customFormat="1" ht="27" customHeight="1" x14ac:dyDescent="0.15">
      <c r="B43" s="167" t="s">
        <v>197</v>
      </c>
      <c r="C43" s="39">
        <f>C6*C20*D20</f>
        <v>2.2055770405047825</v>
      </c>
      <c r="D43" s="39">
        <f t="shared" ref="D43:D46" si="3">I75</f>
        <v>2.25</v>
      </c>
      <c r="E43" s="39">
        <f t="shared" ref="E43:E51" si="4">IF(ISBLANK(D43),"-",C43*(1/(1-$G$10))/D43)</f>
        <v>1.0002616963740509</v>
      </c>
      <c r="F43" s="39">
        <f t="shared" si="2"/>
        <v>1.3796713053435186</v>
      </c>
      <c r="G43" s="44">
        <v>43259</v>
      </c>
      <c r="H43" s="43">
        <f>IF(INT(E43)-E43,WORKDAY(G43,E43,'附录-节假日'!$A$2:$A$35),WORKDAY(G43,E43-1,'附录-节假日'!$A$2:$A$35))</f>
        <v>43262</v>
      </c>
      <c r="I43" s="45"/>
    </row>
    <row r="44" spans="2:9" s="17" customFormat="1" ht="27" customHeight="1" x14ac:dyDescent="0.15">
      <c r="B44" s="167" t="s">
        <v>198</v>
      </c>
      <c r="C44" s="39">
        <f>C6*C20*E20</f>
        <v>1.470384693669855</v>
      </c>
      <c r="D44" s="39">
        <f t="shared" si="3"/>
        <v>3.5</v>
      </c>
      <c r="E44" s="39">
        <f t="shared" si="4"/>
        <v>0.42868358416030761</v>
      </c>
      <c r="F44" s="39">
        <f t="shared" si="2"/>
        <v>0.59128770229007954</v>
      </c>
      <c r="G44" s="44">
        <v>43263</v>
      </c>
      <c r="H44" s="43">
        <f>IF(INT(E44)-E44,WORKDAY(G44,E44,'附录-节假日'!$A$2:$A$35),WORKDAY(G44,E44-1,'附录-节假日'!$A$2:$A$35))</f>
        <v>43263</v>
      </c>
      <c r="I44" s="45"/>
    </row>
    <row r="45" spans="2:9" s="17" customFormat="1" ht="27" customHeight="1" x14ac:dyDescent="0.15">
      <c r="B45" s="167" t="s">
        <v>199</v>
      </c>
      <c r="C45" s="39">
        <f>C6*C20*F20</f>
        <v>33.083655607571743</v>
      </c>
      <c r="D45" s="39">
        <f t="shared" si="3"/>
        <v>4.75</v>
      </c>
      <c r="E45" s="39">
        <f t="shared" si="4"/>
        <v>7.1071225794998378</v>
      </c>
      <c r="F45" s="39">
        <f t="shared" si="2"/>
        <v>9.802927695861845</v>
      </c>
      <c r="G45" s="44">
        <v>43264</v>
      </c>
      <c r="H45" s="43">
        <f>IF(INT(E45)-E45,WORKDAY(G45,E45,'附录-节假日'!$A$2:$A$35),WORKDAY(G45,E45-1,'附录-节假日'!$A$2:$A$35))</f>
        <v>43276</v>
      </c>
      <c r="I45" s="45"/>
    </row>
    <row r="46" spans="2:9" s="17" customFormat="1" ht="27" customHeight="1" x14ac:dyDescent="0.15">
      <c r="B46" s="167" t="s">
        <v>200</v>
      </c>
      <c r="C46" s="39">
        <f>C6*C20*G20</f>
        <v>36.759617341746377</v>
      </c>
      <c r="D46" s="39">
        <f t="shared" si="3"/>
        <v>3.5</v>
      </c>
      <c r="E46" s="39">
        <f t="shared" si="4"/>
        <v>10.717089604007692</v>
      </c>
      <c r="F46" s="39">
        <f t="shared" si="2"/>
        <v>14.782192557251987</v>
      </c>
      <c r="G46" s="44">
        <v>43276</v>
      </c>
      <c r="H46" s="43">
        <f>IF(INT(E46)-E46,WORKDAY(G46,E46,'附录-节假日'!$A$2:$A$35),WORKDAY(G46,E46-1,'附录-节假日'!$A$2:$A$35))</f>
        <v>43290</v>
      </c>
      <c r="I46" s="45"/>
    </row>
    <row r="47" spans="2:9" s="17" customFormat="1" ht="27" customHeight="1" x14ac:dyDescent="0.15">
      <c r="B47" s="226" t="s">
        <v>118</v>
      </c>
      <c r="C47" s="227"/>
      <c r="D47" s="227"/>
      <c r="E47" s="227"/>
      <c r="F47" s="228"/>
      <c r="G47" s="43">
        <f>MIN(G48:G51)</f>
        <v>43294</v>
      </c>
      <c r="H47" s="43">
        <f>MAX(H48:H51)</f>
        <v>43391</v>
      </c>
      <c r="I47" s="45"/>
    </row>
    <row r="48" spans="2:9" s="17" customFormat="1" ht="27" customHeight="1" x14ac:dyDescent="0.15">
      <c r="B48" s="167" t="s">
        <v>202</v>
      </c>
      <c r="C48" s="39">
        <f>C6*C23*D23</f>
        <v>42.273559943008337</v>
      </c>
      <c r="D48" s="39">
        <f t="shared" ref="D48:D51" si="5">I79</f>
        <v>12.05</v>
      </c>
      <c r="E48" s="39">
        <f t="shared" si="4"/>
        <v>3.5797747432473823</v>
      </c>
      <c r="F48" s="39">
        <f t="shared" si="2"/>
        <v>4.937620335513631</v>
      </c>
      <c r="G48" s="44">
        <v>43294</v>
      </c>
      <c r="H48" s="43">
        <f>IF(INT(E48)-E48,WORKDAY(G48,E48,'附录-节假日'!$A$2:$A$35),WORKDAY(G48,E48-1,'附录-节假日'!$A$2:$A$35))</f>
        <v>43299</v>
      </c>
      <c r="I48" s="45"/>
    </row>
    <row r="49" spans="2:9" s="17" customFormat="1" ht="27" customHeight="1" x14ac:dyDescent="0.15">
      <c r="B49" s="167" t="s">
        <v>203</v>
      </c>
      <c r="C49" s="39">
        <f>C6*C23*E23</f>
        <v>63.410339914512505</v>
      </c>
      <c r="D49" s="39">
        <f t="shared" si="5"/>
        <v>10.45</v>
      </c>
      <c r="E49" s="39">
        <f t="shared" si="4"/>
        <v>6.1918113382006172</v>
      </c>
      <c r="F49" s="39">
        <f t="shared" si="2"/>
        <v>8.5404294320008507</v>
      </c>
      <c r="G49" s="44">
        <v>43300</v>
      </c>
      <c r="H49" s="43">
        <f>IF(INT(E49)-E49,WORKDAY(G49,E49,'附录-节假日'!$A$2:$A$35),WORKDAY(G49,E49-1,'附录-节假日'!$A$2:$A$35))</f>
        <v>43308</v>
      </c>
      <c r="I49" s="45"/>
    </row>
    <row r="50" spans="2:9" s="17" customFormat="1" ht="27" customHeight="1" x14ac:dyDescent="0.15">
      <c r="B50" s="167" t="s">
        <v>204</v>
      </c>
      <c r="C50" s="39">
        <f>C6*C23*F23</f>
        <v>169.09423977203335</v>
      </c>
      <c r="D50" s="39">
        <f t="shared" si="5"/>
        <v>9.25</v>
      </c>
      <c r="E50" s="39">
        <f t="shared" si="4"/>
        <v>18.653528932380954</v>
      </c>
      <c r="F50" s="39">
        <f t="shared" si="2"/>
        <v>25.729005423973732</v>
      </c>
      <c r="G50" s="44">
        <v>43311</v>
      </c>
      <c r="H50" s="43">
        <f>IF(INT(E50)-E50,WORKDAY(G50,E50,'附录-节假日'!$A$2:$A$35),WORKDAY(G50,E50-1,'附录-节假日'!$A$2:$A$35))</f>
        <v>43335</v>
      </c>
      <c r="I50" s="45"/>
    </row>
    <row r="51" spans="2:9" s="17" customFormat="1" ht="27" customHeight="1" x14ac:dyDescent="0.15">
      <c r="B51" s="167" t="s">
        <v>205</v>
      </c>
      <c r="C51" s="39">
        <f>C6*C23*G23</f>
        <v>147.95745980052916</v>
      </c>
      <c r="D51" s="39">
        <f t="shared" si="5"/>
        <v>4.5</v>
      </c>
      <c r="E51" s="39">
        <f t="shared" si="4"/>
        <v>33.550444399212964</v>
      </c>
      <c r="F51" s="39">
        <f t="shared" si="2"/>
        <v>46.27647503339719</v>
      </c>
      <c r="G51" s="44">
        <v>43338</v>
      </c>
      <c r="H51" s="43">
        <f>IF(INT(E51)-E51,WORKDAY(G51,E51,'附录-节假日'!$A$2:$A$35),WORKDAY(G51,E51-1,'附录-节假日'!$A$2:$A$35))</f>
        <v>43391</v>
      </c>
      <c r="I51" s="45"/>
    </row>
    <row r="52" spans="2:9" s="17" customFormat="1" ht="27" customHeight="1" x14ac:dyDescent="0.15">
      <c r="B52" s="226" t="s">
        <v>119</v>
      </c>
      <c r="C52" s="227"/>
      <c r="D52" s="227"/>
      <c r="E52" s="227"/>
      <c r="F52" s="228"/>
      <c r="G52" s="43">
        <f>MIN(G53:G56)</f>
        <v>43325</v>
      </c>
      <c r="H52" s="43">
        <f>MAX(H53:H56)</f>
        <v>43424</v>
      </c>
      <c r="I52" s="45"/>
    </row>
    <row r="53" spans="2:9" s="17" customFormat="1" ht="27" customHeight="1" x14ac:dyDescent="0.15">
      <c r="B53" s="167" t="s">
        <v>207</v>
      </c>
      <c r="C53" s="39">
        <f>C6*C26*D26</f>
        <v>51.463464278444945</v>
      </c>
      <c r="D53" s="39">
        <f>I83</f>
        <v>10.9</v>
      </c>
      <c r="E53" s="39">
        <f t="shared" ref="E53:E56" si="6">IF(ISBLANK(D53),"-",C53*(1/(1-$G$10))/D53)</f>
        <v>4.8177742256548344</v>
      </c>
      <c r="F53" s="39">
        <f t="shared" ref="F53:F61" si="7">E53*30/21.75</f>
        <v>6.6452058284894271</v>
      </c>
      <c r="G53" s="44">
        <v>43325</v>
      </c>
      <c r="H53" s="43">
        <f>IF(INT(E53)-E53,WORKDAY(G53,E53,'附录-节假日'!$A$2:$A$35),WORKDAY(G53,E53-1,'附录-节假日'!$A$2:$A$35))</f>
        <v>43329</v>
      </c>
      <c r="I53" s="45"/>
    </row>
    <row r="54" spans="2:9" s="17" customFormat="1" ht="27" customHeight="1" x14ac:dyDescent="0.15">
      <c r="B54" s="167" t="s">
        <v>208</v>
      </c>
      <c r="C54" s="39">
        <f>C6*C26*E26</f>
        <v>77.195196417667404</v>
      </c>
      <c r="D54" s="39">
        <f>I84</f>
        <v>9.4499999999999993</v>
      </c>
      <c r="E54" s="39">
        <f t="shared" si="6"/>
        <v>8.3355141364504277</v>
      </c>
      <c r="F54" s="39">
        <f t="shared" si="7"/>
        <v>11.49726087786266</v>
      </c>
      <c r="G54" s="44">
        <v>43332</v>
      </c>
      <c r="H54" s="43">
        <f>IF(INT(E54)-E54,WORKDAY(G54,E54,'附录-节假日'!$A$2:$A$35),WORKDAY(G54,E54-1,'附录-节假日'!$A$2:$A$35))</f>
        <v>43342</v>
      </c>
      <c r="I54" s="45"/>
    </row>
    <row r="55" spans="2:9" s="17" customFormat="1" ht="27" customHeight="1" x14ac:dyDescent="0.15">
      <c r="B55" s="167" t="s">
        <v>209</v>
      </c>
      <c r="C55" s="39">
        <f>C6*C26*F26</f>
        <v>180.12212497455727</v>
      </c>
      <c r="D55" s="39">
        <f>I85</f>
        <v>11</v>
      </c>
      <c r="E55" s="39">
        <f t="shared" si="6"/>
        <v>16.708916973521085</v>
      </c>
      <c r="F55" s="39">
        <f t="shared" si="7"/>
        <v>23.046782032442877</v>
      </c>
      <c r="G55" s="44">
        <v>43342</v>
      </c>
      <c r="H55" s="43">
        <f>IF(INT(E55)-E55,WORKDAY(G55,E55,'附录-节假日'!$A$2:$A$35),WORKDAY(G55,E55-1,'附录-节假日'!$A$2:$A$35))</f>
        <v>43364</v>
      </c>
      <c r="I55" s="45"/>
    </row>
    <row r="56" spans="2:9" s="17" customFormat="1" ht="27" customHeight="1" x14ac:dyDescent="0.15">
      <c r="B56" s="167" t="s">
        <v>210</v>
      </c>
      <c r="C56" s="39">
        <f>C6*C26*G26</f>
        <v>205.85385711377978</v>
      </c>
      <c r="D56" s="39">
        <f>I86</f>
        <v>6.1</v>
      </c>
      <c r="E56" s="39">
        <f t="shared" si="6"/>
        <v>34.43523872763128</v>
      </c>
      <c r="F56" s="39">
        <f t="shared" si="7"/>
        <v>47.496881003629355</v>
      </c>
      <c r="G56" s="44">
        <v>43369</v>
      </c>
      <c r="H56" s="43">
        <f>IF(INT(E56)-E56,WORKDAY(G56,E56,'附录-节假日'!$A$2:$A$35),WORKDAY(G56,E56-1,'附录-节假日'!$A$2:$A$35))</f>
        <v>43424</v>
      </c>
      <c r="I56" s="45"/>
    </row>
    <row r="57" spans="2:9" s="17" customFormat="1" ht="27" customHeight="1" x14ac:dyDescent="0.15">
      <c r="B57" s="226" t="s">
        <v>120</v>
      </c>
      <c r="C57" s="227"/>
      <c r="D57" s="227"/>
      <c r="E57" s="227"/>
      <c r="F57" s="228"/>
      <c r="G57" s="43">
        <f>MIN(G58:G61)</f>
        <v>43426</v>
      </c>
      <c r="H57" s="43">
        <f>MAX(H58:H61)</f>
        <v>43482</v>
      </c>
      <c r="I57" s="45"/>
    </row>
    <row r="58" spans="2:9" s="17" customFormat="1" ht="27" customHeight="1" x14ac:dyDescent="0.15">
      <c r="B58" s="167" t="s">
        <v>212</v>
      </c>
      <c r="C58" s="39">
        <f>$C$6*$C$29*D29</f>
        <v>20.21778953796051</v>
      </c>
      <c r="D58" s="39">
        <f>I87</f>
        <v>4.5</v>
      </c>
      <c r="E58" s="39">
        <f t="shared" ref="E58:E61" si="8">IF(ISBLANK(D58),"-",C58*(1/(1-$G$10))/D58)</f>
        <v>4.5845327750477347</v>
      </c>
      <c r="F58" s="39">
        <f t="shared" si="7"/>
        <v>6.3234934828244613</v>
      </c>
      <c r="G58" s="44">
        <v>43426</v>
      </c>
      <c r="H58" s="43">
        <f>IF(INT(E58)-E58,WORKDAY(G58,E58,'附录-节假日'!$A$2:$A$35),WORKDAY(G58,E58-1,'附录-节假日'!$A$2:$A$35))</f>
        <v>43432</v>
      </c>
      <c r="I58" s="45"/>
    </row>
    <row r="59" spans="2:9" s="17" customFormat="1" ht="27" customHeight="1" x14ac:dyDescent="0.15">
      <c r="B59" s="167" t="s">
        <v>213</v>
      </c>
      <c r="C59" s="39">
        <f>$C$6*$C$29*E29</f>
        <v>20.21778953796051</v>
      </c>
      <c r="D59" s="39">
        <f>I88</f>
        <v>7</v>
      </c>
      <c r="E59" s="39">
        <f t="shared" si="8"/>
        <v>2.9471996411021153</v>
      </c>
      <c r="F59" s="39">
        <f t="shared" si="7"/>
        <v>4.0651029532442973</v>
      </c>
      <c r="G59" s="44">
        <v>43433</v>
      </c>
      <c r="H59" s="43">
        <f>IF(INT(E59)-E59,WORKDAY(G59,E59,'附录-节假日'!$A$2:$A$35),WORKDAY(G59,E59-1,'附录-节假日'!$A$2:$A$35))</f>
        <v>43437</v>
      </c>
      <c r="I59" s="45"/>
    </row>
    <row r="60" spans="2:9" s="17" customFormat="1" ht="27" customHeight="1" x14ac:dyDescent="0.15">
      <c r="B60" s="167" t="s">
        <v>214</v>
      </c>
      <c r="C60" s="39">
        <f>$C$6*$C$29*F29</f>
        <v>90.980052920822288</v>
      </c>
      <c r="D60" s="39">
        <f>I89</f>
        <v>5.5</v>
      </c>
      <c r="E60" s="39">
        <f t="shared" si="8"/>
        <v>16.879416126312112</v>
      </c>
      <c r="F60" s="39">
        <f t="shared" si="7"/>
        <v>23.281953277671878</v>
      </c>
      <c r="G60" s="44">
        <v>43439</v>
      </c>
      <c r="H60" s="43">
        <f>IF(INT(E60)-E60,WORKDAY(G60,E60,'附录-节假日'!$A$2:$A$35),WORKDAY(G60,E60-1,'附录-节假日'!$A$2:$A$35))</f>
        <v>43461</v>
      </c>
      <c r="I60" s="45"/>
    </row>
    <row r="61" spans="2:9" s="17" customFormat="1" ht="27" customHeight="1" x14ac:dyDescent="0.15">
      <c r="B61" s="167" t="s">
        <v>215</v>
      </c>
      <c r="C61" s="39">
        <f>$C$6*$C$29*G29</f>
        <v>70.762263382861775</v>
      </c>
      <c r="D61" s="39">
        <f>I90</f>
        <v>6.1</v>
      </c>
      <c r="E61" s="39">
        <f t="shared" si="8"/>
        <v>11.837113312623249</v>
      </c>
      <c r="F61" s="39">
        <f t="shared" si="7"/>
        <v>16.327052844997585</v>
      </c>
      <c r="G61" s="44">
        <v>43467</v>
      </c>
      <c r="H61" s="43">
        <f>IF(INT(E61)-E61,WORKDAY(G61,E61,'附录-节假日'!$A$2:$A$35),WORKDAY(G61,E61-1,'附录-节假日'!$A$2:$A$35))</f>
        <v>43482</v>
      </c>
      <c r="I61" s="45"/>
    </row>
    <row r="62" spans="2:9" s="17" customFormat="1" ht="27" customHeight="1" x14ac:dyDescent="0.15">
      <c r="B62" s="226" t="s">
        <v>230</v>
      </c>
      <c r="C62" s="227"/>
      <c r="D62" s="227"/>
      <c r="E62" s="227"/>
      <c r="F62" s="228"/>
      <c r="G62" s="43">
        <f>MIN(G63:G66)</f>
        <v>43427</v>
      </c>
      <c r="H62" s="43">
        <f>MAX(H63:H66)</f>
        <v>43483</v>
      </c>
      <c r="I62" s="45"/>
    </row>
    <row r="63" spans="2:9" s="17" customFormat="1" ht="27" customHeight="1" x14ac:dyDescent="0.15">
      <c r="B63" s="167" t="s">
        <v>217</v>
      </c>
      <c r="C63" s="39">
        <f>C6*C32*D32</f>
        <v>44.111540810095654</v>
      </c>
      <c r="D63" s="39">
        <f>I91</f>
        <v>10.199999999999999</v>
      </c>
      <c r="E63" s="39">
        <f t="shared" ref="E63:E66" si="9">IF(ISBLANK(D63),"-",C63*(1/(1-$G$10))/D63)</f>
        <v>4.4129192487090494</v>
      </c>
      <c r="F63" s="39">
        <f t="shared" ref="F63:F66" si="10">E63*30/21.75</f>
        <v>6.0867851706331724</v>
      </c>
      <c r="G63" s="44">
        <v>43427</v>
      </c>
      <c r="H63" s="43">
        <f>IF(INT(E63)-E63,WORKDAY(G63,E63,'附录-节假日'!$A$2:$A$35),WORKDAY(G63,E63-1,'附录-节假日'!$A$2:$A$35))</f>
        <v>43433</v>
      </c>
      <c r="I63" s="45"/>
    </row>
    <row r="64" spans="2:9" s="17" customFormat="1" ht="27" customHeight="1" x14ac:dyDescent="0.15">
      <c r="B64" s="167" t="s">
        <v>218</v>
      </c>
      <c r="C64" s="39">
        <f>C6*C32*E32</f>
        <v>66.167311215143471</v>
      </c>
      <c r="D64" s="39">
        <f>I92</f>
        <v>13.45</v>
      </c>
      <c r="E64" s="39">
        <f t="shared" si="9"/>
        <v>5.0199007067099224</v>
      </c>
      <c r="F64" s="39">
        <f t="shared" si="10"/>
        <v>6.9240009747723068</v>
      </c>
      <c r="G64" s="44">
        <v>43434</v>
      </c>
      <c r="H64" s="43">
        <f>IF(INT(E64)-E64,WORKDAY(G64,E64,'附录-节假日'!$A$2:$A$35),WORKDAY(G64,E64-1,'附录-节假日'!$A$2:$A$35))</f>
        <v>43441</v>
      </c>
      <c r="I64" s="45"/>
    </row>
    <row r="65" spans="2:11" s="17" customFormat="1" ht="27" customHeight="1" x14ac:dyDescent="0.15">
      <c r="B65" s="167" t="s">
        <v>219</v>
      </c>
      <c r="C65" s="39">
        <f>C6*C32*F32</f>
        <v>176.44616324038262</v>
      </c>
      <c r="D65" s="39">
        <f>I93</f>
        <v>13.45</v>
      </c>
      <c r="E65" s="39">
        <f t="shared" si="9"/>
        <v>13.386401884559792</v>
      </c>
      <c r="F65" s="39">
        <f t="shared" si="10"/>
        <v>18.464002599392817</v>
      </c>
      <c r="G65" s="44">
        <v>43442</v>
      </c>
      <c r="H65" s="43">
        <f>IF(INT(E65)-E65,WORKDAY(G65,E65,'附录-节假日'!$A$2:$A$35),WORKDAY(G65,E65-1,'附录-节假日'!$A$2:$A$35))</f>
        <v>43460</v>
      </c>
      <c r="I65" s="45"/>
    </row>
    <row r="66" spans="2:11" s="17" customFormat="1" ht="27" customHeight="1" x14ac:dyDescent="0.15">
      <c r="B66" s="167" t="s">
        <v>220</v>
      </c>
      <c r="C66" s="39">
        <f>C6*C32*G32</f>
        <v>154.39039283533478</v>
      </c>
      <c r="D66" s="39">
        <f>I94</f>
        <v>11.85</v>
      </c>
      <c r="E66" s="39">
        <f t="shared" si="9"/>
        <v>13.294617483452576</v>
      </c>
      <c r="F66" s="39">
        <f t="shared" si="10"/>
        <v>18.337403425451829</v>
      </c>
      <c r="G66" s="44">
        <v>43462</v>
      </c>
      <c r="H66" s="43">
        <f>IF(INT(E66)-E66,WORKDAY(G66,E66,'附录-节假日'!$A$2:$A$35),WORKDAY(G66,E66-1,'附录-节假日'!$A$2:$A$35))</f>
        <v>43483</v>
      </c>
      <c r="I66" s="45"/>
    </row>
    <row r="67" spans="2:11" ht="27" customHeight="1" x14ac:dyDescent="0.15">
      <c r="B67" s="167" t="s">
        <v>195</v>
      </c>
      <c r="C67" s="39">
        <f>C6*H17</f>
        <v>91.89904335436583</v>
      </c>
      <c r="D67" s="39">
        <f>I95</f>
        <v>12.7</v>
      </c>
      <c r="E67" s="39">
        <f>IF(ISBLANK(D67),"-",C67*(1/(1-G10))/D67)</f>
        <v>7.383821577564345</v>
      </c>
      <c r="F67" s="39">
        <f>E67*30/21.75</f>
        <v>10.184581486295649</v>
      </c>
      <c r="G67" s="44">
        <v>43486</v>
      </c>
      <c r="H67" s="43">
        <f>IF(INT(E67)-E67,WORKDAY(G67,E67,'附录-节假日'!$A$2:$A$32),WORKDAY(G67,E67-1,'附录-节假日'!$A$2:$A$32))</f>
        <v>43495</v>
      </c>
      <c r="I67" s="45"/>
    </row>
    <row r="68" spans="2:11" ht="27" customHeight="1" x14ac:dyDescent="0.15">
      <c r="B68" s="163"/>
      <c r="C68" s="163"/>
      <c r="D68" s="163"/>
      <c r="E68" s="163"/>
      <c r="F68" s="163"/>
      <c r="G68" s="163"/>
      <c r="H68" s="163"/>
      <c r="I68" s="163"/>
    </row>
    <row r="69" spans="2:11" ht="35.25" customHeight="1" x14ac:dyDescent="0.15">
      <c r="B69" s="167" t="s">
        <v>231</v>
      </c>
      <c r="C69" s="167" t="s">
        <v>232</v>
      </c>
      <c r="D69" s="167" t="s">
        <v>233</v>
      </c>
      <c r="E69" s="167" t="s">
        <v>234</v>
      </c>
      <c r="F69" s="167" t="s">
        <v>235</v>
      </c>
      <c r="G69" s="167" t="s">
        <v>236</v>
      </c>
      <c r="H69" s="167" t="s">
        <v>237</v>
      </c>
      <c r="I69" s="167" t="s">
        <v>238</v>
      </c>
      <c r="J69" s="226" t="s">
        <v>239</v>
      </c>
      <c r="K69" s="228"/>
    </row>
    <row r="70" spans="2:11" ht="27" customHeight="1" x14ac:dyDescent="0.15">
      <c r="B70" s="167" t="s">
        <v>189</v>
      </c>
      <c r="C70" s="162">
        <v>4</v>
      </c>
      <c r="D70" s="162">
        <v>0</v>
      </c>
      <c r="E70" s="162">
        <v>1</v>
      </c>
      <c r="F70" s="162">
        <v>0</v>
      </c>
      <c r="G70" s="162">
        <v>0</v>
      </c>
      <c r="H70" s="162">
        <v>0</v>
      </c>
      <c r="I70" s="39">
        <f t="shared" ref="I70:I94" si="11">C70*1.6+D70*1.25+E70*1+F70*0.8+G70*0.7+H70*0.5</f>
        <v>7.4</v>
      </c>
      <c r="J70" s="238" t="s">
        <v>240</v>
      </c>
      <c r="K70" s="239"/>
    </row>
    <row r="71" spans="2:11" ht="27" customHeight="1" x14ac:dyDescent="0.15">
      <c r="B71" s="167" t="s">
        <v>191</v>
      </c>
      <c r="C71" s="162">
        <v>0</v>
      </c>
      <c r="D71" s="162">
        <v>1</v>
      </c>
      <c r="E71" s="162">
        <v>1</v>
      </c>
      <c r="F71" s="162">
        <v>0</v>
      </c>
      <c r="G71" s="162">
        <v>0</v>
      </c>
      <c r="H71" s="162">
        <v>0</v>
      </c>
      <c r="I71" s="39">
        <f t="shared" si="11"/>
        <v>2.25</v>
      </c>
      <c r="J71" s="48" t="s">
        <v>241</v>
      </c>
      <c r="K71" s="49"/>
    </row>
    <row r="72" spans="2:11" ht="27" customHeight="1" x14ac:dyDescent="0.15">
      <c r="B72" s="167" t="s">
        <v>192</v>
      </c>
      <c r="C72" s="162">
        <v>0</v>
      </c>
      <c r="D72" s="162">
        <v>2</v>
      </c>
      <c r="E72" s="162">
        <v>0</v>
      </c>
      <c r="F72" s="162">
        <v>0</v>
      </c>
      <c r="G72" s="162">
        <v>0</v>
      </c>
      <c r="H72" s="162">
        <v>0</v>
      </c>
      <c r="I72" s="39">
        <f t="shared" si="11"/>
        <v>2.5</v>
      </c>
      <c r="J72" s="238" t="s">
        <v>242</v>
      </c>
      <c r="K72" s="239"/>
    </row>
    <row r="73" spans="2:11" ht="27" customHeight="1" x14ac:dyDescent="0.15">
      <c r="B73" s="167" t="s">
        <v>193</v>
      </c>
      <c r="C73" s="162">
        <v>0</v>
      </c>
      <c r="D73" s="162">
        <v>0</v>
      </c>
      <c r="E73" s="162">
        <v>2</v>
      </c>
      <c r="F73" s="162">
        <v>2</v>
      </c>
      <c r="G73" s="162">
        <v>0</v>
      </c>
      <c r="H73" s="162">
        <v>0</v>
      </c>
      <c r="I73" s="39">
        <f t="shared" si="11"/>
        <v>3.6</v>
      </c>
      <c r="J73" s="238" t="s">
        <v>243</v>
      </c>
      <c r="K73" s="239"/>
    </row>
    <row r="74" spans="2:11" ht="27" customHeight="1" x14ac:dyDescent="0.15">
      <c r="B74" s="167" t="s">
        <v>194</v>
      </c>
      <c r="C74" s="162">
        <v>0</v>
      </c>
      <c r="D74" s="162">
        <v>1</v>
      </c>
      <c r="E74" s="162">
        <v>1</v>
      </c>
      <c r="F74" s="162">
        <v>0</v>
      </c>
      <c r="G74" s="162">
        <v>0</v>
      </c>
      <c r="H74" s="162">
        <v>0</v>
      </c>
      <c r="I74" s="39">
        <f t="shared" si="11"/>
        <v>2.25</v>
      </c>
      <c r="J74" s="238" t="s">
        <v>244</v>
      </c>
      <c r="K74" s="239"/>
    </row>
    <row r="75" spans="2:11" ht="27" customHeight="1" x14ac:dyDescent="0.15">
      <c r="B75" s="167" t="s">
        <v>197</v>
      </c>
      <c r="C75" s="162">
        <v>0</v>
      </c>
      <c r="D75" s="162">
        <v>1</v>
      </c>
      <c r="E75" s="162">
        <v>1</v>
      </c>
      <c r="F75" s="162">
        <v>0</v>
      </c>
      <c r="G75" s="162">
        <v>0</v>
      </c>
      <c r="H75" s="162">
        <v>0</v>
      </c>
      <c r="I75" s="39">
        <f t="shared" si="11"/>
        <v>2.25</v>
      </c>
      <c r="J75" s="48" t="s">
        <v>241</v>
      </c>
      <c r="K75" s="49"/>
    </row>
    <row r="76" spans="2:11" ht="27" customHeight="1" x14ac:dyDescent="0.15">
      <c r="B76" s="167" t="s">
        <v>198</v>
      </c>
      <c r="C76" s="162">
        <v>0</v>
      </c>
      <c r="D76" s="162">
        <v>2</v>
      </c>
      <c r="E76" s="162">
        <v>1</v>
      </c>
      <c r="F76" s="162">
        <v>0</v>
      </c>
      <c r="G76" s="162">
        <v>0</v>
      </c>
      <c r="H76" s="162">
        <v>0</v>
      </c>
      <c r="I76" s="39">
        <f t="shared" si="11"/>
        <v>3.5</v>
      </c>
      <c r="J76" s="238" t="s">
        <v>242</v>
      </c>
      <c r="K76" s="239"/>
    </row>
    <row r="77" spans="2:11" ht="27" customHeight="1" x14ac:dyDescent="0.15">
      <c r="B77" s="167" t="s">
        <v>199</v>
      </c>
      <c r="C77" s="162">
        <v>0</v>
      </c>
      <c r="D77" s="162">
        <v>3</v>
      </c>
      <c r="E77" s="162">
        <v>1</v>
      </c>
      <c r="F77" s="162">
        <v>0</v>
      </c>
      <c r="G77" s="162">
        <v>0</v>
      </c>
      <c r="H77" s="162">
        <v>0</v>
      </c>
      <c r="I77" s="39">
        <f t="shared" si="11"/>
        <v>4.75</v>
      </c>
      <c r="J77" s="238" t="s">
        <v>243</v>
      </c>
      <c r="K77" s="239"/>
    </row>
    <row r="78" spans="2:11" ht="27" customHeight="1" x14ac:dyDescent="0.15">
      <c r="B78" s="167" t="s">
        <v>200</v>
      </c>
      <c r="C78" s="162">
        <v>0</v>
      </c>
      <c r="D78" s="162">
        <v>2</v>
      </c>
      <c r="E78" s="162">
        <v>1</v>
      </c>
      <c r="F78" s="162">
        <v>0</v>
      </c>
      <c r="G78" s="162">
        <v>0</v>
      </c>
      <c r="H78" s="162">
        <v>0</v>
      </c>
      <c r="I78" s="39">
        <f t="shared" si="11"/>
        <v>3.5</v>
      </c>
      <c r="J78" s="238" t="s">
        <v>244</v>
      </c>
      <c r="K78" s="239"/>
    </row>
    <row r="79" spans="2:11" ht="27" customHeight="1" x14ac:dyDescent="0.15">
      <c r="B79" s="167" t="s">
        <v>202</v>
      </c>
      <c r="C79" s="162">
        <v>3</v>
      </c>
      <c r="D79" s="162">
        <v>5</v>
      </c>
      <c r="E79" s="162">
        <v>1</v>
      </c>
      <c r="F79" s="162">
        <v>0</v>
      </c>
      <c r="G79" s="162">
        <v>0</v>
      </c>
      <c r="H79" s="162">
        <v>0</v>
      </c>
      <c r="I79" s="39">
        <f t="shared" si="11"/>
        <v>12.05</v>
      </c>
      <c r="J79" s="48" t="s">
        <v>241</v>
      </c>
      <c r="K79" s="49"/>
    </row>
    <row r="80" spans="2:11" ht="27" customHeight="1" x14ac:dyDescent="0.15">
      <c r="B80" s="167" t="s">
        <v>203</v>
      </c>
      <c r="C80" s="162">
        <v>2</v>
      </c>
      <c r="D80" s="162">
        <v>5</v>
      </c>
      <c r="E80" s="162">
        <v>1</v>
      </c>
      <c r="F80" s="162">
        <v>0</v>
      </c>
      <c r="G80" s="162">
        <v>0</v>
      </c>
      <c r="H80" s="162">
        <v>0</v>
      </c>
      <c r="I80" s="39">
        <f t="shared" si="11"/>
        <v>10.45</v>
      </c>
      <c r="J80" s="238" t="s">
        <v>242</v>
      </c>
      <c r="K80" s="239"/>
    </row>
    <row r="81" spans="2:11" ht="27" customHeight="1" x14ac:dyDescent="0.15">
      <c r="B81" s="167" t="s">
        <v>204</v>
      </c>
      <c r="C81" s="162">
        <v>0</v>
      </c>
      <c r="D81" s="162">
        <v>5</v>
      </c>
      <c r="E81" s="162">
        <v>3</v>
      </c>
      <c r="F81" s="162">
        <v>0</v>
      </c>
      <c r="G81" s="162">
        <v>0</v>
      </c>
      <c r="H81" s="162">
        <v>0</v>
      </c>
      <c r="I81" s="39">
        <f t="shared" si="11"/>
        <v>9.25</v>
      </c>
      <c r="J81" s="238" t="s">
        <v>243</v>
      </c>
      <c r="K81" s="239"/>
    </row>
    <row r="82" spans="2:11" ht="27" customHeight="1" x14ac:dyDescent="0.15">
      <c r="B82" s="167" t="s">
        <v>205</v>
      </c>
      <c r="C82" s="162">
        <v>0</v>
      </c>
      <c r="D82" s="162">
        <v>2</v>
      </c>
      <c r="E82" s="162">
        <v>2</v>
      </c>
      <c r="F82" s="162">
        <v>0</v>
      </c>
      <c r="G82" s="162">
        <v>0</v>
      </c>
      <c r="H82" s="162">
        <v>0</v>
      </c>
      <c r="I82" s="39">
        <f t="shared" si="11"/>
        <v>4.5</v>
      </c>
      <c r="J82" s="238" t="s">
        <v>244</v>
      </c>
      <c r="K82" s="239"/>
    </row>
    <row r="83" spans="2:11" ht="27" customHeight="1" x14ac:dyDescent="0.15">
      <c r="B83" s="167" t="s">
        <v>207</v>
      </c>
      <c r="C83" s="162">
        <v>4</v>
      </c>
      <c r="D83" s="162">
        <v>2</v>
      </c>
      <c r="E83" s="162">
        <v>2</v>
      </c>
      <c r="F83" s="162">
        <v>0</v>
      </c>
      <c r="G83" s="162">
        <v>0</v>
      </c>
      <c r="H83" s="162">
        <v>0</v>
      </c>
      <c r="I83" s="39">
        <f t="shared" si="11"/>
        <v>10.9</v>
      </c>
      <c r="J83" s="48" t="s">
        <v>241</v>
      </c>
      <c r="K83" s="49"/>
    </row>
    <row r="84" spans="2:11" ht="27" customHeight="1" x14ac:dyDescent="0.15">
      <c r="B84" s="167" t="s">
        <v>208</v>
      </c>
      <c r="C84" s="162">
        <v>2</v>
      </c>
      <c r="D84" s="162">
        <v>5</v>
      </c>
      <c r="E84" s="162">
        <v>0</v>
      </c>
      <c r="F84" s="162">
        <v>0</v>
      </c>
      <c r="G84" s="162">
        <v>0</v>
      </c>
      <c r="H84" s="162">
        <v>0</v>
      </c>
      <c r="I84" s="39">
        <f t="shared" si="11"/>
        <v>9.4499999999999993</v>
      </c>
      <c r="J84" s="238" t="s">
        <v>242</v>
      </c>
      <c r="K84" s="239"/>
    </row>
    <row r="85" spans="2:11" ht="27" customHeight="1" x14ac:dyDescent="0.15">
      <c r="B85" s="167" t="s">
        <v>209</v>
      </c>
      <c r="C85" s="162">
        <v>0</v>
      </c>
      <c r="D85" s="162">
        <v>4</v>
      </c>
      <c r="E85" s="162">
        <v>6</v>
      </c>
      <c r="F85" s="162">
        <v>0</v>
      </c>
      <c r="G85" s="162">
        <v>0</v>
      </c>
      <c r="H85" s="162">
        <v>0</v>
      </c>
      <c r="I85" s="39">
        <f t="shared" si="11"/>
        <v>11</v>
      </c>
      <c r="J85" s="238" t="s">
        <v>243</v>
      </c>
      <c r="K85" s="239"/>
    </row>
    <row r="86" spans="2:11" ht="27" customHeight="1" x14ac:dyDescent="0.15">
      <c r="B86" s="167" t="s">
        <v>210</v>
      </c>
      <c r="C86" s="162">
        <v>1</v>
      </c>
      <c r="D86" s="162">
        <v>2</v>
      </c>
      <c r="E86" s="162">
        <v>2</v>
      </c>
      <c r="F86" s="162">
        <v>0</v>
      </c>
      <c r="G86" s="162">
        <v>0</v>
      </c>
      <c r="H86" s="162">
        <v>0</v>
      </c>
      <c r="I86" s="39">
        <f t="shared" si="11"/>
        <v>6.1</v>
      </c>
      <c r="J86" s="238" t="s">
        <v>244</v>
      </c>
      <c r="K86" s="239"/>
    </row>
    <row r="87" spans="2:11" ht="27" customHeight="1" x14ac:dyDescent="0.15">
      <c r="B87" s="167" t="s">
        <v>212</v>
      </c>
      <c r="C87" s="162">
        <v>0</v>
      </c>
      <c r="D87" s="162">
        <v>2</v>
      </c>
      <c r="E87" s="162">
        <v>2</v>
      </c>
      <c r="F87" s="162">
        <v>0</v>
      </c>
      <c r="G87" s="162">
        <v>0</v>
      </c>
      <c r="H87" s="162">
        <v>0</v>
      </c>
      <c r="I87" s="39">
        <f t="shared" si="11"/>
        <v>4.5</v>
      </c>
      <c r="J87" s="48" t="s">
        <v>241</v>
      </c>
      <c r="K87" s="49"/>
    </row>
    <row r="88" spans="2:11" ht="27" customHeight="1" x14ac:dyDescent="0.15">
      <c r="B88" s="167" t="s">
        <v>213</v>
      </c>
      <c r="C88" s="162">
        <v>0</v>
      </c>
      <c r="D88" s="162">
        <v>4</v>
      </c>
      <c r="E88" s="162">
        <v>2</v>
      </c>
      <c r="F88" s="162">
        <v>0</v>
      </c>
      <c r="G88" s="162">
        <v>0</v>
      </c>
      <c r="H88" s="162">
        <v>0</v>
      </c>
      <c r="I88" s="39">
        <f t="shared" si="11"/>
        <v>7</v>
      </c>
      <c r="J88" s="238" t="s">
        <v>242</v>
      </c>
      <c r="K88" s="239"/>
    </row>
    <row r="89" spans="2:11" ht="27" customHeight="1" x14ac:dyDescent="0.15">
      <c r="B89" s="167" t="s">
        <v>214</v>
      </c>
      <c r="C89" s="162">
        <v>0</v>
      </c>
      <c r="D89" s="162">
        <v>2</v>
      </c>
      <c r="E89" s="162">
        <v>3</v>
      </c>
      <c r="F89" s="162">
        <v>0</v>
      </c>
      <c r="G89" s="162">
        <v>0</v>
      </c>
      <c r="H89" s="162">
        <v>0</v>
      </c>
      <c r="I89" s="39">
        <f t="shared" si="11"/>
        <v>5.5</v>
      </c>
      <c r="J89" s="238" t="s">
        <v>243</v>
      </c>
      <c r="K89" s="239"/>
    </row>
    <row r="90" spans="2:11" ht="27" customHeight="1" x14ac:dyDescent="0.15">
      <c r="B90" s="167" t="s">
        <v>215</v>
      </c>
      <c r="C90" s="162">
        <v>1</v>
      </c>
      <c r="D90" s="162">
        <v>2</v>
      </c>
      <c r="E90" s="162">
        <v>2</v>
      </c>
      <c r="F90" s="162">
        <v>0</v>
      </c>
      <c r="G90" s="162">
        <v>0</v>
      </c>
      <c r="H90" s="162">
        <v>0</v>
      </c>
      <c r="I90" s="39">
        <f t="shared" si="11"/>
        <v>6.1</v>
      </c>
      <c r="J90" s="238" t="s">
        <v>244</v>
      </c>
      <c r="K90" s="239"/>
    </row>
    <row r="91" spans="2:11" ht="27" customHeight="1" x14ac:dyDescent="0.15">
      <c r="B91" s="167" t="s">
        <v>217</v>
      </c>
      <c r="C91" s="162">
        <v>2</v>
      </c>
      <c r="D91" s="162">
        <v>4</v>
      </c>
      <c r="E91" s="162">
        <v>2</v>
      </c>
      <c r="F91" s="162">
        <v>0</v>
      </c>
      <c r="G91" s="162">
        <v>0</v>
      </c>
      <c r="H91" s="162">
        <v>0</v>
      </c>
      <c r="I91" s="39">
        <f t="shared" si="11"/>
        <v>10.199999999999999</v>
      </c>
      <c r="J91" s="48" t="s">
        <v>241</v>
      </c>
      <c r="K91" s="49"/>
    </row>
    <row r="92" spans="2:11" ht="27" customHeight="1" x14ac:dyDescent="0.15">
      <c r="B92" s="167" t="s">
        <v>218</v>
      </c>
      <c r="C92" s="162">
        <v>2</v>
      </c>
      <c r="D92" s="162">
        <v>5</v>
      </c>
      <c r="E92" s="162">
        <v>4</v>
      </c>
      <c r="F92" s="162">
        <v>0</v>
      </c>
      <c r="G92" s="162">
        <v>0</v>
      </c>
      <c r="H92" s="162">
        <v>0</v>
      </c>
      <c r="I92" s="39">
        <f t="shared" si="11"/>
        <v>13.45</v>
      </c>
      <c r="J92" s="238" t="s">
        <v>242</v>
      </c>
      <c r="K92" s="239"/>
    </row>
    <row r="93" spans="2:11" ht="27" customHeight="1" x14ac:dyDescent="0.15">
      <c r="B93" s="167" t="s">
        <v>219</v>
      </c>
      <c r="C93" s="162">
        <v>2</v>
      </c>
      <c r="D93" s="162">
        <v>5</v>
      </c>
      <c r="E93" s="162">
        <v>4</v>
      </c>
      <c r="F93" s="162">
        <v>0</v>
      </c>
      <c r="G93" s="162">
        <v>0</v>
      </c>
      <c r="H93" s="162">
        <v>0</v>
      </c>
      <c r="I93" s="39">
        <f t="shared" si="11"/>
        <v>13.45</v>
      </c>
      <c r="J93" s="238" t="s">
        <v>243</v>
      </c>
      <c r="K93" s="239"/>
    </row>
    <row r="94" spans="2:11" ht="27" customHeight="1" x14ac:dyDescent="0.15">
      <c r="B94" s="167" t="s">
        <v>220</v>
      </c>
      <c r="C94" s="162">
        <v>1</v>
      </c>
      <c r="D94" s="162">
        <v>5</v>
      </c>
      <c r="E94" s="162">
        <v>4</v>
      </c>
      <c r="F94" s="162">
        <v>0</v>
      </c>
      <c r="G94" s="162">
        <v>0</v>
      </c>
      <c r="H94" s="162">
        <v>0</v>
      </c>
      <c r="I94" s="39">
        <f t="shared" si="11"/>
        <v>11.85</v>
      </c>
      <c r="J94" s="238" t="s">
        <v>244</v>
      </c>
      <c r="K94" s="239"/>
    </row>
    <row r="95" spans="2:11" ht="27" customHeight="1" x14ac:dyDescent="0.15">
      <c r="B95" s="167" t="s">
        <v>195</v>
      </c>
      <c r="C95" s="162">
        <v>2</v>
      </c>
      <c r="D95" s="162">
        <v>6</v>
      </c>
      <c r="E95" s="162">
        <v>2</v>
      </c>
      <c r="F95" s="162">
        <v>0</v>
      </c>
      <c r="G95" s="162">
        <v>0</v>
      </c>
      <c r="H95" s="162">
        <v>0</v>
      </c>
      <c r="I95" s="39">
        <f>C95*1.6+D95*1.25+E95*1+F95*0.8+G95*0.7+H95*0.5</f>
        <v>12.7</v>
      </c>
      <c r="J95" s="238" t="s">
        <v>240</v>
      </c>
      <c r="K95" s="239"/>
    </row>
    <row r="96" spans="2:11" ht="27" customHeight="1" x14ac:dyDescent="0.15">
      <c r="B96" s="240" t="s">
        <v>245</v>
      </c>
      <c r="C96" s="240"/>
      <c r="D96" s="17"/>
      <c r="E96" s="17"/>
      <c r="F96" s="17"/>
      <c r="G96" s="17"/>
      <c r="H96" s="29"/>
      <c r="I96" s="17"/>
    </row>
    <row r="97" spans="2:9" ht="51.6" customHeight="1" x14ac:dyDescent="0.15">
      <c r="B97" s="237" t="s">
        <v>246</v>
      </c>
      <c r="C97" s="237"/>
      <c r="D97" s="237"/>
      <c r="E97" s="237"/>
      <c r="F97" s="17"/>
      <c r="G97" s="17"/>
      <c r="H97" s="29"/>
      <c r="I97" s="17"/>
    </row>
    <row r="98" spans="2:9" ht="27" customHeight="1" x14ac:dyDescent="0.15">
      <c r="B98" s="235" t="s">
        <v>247</v>
      </c>
      <c r="C98" s="226" t="s">
        <v>248</v>
      </c>
      <c r="D98" s="228"/>
      <c r="E98" s="235" t="s">
        <v>249</v>
      </c>
      <c r="F98" s="235" t="s">
        <v>250</v>
      </c>
      <c r="G98" s="235" t="s">
        <v>251</v>
      </c>
      <c r="H98" s="235" t="s">
        <v>252</v>
      </c>
    </row>
    <row r="99" spans="2:9" ht="27" customHeight="1" x14ac:dyDescent="0.15">
      <c r="B99" s="236"/>
      <c r="C99" s="167" t="s">
        <v>248</v>
      </c>
      <c r="D99" s="167" t="s">
        <v>253</v>
      </c>
      <c r="E99" s="236"/>
      <c r="F99" s="236"/>
      <c r="G99" s="236"/>
      <c r="H99" s="236"/>
    </row>
    <row r="100" spans="2:9" ht="27" customHeight="1" x14ac:dyDescent="0.15">
      <c r="B100" s="167" t="s">
        <v>254</v>
      </c>
      <c r="C100" s="16">
        <v>10</v>
      </c>
      <c r="D100" s="39">
        <f>IF(ISERROR($H100*D101),"-",$H100*D101)</f>
        <v>1.25</v>
      </c>
      <c r="E100" s="39">
        <f>IF(ISERROR($H100*E101),"-",$H100*E101)</f>
        <v>5</v>
      </c>
      <c r="F100" s="39">
        <f>IF(ISERROR($H100*F101),"-",$H100*F101)</f>
        <v>7.5</v>
      </c>
      <c r="G100" s="39">
        <f>H100*G101</f>
        <v>1.25</v>
      </c>
      <c r="H100" s="39">
        <f>C100/C101</f>
        <v>25</v>
      </c>
    </row>
    <row r="101" spans="2:9" ht="27" customHeight="1" x14ac:dyDescent="0.15">
      <c r="B101" s="167"/>
      <c r="C101" s="47">
        <v>0.4</v>
      </c>
      <c r="D101" s="47">
        <v>0.05</v>
      </c>
      <c r="E101" s="47">
        <v>0.2</v>
      </c>
      <c r="F101" s="47">
        <v>0.3</v>
      </c>
      <c r="G101" s="47">
        <v>0.05</v>
      </c>
      <c r="H101" s="10"/>
    </row>
    <row r="102" spans="2:9" ht="27" customHeight="1" x14ac:dyDescent="0.15">
      <c r="B102" s="13"/>
      <c r="C102" s="226" t="s">
        <v>255</v>
      </c>
      <c r="D102" s="227"/>
      <c r="E102" s="227"/>
      <c r="F102" s="227"/>
      <c r="G102" s="228"/>
      <c r="H102" s="10"/>
    </row>
    <row r="103" spans="2:9" ht="27" customHeight="1" x14ac:dyDescent="0.15">
      <c r="H103" s="10"/>
    </row>
    <row r="104" spans="2:9" ht="27" customHeight="1" x14ac:dyDescent="0.15">
      <c r="B104" s="229" t="s">
        <v>256</v>
      </c>
      <c r="C104" s="230"/>
      <c r="D104" s="230"/>
      <c r="E104" s="230"/>
      <c r="F104" s="230"/>
      <c r="G104" s="230"/>
      <c r="H104" s="231"/>
    </row>
    <row r="105" spans="2:9" ht="27" customHeight="1" x14ac:dyDescent="0.15">
      <c r="B105" s="232"/>
      <c r="C105" s="233"/>
      <c r="D105" s="233"/>
      <c r="E105" s="233"/>
      <c r="F105" s="233"/>
      <c r="G105" s="233"/>
      <c r="H105" s="234"/>
    </row>
    <row r="106" spans="2:9" x14ac:dyDescent="0.15">
      <c r="H106" s="10"/>
    </row>
    <row r="107" spans="2:9" x14ac:dyDescent="0.15">
      <c r="H107" s="10"/>
    </row>
    <row r="108" spans="2:9" x14ac:dyDescent="0.15">
      <c r="H108" s="10"/>
    </row>
    <row r="109" spans="2:9" x14ac:dyDescent="0.15">
      <c r="H109" s="10"/>
    </row>
  </sheetData>
  <mergeCells count="51">
    <mergeCell ref="H8:I8"/>
    <mergeCell ref="B1:C1"/>
    <mergeCell ref="B2:G2"/>
    <mergeCell ref="H5:I5"/>
    <mergeCell ref="H6:I6"/>
    <mergeCell ref="H7:I7"/>
    <mergeCell ref="B57:F57"/>
    <mergeCell ref="H9:I9"/>
    <mergeCell ref="H10:I10"/>
    <mergeCell ref="B12:C12"/>
    <mergeCell ref="B13:F13"/>
    <mergeCell ref="B14:H14"/>
    <mergeCell ref="B17:B32"/>
    <mergeCell ref="H17:H32"/>
    <mergeCell ref="B33:C33"/>
    <mergeCell ref="B37:F37"/>
    <mergeCell ref="B42:F42"/>
    <mergeCell ref="B47:F47"/>
    <mergeCell ref="B52:F52"/>
    <mergeCell ref="J82:K82"/>
    <mergeCell ref="B62:F62"/>
    <mergeCell ref="J69:K69"/>
    <mergeCell ref="J70:K70"/>
    <mergeCell ref="J72:K72"/>
    <mergeCell ref="J73:K73"/>
    <mergeCell ref="J74:K74"/>
    <mergeCell ref="J76:K76"/>
    <mergeCell ref="J77:K77"/>
    <mergeCell ref="J78:K78"/>
    <mergeCell ref="J80:K80"/>
    <mergeCell ref="J81:K81"/>
    <mergeCell ref="B97:E97"/>
    <mergeCell ref="J84:K84"/>
    <mergeCell ref="J85:K85"/>
    <mergeCell ref="J86:K86"/>
    <mergeCell ref="J88:K88"/>
    <mergeCell ref="J89:K89"/>
    <mergeCell ref="J90:K90"/>
    <mergeCell ref="J92:K92"/>
    <mergeCell ref="J93:K93"/>
    <mergeCell ref="J94:K94"/>
    <mergeCell ref="J95:K95"/>
    <mergeCell ref="B96:C96"/>
    <mergeCell ref="C102:G102"/>
    <mergeCell ref="B104:H105"/>
    <mergeCell ref="B98:B99"/>
    <mergeCell ref="C98:D98"/>
    <mergeCell ref="E98:E99"/>
    <mergeCell ref="F98:F99"/>
    <mergeCell ref="G98:G99"/>
    <mergeCell ref="H98:H99"/>
  </mergeCells>
  <phoneticPr fontId="28" type="noConversion"/>
  <dataValidations count="2">
    <dataValidation allowBlank="1" showInputMessage="1" showErrorMessage="1" prompt="估算规模是“开发工作量估算”sheet中列出的需求项总数。" sqref="C98:C99"/>
    <dataValidation allowBlank="1" showInputMessage="1" showErrorMessage="1" prompt="开发工程师数量如为常数，则以开发工作量/计划工期，得到工期。" sqref="C100"/>
  </dataValidations>
  <pageMargins left="0.69930555555555596" right="0.69930555555555596"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W192"/>
  <sheetViews>
    <sheetView topLeftCell="A22" zoomScale="85" zoomScaleNormal="85" workbookViewId="0">
      <selection activeCell="A42" sqref="A42:XFD45"/>
    </sheetView>
  </sheetViews>
  <sheetFormatPr defaultColWidth="9.140625" defaultRowHeight="12" x14ac:dyDescent="0.15"/>
  <cols>
    <col min="1" max="1" width="3" style="1" customWidth="1"/>
    <col min="2" max="2" width="14.140625" style="1" customWidth="1"/>
    <col min="3" max="3" width="18.85546875" style="50" customWidth="1"/>
    <col min="4" max="4" width="55.140625"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1" customWidth="1"/>
    <col min="20" max="20" width="17.85546875" style="1" customWidth="1"/>
    <col min="21" max="21" width="9.28515625" style="1" bestFit="1" customWidth="1"/>
    <col min="22" max="22" width="9.42578125" style="1" bestFit="1" customWidth="1"/>
    <col min="23" max="23" width="14.7109375" style="1" customWidth="1"/>
    <col min="24" max="16384" width="9.140625" style="1"/>
  </cols>
  <sheetData>
    <row r="1" spans="2:23" ht="21" customHeight="1" x14ac:dyDescent="0.15">
      <c r="B1" s="52" t="s">
        <v>122</v>
      </c>
    </row>
    <row r="2" spans="2:23" ht="90" customHeight="1" x14ac:dyDescent="0.15">
      <c r="B2" s="216" t="s">
        <v>123</v>
      </c>
      <c r="C2" s="216"/>
      <c r="D2" s="216"/>
      <c r="E2" s="165"/>
      <c r="F2" s="165"/>
      <c r="G2" s="165"/>
      <c r="H2" s="165"/>
      <c r="I2" s="60"/>
      <c r="K2" s="61"/>
      <c r="L2" s="61"/>
      <c r="M2" s="61"/>
      <c r="N2" s="62"/>
      <c r="O2" s="62"/>
      <c r="P2" s="62"/>
      <c r="Q2" s="62"/>
      <c r="R2" s="62"/>
      <c r="S2" s="62"/>
    </row>
    <row r="3" spans="2:23" s="17" customFormat="1" ht="30" customHeight="1" x14ac:dyDescent="0.15">
      <c r="B3" s="54" t="s">
        <v>124</v>
      </c>
      <c r="C3" s="200" t="s">
        <v>125</v>
      </c>
      <c r="D3" s="217"/>
      <c r="E3" s="217"/>
      <c r="F3" s="217"/>
      <c r="G3" s="217"/>
      <c r="H3" s="217"/>
      <c r="I3" s="217"/>
      <c r="J3" s="201"/>
      <c r="K3" s="59" t="s">
        <v>126</v>
      </c>
      <c r="L3" s="218" t="s">
        <v>127</v>
      </c>
      <c r="M3" s="219"/>
      <c r="N3" s="219"/>
      <c r="O3" s="219"/>
      <c r="P3" s="219"/>
      <c r="Q3" s="219"/>
      <c r="R3" s="219"/>
      <c r="S3" s="219"/>
      <c r="T3" s="65"/>
      <c r="U3" s="66"/>
      <c r="V3" s="66"/>
      <c r="W3" s="67"/>
    </row>
    <row r="4" spans="2:23" s="17" customFormat="1" ht="27" customHeight="1" x14ac:dyDescent="0.15">
      <c r="B4" s="54" t="s">
        <v>128</v>
      </c>
      <c r="C4" s="220" t="s">
        <v>129</v>
      </c>
      <c r="D4" s="221"/>
      <c r="E4" s="221"/>
      <c r="F4" s="221"/>
      <c r="G4" s="221"/>
      <c r="H4" s="221"/>
      <c r="I4" s="221"/>
      <c r="J4" s="221"/>
      <c r="K4" s="63" t="s">
        <v>130</v>
      </c>
      <c r="L4" s="222">
        <f>G5/C5*100%</f>
        <v>0</v>
      </c>
      <c r="M4" s="223"/>
      <c r="N4" s="224" t="s">
        <v>131</v>
      </c>
      <c r="O4" s="225"/>
      <c r="P4" s="211">
        <f>技术复杂度评估表!E1</f>
        <v>0.96</v>
      </c>
      <c r="Q4" s="212"/>
      <c r="R4" s="212"/>
      <c r="S4" s="213"/>
      <c r="T4" s="68"/>
      <c r="U4" s="69"/>
      <c r="V4" s="69"/>
      <c r="W4" s="70"/>
    </row>
    <row r="5" spans="2:23" s="17" customFormat="1" ht="40.5" customHeight="1" x14ac:dyDescent="0.15">
      <c r="B5" s="55" t="s">
        <v>132</v>
      </c>
      <c r="C5" s="211">
        <f>SUM(U7:U646)</f>
        <v>899.2</v>
      </c>
      <c r="D5" s="212"/>
      <c r="E5" s="164"/>
      <c r="F5" s="39" t="s">
        <v>133</v>
      </c>
      <c r="G5" s="212">
        <f>SUM(V7:V63)</f>
        <v>0</v>
      </c>
      <c r="H5" s="212"/>
      <c r="I5" s="212"/>
      <c r="J5" s="213"/>
      <c r="K5" s="214" t="s">
        <v>134</v>
      </c>
      <c r="L5" s="215"/>
      <c r="M5" s="215"/>
      <c r="N5" s="215"/>
      <c r="O5" s="215"/>
      <c r="P5" s="215"/>
      <c r="Q5" s="215"/>
      <c r="R5" s="215"/>
      <c r="S5" s="215"/>
      <c r="T5" s="71"/>
      <c r="U5" s="72"/>
      <c r="V5" s="72"/>
      <c r="W5" s="73"/>
    </row>
    <row r="6" spans="2:23" s="17" customFormat="1" ht="27" customHeight="1" x14ac:dyDescent="0.15">
      <c r="B6" s="55" t="s">
        <v>72</v>
      </c>
      <c r="C6" s="57" t="s">
        <v>135</v>
      </c>
      <c r="D6" s="55" t="s">
        <v>136</v>
      </c>
      <c r="E6" s="55" t="s">
        <v>137</v>
      </c>
      <c r="F6" s="55" t="s">
        <v>138</v>
      </c>
      <c r="G6" s="58" t="s">
        <v>139</v>
      </c>
      <c r="H6" s="59" t="s">
        <v>140</v>
      </c>
      <c r="I6" s="59" t="s">
        <v>141</v>
      </c>
      <c r="J6" s="64" t="s">
        <v>142</v>
      </c>
      <c r="K6" s="64" t="s">
        <v>529</v>
      </c>
      <c r="L6" s="64" t="s">
        <v>530</v>
      </c>
      <c r="M6" s="64" t="s">
        <v>531</v>
      </c>
      <c r="N6" s="64" t="s">
        <v>528</v>
      </c>
      <c r="O6" s="64"/>
      <c r="P6" s="64" t="s">
        <v>143</v>
      </c>
      <c r="Q6" s="64" t="s">
        <v>144</v>
      </c>
      <c r="R6" s="64" t="s">
        <v>145</v>
      </c>
      <c r="S6" s="64" t="s">
        <v>146</v>
      </c>
      <c r="T6" s="64" t="s">
        <v>147</v>
      </c>
      <c r="U6" s="64" t="s">
        <v>148</v>
      </c>
      <c r="V6" s="74" t="s">
        <v>149</v>
      </c>
      <c r="W6" s="58" t="s">
        <v>150</v>
      </c>
    </row>
    <row r="7" spans="2:23" s="150" customFormat="1" ht="18" customHeight="1" x14ac:dyDescent="0.15">
      <c r="B7" s="144" t="str">
        <f t="shared" ref="B7:B63" ca="1" si="0">IF(ISBLANK(D7),"-",COUNT(OFFSET(B$6,0,0,ROW()-ROW(B$6)))+1)</f>
        <v>-</v>
      </c>
      <c r="C7" s="123" t="s">
        <v>284</v>
      </c>
      <c r="D7" s="124"/>
      <c r="E7" s="145"/>
      <c r="F7" s="145"/>
      <c r="G7" s="125"/>
      <c r="H7" s="125"/>
      <c r="I7" s="125"/>
      <c r="J7" s="125"/>
      <c r="K7" s="127"/>
      <c r="L7" s="127"/>
      <c r="M7" s="127"/>
      <c r="N7" s="127"/>
      <c r="O7" s="127"/>
      <c r="P7" s="146"/>
      <c r="Q7" s="146"/>
      <c r="R7" s="146"/>
      <c r="S7" s="147"/>
      <c r="T7" s="148"/>
      <c r="U7" s="146"/>
      <c r="V7" s="146"/>
      <c r="W7" s="149"/>
    </row>
    <row r="8" spans="2:23" s="150" customFormat="1" ht="18" customHeight="1" x14ac:dyDescent="0.15">
      <c r="B8" s="144">
        <f t="shared" ca="1" si="0"/>
        <v>1</v>
      </c>
      <c r="C8" s="125"/>
      <c r="D8" s="123" t="s">
        <v>285</v>
      </c>
      <c r="E8" s="145" t="s">
        <v>116</v>
      </c>
      <c r="F8" s="145" t="s">
        <v>151</v>
      </c>
      <c r="G8" s="125" t="s">
        <v>152</v>
      </c>
      <c r="H8" s="125" t="s">
        <v>155</v>
      </c>
      <c r="I8" s="125">
        <v>0</v>
      </c>
      <c r="J8" s="125" t="s">
        <v>153</v>
      </c>
      <c r="K8" s="127">
        <v>1</v>
      </c>
      <c r="L8" s="127">
        <v>1</v>
      </c>
      <c r="M8" s="127">
        <v>1</v>
      </c>
      <c r="N8" s="127"/>
      <c r="O8" s="127"/>
      <c r="P8" s="146">
        <f t="shared" ref="P8:P63" si="1">IF(OR(ISNUMBER(K8),ISNUMBER(L8),ISNUMBER(M8),ISNUMBER(N8),ISNUMBER(O8)),MIN(K8:O8),"")</f>
        <v>1</v>
      </c>
      <c r="Q8" s="146">
        <f t="shared" ref="Q8:Q63" si="2">IF(OR(ISNUMBER(K8),ISNUMBER(L8),ISNUMBER(M8),ISNUMBER(N8),ISNUMBER(O8)),AVERAGE(K8:O8),"")</f>
        <v>1</v>
      </c>
      <c r="R8" s="146">
        <f t="shared" ref="R8:R63" si="3">IF(OR(ISNUMBER(K8),ISNUMBER(L8),ISNUMBER(M8),ISNUMBER(N8),ISNUMBER(O8)),MAX(K8:O8),"")</f>
        <v>1</v>
      </c>
      <c r="S8" s="147">
        <f t="shared" ref="S8:S63" si="4">IF(AND(ISNUMBER(Q8),Q8&lt;&gt;0),MAX(Q8-P8,R8-Q8)/Q8,"")</f>
        <v>0</v>
      </c>
      <c r="T8" s="148"/>
      <c r="U8" s="146">
        <f t="shared" ref="U8:U63" si="5">IF(T8="N","",Q8)</f>
        <v>1</v>
      </c>
      <c r="V8" s="146">
        <f t="shared" ref="V8:V63" si="6">IF(I8="","",I8*U8/100)</f>
        <v>0</v>
      </c>
      <c r="W8" s="151"/>
    </row>
    <row r="9" spans="2:23" s="150" customFormat="1" ht="18" customHeight="1" x14ac:dyDescent="0.15">
      <c r="B9" s="144">
        <f t="shared" ca="1" si="0"/>
        <v>2</v>
      </c>
      <c r="C9" s="125"/>
      <c r="D9" s="123" t="s">
        <v>286</v>
      </c>
      <c r="E9" s="145" t="s">
        <v>116</v>
      </c>
      <c r="F9" s="145" t="s">
        <v>151</v>
      </c>
      <c r="G9" s="125" t="s">
        <v>152</v>
      </c>
      <c r="H9" s="125" t="s">
        <v>155</v>
      </c>
      <c r="I9" s="125">
        <v>0</v>
      </c>
      <c r="J9" s="125" t="s">
        <v>153</v>
      </c>
      <c r="K9" s="127">
        <v>1</v>
      </c>
      <c r="L9" s="127">
        <v>1</v>
      </c>
      <c r="M9" s="127">
        <v>1</v>
      </c>
      <c r="N9" s="127"/>
      <c r="O9" s="127"/>
      <c r="P9" s="146">
        <f t="shared" si="1"/>
        <v>1</v>
      </c>
      <c r="Q9" s="146">
        <f t="shared" si="2"/>
        <v>1</v>
      </c>
      <c r="R9" s="146">
        <f t="shared" si="3"/>
        <v>1</v>
      </c>
      <c r="S9" s="147">
        <f t="shared" si="4"/>
        <v>0</v>
      </c>
      <c r="T9" s="148"/>
      <c r="U9" s="146">
        <f t="shared" si="5"/>
        <v>1</v>
      </c>
      <c r="V9" s="146">
        <f t="shared" si="6"/>
        <v>0</v>
      </c>
      <c r="W9" s="152"/>
    </row>
    <row r="10" spans="2:23" s="150" customFormat="1" ht="18" customHeight="1" x14ac:dyDescent="0.15">
      <c r="B10" s="144">
        <f t="shared" ca="1" si="0"/>
        <v>3</v>
      </c>
      <c r="C10" s="125"/>
      <c r="D10" s="123" t="s">
        <v>287</v>
      </c>
      <c r="E10" s="145" t="s">
        <v>116</v>
      </c>
      <c r="F10" s="145" t="s">
        <v>151</v>
      </c>
      <c r="G10" s="125" t="s">
        <v>152</v>
      </c>
      <c r="H10" s="125" t="s">
        <v>155</v>
      </c>
      <c r="I10" s="125">
        <v>0</v>
      </c>
      <c r="J10" s="125" t="s">
        <v>153</v>
      </c>
      <c r="K10" s="127">
        <v>0.5</v>
      </c>
      <c r="L10" s="127">
        <v>0.5</v>
      </c>
      <c r="M10" s="127">
        <v>0.5</v>
      </c>
      <c r="N10" s="127"/>
      <c r="O10" s="127"/>
      <c r="P10" s="146">
        <f t="shared" si="1"/>
        <v>0.5</v>
      </c>
      <c r="Q10" s="146">
        <f t="shared" si="2"/>
        <v>0.5</v>
      </c>
      <c r="R10" s="146">
        <f t="shared" si="3"/>
        <v>0.5</v>
      </c>
      <c r="S10" s="147">
        <f t="shared" si="4"/>
        <v>0</v>
      </c>
      <c r="T10" s="148"/>
      <c r="U10" s="146">
        <f t="shared" si="5"/>
        <v>0.5</v>
      </c>
      <c r="V10" s="146">
        <f t="shared" si="6"/>
        <v>0</v>
      </c>
      <c r="W10" s="152"/>
    </row>
    <row r="11" spans="2:23" s="150" customFormat="1" ht="18" customHeight="1" x14ac:dyDescent="0.15">
      <c r="B11" s="144">
        <f t="shared" ca="1" si="0"/>
        <v>4</v>
      </c>
      <c r="C11" s="125"/>
      <c r="D11" s="123" t="s">
        <v>288</v>
      </c>
      <c r="E11" s="145" t="s">
        <v>116</v>
      </c>
      <c r="F11" s="145" t="s">
        <v>151</v>
      </c>
      <c r="G11" s="125" t="s">
        <v>152</v>
      </c>
      <c r="H11" s="125" t="s">
        <v>155</v>
      </c>
      <c r="I11" s="125">
        <v>0</v>
      </c>
      <c r="J11" s="125" t="s">
        <v>153</v>
      </c>
      <c r="K11" s="127">
        <v>1</v>
      </c>
      <c r="L11" s="128">
        <v>1</v>
      </c>
      <c r="M11" s="127">
        <v>1</v>
      </c>
      <c r="N11" s="127"/>
      <c r="O11" s="127"/>
      <c r="P11" s="146">
        <f t="shared" si="1"/>
        <v>1</v>
      </c>
      <c r="Q11" s="146">
        <f t="shared" si="2"/>
        <v>1</v>
      </c>
      <c r="R11" s="146">
        <f t="shared" si="3"/>
        <v>1</v>
      </c>
      <c r="S11" s="147">
        <f t="shared" si="4"/>
        <v>0</v>
      </c>
      <c r="T11" s="148"/>
      <c r="U11" s="146">
        <f t="shared" si="5"/>
        <v>1</v>
      </c>
      <c r="V11" s="146">
        <f t="shared" si="6"/>
        <v>0</v>
      </c>
      <c r="W11" s="152"/>
    </row>
    <row r="12" spans="2:23" s="150" customFormat="1" ht="18" customHeight="1" x14ac:dyDescent="0.15">
      <c r="B12" s="144">
        <f t="shared" ca="1" si="0"/>
        <v>5</v>
      </c>
      <c r="C12" s="123"/>
      <c r="D12" s="124" t="s">
        <v>289</v>
      </c>
      <c r="E12" s="145" t="s">
        <v>116</v>
      </c>
      <c r="F12" s="145" t="s">
        <v>151</v>
      </c>
      <c r="G12" s="125" t="s">
        <v>152</v>
      </c>
      <c r="H12" s="125" t="s">
        <v>155</v>
      </c>
      <c r="I12" s="125">
        <v>0</v>
      </c>
      <c r="J12" s="125" t="s">
        <v>153</v>
      </c>
      <c r="K12" s="127">
        <v>1</v>
      </c>
      <c r="L12" s="128">
        <v>1</v>
      </c>
      <c r="M12" s="127">
        <v>1</v>
      </c>
      <c r="N12" s="127"/>
      <c r="O12" s="127"/>
      <c r="P12" s="146">
        <f t="shared" si="1"/>
        <v>1</v>
      </c>
      <c r="Q12" s="146">
        <f t="shared" si="2"/>
        <v>1</v>
      </c>
      <c r="R12" s="146">
        <f t="shared" si="3"/>
        <v>1</v>
      </c>
      <c r="S12" s="147">
        <f t="shared" si="4"/>
        <v>0</v>
      </c>
      <c r="T12" s="148"/>
      <c r="U12" s="146">
        <f t="shared" si="5"/>
        <v>1</v>
      </c>
      <c r="V12" s="146">
        <f t="shared" si="6"/>
        <v>0</v>
      </c>
      <c r="W12" s="152"/>
    </row>
    <row r="13" spans="2:23" s="150" customFormat="1" ht="18" customHeight="1" x14ac:dyDescent="0.15">
      <c r="B13" s="144">
        <f t="shared" ca="1" si="0"/>
        <v>6</v>
      </c>
      <c r="C13" s="123"/>
      <c r="D13" s="124" t="s">
        <v>290</v>
      </c>
      <c r="E13" s="145" t="s">
        <v>116</v>
      </c>
      <c r="F13" s="145" t="s">
        <v>151</v>
      </c>
      <c r="G13" s="125" t="s">
        <v>152</v>
      </c>
      <c r="H13" s="125" t="s">
        <v>155</v>
      </c>
      <c r="I13" s="125">
        <v>0</v>
      </c>
      <c r="J13" s="125" t="s">
        <v>153</v>
      </c>
      <c r="K13" s="127">
        <v>2</v>
      </c>
      <c r="L13" s="128">
        <v>2</v>
      </c>
      <c r="M13" s="127">
        <v>2</v>
      </c>
      <c r="N13" s="127"/>
      <c r="O13" s="127"/>
      <c r="P13" s="146">
        <f t="shared" si="1"/>
        <v>2</v>
      </c>
      <c r="Q13" s="146">
        <f t="shared" si="2"/>
        <v>2</v>
      </c>
      <c r="R13" s="146">
        <f t="shared" si="3"/>
        <v>2</v>
      </c>
      <c r="S13" s="147">
        <f t="shared" si="4"/>
        <v>0</v>
      </c>
      <c r="T13" s="148"/>
      <c r="U13" s="146">
        <f t="shared" si="5"/>
        <v>2</v>
      </c>
      <c r="V13" s="146">
        <f t="shared" si="6"/>
        <v>0</v>
      </c>
      <c r="W13" s="152"/>
    </row>
    <row r="14" spans="2:23" s="150" customFormat="1" ht="18" customHeight="1" x14ac:dyDescent="0.15">
      <c r="B14" s="144" t="str">
        <f t="shared" ca="1" si="0"/>
        <v>-</v>
      </c>
      <c r="C14" s="123" t="s">
        <v>291</v>
      </c>
      <c r="D14" s="124"/>
      <c r="E14" s="145"/>
      <c r="F14" s="145"/>
      <c r="G14" s="125"/>
      <c r="H14" s="125"/>
      <c r="I14" s="125"/>
      <c r="J14" s="125"/>
      <c r="K14" s="127"/>
      <c r="L14" s="128"/>
      <c r="M14" s="127"/>
      <c r="N14" s="127"/>
      <c r="O14" s="127"/>
      <c r="P14" s="146" t="str">
        <f t="shared" si="1"/>
        <v/>
      </c>
      <c r="Q14" s="146" t="str">
        <f t="shared" si="2"/>
        <v/>
      </c>
      <c r="R14" s="146" t="str">
        <f t="shared" si="3"/>
        <v/>
      </c>
      <c r="S14" s="147" t="str">
        <f t="shared" si="4"/>
        <v/>
      </c>
      <c r="T14" s="148"/>
      <c r="U14" s="146" t="str">
        <f t="shared" si="5"/>
        <v/>
      </c>
      <c r="V14" s="146" t="str">
        <f t="shared" si="6"/>
        <v/>
      </c>
      <c r="W14" s="152"/>
    </row>
    <row r="15" spans="2:23" s="150" customFormat="1" ht="18" customHeight="1" x14ac:dyDescent="0.15">
      <c r="B15" s="144">
        <f t="shared" ca="1" si="0"/>
        <v>7</v>
      </c>
      <c r="C15" s="125"/>
      <c r="D15" s="123" t="s">
        <v>285</v>
      </c>
      <c r="E15" s="145" t="s">
        <v>116</v>
      </c>
      <c r="F15" s="145" t="s">
        <v>151</v>
      </c>
      <c r="G15" s="125" t="s">
        <v>152</v>
      </c>
      <c r="H15" s="125" t="s">
        <v>155</v>
      </c>
      <c r="I15" s="125">
        <v>0</v>
      </c>
      <c r="J15" s="125" t="s">
        <v>153</v>
      </c>
      <c r="K15" s="127">
        <v>0.5</v>
      </c>
      <c r="L15" s="127">
        <v>0.5</v>
      </c>
      <c r="M15" s="127">
        <v>0.5</v>
      </c>
      <c r="N15" s="127"/>
      <c r="O15" s="127"/>
      <c r="P15" s="146">
        <f t="shared" si="1"/>
        <v>0.5</v>
      </c>
      <c r="Q15" s="146">
        <f t="shared" si="2"/>
        <v>0.5</v>
      </c>
      <c r="R15" s="146">
        <f t="shared" si="3"/>
        <v>0.5</v>
      </c>
      <c r="S15" s="147">
        <f t="shared" si="4"/>
        <v>0</v>
      </c>
      <c r="T15" s="148"/>
      <c r="U15" s="146">
        <f t="shared" si="5"/>
        <v>0.5</v>
      </c>
      <c r="V15" s="146">
        <f t="shared" si="6"/>
        <v>0</v>
      </c>
      <c r="W15" s="152"/>
    </row>
    <row r="16" spans="2:23" s="150" customFormat="1" ht="18" customHeight="1" x14ac:dyDescent="0.15">
      <c r="B16" s="144">
        <f t="shared" ca="1" si="0"/>
        <v>8</v>
      </c>
      <c r="C16" s="125"/>
      <c r="D16" s="123" t="s">
        <v>286</v>
      </c>
      <c r="E16" s="145" t="s">
        <v>116</v>
      </c>
      <c r="F16" s="145" t="s">
        <v>151</v>
      </c>
      <c r="G16" s="125" t="s">
        <v>152</v>
      </c>
      <c r="H16" s="125" t="s">
        <v>155</v>
      </c>
      <c r="I16" s="125">
        <v>0</v>
      </c>
      <c r="J16" s="125" t="s">
        <v>153</v>
      </c>
      <c r="K16" s="127">
        <v>0.5</v>
      </c>
      <c r="L16" s="127">
        <v>0.5</v>
      </c>
      <c r="M16" s="127">
        <v>0.5</v>
      </c>
      <c r="N16" s="127"/>
      <c r="O16" s="127"/>
      <c r="P16" s="146">
        <f t="shared" si="1"/>
        <v>0.5</v>
      </c>
      <c r="Q16" s="146">
        <f t="shared" si="2"/>
        <v>0.5</v>
      </c>
      <c r="R16" s="146">
        <f t="shared" si="3"/>
        <v>0.5</v>
      </c>
      <c r="S16" s="147">
        <f t="shared" si="4"/>
        <v>0</v>
      </c>
      <c r="T16" s="148"/>
      <c r="U16" s="146">
        <f t="shared" si="5"/>
        <v>0.5</v>
      </c>
      <c r="V16" s="146">
        <f t="shared" si="6"/>
        <v>0</v>
      </c>
      <c r="W16" s="152"/>
    </row>
    <row r="17" spans="2:23" s="150" customFormat="1" ht="18" customHeight="1" x14ac:dyDescent="0.15">
      <c r="B17" s="144">
        <f t="shared" ca="1" si="0"/>
        <v>9</v>
      </c>
      <c r="C17" s="123"/>
      <c r="D17" s="123" t="s">
        <v>294</v>
      </c>
      <c r="E17" s="145" t="s">
        <v>116</v>
      </c>
      <c r="F17" s="145" t="s">
        <v>151</v>
      </c>
      <c r="G17" s="125" t="s">
        <v>152</v>
      </c>
      <c r="H17" s="125" t="s">
        <v>155</v>
      </c>
      <c r="I17" s="125">
        <v>0</v>
      </c>
      <c r="J17" s="125" t="s">
        <v>153</v>
      </c>
      <c r="K17" s="127">
        <v>0.5</v>
      </c>
      <c r="L17" s="127">
        <v>0.5</v>
      </c>
      <c r="M17" s="127">
        <v>0.5</v>
      </c>
      <c r="N17" s="127"/>
      <c r="O17" s="127"/>
      <c r="P17" s="146">
        <f t="shared" si="1"/>
        <v>0.5</v>
      </c>
      <c r="Q17" s="146">
        <f t="shared" si="2"/>
        <v>0.5</v>
      </c>
      <c r="R17" s="146">
        <f t="shared" si="3"/>
        <v>0.5</v>
      </c>
      <c r="S17" s="147">
        <f t="shared" si="4"/>
        <v>0</v>
      </c>
      <c r="T17" s="148"/>
      <c r="U17" s="146">
        <f t="shared" si="5"/>
        <v>0.5</v>
      </c>
      <c r="V17" s="146">
        <f t="shared" si="6"/>
        <v>0</v>
      </c>
      <c r="W17" s="152"/>
    </row>
    <row r="18" spans="2:23" s="150" customFormat="1" ht="18" customHeight="1" x14ac:dyDescent="0.15">
      <c r="B18" s="144">
        <f t="shared" ca="1" si="0"/>
        <v>10</v>
      </c>
      <c r="C18" s="123"/>
      <c r="D18" s="123" t="s">
        <v>288</v>
      </c>
      <c r="E18" s="145" t="s">
        <v>116</v>
      </c>
      <c r="F18" s="145" t="s">
        <v>151</v>
      </c>
      <c r="G18" s="125" t="s">
        <v>152</v>
      </c>
      <c r="H18" s="125" t="s">
        <v>155</v>
      </c>
      <c r="I18" s="125">
        <v>0</v>
      </c>
      <c r="J18" s="125" t="s">
        <v>153</v>
      </c>
      <c r="K18" s="127">
        <v>0.5</v>
      </c>
      <c r="L18" s="127">
        <v>0.5</v>
      </c>
      <c r="M18" s="127">
        <v>0.5</v>
      </c>
      <c r="N18" s="127"/>
      <c r="O18" s="127"/>
      <c r="P18" s="146">
        <f t="shared" si="1"/>
        <v>0.5</v>
      </c>
      <c r="Q18" s="146">
        <f t="shared" si="2"/>
        <v>0.5</v>
      </c>
      <c r="R18" s="146">
        <f t="shared" si="3"/>
        <v>0.5</v>
      </c>
      <c r="S18" s="147">
        <f t="shared" si="4"/>
        <v>0</v>
      </c>
      <c r="T18" s="148"/>
      <c r="U18" s="146">
        <f t="shared" si="5"/>
        <v>0.5</v>
      </c>
      <c r="V18" s="146">
        <f t="shared" si="6"/>
        <v>0</v>
      </c>
      <c r="W18" s="152"/>
    </row>
    <row r="19" spans="2:23" s="150" customFormat="1" ht="18" customHeight="1" x14ac:dyDescent="0.15">
      <c r="B19" s="144">
        <f t="shared" ca="1" si="0"/>
        <v>11</v>
      </c>
      <c r="C19" s="125"/>
      <c r="D19" s="123" t="s">
        <v>290</v>
      </c>
      <c r="E19" s="145" t="s">
        <v>116</v>
      </c>
      <c r="F19" s="145" t="s">
        <v>151</v>
      </c>
      <c r="G19" s="125" t="s">
        <v>152</v>
      </c>
      <c r="H19" s="125" t="s">
        <v>155</v>
      </c>
      <c r="I19" s="125">
        <v>0</v>
      </c>
      <c r="J19" s="125" t="s">
        <v>153</v>
      </c>
      <c r="K19" s="127">
        <v>2</v>
      </c>
      <c r="L19" s="127">
        <v>2</v>
      </c>
      <c r="M19" s="127">
        <v>2</v>
      </c>
      <c r="N19" s="127"/>
      <c r="O19" s="127"/>
      <c r="P19" s="146">
        <f t="shared" si="1"/>
        <v>2</v>
      </c>
      <c r="Q19" s="146">
        <f t="shared" si="2"/>
        <v>2</v>
      </c>
      <c r="R19" s="146">
        <f t="shared" si="3"/>
        <v>2</v>
      </c>
      <c r="S19" s="147">
        <f t="shared" si="4"/>
        <v>0</v>
      </c>
      <c r="T19" s="148"/>
      <c r="U19" s="146">
        <f t="shared" si="5"/>
        <v>2</v>
      </c>
      <c r="V19" s="146">
        <f t="shared" si="6"/>
        <v>0</v>
      </c>
      <c r="W19" s="152"/>
    </row>
    <row r="20" spans="2:23" s="150" customFormat="1" ht="18" customHeight="1" x14ac:dyDescent="0.15">
      <c r="B20" s="144" t="str">
        <f t="shared" ca="1" si="0"/>
        <v>-</v>
      </c>
      <c r="C20" s="123" t="s">
        <v>296</v>
      </c>
      <c r="D20" s="123"/>
      <c r="E20" s="145"/>
      <c r="F20" s="145"/>
      <c r="G20" s="125"/>
      <c r="H20" s="125" t="s">
        <v>155</v>
      </c>
      <c r="I20" s="125">
        <v>0</v>
      </c>
      <c r="J20" s="125"/>
      <c r="K20" s="127"/>
      <c r="L20" s="127"/>
      <c r="M20" s="127"/>
      <c r="N20" s="127"/>
      <c r="O20" s="127"/>
      <c r="P20" s="146"/>
      <c r="Q20" s="146"/>
      <c r="R20" s="146"/>
      <c r="S20" s="147"/>
      <c r="T20" s="148"/>
      <c r="U20" s="146"/>
      <c r="V20" s="146">
        <f t="shared" si="6"/>
        <v>0</v>
      </c>
      <c r="W20" s="152"/>
    </row>
    <row r="21" spans="2:23" s="150" customFormat="1" ht="18" customHeight="1" x14ac:dyDescent="0.15">
      <c r="B21" s="144">
        <f t="shared" ca="1" si="0"/>
        <v>12</v>
      </c>
      <c r="C21" s="125"/>
      <c r="D21" s="123" t="s">
        <v>296</v>
      </c>
      <c r="E21" s="145" t="s">
        <v>116</v>
      </c>
      <c r="F21" s="145" t="s">
        <v>151</v>
      </c>
      <c r="G21" s="125" t="s">
        <v>152</v>
      </c>
      <c r="H21" s="125" t="s">
        <v>155</v>
      </c>
      <c r="I21" s="125">
        <v>0</v>
      </c>
      <c r="J21" s="125" t="s">
        <v>153</v>
      </c>
      <c r="K21" s="127">
        <v>1.5</v>
      </c>
      <c r="L21" s="127">
        <v>2</v>
      </c>
      <c r="M21" s="127">
        <v>1.8</v>
      </c>
      <c r="N21" s="127"/>
      <c r="O21" s="127"/>
      <c r="P21" s="146">
        <f t="shared" si="1"/>
        <v>1.5</v>
      </c>
      <c r="Q21" s="146">
        <f t="shared" si="2"/>
        <v>1.7666666666666666</v>
      </c>
      <c r="R21" s="146">
        <f t="shared" si="3"/>
        <v>2</v>
      </c>
      <c r="S21" s="147">
        <f t="shared" si="4"/>
        <v>0.15094339622641506</v>
      </c>
      <c r="T21" s="148"/>
      <c r="U21" s="146">
        <f t="shared" si="5"/>
        <v>1.7666666666666666</v>
      </c>
      <c r="V21" s="146">
        <f t="shared" si="6"/>
        <v>0</v>
      </c>
      <c r="W21" s="152"/>
    </row>
    <row r="22" spans="2:23" s="150" customFormat="1" ht="18" customHeight="1" x14ac:dyDescent="0.15">
      <c r="B22" s="144" t="str">
        <f t="shared" ca="1" si="0"/>
        <v>-</v>
      </c>
      <c r="C22" s="123" t="s">
        <v>297</v>
      </c>
      <c r="D22" s="124"/>
      <c r="E22" s="145"/>
      <c r="F22" s="145"/>
      <c r="G22" s="125"/>
      <c r="H22" s="125"/>
      <c r="I22" s="125"/>
      <c r="J22" s="125"/>
      <c r="K22" s="127"/>
      <c r="L22" s="127"/>
      <c r="M22" s="127"/>
      <c r="N22" s="127"/>
      <c r="O22" s="127"/>
      <c r="P22" s="146"/>
      <c r="Q22" s="146"/>
      <c r="R22" s="146"/>
      <c r="S22" s="147"/>
      <c r="T22" s="148"/>
      <c r="U22" s="146"/>
      <c r="V22" s="146" t="str">
        <f t="shared" si="6"/>
        <v/>
      </c>
      <c r="W22" s="152"/>
    </row>
    <row r="23" spans="2:23" s="150" customFormat="1" ht="18" customHeight="1" x14ac:dyDescent="0.15">
      <c r="B23" s="144">
        <f t="shared" ca="1" si="0"/>
        <v>13</v>
      </c>
      <c r="C23" s="125"/>
      <c r="D23" s="123" t="s">
        <v>298</v>
      </c>
      <c r="E23" s="145" t="s">
        <v>116</v>
      </c>
      <c r="F23" s="145" t="s">
        <v>151</v>
      </c>
      <c r="G23" s="125" t="s">
        <v>152</v>
      </c>
      <c r="H23" s="125" t="s">
        <v>155</v>
      </c>
      <c r="I23" s="125">
        <v>0</v>
      </c>
      <c r="J23" s="125" t="s">
        <v>153</v>
      </c>
      <c r="K23" s="127">
        <v>1</v>
      </c>
      <c r="L23" s="127">
        <v>1</v>
      </c>
      <c r="M23" s="127">
        <v>1</v>
      </c>
      <c r="N23" s="127"/>
      <c r="O23" s="127"/>
      <c r="P23" s="146">
        <f t="shared" si="1"/>
        <v>1</v>
      </c>
      <c r="Q23" s="146">
        <f t="shared" si="2"/>
        <v>1</v>
      </c>
      <c r="R23" s="146">
        <f t="shared" si="3"/>
        <v>1</v>
      </c>
      <c r="S23" s="147">
        <f t="shared" si="4"/>
        <v>0</v>
      </c>
      <c r="T23" s="148"/>
      <c r="U23" s="146">
        <f t="shared" si="5"/>
        <v>1</v>
      </c>
      <c r="V23" s="146">
        <f t="shared" si="6"/>
        <v>0</v>
      </c>
      <c r="W23" s="152"/>
    </row>
    <row r="24" spans="2:23" s="150" customFormat="1" ht="18" customHeight="1" x14ac:dyDescent="0.15">
      <c r="B24" s="144">
        <f t="shared" ca="1" si="0"/>
        <v>14</v>
      </c>
      <c r="C24" s="125"/>
      <c r="D24" s="123" t="s">
        <v>299</v>
      </c>
      <c r="E24" s="145" t="s">
        <v>116</v>
      </c>
      <c r="F24" s="145" t="s">
        <v>151</v>
      </c>
      <c r="G24" s="125" t="s">
        <v>152</v>
      </c>
      <c r="H24" s="125" t="s">
        <v>155</v>
      </c>
      <c r="I24" s="125">
        <v>0</v>
      </c>
      <c r="J24" s="125" t="s">
        <v>153</v>
      </c>
      <c r="K24" s="127">
        <v>1</v>
      </c>
      <c r="L24" s="127">
        <v>1</v>
      </c>
      <c r="M24" s="127">
        <v>1</v>
      </c>
      <c r="N24" s="127"/>
      <c r="O24" s="127"/>
      <c r="P24" s="146">
        <f t="shared" si="1"/>
        <v>1</v>
      </c>
      <c r="Q24" s="146">
        <f t="shared" si="2"/>
        <v>1</v>
      </c>
      <c r="R24" s="146">
        <f t="shared" si="3"/>
        <v>1</v>
      </c>
      <c r="S24" s="147">
        <f t="shared" si="4"/>
        <v>0</v>
      </c>
      <c r="T24" s="148"/>
      <c r="U24" s="146">
        <f t="shared" si="5"/>
        <v>1</v>
      </c>
      <c r="V24" s="146">
        <f t="shared" si="6"/>
        <v>0</v>
      </c>
      <c r="W24" s="152"/>
    </row>
    <row r="25" spans="2:23" s="150" customFormat="1" ht="18" customHeight="1" x14ac:dyDescent="0.15">
      <c r="B25" s="144">
        <f t="shared" ca="1" si="0"/>
        <v>15</v>
      </c>
      <c r="C25" s="125"/>
      <c r="D25" s="123" t="s">
        <v>300</v>
      </c>
      <c r="E25" s="145" t="s">
        <v>116</v>
      </c>
      <c r="F25" s="145" t="s">
        <v>151</v>
      </c>
      <c r="G25" s="125" t="s">
        <v>152</v>
      </c>
      <c r="H25" s="125" t="s">
        <v>155</v>
      </c>
      <c r="I25" s="125">
        <v>0</v>
      </c>
      <c r="J25" s="125" t="s">
        <v>153</v>
      </c>
      <c r="K25" s="127">
        <v>2</v>
      </c>
      <c r="L25" s="127">
        <v>2</v>
      </c>
      <c r="M25" s="127">
        <v>1.8</v>
      </c>
      <c r="N25" s="127"/>
      <c r="O25" s="127"/>
      <c r="P25" s="146">
        <f t="shared" si="1"/>
        <v>1.8</v>
      </c>
      <c r="Q25" s="146">
        <f t="shared" si="2"/>
        <v>1.9333333333333333</v>
      </c>
      <c r="R25" s="146">
        <f t="shared" si="3"/>
        <v>2</v>
      </c>
      <c r="S25" s="147">
        <f t="shared" si="4"/>
        <v>6.8965517241379296E-2</v>
      </c>
      <c r="T25" s="148"/>
      <c r="U25" s="146">
        <f t="shared" si="5"/>
        <v>1.9333333333333333</v>
      </c>
      <c r="V25" s="146">
        <f t="shared" si="6"/>
        <v>0</v>
      </c>
      <c r="W25" s="152"/>
    </row>
    <row r="26" spans="2:23" s="150" customFormat="1" ht="18" customHeight="1" x14ac:dyDescent="0.15">
      <c r="B26" s="144">
        <f t="shared" ca="1" si="0"/>
        <v>16</v>
      </c>
      <c r="C26" s="123"/>
      <c r="D26" s="124" t="s">
        <v>301</v>
      </c>
      <c r="E26" s="145" t="s">
        <v>116</v>
      </c>
      <c r="F26" s="145" t="s">
        <v>151</v>
      </c>
      <c r="G26" s="125" t="s">
        <v>152</v>
      </c>
      <c r="H26" s="125" t="s">
        <v>155</v>
      </c>
      <c r="I26" s="125">
        <v>0</v>
      </c>
      <c r="J26" s="125" t="s">
        <v>153</v>
      </c>
      <c r="K26" s="127">
        <v>1</v>
      </c>
      <c r="L26" s="127">
        <v>1</v>
      </c>
      <c r="M26" s="127">
        <v>1</v>
      </c>
      <c r="N26" s="127"/>
      <c r="O26" s="127"/>
      <c r="P26" s="146">
        <f t="shared" si="1"/>
        <v>1</v>
      </c>
      <c r="Q26" s="146">
        <f t="shared" si="2"/>
        <v>1</v>
      </c>
      <c r="R26" s="146">
        <f t="shared" si="3"/>
        <v>1</v>
      </c>
      <c r="S26" s="147">
        <f t="shared" si="4"/>
        <v>0</v>
      </c>
      <c r="T26" s="148"/>
      <c r="U26" s="146">
        <f t="shared" si="5"/>
        <v>1</v>
      </c>
      <c r="V26" s="146">
        <f t="shared" si="6"/>
        <v>0</v>
      </c>
      <c r="W26" s="152"/>
    </row>
    <row r="27" spans="2:23" s="150" customFormat="1" ht="18" customHeight="1" x14ac:dyDescent="0.15">
      <c r="B27" s="144">
        <f t="shared" ca="1" si="0"/>
        <v>17</v>
      </c>
      <c r="C27" s="123"/>
      <c r="D27" s="124" t="s">
        <v>302</v>
      </c>
      <c r="E27" s="145" t="s">
        <v>116</v>
      </c>
      <c r="F27" s="145" t="s">
        <v>151</v>
      </c>
      <c r="G27" s="125" t="s">
        <v>152</v>
      </c>
      <c r="H27" s="125" t="s">
        <v>155</v>
      </c>
      <c r="I27" s="125">
        <v>0</v>
      </c>
      <c r="J27" s="125" t="s">
        <v>153</v>
      </c>
      <c r="K27" s="127">
        <v>1</v>
      </c>
      <c r="L27" s="127">
        <v>1</v>
      </c>
      <c r="M27" s="127">
        <v>1</v>
      </c>
      <c r="N27" s="127"/>
      <c r="O27" s="127"/>
      <c r="P27" s="146">
        <f t="shared" si="1"/>
        <v>1</v>
      </c>
      <c r="Q27" s="146">
        <f t="shared" si="2"/>
        <v>1</v>
      </c>
      <c r="R27" s="146">
        <f t="shared" si="3"/>
        <v>1</v>
      </c>
      <c r="S27" s="147">
        <f t="shared" si="4"/>
        <v>0</v>
      </c>
      <c r="T27" s="148"/>
      <c r="U27" s="146">
        <f t="shared" si="5"/>
        <v>1</v>
      </c>
      <c r="V27" s="146">
        <f t="shared" si="6"/>
        <v>0</v>
      </c>
      <c r="W27" s="152"/>
    </row>
    <row r="28" spans="2:23" s="150" customFormat="1" ht="18" customHeight="1" x14ac:dyDescent="0.15">
      <c r="B28" s="144">
        <f t="shared" ca="1" si="0"/>
        <v>18</v>
      </c>
      <c r="C28" s="123"/>
      <c r="D28" s="124" t="s">
        <v>303</v>
      </c>
      <c r="E28" s="145" t="s">
        <v>116</v>
      </c>
      <c r="F28" s="145" t="s">
        <v>151</v>
      </c>
      <c r="G28" s="125" t="s">
        <v>152</v>
      </c>
      <c r="H28" s="125" t="s">
        <v>155</v>
      </c>
      <c r="I28" s="125">
        <v>0</v>
      </c>
      <c r="J28" s="125" t="s">
        <v>153</v>
      </c>
      <c r="K28" s="127">
        <v>1</v>
      </c>
      <c r="L28" s="127">
        <v>1</v>
      </c>
      <c r="M28" s="127">
        <v>1</v>
      </c>
      <c r="N28" s="127"/>
      <c r="O28" s="127"/>
      <c r="P28" s="146">
        <f t="shared" si="1"/>
        <v>1</v>
      </c>
      <c r="Q28" s="146">
        <f t="shared" si="2"/>
        <v>1</v>
      </c>
      <c r="R28" s="146">
        <f t="shared" si="3"/>
        <v>1</v>
      </c>
      <c r="S28" s="147">
        <f t="shared" si="4"/>
        <v>0</v>
      </c>
      <c r="T28" s="148"/>
      <c r="U28" s="146">
        <f t="shared" si="5"/>
        <v>1</v>
      </c>
      <c r="V28" s="146">
        <f t="shared" si="6"/>
        <v>0</v>
      </c>
      <c r="W28" s="152"/>
    </row>
    <row r="29" spans="2:23" s="150" customFormat="1" ht="18" customHeight="1" x14ac:dyDescent="0.15">
      <c r="B29" s="144">
        <f t="shared" ca="1" si="0"/>
        <v>19</v>
      </c>
      <c r="C29" s="123"/>
      <c r="D29" s="124" t="s">
        <v>304</v>
      </c>
      <c r="E29" s="145" t="s">
        <v>116</v>
      </c>
      <c r="F29" s="145" t="s">
        <v>151</v>
      </c>
      <c r="G29" s="125" t="s">
        <v>152</v>
      </c>
      <c r="H29" s="125" t="s">
        <v>155</v>
      </c>
      <c r="I29" s="125">
        <v>0</v>
      </c>
      <c r="J29" s="125" t="s">
        <v>157</v>
      </c>
      <c r="K29" s="127">
        <v>2</v>
      </c>
      <c r="L29" s="127">
        <v>2</v>
      </c>
      <c r="M29" s="127">
        <v>2</v>
      </c>
      <c r="N29" s="127"/>
      <c r="O29" s="127"/>
      <c r="P29" s="146">
        <f t="shared" si="1"/>
        <v>2</v>
      </c>
      <c r="Q29" s="146">
        <f t="shared" si="2"/>
        <v>2</v>
      </c>
      <c r="R29" s="146">
        <f t="shared" si="3"/>
        <v>2</v>
      </c>
      <c r="S29" s="147">
        <f t="shared" si="4"/>
        <v>0</v>
      </c>
      <c r="T29" s="148"/>
      <c r="U29" s="146">
        <f t="shared" si="5"/>
        <v>2</v>
      </c>
      <c r="V29" s="146">
        <f t="shared" si="6"/>
        <v>0</v>
      </c>
      <c r="W29" s="152"/>
    </row>
    <row r="30" spans="2:23" s="150" customFormat="1" ht="18" customHeight="1" x14ac:dyDescent="0.15">
      <c r="B30" s="144" t="str">
        <f t="shared" ca="1" si="0"/>
        <v>-</v>
      </c>
      <c r="C30" s="123" t="s">
        <v>549</v>
      </c>
      <c r="D30" s="124"/>
      <c r="E30" s="145"/>
      <c r="F30" s="145"/>
      <c r="G30" s="125"/>
      <c r="H30" s="125"/>
      <c r="I30" s="125"/>
      <c r="J30" s="125"/>
      <c r="K30" s="127"/>
      <c r="L30" s="127"/>
      <c r="M30" s="127"/>
      <c r="N30" s="127"/>
      <c r="O30" s="127"/>
      <c r="P30" s="146" t="str">
        <f t="shared" si="1"/>
        <v/>
      </c>
      <c r="Q30" s="146" t="str">
        <f t="shared" si="2"/>
        <v/>
      </c>
      <c r="R30" s="146" t="str">
        <f t="shared" si="3"/>
        <v/>
      </c>
      <c r="S30" s="147" t="str">
        <f t="shared" si="4"/>
        <v/>
      </c>
      <c r="T30" s="148"/>
      <c r="U30" s="146" t="str">
        <f t="shared" si="5"/>
        <v/>
      </c>
      <c r="V30" s="146" t="str">
        <f t="shared" si="6"/>
        <v/>
      </c>
      <c r="W30" s="152"/>
    </row>
    <row r="31" spans="2:23" s="150" customFormat="1" ht="18" customHeight="1" x14ac:dyDescent="0.15">
      <c r="B31" s="144">
        <f t="shared" ca="1" si="0"/>
        <v>20</v>
      </c>
      <c r="C31" s="125"/>
      <c r="D31" s="123" t="s">
        <v>556</v>
      </c>
      <c r="E31" s="145" t="s">
        <v>532</v>
      </c>
      <c r="F31" s="145" t="s">
        <v>151</v>
      </c>
      <c r="G31" s="125" t="s">
        <v>152</v>
      </c>
      <c r="H31" s="125" t="s">
        <v>155</v>
      </c>
      <c r="I31" s="125">
        <v>0</v>
      </c>
      <c r="J31" s="125" t="s">
        <v>153</v>
      </c>
      <c r="K31" s="127">
        <v>15</v>
      </c>
      <c r="L31" s="127">
        <v>15</v>
      </c>
      <c r="M31" s="127">
        <v>15</v>
      </c>
      <c r="N31" s="127"/>
      <c r="O31" s="127"/>
      <c r="P31" s="146">
        <f t="shared" si="1"/>
        <v>15</v>
      </c>
      <c r="Q31" s="146">
        <f t="shared" si="2"/>
        <v>15</v>
      </c>
      <c r="R31" s="146">
        <f t="shared" si="3"/>
        <v>15</v>
      </c>
      <c r="S31" s="147">
        <f t="shared" si="4"/>
        <v>0</v>
      </c>
      <c r="T31" s="148"/>
      <c r="U31" s="146">
        <f t="shared" si="5"/>
        <v>15</v>
      </c>
      <c r="V31" s="146">
        <f t="shared" si="6"/>
        <v>0</v>
      </c>
      <c r="W31" s="152"/>
    </row>
    <row r="32" spans="2:23" s="150" customFormat="1" ht="18" customHeight="1" x14ac:dyDescent="0.15">
      <c r="B32" s="144" t="str">
        <f t="shared" ca="1" si="0"/>
        <v>-</v>
      </c>
      <c r="C32" s="129" t="s">
        <v>550</v>
      </c>
      <c r="D32" s="123"/>
      <c r="E32" s="145"/>
      <c r="F32" s="145"/>
      <c r="G32" s="125"/>
      <c r="H32" s="125"/>
      <c r="I32" s="125"/>
      <c r="J32" s="125"/>
      <c r="K32" s="127"/>
      <c r="L32" s="127"/>
      <c r="M32" s="127"/>
      <c r="N32" s="127"/>
      <c r="O32" s="127"/>
      <c r="P32" s="146" t="str">
        <f t="shared" ref="P32:P34" si="7">IF(OR(ISNUMBER(K32),ISNUMBER(L32),ISNUMBER(M32),ISNUMBER(N32),ISNUMBER(O32)),MIN(K32:O32),"")</f>
        <v/>
      </c>
      <c r="Q32" s="146" t="str">
        <f t="shared" ref="Q32:Q34" si="8">IF(OR(ISNUMBER(K32),ISNUMBER(L32),ISNUMBER(M32),ISNUMBER(N32),ISNUMBER(O32)),AVERAGE(K32:O32),"")</f>
        <v/>
      </c>
      <c r="R32" s="146" t="str">
        <f t="shared" ref="R32:R34" si="9">IF(OR(ISNUMBER(K32),ISNUMBER(L32),ISNUMBER(M32),ISNUMBER(N32),ISNUMBER(O32)),MAX(K32:O32),"")</f>
        <v/>
      </c>
      <c r="S32" s="147" t="str">
        <f t="shared" ref="S32:S34" si="10">IF(AND(ISNUMBER(Q32),Q32&lt;&gt;0),MAX(Q32-P32,R32-Q32)/Q32,"")</f>
        <v/>
      </c>
      <c r="T32" s="148"/>
      <c r="U32" s="146" t="str">
        <f t="shared" ref="U32:U34" si="11">IF(T32="N","",Q32)</f>
        <v/>
      </c>
      <c r="V32" s="146" t="str">
        <f t="shared" ref="V32:V34" si="12">IF(I32="","",I32*U32/100)</f>
        <v/>
      </c>
      <c r="W32" s="152"/>
    </row>
    <row r="33" spans="2:23" s="150" customFormat="1" ht="18" customHeight="1" x14ac:dyDescent="0.15">
      <c r="B33" s="144">
        <f t="shared" ca="1" si="0"/>
        <v>21</v>
      </c>
      <c r="C33" s="125"/>
      <c r="D33" s="123" t="s">
        <v>555</v>
      </c>
      <c r="E33" s="153" t="s">
        <v>117</v>
      </c>
      <c r="F33" s="145" t="s">
        <v>151</v>
      </c>
      <c r="G33" s="125" t="s">
        <v>152</v>
      </c>
      <c r="H33" s="125" t="s">
        <v>155</v>
      </c>
      <c r="I33" s="125">
        <v>0</v>
      </c>
      <c r="J33" s="125" t="s">
        <v>153</v>
      </c>
      <c r="K33" s="127">
        <v>20</v>
      </c>
      <c r="L33" s="127">
        <v>20</v>
      </c>
      <c r="M33" s="127">
        <v>20</v>
      </c>
      <c r="N33" s="127"/>
      <c r="O33" s="127"/>
      <c r="P33" s="146">
        <f t="shared" si="7"/>
        <v>20</v>
      </c>
      <c r="Q33" s="146">
        <f t="shared" si="8"/>
        <v>20</v>
      </c>
      <c r="R33" s="146">
        <f t="shared" si="9"/>
        <v>20</v>
      </c>
      <c r="S33" s="147">
        <f t="shared" si="10"/>
        <v>0</v>
      </c>
      <c r="T33" s="148"/>
      <c r="U33" s="146">
        <f t="shared" si="11"/>
        <v>20</v>
      </c>
      <c r="V33" s="146">
        <f t="shared" si="12"/>
        <v>0</v>
      </c>
      <c r="W33" s="152"/>
    </row>
    <row r="34" spans="2:23" s="150" customFormat="1" ht="18" customHeight="1" x14ac:dyDescent="0.15">
      <c r="B34" s="144" t="str">
        <f t="shared" ca="1" si="0"/>
        <v>-</v>
      </c>
      <c r="C34" s="123" t="s">
        <v>551</v>
      </c>
      <c r="D34" s="124"/>
      <c r="E34" s="153"/>
      <c r="F34" s="145"/>
      <c r="G34" s="125"/>
      <c r="H34" s="125"/>
      <c r="I34" s="125"/>
      <c r="J34" s="125"/>
      <c r="K34" s="127"/>
      <c r="L34" s="127"/>
      <c r="M34" s="127"/>
      <c r="N34" s="127"/>
      <c r="O34" s="127"/>
      <c r="P34" s="146" t="str">
        <f t="shared" si="7"/>
        <v/>
      </c>
      <c r="Q34" s="146" t="str">
        <f t="shared" si="8"/>
        <v/>
      </c>
      <c r="R34" s="146" t="str">
        <f t="shared" si="9"/>
        <v/>
      </c>
      <c r="S34" s="147" t="str">
        <f t="shared" si="10"/>
        <v/>
      </c>
      <c r="T34" s="148"/>
      <c r="U34" s="146" t="str">
        <f t="shared" si="11"/>
        <v/>
      </c>
      <c r="V34" s="146" t="str">
        <f t="shared" si="12"/>
        <v/>
      </c>
      <c r="W34" s="152"/>
    </row>
    <row r="35" spans="2:23" s="150" customFormat="1" ht="18" customHeight="1" x14ac:dyDescent="0.15">
      <c r="B35" s="144">
        <f t="shared" ca="1" si="0"/>
        <v>22</v>
      </c>
      <c r="C35" s="125"/>
      <c r="D35" s="142" t="s">
        <v>557</v>
      </c>
      <c r="E35" s="153" t="s">
        <v>533</v>
      </c>
      <c r="F35" s="145" t="s">
        <v>151</v>
      </c>
      <c r="G35" s="125" t="s">
        <v>152</v>
      </c>
      <c r="H35" s="125" t="s">
        <v>155</v>
      </c>
      <c r="I35" s="125">
        <v>0</v>
      </c>
      <c r="J35" s="125" t="s">
        <v>153</v>
      </c>
      <c r="K35" s="127">
        <v>30</v>
      </c>
      <c r="L35" s="127">
        <v>30</v>
      </c>
      <c r="M35" s="127">
        <v>30</v>
      </c>
      <c r="N35" s="127"/>
      <c r="O35" s="127"/>
      <c r="P35" s="146">
        <f t="shared" si="1"/>
        <v>30</v>
      </c>
      <c r="Q35" s="146">
        <f t="shared" si="2"/>
        <v>30</v>
      </c>
      <c r="R35" s="146">
        <f t="shared" si="3"/>
        <v>30</v>
      </c>
      <c r="S35" s="147">
        <f t="shared" si="4"/>
        <v>0</v>
      </c>
      <c r="T35" s="148"/>
      <c r="U35" s="146">
        <f t="shared" si="5"/>
        <v>30</v>
      </c>
      <c r="V35" s="146">
        <f t="shared" si="6"/>
        <v>0</v>
      </c>
      <c r="W35" s="152"/>
    </row>
    <row r="36" spans="2:23" s="150" customFormat="1" ht="18" customHeight="1" x14ac:dyDescent="0.15">
      <c r="B36" s="144" t="str">
        <f t="shared" ca="1" si="0"/>
        <v>-</v>
      </c>
      <c r="C36" s="129" t="s">
        <v>552</v>
      </c>
      <c r="D36" s="123"/>
      <c r="E36" s="153"/>
      <c r="F36" s="145"/>
      <c r="G36" s="125"/>
      <c r="H36" s="125"/>
      <c r="I36" s="125"/>
      <c r="J36" s="125"/>
      <c r="K36" s="127"/>
      <c r="L36" s="127"/>
      <c r="M36" s="127"/>
      <c r="N36" s="127"/>
      <c r="O36" s="127"/>
      <c r="P36" s="146" t="str">
        <f t="shared" si="1"/>
        <v/>
      </c>
      <c r="Q36" s="146" t="str">
        <f t="shared" si="2"/>
        <v/>
      </c>
      <c r="R36" s="146" t="str">
        <f t="shared" si="3"/>
        <v/>
      </c>
      <c r="S36" s="147" t="str">
        <f t="shared" si="4"/>
        <v/>
      </c>
      <c r="T36" s="148"/>
      <c r="U36" s="146" t="str">
        <f t="shared" si="5"/>
        <v/>
      </c>
      <c r="V36" s="146" t="str">
        <f t="shared" si="6"/>
        <v/>
      </c>
      <c r="W36" s="152"/>
    </row>
    <row r="37" spans="2:23" s="150" customFormat="1" ht="18" customHeight="1" x14ac:dyDescent="0.15">
      <c r="B37" s="144">
        <f t="shared" ca="1" si="0"/>
        <v>23</v>
      </c>
      <c r="C37" s="125"/>
      <c r="D37" s="123" t="s">
        <v>561</v>
      </c>
      <c r="E37" s="153" t="s">
        <v>533</v>
      </c>
      <c r="F37" s="145" t="s">
        <v>151</v>
      </c>
      <c r="G37" s="125" t="s">
        <v>152</v>
      </c>
      <c r="H37" s="125" t="s">
        <v>155</v>
      </c>
      <c r="I37" s="125">
        <v>0</v>
      </c>
      <c r="J37" s="125" t="s">
        <v>153</v>
      </c>
      <c r="K37" s="127">
        <v>35</v>
      </c>
      <c r="L37" s="127">
        <v>35</v>
      </c>
      <c r="M37" s="127">
        <v>35</v>
      </c>
      <c r="N37" s="127"/>
      <c r="O37" s="127"/>
      <c r="P37" s="146">
        <f t="shared" si="1"/>
        <v>35</v>
      </c>
      <c r="Q37" s="146">
        <f t="shared" si="2"/>
        <v>35</v>
      </c>
      <c r="R37" s="146">
        <f t="shared" si="3"/>
        <v>35</v>
      </c>
      <c r="S37" s="147">
        <f t="shared" si="4"/>
        <v>0</v>
      </c>
      <c r="T37" s="148"/>
      <c r="U37" s="146">
        <f t="shared" si="5"/>
        <v>35</v>
      </c>
      <c r="V37" s="146">
        <f t="shared" si="6"/>
        <v>0</v>
      </c>
      <c r="W37" s="152"/>
    </row>
    <row r="38" spans="2:23" s="154" customFormat="1" ht="18" customHeight="1" x14ac:dyDescent="0.15">
      <c r="B38" s="144" t="str">
        <f t="shared" ca="1" si="0"/>
        <v>-</v>
      </c>
      <c r="C38" s="123" t="s">
        <v>553</v>
      </c>
      <c r="D38" s="124"/>
      <c r="E38" s="153"/>
      <c r="F38" s="145"/>
      <c r="G38" s="125"/>
      <c r="H38" s="125"/>
      <c r="I38" s="125"/>
      <c r="J38" s="125"/>
      <c r="K38" s="127"/>
      <c r="L38" s="127"/>
      <c r="M38" s="127"/>
      <c r="N38" s="127"/>
      <c r="O38" s="127"/>
      <c r="P38" s="146"/>
      <c r="Q38" s="146"/>
      <c r="R38" s="146"/>
      <c r="S38" s="147"/>
      <c r="T38" s="148"/>
      <c r="U38" s="146"/>
      <c r="V38" s="146" t="str">
        <f t="shared" si="6"/>
        <v/>
      </c>
      <c r="W38" s="152"/>
    </row>
    <row r="39" spans="2:23" s="154" customFormat="1" ht="18" customHeight="1" x14ac:dyDescent="0.15">
      <c r="B39" s="144">
        <f t="shared" ca="1" si="0"/>
        <v>24</v>
      </c>
      <c r="C39" s="125"/>
      <c r="D39" s="123" t="s">
        <v>560</v>
      </c>
      <c r="E39" s="153" t="s">
        <v>533</v>
      </c>
      <c r="F39" s="145" t="s">
        <v>151</v>
      </c>
      <c r="G39" s="125" t="s">
        <v>152</v>
      </c>
      <c r="H39" s="125" t="s">
        <v>155</v>
      </c>
      <c r="I39" s="125">
        <v>0</v>
      </c>
      <c r="J39" s="125" t="s">
        <v>153</v>
      </c>
      <c r="K39" s="127">
        <v>38</v>
      </c>
      <c r="L39" s="127">
        <v>38</v>
      </c>
      <c r="M39" s="127">
        <v>38</v>
      </c>
      <c r="N39" s="127"/>
      <c r="O39" s="127"/>
      <c r="P39" s="146">
        <f t="shared" si="1"/>
        <v>38</v>
      </c>
      <c r="Q39" s="146">
        <f t="shared" si="2"/>
        <v>38</v>
      </c>
      <c r="R39" s="146">
        <f t="shared" si="3"/>
        <v>38</v>
      </c>
      <c r="S39" s="147">
        <f t="shared" si="4"/>
        <v>0</v>
      </c>
      <c r="T39" s="148"/>
      <c r="U39" s="146">
        <f t="shared" si="5"/>
        <v>38</v>
      </c>
      <c r="V39" s="146">
        <f t="shared" si="6"/>
        <v>0</v>
      </c>
      <c r="W39" s="152"/>
    </row>
    <row r="40" spans="2:23" s="154" customFormat="1" ht="18" customHeight="1" x14ac:dyDescent="0.15">
      <c r="B40" s="144" t="str">
        <f t="shared" ca="1" si="0"/>
        <v>-</v>
      </c>
      <c r="C40" s="123" t="s">
        <v>369</v>
      </c>
      <c r="D40" s="123"/>
      <c r="E40" s="153"/>
      <c r="F40" s="145"/>
      <c r="G40" s="125"/>
      <c r="H40" s="125"/>
      <c r="I40" s="125"/>
      <c r="J40" s="125"/>
      <c r="K40" s="127"/>
      <c r="L40" s="127"/>
      <c r="M40" s="127"/>
      <c r="N40" s="127"/>
      <c r="O40" s="127"/>
      <c r="P40" s="146" t="str">
        <f t="shared" si="1"/>
        <v/>
      </c>
      <c r="Q40" s="146" t="str">
        <f t="shared" si="2"/>
        <v/>
      </c>
      <c r="R40" s="146" t="str">
        <f t="shared" si="3"/>
        <v/>
      </c>
      <c r="S40" s="147" t="str">
        <f t="shared" si="4"/>
        <v/>
      </c>
      <c r="T40" s="148"/>
      <c r="U40" s="146" t="str">
        <f t="shared" si="5"/>
        <v/>
      </c>
      <c r="V40" s="146" t="str">
        <f t="shared" si="6"/>
        <v/>
      </c>
      <c r="W40" s="152"/>
    </row>
    <row r="41" spans="2:23" s="154" customFormat="1" ht="18" customHeight="1" x14ac:dyDescent="0.15">
      <c r="B41" s="144">
        <f t="shared" ca="1" si="0"/>
        <v>25</v>
      </c>
      <c r="C41" s="132"/>
      <c r="D41" s="123" t="s">
        <v>559</v>
      </c>
      <c r="E41" s="153" t="s">
        <v>533</v>
      </c>
      <c r="F41" s="145" t="s">
        <v>151</v>
      </c>
      <c r="G41" s="125" t="s">
        <v>152</v>
      </c>
      <c r="H41" s="125" t="s">
        <v>155</v>
      </c>
      <c r="I41" s="125">
        <v>0</v>
      </c>
      <c r="J41" s="125" t="s">
        <v>153</v>
      </c>
      <c r="K41" s="127">
        <v>30</v>
      </c>
      <c r="L41" s="127">
        <v>30</v>
      </c>
      <c r="M41" s="127">
        <v>30</v>
      </c>
      <c r="N41" s="127"/>
      <c r="O41" s="127"/>
      <c r="P41" s="146">
        <f t="shared" si="1"/>
        <v>30</v>
      </c>
      <c r="Q41" s="146">
        <f t="shared" si="2"/>
        <v>30</v>
      </c>
      <c r="R41" s="146">
        <f t="shared" si="3"/>
        <v>30</v>
      </c>
      <c r="S41" s="147">
        <f t="shared" si="4"/>
        <v>0</v>
      </c>
      <c r="T41" s="148"/>
      <c r="U41" s="146">
        <f t="shared" si="5"/>
        <v>30</v>
      </c>
      <c r="V41" s="146">
        <f t="shared" si="6"/>
        <v>0</v>
      </c>
      <c r="W41" s="152"/>
    </row>
    <row r="42" spans="2:23" s="154" customFormat="1" ht="18" customHeight="1" x14ac:dyDescent="0.15">
      <c r="B42" s="144" t="str">
        <f t="shared" ref="B42:B43" ca="1" si="13">IF(ISBLANK(D42),"-",COUNT(OFFSET(B$6,0,0,ROW()-ROW(B$6)))+1)</f>
        <v>-</v>
      </c>
      <c r="C42" s="123" t="s">
        <v>580</v>
      </c>
      <c r="D42" s="123"/>
      <c r="E42" s="153"/>
      <c r="F42" s="145"/>
      <c r="G42" s="125"/>
      <c r="H42" s="125"/>
      <c r="I42" s="125"/>
      <c r="J42" s="125"/>
      <c r="K42" s="127"/>
      <c r="L42" s="127"/>
      <c r="M42" s="127"/>
      <c r="N42" s="127"/>
      <c r="O42" s="127"/>
      <c r="P42" s="146" t="str">
        <f t="shared" ref="P42:P43" si="14">IF(OR(ISNUMBER(K42),ISNUMBER(L42),ISNUMBER(M42),ISNUMBER(N42),ISNUMBER(O42)),MIN(K42:O42),"")</f>
        <v/>
      </c>
      <c r="Q42" s="146" t="str">
        <f t="shared" ref="Q42:Q43" si="15">IF(OR(ISNUMBER(K42),ISNUMBER(L42),ISNUMBER(M42),ISNUMBER(N42),ISNUMBER(O42)),AVERAGE(K42:O42),"")</f>
        <v/>
      </c>
      <c r="R42" s="146" t="str">
        <f t="shared" ref="R42:R43" si="16">IF(OR(ISNUMBER(K42),ISNUMBER(L42),ISNUMBER(M42),ISNUMBER(N42),ISNUMBER(O42)),MAX(K42:O42),"")</f>
        <v/>
      </c>
      <c r="S42" s="147" t="str">
        <f t="shared" ref="S42:S43" si="17">IF(AND(ISNUMBER(Q42),Q42&lt;&gt;0),MAX(Q42-P42,R42-Q42)/Q42,"")</f>
        <v/>
      </c>
      <c r="T42" s="148"/>
      <c r="U42" s="146" t="str">
        <f t="shared" ref="U42:U43" si="18">IF(T42="N","",Q42)</f>
        <v/>
      </c>
      <c r="V42" s="146" t="str">
        <f t="shared" ref="V42:V43" si="19">IF(I42="","",I42*U42/100)</f>
        <v/>
      </c>
      <c r="W42" s="152"/>
    </row>
    <row r="43" spans="2:23" s="154" customFormat="1" ht="18" customHeight="1" x14ac:dyDescent="0.15">
      <c r="B43" s="144">
        <f t="shared" ca="1" si="13"/>
        <v>26</v>
      </c>
      <c r="C43" s="125"/>
      <c r="D43" s="123" t="s">
        <v>581</v>
      </c>
      <c r="E43" s="153" t="s">
        <v>533</v>
      </c>
      <c r="F43" s="145" t="s">
        <v>151</v>
      </c>
      <c r="G43" s="125" t="s">
        <v>152</v>
      </c>
      <c r="H43" s="125" t="s">
        <v>155</v>
      </c>
      <c r="I43" s="125">
        <v>0</v>
      </c>
      <c r="J43" s="125" t="s">
        <v>153</v>
      </c>
      <c r="K43" s="127">
        <v>20</v>
      </c>
      <c r="L43" s="127">
        <v>20</v>
      </c>
      <c r="M43" s="127">
        <v>20</v>
      </c>
      <c r="N43" s="127"/>
      <c r="O43" s="127"/>
      <c r="P43" s="146">
        <f t="shared" si="14"/>
        <v>20</v>
      </c>
      <c r="Q43" s="146">
        <f t="shared" si="15"/>
        <v>20</v>
      </c>
      <c r="R43" s="146">
        <f t="shared" si="16"/>
        <v>20</v>
      </c>
      <c r="S43" s="147">
        <f t="shared" si="17"/>
        <v>0</v>
      </c>
      <c r="T43" s="148"/>
      <c r="U43" s="146">
        <f t="shared" si="18"/>
        <v>20</v>
      </c>
      <c r="V43" s="146">
        <f t="shared" si="19"/>
        <v>0</v>
      </c>
      <c r="W43" s="152"/>
    </row>
    <row r="44" spans="2:23" s="154" customFormat="1" ht="18" customHeight="1" x14ac:dyDescent="0.15">
      <c r="B44" s="144" t="str">
        <f t="shared" ca="1" si="0"/>
        <v>-</v>
      </c>
      <c r="C44" s="123" t="s">
        <v>382</v>
      </c>
      <c r="D44" s="123"/>
      <c r="E44" s="153"/>
      <c r="F44" s="145"/>
      <c r="G44" s="125"/>
      <c r="H44" s="125"/>
      <c r="I44" s="125"/>
      <c r="J44" s="125"/>
      <c r="K44" s="127"/>
      <c r="L44" s="127"/>
      <c r="M44" s="127"/>
      <c r="N44" s="127"/>
      <c r="O44" s="127"/>
      <c r="P44" s="146" t="str">
        <f t="shared" si="1"/>
        <v/>
      </c>
      <c r="Q44" s="146" t="str">
        <f t="shared" si="2"/>
        <v/>
      </c>
      <c r="R44" s="146" t="str">
        <f t="shared" si="3"/>
        <v/>
      </c>
      <c r="S44" s="147" t="str">
        <f t="shared" si="4"/>
        <v/>
      </c>
      <c r="T44" s="148"/>
      <c r="U44" s="146" t="str">
        <f t="shared" si="5"/>
        <v/>
      </c>
      <c r="V44" s="146" t="str">
        <f t="shared" si="6"/>
        <v/>
      </c>
      <c r="W44" s="152"/>
    </row>
    <row r="45" spans="2:23" s="154" customFormat="1" ht="18" customHeight="1" x14ac:dyDescent="0.15">
      <c r="B45" s="144">
        <f t="shared" ca="1" si="0"/>
        <v>27</v>
      </c>
      <c r="C45" s="125"/>
      <c r="D45" s="123" t="s">
        <v>558</v>
      </c>
      <c r="E45" s="153" t="s">
        <v>533</v>
      </c>
      <c r="F45" s="145" t="s">
        <v>151</v>
      </c>
      <c r="G45" s="125" t="s">
        <v>152</v>
      </c>
      <c r="H45" s="125" t="s">
        <v>155</v>
      </c>
      <c r="I45" s="125">
        <v>0</v>
      </c>
      <c r="J45" s="125" t="s">
        <v>153</v>
      </c>
      <c r="K45" s="127">
        <v>40</v>
      </c>
      <c r="L45" s="127">
        <v>40</v>
      </c>
      <c r="M45" s="127">
        <v>40</v>
      </c>
      <c r="N45" s="127"/>
      <c r="O45" s="127"/>
      <c r="P45" s="146">
        <f t="shared" si="1"/>
        <v>40</v>
      </c>
      <c r="Q45" s="146">
        <f t="shared" si="2"/>
        <v>40</v>
      </c>
      <c r="R45" s="146">
        <f t="shared" si="3"/>
        <v>40</v>
      </c>
      <c r="S45" s="147">
        <f t="shared" si="4"/>
        <v>0</v>
      </c>
      <c r="T45" s="148"/>
      <c r="U45" s="146">
        <f t="shared" si="5"/>
        <v>40</v>
      </c>
      <c r="V45" s="146">
        <f t="shared" si="6"/>
        <v>0</v>
      </c>
      <c r="W45" s="152"/>
    </row>
    <row r="46" spans="2:23" s="154" customFormat="1" ht="18" customHeight="1" x14ac:dyDescent="0.15">
      <c r="B46" s="144" t="str">
        <f t="shared" ca="1" si="0"/>
        <v>-</v>
      </c>
      <c r="C46" s="123" t="s">
        <v>393</v>
      </c>
      <c r="D46" s="124"/>
      <c r="E46" s="153"/>
      <c r="F46" s="145"/>
      <c r="G46" s="125"/>
      <c r="H46" s="125"/>
      <c r="I46" s="125"/>
      <c r="J46" s="125"/>
      <c r="K46" s="127"/>
      <c r="L46" s="127"/>
      <c r="M46" s="127"/>
      <c r="N46" s="127"/>
      <c r="O46" s="127"/>
      <c r="P46" s="146"/>
      <c r="Q46" s="146"/>
      <c r="R46" s="146"/>
      <c r="S46" s="147"/>
      <c r="T46" s="148"/>
      <c r="U46" s="146"/>
      <c r="V46" s="146" t="str">
        <f t="shared" si="6"/>
        <v/>
      </c>
      <c r="W46" s="152"/>
    </row>
    <row r="47" spans="2:23" s="154" customFormat="1" ht="18" customHeight="1" x14ac:dyDescent="0.15">
      <c r="B47" s="144">
        <f t="shared" ca="1" si="0"/>
        <v>28</v>
      </c>
      <c r="C47" s="125"/>
      <c r="D47" s="134" t="s">
        <v>562</v>
      </c>
      <c r="E47" s="153" t="s">
        <v>534</v>
      </c>
      <c r="F47" s="145" t="s">
        <v>151</v>
      </c>
      <c r="G47" s="125" t="s">
        <v>152</v>
      </c>
      <c r="H47" s="125" t="s">
        <v>155</v>
      </c>
      <c r="I47" s="125">
        <v>0</v>
      </c>
      <c r="J47" s="125" t="s">
        <v>153</v>
      </c>
      <c r="K47" s="127">
        <v>95</v>
      </c>
      <c r="L47" s="127">
        <v>95</v>
      </c>
      <c r="M47" s="127">
        <v>95</v>
      </c>
      <c r="N47" s="127"/>
      <c r="O47" s="127"/>
      <c r="P47" s="146">
        <f t="shared" si="1"/>
        <v>95</v>
      </c>
      <c r="Q47" s="146">
        <f t="shared" si="2"/>
        <v>95</v>
      </c>
      <c r="R47" s="146">
        <f t="shared" si="3"/>
        <v>95</v>
      </c>
      <c r="S47" s="147">
        <f t="shared" si="4"/>
        <v>0</v>
      </c>
      <c r="T47" s="148"/>
      <c r="U47" s="146">
        <f t="shared" si="5"/>
        <v>95</v>
      </c>
      <c r="V47" s="146">
        <f t="shared" si="6"/>
        <v>0</v>
      </c>
      <c r="W47" s="152"/>
    </row>
    <row r="48" spans="2:23" s="154" customFormat="1" ht="18" customHeight="1" x14ac:dyDescent="0.15">
      <c r="B48" s="144" t="str">
        <f t="shared" ca="1" si="0"/>
        <v>-</v>
      </c>
      <c r="C48" s="129" t="s">
        <v>449</v>
      </c>
      <c r="D48" s="123"/>
      <c r="E48" s="153"/>
      <c r="F48" s="145" t="s">
        <v>151</v>
      </c>
      <c r="G48" s="125"/>
      <c r="H48" s="125"/>
      <c r="I48" s="125"/>
      <c r="J48" s="125"/>
      <c r="K48" s="127"/>
      <c r="L48" s="127"/>
      <c r="M48" s="127"/>
      <c r="N48" s="127"/>
      <c r="O48" s="127"/>
      <c r="P48" s="146" t="str">
        <f t="shared" si="1"/>
        <v/>
      </c>
      <c r="Q48" s="146" t="str">
        <f t="shared" si="2"/>
        <v/>
      </c>
      <c r="R48" s="146" t="str">
        <f t="shared" si="3"/>
        <v/>
      </c>
      <c r="S48" s="147" t="str">
        <f t="shared" si="4"/>
        <v/>
      </c>
      <c r="T48" s="148"/>
      <c r="U48" s="146" t="str">
        <f t="shared" si="5"/>
        <v/>
      </c>
      <c r="V48" s="146" t="str">
        <f t="shared" si="6"/>
        <v/>
      </c>
      <c r="W48" s="152"/>
    </row>
    <row r="49" spans="2:23" s="154" customFormat="1" ht="18" customHeight="1" x14ac:dyDescent="0.15">
      <c r="B49" s="144">
        <f t="shared" ca="1" si="0"/>
        <v>29</v>
      </c>
      <c r="C49" s="135"/>
      <c r="D49" s="134" t="s">
        <v>563</v>
      </c>
      <c r="E49" s="153" t="s">
        <v>534</v>
      </c>
      <c r="F49" s="145" t="s">
        <v>151</v>
      </c>
      <c r="G49" s="125" t="s">
        <v>152</v>
      </c>
      <c r="H49" s="125" t="s">
        <v>155</v>
      </c>
      <c r="I49" s="125">
        <v>0</v>
      </c>
      <c r="J49" s="125" t="s">
        <v>153</v>
      </c>
      <c r="K49" s="127">
        <v>85</v>
      </c>
      <c r="L49" s="127">
        <v>85</v>
      </c>
      <c r="M49" s="127">
        <v>85</v>
      </c>
      <c r="N49" s="127"/>
      <c r="O49" s="127"/>
      <c r="P49" s="146">
        <f t="shared" si="1"/>
        <v>85</v>
      </c>
      <c r="Q49" s="146">
        <f t="shared" si="2"/>
        <v>85</v>
      </c>
      <c r="R49" s="146">
        <f t="shared" si="3"/>
        <v>85</v>
      </c>
      <c r="S49" s="147">
        <f t="shared" si="4"/>
        <v>0</v>
      </c>
      <c r="T49" s="148"/>
      <c r="U49" s="146">
        <f t="shared" si="5"/>
        <v>85</v>
      </c>
      <c r="V49" s="146">
        <f t="shared" si="6"/>
        <v>0</v>
      </c>
      <c r="W49" s="152"/>
    </row>
    <row r="50" spans="2:23" s="154" customFormat="1" ht="18" customHeight="1" x14ac:dyDescent="0.15">
      <c r="B50" s="144" t="str">
        <f t="shared" ca="1" si="0"/>
        <v>-</v>
      </c>
      <c r="C50" s="135" t="s">
        <v>495</v>
      </c>
      <c r="D50" s="135"/>
      <c r="E50" s="153"/>
      <c r="F50" s="145"/>
      <c r="G50" s="125"/>
      <c r="H50" s="125"/>
      <c r="I50" s="125"/>
      <c r="J50" s="125"/>
      <c r="K50" s="127"/>
      <c r="L50" s="127"/>
      <c r="M50" s="127"/>
      <c r="N50" s="127"/>
      <c r="O50" s="127"/>
      <c r="P50" s="146"/>
      <c r="Q50" s="146"/>
      <c r="R50" s="146"/>
      <c r="S50" s="147"/>
      <c r="T50" s="148"/>
      <c r="U50" s="146"/>
      <c r="V50" s="146" t="str">
        <f t="shared" si="6"/>
        <v/>
      </c>
      <c r="W50" s="152"/>
    </row>
    <row r="51" spans="2:23" s="154" customFormat="1" ht="18" customHeight="1" x14ac:dyDescent="0.15">
      <c r="B51" s="144">
        <f t="shared" ca="1" si="0"/>
        <v>30</v>
      </c>
      <c r="C51" s="135"/>
      <c r="D51" s="135" t="s">
        <v>564</v>
      </c>
      <c r="E51" s="153" t="s">
        <v>534</v>
      </c>
      <c r="F51" s="145" t="s">
        <v>151</v>
      </c>
      <c r="G51" s="125" t="s">
        <v>152</v>
      </c>
      <c r="H51" s="125" t="s">
        <v>155</v>
      </c>
      <c r="I51" s="125">
        <v>0</v>
      </c>
      <c r="J51" s="125" t="s">
        <v>153</v>
      </c>
      <c r="K51" s="127">
        <v>30</v>
      </c>
      <c r="L51" s="127">
        <v>30</v>
      </c>
      <c r="M51" s="127">
        <v>30</v>
      </c>
      <c r="N51" s="127"/>
      <c r="O51" s="127"/>
      <c r="P51" s="146">
        <f t="shared" si="1"/>
        <v>30</v>
      </c>
      <c r="Q51" s="146">
        <f t="shared" si="2"/>
        <v>30</v>
      </c>
      <c r="R51" s="146">
        <f t="shared" si="3"/>
        <v>30</v>
      </c>
      <c r="S51" s="147">
        <f t="shared" si="4"/>
        <v>0</v>
      </c>
      <c r="T51" s="148"/>
      <c r="U51" s="146">
        <f t="shared" si="5"/>
        <v>30</v>
      </c>
      <c r="V51" s="146">
        <f t="shared" si="6"/>
        <v>0</v>
      </c>
      <c r="W51" s="152"/>
    </row>
    <row r="52" spans="2:23" s="154" customFormat="1" ht="18" customHeight="1" x14ac:dyDescent="0.15">
      <c r="B52" s="144" t="str">
        <f t="shared" ca="1" si="0"/>
        <v>-</v>
      </c>
      <c r="C52" s="135" t="s">
        <v>508</v>
      </c>
      <c r="D52" s="135"/>
      <c r="E52" s="153"/>
      <c r="F52" s="145"/>
      <c r="G52" s="125"/>
      <c r="H52" s="125"/>
      <c r="I52" s="125"/>
      <c r="J52" s="125"/>
      <c r="K52" s="127"/>
      <c r="L52" s="127"/>
      <c r="M52" s="127"/>
      <c r="N52" s="127"/>
      <c r="O52" s="127"/>
      <c r="P52" s="146" t="str">
        <f t="shared" si="1"/>
        <v/>
      </c>
      <c r="Q52" s="146" t="str">
        <f t="shared" si="2"/>
        <v/>
      </c>
      <c r="R52" s="146" t="str">
        <f t="shared" si="3"/>
        <v/>
      </c>
      <c r="S52" s="147" t="str">
        <f t="shared" si="4"/>
        <v/>
      </c>
      <c r="T52" s="148"/>
      <c r="U52" s="146" t="str">
        <f t="shared" si="5"/>
        <v/>
      </c>
      <c r="V52" s="146" t="str">
        <f t="shared" si="6"/>
        <v/>
      </c>
      <c r="W52" s="152"/>
    </row>
    <row r="53" spans="2:23" s="154" customFormat="1" ht="18" customHeight="1" x14ac:dyDescent="0.15">
      <c r="B53" s="144">
        <f t="shared" ca="1" si="0"/>
        <v>31</v>
      </c>
      <c r="C53" s="135"/>
      <c r="D53" s="135" t="s">
        <v>565</v>
      </c>
      <c r="E53" s="153" t="s">
        <v>534</v>
      </c>
      <c r="F53" s="145" t="s">
        <v>151</v>
      </c>
      <c r="G53" s="125" t="s">
        <v>152</v>
      </c>
      <c r="H53" s="125" t="s">
        <v>155</v>
      </c>
      <c r="I53" s="125">
        <v>0</v>
      </c>
      <c r="J53" s="125" t="s">
        <v>153</v>
      </c>
      <c r="K53" s="127">
        <v>45</v>
      </c>
      <c r="L53" s="127">
        <v>45</v>
      </c>
      <c r="M53" s="127">
        <v>45</v>
      </c>
      <c r="N53" s="127"/>
      <c r="O53" s="127"/>
      <c r="P53" s="146">
        <f t="shared" si="1"/>
        <v>45</v>
      </c>
      <c r="Q53" s="146">
        <f t="shared" si="2"/>
        <v>45</v>
      </c>
      <c r="R53" s="146">
        <f t="shared" si="3"/>
        <v>45</v>
      </c>
      <c r="S53" s="147">
        <f t="shared" si="4"/>
        <v>0</v>
      </c>
      <c r="T53" s="148"/>
      <c r="U53" s="146">
        <f t="shared" si="5"/>
        <v>45</v>
      </c>
      <c r="V53" s="146">
        <f t="shared" si="6"/>
        <v>0</v>
      </c>
      <c r="W53" s="152"/>
    </row>
    <row r="54" spans="2:23" s="154" customFormat="1" ht="18" customHeight="1" x14ac:dyDescent="0.15">
      <c r="B54" s="144" t="str">
        <f t="shared" ca="1" si="0"/>
        <v>-</v>
      </c>
      <c r="C54" s="123" t="s">
        <v>535</v>
      </c>
      <c r="D54" s="124"/>
      <c r="E54" s="141"/>
      <c r="F54" s="139"/>
      <c r="G54" s="126"/>
      <c r="H54" s="126"/>
      <c r="I54" s="126"/>
      <c r="J54" s="126"/>
      <c r="K54" s="127"/>
      <c r="L54" s="127"/>
      <c r="M54" s="127"/>
      <c r="N54" s="127"/>
      <c r="O54" s="127"/>
      <c r="P54" s="146" t="str">
        <f t="shared" si="1"/>
        <v/>
      </c>
      <c r="Q54" s="146" t="str">
        <f t="shared" si="2"/>
        <v/>
      </c>
      <c r="R54" s="146" t="str">
        <f t="shared" si="3"/>
        <v/>
      </c>
      <c r="S54" s="147" t="str">
        <f t="shared" si="4"/>
        <v/>
      </c>
      <c r="T54" s="148"/>
      <c r="U54" s="146" t="str">
        <f t="shared" si="5"/>
        <v/>
      </c>
      <c r="V54" s="146" t="str">
        <f t="shared" si="6"/>
        <v/>
      </c>
      <c r="W54" s="152"/>
    </row>
    <row r="55" spans="2:23" s="154" customFormat="1" ht="18" customHeight="1" x14ac:dyDescent="0.15">
      <c r="B55" s="144">
        <f t="shared" ca="1" si="0"/>
        <v>32</v>
      </c>
      <c r="C55" s="135"/>
      <c r="D55" s="129" t="s">
        <v>566</v>
      </c>
      <c r="E55" s="153" t="s">
        <v>539</v>
      </c>
      <c r="F55" s="145" t="s">
        <v>151</v>
      </c>
      <c r="G55" s="125" t="s">
        <v>152</v>
      </c>
      <c r="H55" s="126" t="s">
        <v>540</v>
      </c>
      <c r="I55" s="125">
        <v>0</v>
      </c>
      <c r="J55" s="126" t="s">
        <v>541</v>
      </c>
      <c r="K55" s="127">
        <v>90</v>
      </c>
      <c r="L55" s="127">
        <v>90</v>
      </c>
      <c r="M55" s="127">
        <v>90</v>
      </c>
      <c r="N55" s="127"/>
      <c r="O55" s="127"/>
      <c r="P55" s="146">
        <f t="shared" si="1"/>
        <v>90</v>
      </c>
      <c r="Q55" s="146">
        <f t="shared" si="2"/>
        <v>90</v>
      </c>
      <c r="R55" s="146">
        <f t="shared" si="3"/>
        <v>90</v>
      </c>
      <c r="S55" s="147">
        <f t="shared" si="4"/>
        <v>0</v>
      </c>
      <c r="T55" s="148"/>
      <c r="U55" s="146">
        <f t="shared" si="5"/>
        <v>90</v>
      </c>
      <c r="V55" s="146">
        <f t="shared" si="6"/>
        <v>0</v>
      </c>
      <c r="W55" s="152"/>
    </row>
    <row r="56" spans="2:23" s="154" customFormat="1" ht="18" customHeight="1" x14ac:dyDescent="0.15">
      <c r="B56" s="144" t="str">
        <f t="shared" ca="1" si="0"/>
        <v>-</v>
      </c>
      <c r="C56" s="135" t="s">
        <v>538</v>
      </c>
      <c r="D56" s="134"/>
      <c r="E56" s="153"/>
      <c r="F56" s="145"/>
      <c r="G56" s="125"/>
      <c r="H56" s="126"/>
      <c r="I56" s="125"/>
      <c r="J56" s="126"/>
      <c r="K56" s="127"/>
      <c r="L56" s="127"/>
      <c r="M56" s="127"/>
      <c r="N56" s="127"/>
      <c r="O56" s="127"/>
      <c r="P56" s="146" t="str">
        <f t="shared" si="1"/>
        <v/>
      </c>
      <c r="Q56" s="146" t="str">
        <f t="shared" si="2"/>
        <v/>
      </c>
      <c r="R56" s="146" t="str">
        <f t="shared" si="3"/>
        <v/>
      </c>
      <c r="S56" s="147" t="str">
        <f t="shared" si="4"/>
        <v/>
      </c>
      <c r="T56" s="148"/>
      <c r="U56" s="146" t="str">
        <f t="shared" si="5"/>
        <v/>
      </c>
      <c r="V56" s="146" t="str">
        <f t="shared" si="6"/>
        <v/>
      </c>
      <c r="W56" s="152"/>
    </row>
    <row r="57" spans="2:23" s="154" customFormat="1" ht="18" customHeight="1" x14ac:dyDescent="0.15">
      <c r="B57" s="144">
        <f t="shared" ca="1" si="0"/>
        <v>33</v>
      </c>
      <c r="C57" s="125"/>
      <c r="D57" s="134" t="s">
        <v>567</v>
      </c>
      <c r="E57" s="153" t="s">
        <v>539</v>
      </c>
      <c r="F57" s="145" t="s">
        <v>151</v>
      </c>
      <c r="G57" s="125" t="s">
        <v>152</v>
      </c>
      <c r="H57" s="126" t="s">
        <v>540</v>
      </c>
      <c r="I57" s="125">
        <v>0</v>
      </c>
      <c r="J57" s="126" t="s">
        <v>541</v>
      </c>
      <c r="K57" s="127">
        <v>45</v>
      </c>
      <c r="L57" s="127">
        <v>45</v>
      </c>
      <c r="M57" s="127">
        <v>45</v>
      </c>
      <c r="N57" s="127"/>
      <c r="O57" s="127"/>
      <c r="P57" s="146">
        <f t="shared" si="1"/>
        <v>45</v>
      </c>
      <c r="Q57" s="146">
        <f t="shared" si="2"/>
        <v>45</v>
      </c>
      <c r="R57" s="146">
        <f t="shared" si="3"/>
        <v>45</v>
      </c>
      <c r="S57" s="147">
        <f t="shared" si="4"/>
        <v>0</v>
      </c>
      <c r="T57" s="148"/>
      <c r="U57" s="146">
        <f t="shared" si="5"/>
        <v>45</v>
      </c>
      <c r="V57" s="146">
        <f t="shared" si="6"/>
        <v>0</v>
      </c>
      <c r="W57" s="152"/>
    </row>
    <row r="58" spans="2:23" s="154" customFormat="1" ht="18" customHeight="1" x14ac:dyDescent="0.15">
      <c r="B58" s="144" t="str">
        <f t="shared" ca="1" si="0"/>
        <v>-</v>
      </c>
      <c r="C58" s="135" t="s">
        <v>542</v>
      </c>
      <c r="D58" s="135"/>
      <c r="E58" s="141"/>
      <c r="F58" s="139"/>
      <c r="G58" s="126"/>
      <c r="H58" s="126"/>
      <c r="I58" s="126"/>
      <c r="J58" s="126"/>
      <c r="K58" s="127"/>
      <c r="L58" s="127"/>
      <c r="M58" s="127"/>
      <c r="N58" s="127"/>
      <c r="O58" s="127"/>
      <c r="P58" s="146" t="str">
        <f t="shared" si="1"/>
        <v/>
      </c>
      <c r="Q58" s="146" t="str">
        <f t="shared" si="2"/>
        <v/>
      </c>
      <c r="R58" s="146" t="str">
        <f t="shared" si="3"/>
        <v/>
      </c>
      <c r="S58" s="147" t="str">
        <f t="shared" si="4"/>
        <v/>
      </c>
      <c r="T58" s="148"/>
      <c r="U58" s="146" t="str">
        <f t="shared" si="5"/>
        <v/>
      </c>
      <c r="V58" s="146" t="str">
        <f t="shared" si="6"/>
        <v/>
      </c>
      <c r="W58" s="152"/>
    </row>
    <row r="59" spans="2:23" s="154" customFormat="1" ht="18" customHeight="1" x14ac:dyDescent="0.15">
      <c r="B59" s="144">
        <f t="shared" ca="1" si="0"/>
        <v>34</v>
      </c>
      <c r="C59" s="135"/>
      <c r="D59" s="135" t="s">
        <v>568</v>
      </c>
      <c r="E59" s="153" t="s">
        <v>539</v>
      </c>
      <c r="F59" s="145" t="s">
        <v>151</v>
      </c>
      <c r="G59" s="125" t="s">
        <v>152</v>
      </c>
      <c r="H59" s="125" t="s">
        <v>155</v>
      </c>
      <c r="I59" s="125">
        <v>0</v>
      </c>
      <c r="J59" s="125" t="s">
        <v>153</v>
      </c>
      <c r="K59" s="127">
        <v>10</v>
      </c>
      <c r="L59" s="127">
        <v>10</v>
      </c>
      <c r="M59" s="127">
        <v>10</v>
      </c>
      <c r="N59" s="127"/>
      <c r="O59" s="127"/>
      <c r="P59" s="146">
        <f t="shared" si="1"/>
        <v>10</v>
      </c>
      <c r="Q59" s="146">
        <f t="shared" si="2"/>
        <v>10</v>
      </c>
      <c r="R59" s="146">
        <f t="shared" si="3"/>
        <v>10</v>
      </c>
      <c r="S59" s="147">
        <f t="shared" si="4"/>
        <v>0</v>
      </c>
      <c r="T59" s="148"/>
      <c r="U59" s="146">
        <f t="shared" si="5"/>
        <v>10</v>
      </c>
      <c r="V59" s="146">
        <f t="shared" si="6"/>
        <v>0</v>
      </c>
      <c r="W59" s="152"/>
    </row>
    <row r="60" spans="2:23" s="154" customFormat="1" ht="18" customHeight="1" x14ac:dyDescent="0.15">
      <c r="B60" s="144" t="str">
        <f t="shared" ca="1" si="0"/>
        <v>-</v>
      </c>
      <c r="C60" s="135" t="s">
        <v>544</v>
      </c>
      <c r="D60" s="135"/>
      <c r="E60" s="153"/>
      <c r="F60" s="139"/>
      <c r="G60" s="126"/>
      <c r="H60" s="126"/>
      <c r="I60" s="126"/>
      <c r="J60" s="126"/>
      <c r="K60" s="127"/>
      <c r="L60" s="127"/>
      <c r="M60" s="127"/>
      <c r="N60" s="127"/>
      <c r="O60" s="127"/>
      <c r="P60" s="146" t="str">
        <f t="shared" si="1"/>
        <v/>
      </c>
      <c r="Q60" s="146" t="str">
        <f t="shared" si="2"/>
        <v/>
      </c>
      <c r="R60" s="146" t="str">
        <f t="shared" si="3"/>
        <v/>
      </c>
      <c r="S60" s="147" t="str">
        <f t="shared" si="4"/>
        <v/>
      </c>
      <c r="T60" s="148"/>
      <c r="U60" s="146" t="str">
        <f t="shared" si="5"/>
        <v/>
      </c>
      <c r="V60" s="146" t="str">
        <f t="shared" si="6"/>
        <v/>
      </c>
      <c r="W60" s="152"/>
    </row>
    <row r="61" spans="2:23" s="154" customFormat="1" ht="18" customHeight="1" x14ac:dyDescent="0.15">
      <c r="B61" s="144">
        <f t="shared" ca="1" si="0"/>
        <v>35</v>
      </c>
      <c r="C61" s="135"/>
      <c r="D61" s="135" t="s">
        <v>569</v>
      </c>
      <c r="E61" s="153" t="s">
        <v>283</v>
      </c>
      <c r="F61" s="145" t="s">
        <v>151</v>
      </c>
      <c r="G61" s="125" t="s">
        <v>152</v>
      </c>
      <c r="H61" s="125" t="s">
        <v>155</v>
      </c>
      <c r="I61" s="126">
        <v>0</v>
      </c>
      <c r="J61" s="126" t="s">
        <v>153</v>
      </c>
      <c r="K61" s="127">
        <v>200</v>
      </c>
      <c r="L61" s="127">
        <v>200</v>
      </c>
      <c r="M61" s="127">
        <v>200</v>
      </c>
      <c r="N61" s="127"/>
      <c r="O61" s="127"/>
      <c r="P61" s="146">
        <f t="shared" si="1"/>
        <v>200</v>
      </c>
      <c r="Q61" s="146">
        <f t="shared" si="2"/>
        <v>200</v>
      </c>
      <c r="R61" s="146">
        <f t="shared" si="3"/>
        <v>200</v>
      </c>
      <c r="S61" s="147">
        <f t="shared" si="4"/>
        <v>0</v>
      </c>
      <c r="T61" s="148"/>
      <c r="U61" s="146">
        <f t="shared" si="5"/>
        <v>200</v>
      </c>
      <c r="V61" s="146">
        <f t="shared" si="6"/>
        <v>0</v>
      </c>
      <c r="W61" s="152"/>
    </row>
    <row r="62" spans="2:23" s="154" customFormat="1" ht="18" customHeight="1" x14ac:dyDescent="0.15">
      <c r="B62" s="144" t="str">
        <f t="shared" ca="1" si="0"/>
        <v>-</v>
      </c>
      <c r="C62" s="135" t="s">
        <v>545</v>
      </c>
      <c r="D62" s="135"/>
      <c r="E62" s="153"/>
      <c r="F62" s="139"/>
      <c r="G62" s="126"/>
      <c r="H62" s="126"/>
      <c r="I62" s="126"/>
      <c r="J62" s="126"/>
      <c r="K62" s="127"/>
      <c r="L62" s="127"/>
      <c r="M62" s="127"/>
      <c r="N62" s="127"/>
      <c r="O62" s="127"/>
      <c r="P62" s="146" t="str">
        <f t="shared" si="1"/>
        <v/>
      </c>
      <c r="Q62" s="146" t="str">
        <f t="shared" si="2"/>
        <v/>
      </c>
      <c r="R62" s="146" t="str">
        <f t="shared" si="3"/>
        <v/>
      </c>
      <c r="S62" s="147" t="str">
        <f t="shared" si="4"/>
        <v/>
      </c>
      <c r="T62" s="148"/>
      <c r="U62" s="146" t="str">
        <f t="shared" si="5"/>
        <v/>
      </c>
      <c r="V62" s="146" t="str">
        <f t="shared" si="6"/>
        <v/>
      </c>
      <c r="W62" s="152"/>
    </row>
    <row r="63" spans="2:23" s="154" customFormat="1" ht="18" customHeight="1" x14ac:dyDescent="0.15">
      <c r="B63" s="144">
        <f t="shared" ca="1" si="0"/>
        <v>36</v>
      </c>
      <c r="C63" s="135"/>
      <c r="D63" s="135" t="s">
        <v>545</v>
      </c>
      <c r="E63" s="153" t="s">
        <v>283</v>
      </c>
      <c r="F63" s="145" t="s">
        <v>151</v>
      </c>
      <c r="G63" s="125" t="s">
        <v>152</v>
      </c>
      <c r="H63" s="125" t="s">
        <v>155</v>
      </c>
      <c r="I63" s="126">
        <v>0</v>
      </c>
      <c r="J63" s="126" t="s">
        <v>153</v>
      </c>
      <c r="K63" s="127">
        <v>50</v>
      </c>
      <c r="L63" s="127">
        <v>50</v>
      </c>
      <c r="M63" s="127">
        <v>50</v>
      </c>
      <c r="N63" s="127"/>
      <c r="O63" s="127"/>
      <c r="P63" s="146">
        <f t="shared" si="1"/>
        <v>50</v>
      </c>
      <c r="Q63" s="146">
        <f t="shared" si="2"/>
        <v>50</v>
      </c>
      <c r="R63" s="146">
        <f t="shared" si="3"/>
        <v>50</v>
      </c>
      <c r="S63" s="147">
        <f t="shared" si="4"/>
        <v>0</v>
      </c>
      <c r="T63" s="148"/>
      <c r="U63" s="146">
        <f t="shared" si="5"/>
        <v>50</v>
      </c>
      <c r="V63" s="146">
        <f t="shared" si="6"/>
        <v>0</v>
      </c>
      <c r="W63" s="152"/>
    </row>
    <row r="64" spans="2:23" ht="18" customHeight="1" x14ac:dyDescent="0.15">
      <c r="B64" s="144" t="str">
        <f t="shared" ref="B64:B127" ca="1" si="20">IF(ISBLANK(D208),"-",COUNT(OFFSET(B$6,0,0,ROW()-ROW(B$6)))+1)</f>
        <v>-</v>
      </c>
      <c r="C64" s="135"/>
      <c r="D64" s="135"/>
      <c r="E64" s="141"/>
      <c r="F64" s="139"/>
      <c r="G64" s="126"/>
      <c r="H64" s="126"/>
      <c r="I64" s="126"/>
      <c r="J64" s="126"/>
      <c r="K64" s="127"/>
      <c r="L64" s="127"/>
      <c r="M64" s="127"/>
      <c r="N64" s="143"/>
      <c r="O64" s="143"/>
      <c r="P64" s="39" t="str">
        <f t="shared" ref="P64:P111" si="21">IF(OR(ISNUMBER(K64),ISNUMBER(L64),ISNUMBER(M64),ISNUMBER(N64),ISNUMBER(O64)),MIN(K64:O64),"")</f>
        <v/>
      </c>
      <c r="Q64" s="39" t="str">
        <f t="shared" ref="Q64:Q111" si="22">IF(OR(ISNUMBER(K64),ISNUMBER(L64),ISNUMBER(M64),ISNUMBER(N64),ISNUMBER(O64)),AVERAGE(K64:O64),"")</f>
        <v/>
      </c>
      <c r="R64" s="39" t="str">
        <f t="shared" ref="R64:R111" si="23">IF(OR(ISNUMBER(K64),ISNUMBER(L64),ISNUMBER(M64),ISNUMBER(N64),ISNUMBER(O64)),MAX(K64:O64),"")</f>
        <v/>
      </c>
      <c r="S64" s="168" t="str">
        <f t="shared" ref="S64:S111" si="24">IF(AND(ISNUMBER(Q64),Q64&lt;&gt;0),MAX(Q64-P64,R64-Q64)/Q64,"")</f>
        <v/>
      </c>
      <c r="T64" s="140"/>
      <c r="U64" s="39" t="str">
        <f t="shared" ref="U64:U111" si="25">IF(T64="N","",Q64)</f>
        <v/>
      </c>
      <c r="V64" s="39"/>
      <c r="W64" s="138"/>
    </row>
    <row r="65" spans="2:23" ht="18" customHeight="1" x14ac:dyDescent="0.15">
      <c r="B65" s="144" t="str">
        <f t="shared" ca="1" si="20"/>
        <v>-</v>
      </c>
      <c r="C65" s="135"/>
      <c r="D65" s="135"/>
      <c r="E65" s="141"/>
      <c r="F65" s="139"/>
      <c r="G65" s="126"/>
      <c r="H65" s="126"/>
      <c r="I65" s="126"/>
      <c r="J65" s="126"/>
      <c r="K65" s="127"/>
      <c r="L65" s="127"/>
      <c r="M65" s="127"/>
      <c r="N65" s="143"/>
      <c r="O65" s="143"/>
      <c r="P65" s="39" t="str">
        <f t="shared" si="21"/>
        <v/>
      </c>
      <c r="Q65" s="39" t="str">
        <f t="shared" si="22"/>
        <v/>
      </c>
      <c r="R65" s="39" t="str">
        <f t="shared" si="23"/>
        <v/>
      </c>
      <c r="S65" s="168" t="str">
        <f t="shared" si="24"/>
        <v/>
      </c>
      <c r="T65" s="140"/>
      <c r="U65" s="39" t="str">
        <f t="shared" si="25"/>
        <v/>
      </c>
      <c r="V65" s="39"/>
      <c r="W65" s="138"/>
    </row>
    <row r="66" spans="2:23" ht="18" customHeight="1" x14ac:dyDescent="0.15">
      <c r="B66" s="144" t="str">
        <f t="shared" ca="1" si="20"/>
        <v>-</v>
      </c>
      <c r="C66" s="135"/>
      <c r="D66" s="135"/>
      <c r="E66" s="141"/>
      <c r="F66" s="139"/>
      <c r="G66" s="126"/>
      <c r="H66" s="126"/>
      <c r="I66" s="126"/>
      <c r="J66" s="126"/>
      <c r="K66" s="127"/>
      <c r="L66" s="127"/>
      <c r="M66" s="127"/>
      <c r="N66" s="143"/>
      <c r="O66" s="143"/>
      <c r="P66" s="39" t="str">
        <f t="shared" si="21"/>
        <v/>
      </c>
      <c r="Q66" s="39" t="str">
        <f t="shared" si="22"/>
        <v/>
      </c>
      <c r="R66" s="39" t="str">
        <f t="shared" si="23"/>
        <v/>
      </c>
      <c r="S66" s="168" t="str">
        <f t="shared" si="24"/>
        <v/>
      </c>
      <c r="T66" s="140"/>
      <c r="U66" s="39" t="str">
        <f t="shared" si="25"/>
        <v/>
      </c>
      <c r="V66" s="39"/>
      <c r="W66" s="138"/>
    </row>
    <row r="67" spans="2:23" ht="18" customHeight="1" x14ac:dyDescent="0.15">
      <c r="B67" s="144" t="str">
        <f t="shared" ca="1" si="20"/>
        <v>-</v>
      </c>
      <c r="C67" s="135"/>
      <c r="D67" s="135"/>
      <c r="E67" s="141"/>
      <c r="F67" s="139"/>
      <c r="G67" s="126"/>
      <c r="H67" s="126"/>
      <c r="I67" s="126"/>
      <c r="J67" s="126"/>
      <c r="K67" s="127"/>
      <c r="L67" s="127"/>
      <c r="M67" s="127"/>
      <c r="N67" s="143"/>
      <c r="O67" s="143"/>
      <c r="P67" s="39" t="str">
        <f t="shared" si="21"/>
        <v/>
      </c>
      <c r="Q67" s="39" t="str">
        <f t="shared" si="22"/>
        <v/>
      </c>
      <c r="R67" s="39" t="str">
        <f t="shared" si="23"/>
        <v/>
      </c>
      <c r="S67" s="168" t="str">
        <f t="shared" si="24"/>
        <v/>
      </c>
      <c r="T67" s="140"/>
      <c r="U67" s="39" t="str">
        <f t="shared" si="25"/>
        <v/>
      </c>
      <c r="V67" s="39"/>
      <c r="W67" s="138"/>
    </row>
    <row r="68" spans="2:23" ht="18" customHeight="1" x14ac:dyDescent="0.15">
      <c r="B68" s="144" t="str">
        <f t="shared" ca="1" si="20"/>
        <v>-</v>
      </c>
      <c r="C68" s="135"/>
      <c r="D68" s="135"/>
      <c r="E68" s="141"/>
      <c r="F68" s="139"/>
      <c r="G68" s="126"/>
      <c r="H68" s="126"/>
      <c r="I68" s="126"/>
      <c r="J68" s="126"/>
      <c r="K68" s="127"/>
      <c r="L68" s="127"/>
      <c r="M68" s="127"/>
      <c r="N68" s="143"/>
      <c r="O68" s="143"/>
      <c r="P68" s="39" t="str">
        <f t="shared" si="21"/>
        <v/>
      </c>
      <c r="Q68" s="39" t="str">
        <f t="shared" si="22"/>
        <v/>
      </c>
      <c r="R68" s="39" t="str">
        <f t="shared" si="23"/>
        <v/>
      </c>
      <c r="S68" s="168" t="str">
        <f t="shared" si="24"/>
        <v/>
      </c>
      <c r="T68" s="140"/>
      <c r="U68" s="39" t="str">
        <f t="shared" si="25"/>
        <v/>
      </c>
      <c r="V68" s="39"/>
      <c r="W68" s="138"/>
    </row>
    <row r="69" spans="2:23" ht="18" customHeight="1" x14ac:dyDescent="0.15">
      <c r="B69" s="144" t="str">
        <f t="shared" ca="1" si="20"/>
        <v>-</v>
      </c>
      <c r="C69" s="135"/>
      <c r="D69" s="135"/>
      <c r="E69" s="141"/>
      <c r="F69" s="139"/>
      <c r="G69" s="126"/>
      <c r="H69" s="126"/>
      <c r="I69" s="126"/>
      <c r="J69" s="126"/>
      <c r="K69" s="127"/>
      <c r="L69" s="127"/>
      <c r="M69" s="127"/>
      <c r="N69" s="143"/>
      <c r="O69" s="143"/>
      <c r="P69" s="39" t="str">
        <f t="shared" si="21"/>
        <v/>
      </c>
      <c r="Q69" s="39" t="str">
        <f t="shared" si="22"/>
        <v/>
      </c>
      <c r="R69" s="39" t="str">
        <f t="shared" si="23"/>
        <v/>
      </c>
      <c r="S69" s="168" t="str">
        <f t="shared" si="24"/>
        <v/>
      </c>
      <c r="T69" s="140"/>
      <c r="U69" s="39" t="str">
        <f t="shared" si="25"/>
        <v/>
      </c>
      <c r="V69" s="39"/>
      <c r="W69" s="138"/>
    </row>
    <row r="70" spans="2:23" ht="18" customHeight="1" x14ac:dyDescent="0.15">
      <c r="B70" s="144" t="str">
        <f t="shared" ca="1" si="20"/>
        <v>-</v>
      </c>
      <c r="C70" s="135"/>
      <c r="D70" s="135"/>
      <c r="E70" s="141"/>
      <c r="F70" s="139"/>
      <c r="G70" s="126"/>
      <c r="H70" s="126"/>
      <c r="I70" s="126"/>
      <c r="J70" s="126"/>
      <c r="K70" s="127"/>
      <c r="L70" s="127"/>
      <c r="M70" s="127"/>
      <c r="N70" s="143"/>
      <c r="O70" s="143"/>
      <c r="P70" s="39" t="str">
        <f t="shared" si="21"/>
        <v/>
      </c>
      <c r="Q70" s="39" t="str">
        <f t="shared" si="22"/>
        <v/>
      </c>
      <c r="R70" s="39" t="str">
        <f t="shared" si="23"/>
        <v/>
      </c>
      <c r="S70" s="168" t="str">
        <f t="shared" si="24"/>
        <v/>
      </c>
      <c r="T70" s="140"/>
      <c r="U70" s="39" t="str">
        <f t="shared" si="25"/>
        <v/>
      </c>
      <c r="V70" s="39"/>
      <c r="W70" s="138"/>
    </row>
    <row r="71" spans="2:23" ht="18" customHeight="1" x14ac:dyDescent="0.15">
      <c r="B71" s="144" t="str">
        <f t="shared" ca="1" si="20"/>
        <v>-</v>
      </c>
      <c r="C71" s="135"/>
      <c r="D71" s="135"/>
      <c r="E71" s="141"/>
      <c r="F71" s="139"/>
      <c r="G71" s="126"/>
      <c r="H71" s="126"/>
      <c r="I71" s="126"/>
      <c r="J71" s="126"/>
      <c r="K71" s="127"/>
      <c r="L71" s="127"/>
      <c r="M71" s="127"/>
      <c r="N71" s="143"/>
      <c r="O71" s="143"/>
      <c r="P71" s="39" t="str">
        <f t="shared" si="21"/>
        <v/>
      </c>
      <c r="Q71" s="39" t="str">
        <f t="shared" si="22"/>
        <v/>
      </c>
      <c r="R71" s="39" t="str">
        <f t="shared" si="23"/>
        <v/>
      </c>
      <c r="S71" s="168" t="str">
        <f t="shared" si="24"/>
        <v/>
      </c>
      <c r="T71" s="140"/>
      <c r="U71" s="39" t="str">
        <f t="shared" si="25"/>
        <v/>
      </c>
      <c r="V71" s="39"/>
      <c r="W71" s="138"/>
    </row>
    <row r="72" spans="2:23" ht="18" customHeight="1" x14ac:dyDescent="0.15">
      <c r="B72" s="144" t="str">
        <f t="shared" ca="1" si="20"/>
        <v>-</v>
      </c>
      <c r="C72" s="135"/>
      <c r="D72" s="135"/>
      <c r="E72" s="141"/>
      <c r="F72" s="139"/>
      <c r="G72" s="126"/>
      <c r="H72" s="126"/>
      <c r="I72" s="126"/>
      <c r="J72" s="126"/>
      <c r="K72" s="127"/>
      <c r="L72" s="127"/>
      <c r="M72" s="127"/>
      <c r="N72" s="143"/>
      <c r="O72" s="143"/>
      <c r="P72" s="39" t="str">
        <f t="shared" si="21"/>
        <v/>
      </c>
      <c r="Q72" s="39" t="str">
        <f t="shared" si="22"/>
        <v/>
      </c>
      <c r="R72" s="39" t="str">
        <f t="shared" si="23"/>
        <v/>
      </c>
      <c r="S72" s="168" t="str">
        <f t="shared" si="24"/>
        <v/>
      </c>
      <c r="T72" s="140"/>
      <c r="U72" s="39" t="str">
        <f t="shared" si="25"/>
        <v/>
      </c>
      <c r="V72" s="39"/>
      <c r="W72" s="138"/>
    </row>
    <row r="73" spans="2:23" ht="18" customHeight="1" x14ac:dyDescent="0.15">
      <c r="B73" s="144" t="str">
        <f t="shared" ca="1" si="20"/>
        <v>-</v>
      </c>
      <c r="C73" s="135"/>
      <c r="D73" s="135"/>
      <c r="E73" s="141"/>
      <c r="F73" s="139"/>
      <c r="G73" s="126"/>
      <c r="H73" s="126"/>
      <c r="I73" s="126"/>
      <c r="J73" s="126"/>
      <c r="K73" s="127"/>
      <c r="L73" s="127"/>
      <c r="M73" s="127"/>
      <c r="N73" s="143"/>
      <c r="O73" s="143"/>
      <c r="P73" s="39" t="str">
        <f t="shared" si="21"/>
        <v/>
      </c>
      <c r="Q73" s="39" t="str">
        <f t="shared" si="22"/>
        <v/>
      </c>
      <c r="R73" s="39" t="str">
        <f t="shared" si="23"/>
        <v/>
      </c>
      <c r="S73" s="168" t="str">
        <f t="shared" si="24"/>
        <v/>
      </c>
      <c r="T73" s="140"/>
      <c r="U73" s="39" t="str">
        <f t="shared" si="25"/>
        <v/>
      </c>
      <c r="V73" s="39"/>
      <c r="W73" s="138"/>
    </row>
    <row r="74" spans="2:23" ht="18" customHeight="1" x14ac:dyDescent="0.15">
      <c r="B74" s="144" t="str">
        <f t="shared" ca="1" si="20"/>
        <v>-</v>
      </c>
      <c r="C74" s="135"/>
      <c r="D74" s="135"/>
      <c r="E74" s="141"/>
      <c r="F74" s="139"/>
      <c r="G74" s="126"/>
      <c r="H74" s="126"/>
      <c r="I74" s="126"/>
      <c r="J74" s="126"/>
      <c r="K74" s="127"/>
      <c r="L74" s="127"/>
      <c r="M74" s="127"/>
      <c r="N74" s="143"/>
      <c r="O74" s="143"/>
      <c r="P74" s="39" t="str">
        <f t="shared" si="21"/>
        <v/>
      </c>
      <c r="Q74" s="39" t="str">
        <f t="shared" si="22"/>
        <v/>
      </c>
      <c r="R74" s="39" t="str">
        <f t="shared" si="23"/>
        <v/>
      </c>
      <c r="S74" s="168" t="str">
        <f t="shared" si="24"/>
        <v/>
      </c>
      <c r="T74" s="140"/>
      <c r="U74" s="39" t="str">
        <f t="shared" si="25"/>
        <v/>
      </c>
      <c r="V74" s="39"/>
      <c r="W74" s="138"/>
    </row>
    <row r="75" spans="2:23" ht="18" customHeight="1" x14ac:dyDescent="0.15">
      <c r="B75" s="144" t="str">
        <f t="shared" ca="1" si="20"/>
        <v>-</v>
      </c>
      <c r="C75" s="135"/>
      <c r="D75" s="135"/>
      <c r="E75" s="141"/>
      <c r="F75" s="139"/>
      <c r="G75" s="126"/>
      <c r="H75" s="126"/>
      <c r="I75" s="126"/>
      <c r="J75" s="126"/>
      <c r="K75" s="127"/>
      <c r="L75" s="127"/>
      <c r="M75" s="127"/>
      <c r="N75" s="143"/>
      <c r="O75" s="143"/>
      <c r="P75" s="39" t="str">
        <f t="shared" si="21"/>
        <v/>
      </c>
      <c r="Q75" s="39" t="str">
        <f t="shared" si="22"/>
        <v/>
      </c>
      <c r="R75" s="39" t="str">
        <f t="shared" si="23"/>
        <v/>
      </c>
      <c r="S75" s="168" t="str">
        <f t="shared" si="24"/>
        <v/>
      </c>
      <c r="T75" s="140"/>
      <c r="U75" s="39" t="str">
        <f t="shared" si="25"/>
        <v/>
      </c>
      <c r="V75" s="39"/>
      <c r="W75" s="138"/>
    </row>
    <row r="76" spans="2:23" ht="18" customHeight="1" x14ac:dyDescent="0.15">
      <c r="B76" s="144" t="str">
        <f t="shared" ca="1" si="20"/>
        <v>-</v>
      </c>
      <c r="C76" s="135"/>
      <c r="D76" s="135"/>
      <c r="E76" s="141"/>
      <c r="F76" s="139"/>
      <c r="G76" s="126"/>
      <c r="H76" s="126"/>
      <c r="I76" s="126"/>
      <c r="J76" s="126"/>
      <c r="K76" s="127"/>
      <c r="L76" s="127"/>
      <c r="M76" s="127"/>
      <c r="N76" s="143"/>
      <c r="O76" s="143"/>
      <c r="P76" s="39" t="str">
        <f t="shared" si="21"/>
        <v/>
      </c>
      <c r="Q76" s="39" t="str">
        <f t="shared" si="22"/>
        <v/>
      </c>
      <c r="R76" s="39" t="str">
        <f t="shared" si="23"/>
        <v/>
      </c>
      <c r="S76" s="168" t="str">
        <f t="shared" si="24"/>
        <v/>
      </c>
      <c r="T76" s="140"/>
      <c r="U76" s="39" t="str">
        <f t="shared" si="25"/>
        <v/>
      </c>
      <c r="V76" s="39"/>
      <c r="W76" s="138"/>
    </row>
    <row r="77" spans="2:23" ht="18" customHeight="1" x14ac:dyDescent="0.15">
      <c r="B77" s="144" t="str">
        <f t="shared" ca="1" si="20"/>
        <v>-</v>
      </c>
      <c r="C77" s="135"/>
      <c r="D77" s="135"/>
      <c r="E77" s="141"/>
      <c r="F77" s="139"/>
      <c r="G77" s="126"/>
      <c r="H77" s="126"/>
      <c r="I77" s="126"/>
      <c r="J77" s="126"/>
      <c r="K77" s="127"/>
      <c r="L77" s="127"/>
      <c r="M77" s="127"/>
      <c r="N77" s="143"/>
      <c r="O77" s="143"/>
      <c r="P77" s="39" t="str">
        <f t="shared" si="21"/>
        <v/>
      </c>
      <c r="Q77" s="39" t="str">
        <f t="shared" si="22"/>
        <v/>
      </c>
      <c r="R77" s="39" t="str">
        <f t="shared" si="23"/>
        <v/>
      </c>
      <c r="S77" s="168" t="str">
        <f t="shared" si="24"/>
        <v/>
      </c>
      <c r="T77" s="140"/>
      <c r="U77" s="39" t="str">
        <f t="shared" si="25"/>
        <v/>
      </c>
      <c r="V77" s="39"/>
      <c r="W77" s="138"/>
    </row>
    <row r="78" spans="2:23" ht="18" customHeight="1" x14ac:dyDescent="0.15">
      <c r="B78" s="144" t="str">
        <f t="shared" ca="1" si="20"/>
        <v>-</v>
      </c>
      <c r="C78" s="135"/>
      <c r="D78" s="135"/>
      <c r="E78" s="141"/>
      <c r="F78" s="139"/>
      <c r="G78" s="126"/>
      <c r="H78" s="126"/>
      <c r="I78" s="126"/>
      <c r="J78" s="126"/>
      <c r="K78" s="127"/>
      <c r="L78" s="127"/>
      <c r="M78" s="127"/>
      <c r="N78" s="143"/>
      <c r="O78" s="143"/>
      <c r="P78" s="39" t="str">
        <f t="shared" si="21"/>
        <v/>
      </c>
      <c r="Q78" s="39" t="str">
        <f t="shared" si="22"/>
        <v/>
      </c>
      <c r="R78" s="39" t="str">
        <f t="shared" si="23"/>
        <v/>
      </c>
      <c r="S78" s="168" t="str">
        <f t="shared" si="24"/>
        <v/>
      </c>
      <c r="T78" s="140"/>
      <c r="U78" s="39" t="str">
        <f t="shared" si="25"/>
        <v/>
      </c>
      <c r="V78" s="39"/>
      <c r="W78" s="138"/>
    </row>
    <row r="79" spans="2:23" ht="18" customHeight="1" x14ac:dyDescent="0.15">
      <c r="B79" s="144" t="str">
        <f t="shared" ca="1" si="20"/>
        <v>-</v>
      </c>
      <c r="C79" s="135"/>
      <c r="D79" s="135"/>
      <c r="E79" s="141"/>
      <c r="F79" s="139"/>
      <c r="G79" s="126"/>
      <c r="H79" s="126"/>
      <c r="I79" s="126"/>
      <c r="J79" s="126"/>
      <c r="K79" s="127"/>
      <c r="L79" s="127"/>
      <c r="M79" s="127"/>
      <c r="N79" s="143"/>
      <c r="O79" s="143"/>
      <c r="P79" s="39" t="str">
        <f t="shared" si="21"/>
        <v/>
      </c>
      <c r="Q79" s="39" t="str">
        <f t="shared" si="22"/>
        <v/>
      </c>
      <c r="R79" s="39" t="str">
        <f t="shared" si="23"/>
        <v/>
      </c>
      <c r="S79" s="168" t="str">
        <f t="shared" si="24"/>
        <v/>
      </c>
      <c r="T79" s="140"/>
      <c r="U79" s="39" t="str">
        <f t="shared" si="25"/>
        <v/>
      </c>
      <c r="V79" s="39"/>
      <c r="W79" s="138"/>
    </row>
    <row r="80" spans="2:23" ht="18" customHeight="1" x14ac:dyDescent="0.15">
      <c r="B80" s="144" t="str">
        <f t="shared" ca="1" si="20"/>
        <v>-</v>
      </c>
      <c r="C80" s="135"/>
      <c r="D80" s="135"/>
      <c r="E80" s="141"/>
      <c r="F80" s="139"/>
      <c r="G80" s="126"/>
      <c r="H80" s="126"/>
      <c r="I80" s="126"/>
      <c r="J80" s="126"/>
      <c r="K80" s="127"/>
      <c r="L80" s="127"/>
      <c r="M80" s="127"/>
      <c r="N80" s="143"/>
      <c r="O80" s="143"/>
      <c r="P80" s="39" t="str">
        <f t="shared" si="21"/>
        <v/>
      </c>
      <c r="Q80" s="39" t="str">
        <f t="shared" si="22"/>
        <v/>
      </c>
      <c r="R80" s="39" t="str">
        <f t="shared" si="23"/>
        <v/>
      </c>
      <c r="S80" s="168" t="str">
        <f t="shared" si="24"/>
        <v/>
      </c>
      <c r="T80" s="140"/>
      <c r="U80" s="39" t="str">
        <f t="shared" si="25"/>
        <v/>
      </c>
      <c r="V80" s="39"/>
      <c r="W80" s="138"/>
    </row>
    <row r="81" spans="2:23" ht="18" customHeight="1" x14ac:dyDescent="0.15">
      <c r="B81" s="144" t="str">
        <f t="shared" ca="1" si="20"/>
        <v>-</v>
      </c>
      <c r="C81" s="135"/>
      <c r="D81" s="135"/>
      <c r="E81" s="141"/>
      <c r="F81" s="139"/>
      <c r="G81" s="126"/>
      <c r="H81" s="126"/>
      <c r="I81" s="126"/>
      <c r="J81" s="126"/>
      <c r="K81" s="127"/>
      <c r="L81" s="127"/>
      <c r="M81" s="127"/>
      <c r="N81" s="143"/>
      <c r="O81" s="143"/>
      <c r="P81" s="39" t="str">
        <f t="shared" si="21"/>
        <v/>
      </c>
      <c r="Q81" s="39" t="str">
        <f t="shared" si="22"/>
        <v/>
      </c>
      <c r="R81" s="39" t="str">
        <f t="shared" si="23"/>
        <v/>
      </c>
      <c r="S81" s="168" t="str">
        <f t="shared" si="24"/>
        <v/>
      </c>
      <c r="T81" s="140"/>
      <c r="U81" s="39" t="str">
        <f t="shared" si="25"/>
        <v/>
      </c>
      <c r="V81" s="39"/>
      <c r="W81" s="138"/>
    </row>
    <row r="82" spans="2:23" ht="18" customHeight="1" x14ac:dyDescent="0.15">
      <c r="B82" s="144" t="str">
        <f t="shared" ca="1" si="20"/>
        <v>-</v>
      </c>
      <c r="C82" s="135"/>
      <c r="D82" s="135"/>
      <c r="E82" s="141"/>
      <c r="F82" s="139"/>
      <c r="G82" s="126"/>
      <c r="H82" s="126"/>
      <c r="I82" s="126"/>
      <c r="J82" s="126"/>
      <c r="K82" s="127"/>
      <c r="L82" s="127"/>
      <c r="M82" s="127"/>
      <c r="N82" s="143"/>
      <c r="O82" s="143"/>
      <c r="P82" s="39" t="str">
        <f t="shared" si="21"/>
        <v/>
      </c>
      <c r="Q82" s="39" t="str">
        <f t="shared" si="22"/>
        <v/>
      </c>
      <c r="R82" s="39" t="str">
        <f t="shared" si="23"/>
        <v/>
      </c>
      <c r="S82" s="168" t="str">
        <f t="shared" si="24"/>
        <v/>
      </c>
      <c r="T82" s="140"/>
      <c r="U82" s="39" t="str">
        <f t="shared" si="25"/>
        <v/>
      </c>
      <c r="V82" s="39"/>
      <c r="W82" s="138"/>
    </row>
    <row r="83" spans="2:23" ht="18" customHeight="1" x14ac:dyDescent="0.15">
      <c r="B83" s="144" t="str">
        <f t="shared" ca="1" si="20"/>
        <v>-</v>
      </c>
      <c r="C83" s="135"/>
      <c r="D83" s="135"/>
      <c r="E83" s="141"/>
      <c r="F83" s="139"/>
      <c r="G83" s="126"/>
      <c r="H83" s="126"/>
      <c r="I83" s="126"/>
      <c r="J83" s="126"/>
      <c r="K83" s="127"/>
      <c r="L83" s="127"/>
      <c r="M83" s="127"/>
      <c r="N83" s="143"/>
      <c r="O83" s="143"/>
      <c r="P83" s="39" t="str">
        <f t="shared" si="21"/>
        <v/>
      </c>
      <c r="Q83" s="39" t="str">
        <f t="shared" si="22"/>
        <v/>
      </c>
      <c r="R83" s="39" t="str">
        <f t="shared" si="23"/>
        <v/>
      </c>
      <c r="S83" s="168" t="str">
        <f t="shared" si="24"/>
        <v/>
      </c>
      <c r="T83" s="140"/>
      <c r="U83" s="39" t="str">
        <f t="shared" si="25"/>
        <v/>
      </c>
      <c r="V83" s="39"/>
      <c r="W83" s="138"/>
    </row>
    <row r="84" spans="2:23" ht="18" customHeight="1" x14ac:dyDescent="0.15">
      <c r="B84" s="144" t="str">
        <f t="shared" ca="1" si="20"/>
        <v>-</v>
      </c>
      <c r="C84" s="135"/>
      <c r="D84" s="135"/>
      <c r="E84" s="141"/>
      <c r="F84" s="139"/>
      <c r="G84" s="126"/>
      <c r="H84" s="126"/>
      <c r="I84" s="126"/>
      <c r="J84" s="126"/>
      <c r="K84" s="127"/>
      <c r="L84" s="127"/>
      <c r="M84" s="127"/>
      <c r="N84" s="143"/>
      <c r="O84" s="143"/>
      <c r="P84" s="39" t="str">
        <f t="shared" si="21"/>
        <v/>
      </c>
      <c r="Q84" s="39" t="str">
        <f t="shared" si="22"/>
        <v/>
      </c>
      <c r="R84" s="39" t="str">
        <f t="shared" si="23"/>
        <v/>
      </c>
      <c r="S84" s="168" t="str">
        <f t="shared" si="24"/>
        <v/>
      </c>
      <c r="T84" s="140"/>
      <c r="U84" s="39" t="str">
        <f t="shared" si="25"/>
        <v/>
      </c>
      <c r="V84" s="39"/>
      <c r="W84" s="138"/>
    </row>
    <row r="85" spans="2:23" ht="18" customHeight="1" x14ac:dyDescent="0.15">
      <c r="B85" s="144" t="str">
        <f t="shared" ca="1" si="20"/>
        <v>-</v>
      </c>
      <c r="C85" s="135"/>
      <c r="D85" s="135"/>
      <c r="E85" s="141"/>
      <c r="F85" s="139"/>
      <c r="G85" s="126"/>
      <c r="H85" s="126"/>
      <c r="I85" s="126"/>
      <c r="J85" s="126"/>
      <c r="K85" s="127"/>
      <c r="L85" s="127"/>
      <c r="M85" s="127"/>
      <c r="N85" s="143"/>
      <c r="O85" s="143"/>
      <c r="P85" s="39" t="str">
        <f t="shared" si="21"/>
        <v/>
      </c>
      <c r="Q85" s="39" t="str">
        <f t="shared" si="22"/>
        <v/>
      </c>
      <c r="R85" s="39" t="str">
        <f t="shared" si="23"/>
        <v/>
      </c>
      <c r="S85" s="168" t="str">
        <f t="shared" si="24"/>
        <v/>
      </c>
      <c r="T85" s="140"/>
      <c r="U85" s="39" t="str">
        <f t="shared" si="25"/>
        <v/>
      </c>
      <c r="V85" s="39"/>
      <c r="W85" s="138"/>
    </row>
    <row r="86" spans="2:23" ht="18" customHeight="1" x14ac:dyDescent="0.15">
      <c r="B86" s="144" t="str">
        <f t="shared" ca="1" si="20"/>
        <v>-</v>
      </c>
      <c r="C86" s="135"/>
      <c r="D86" s="135"/>
      <c r="E86" s="141"/>
      <c r="F86" s="139"/>
      <c r="G86" s="126"/>
      <c r="H86" s="126"/>
      <c r="I86" s="126"/>
      <c r="J86" s="126"/>
      <c r="K86" s="127"/>
      <c r="L86" s="127"/>
      <c r="M86" s="127"/>
      <c r="N86" s="143"/>
      <c r="O86" s="143"/>
      <c r="P86" s="39" t="str">
        <f t="shared" si="21"/>
        <v/>
      </c>
      <c r="Q86" s="39" t="str">
        <f t="shared" si="22"/>
        <v/>
      </c>
      <c r="R86" s="39" t="str">
        <f t="shared" si="23"/>
        <v/>
      </c>
      <c r="S86" s="168" t="str">
        <f t="shared" si="24"/>
        <v/>
      </c>
      <c r="T86" s="140"/>
      <c r="U86" s="39" t="str">
        <f t="shared" si="25"/>
        <v/>
      </c>
      <c r="V86" s="39"/>
      <c r="W86" s="138"/>
    </row>
    <row r="87" spans="2:23" ht="18" customHeight="1" x14ac:dyDescent="0.15">
      <c r="B87" s="144" t="str">
        <f t="shared" ca="1" si="20"/>
        <v>-</v>
      </c>
      <c r="C87" s="135"/>
      <c r="D87" s="135"/>
      <c r="E87" s="141"/>
      <c r="F87" s="139"/>
      <c r="G87" s="126"/>
      <c r="H87" s="126"/>
      <c r="I87" s="126"/>
      <c r="J87" s="126"/>
      <c r="K87" s="127"/>
      <c r="L87" s="127"/>
      <c r="M87" s="127"/>
      <c r="N87" s="143"/>
      <c r="O87" s="143"/>
      <c r="P87" s="39" t="str">
        <f t="shared" si="21"/>
        <v/>
      </c>
      <c r="Q87" s="39" t="str">
        <f t="shared" si="22"/>
        <v/>
      </c>
      <c r="R87" s="39" t="str">
        <f t="shared" si="23"/>
        <v/>
      </c>
      <c r="S87" s="168" t="str">
        <f t="shared" si="24"/>
        <v/>
      </c>
      <c r="T87" s="140"/>
      <c r="U87" s="39" t="str">
        <f t="shared" si="25"/>
        <v/>
      </c>
      <c r="V87" s="39"/>
      <c r="W87" s="138"/>
    </row>
    <row r="88" spans="2:23" ht="18" customHeight="1" x14ac:dyDescent="0.15">
      <c r="B88" s="144" t="str">
        <f t="shared" ca="1" si="20"/>
        <v>-</v>
      </c>
      <c r="C88" s="135"/>
      <c r="D88" s="135"/>
      <c r="E88" s="141"/>
      <c r="F88" s="139"/>
      <c r="G88" s="126"/>
      <c r="H88" s="126"/>
      <c r="I88" s="126"/>
      <c r="J88" s="126"/>
      <c r="K88" s="127"/>
      <c r="L88" s="127"/>
      <c r="M88" s="127"/>
      <c r="N88" s="143"/>
      <c r="O88" s="143"/>
      <c r="P88" s="39" t="str">
        <f t="shared" si="21"/>
        <v/>
      </c>
      <c r="Q88" s="39" t="str">
        <f t="shared" si="22"/>
        <v/>
      </c>
      <c r="R88" s="39" t="str">
        <f t="shared" si="23"/>
        <v/>
      </c>
      <c r="S88" s="168" t="str">
        <f t="shared" si="24"/>
        <v/>
      </c>
      <c r="T88" s="140"/>
      <c r="U88" s="39" t="str">
        <f t="shared" si="25"/>
        <v/>
      </c>
      <c r="V88" s="39"/>
      <c r="W88" s="138"/>
    </row>
    <row r="89" spans="2:23" ht="18" customHeight="1" x14ac:dyDescent="0.15">
      <c r="B89" s="144" t="str">
        <f t="shared" ca="1" si="20"/>
        <v>-</v>
      </c>
      <c r="C89" s="135"/>
      <c r="D89" s="135"/>
      <c r="E89" s="141"/>
      <c r="F89" s="139"/>
      <c r="G89" s="126"/>
      <c r="H89" s="126"/>
      <c r="I89" s="126"/>
      <c r="J89" s="126"/>
      <c r="K89" s="127"/>
      <c r="L89" s="127"/>
      <c r="M89" s="127"/>
      <c r="N89" s="143"/>
      <c r="O89" s="143"/>
      <c r="P89" s="39" t="str">
        <f t="shared" si="21"/>
        <v/>
      </c>
      <c r="Q89" s="39" t="str">
        <f t="shared" si="22"/>
        <v/>
      </c>
      <c r="R89" s="39" t="str">
        <f t="shared" si="23"/>
        <v/>
      </c>
      <c r="S89" s="168" t="str">
        <f t="shared" si="24"/>
        <v/>
      </c>
      <c r="T89" s="140"/>
      <c r="U89" s="39" t="str">
        <f t="shared" si="25"/>
        <v/>
      </c>
      <c r="V89" s="39"/>
      <c r="W89" s="138"/>
    </row>
    <row r="90" spans="2:23" ht="18" customHeight="1" x14ac:dyDescent="0.15">
      <c r="B90" s="144" t="str">
        <f t="shared" ca="1" si="20"/>
        <v>-</v>
      </c>
      <c r="C90" s="135"/>
      <c r="D90" s="135"/>
      <c r="E90" s="141"/>
      <c r="F90" s="139"/>
      <c r="G90" s="126"/>
      <c r="H90" s="126"/>
      <c r="I90" s="126"/>
      <c r="J90" s="126"/>
      <c r="K90" s="127"/>
      <c r="L90" s="127"/>
      <c r="M90" s="127"/>
      <c r="N90" s="143"/>
      <c r="O90" s="143"/>
      <c r="P90" s="39" t="str">
        <f t="shared" si="21"/>
        <v/>
      </c>
      <c r="Q90" s="39" t="str">
        <f t="shared" si="22"/>
        <v/>
      </c>
      <c r="R90" s="39" t="str">
        <f t="shared" si="23"/>
        <v/>
      </c>
      <c r="S90" s="168" t="str">
        <f t="shared" si="24"/>
        <v/>
      </c>
      <c r="T90" s="140"/>
      <c r="U90" s="39" t="str">
        <f t="shared" si="25"/>
        <v/>
      </c>
      <c r="V90" s="39"/>
      <c r="W90" s="138"/>
    </row>
    <row r="91" spans="2:23" ht="18" customHeight="1" x14ac:dyDescent="0.15">
      <c r="B91" s="144" t="str">
        <f t="shared" ca="1" si="20"/>
        <v>-</v>
      </c>
      <c r="C91" s="135"/>
      <c r="D91" s="135"/>
      <c r="E91" s="141"/>
      <c r="F91" s="139"/>
      <c r="G91" s="126"/>
      <c r="H91" s="126"/>
      <c r="I91" s="126"/>
      <c r="J91" s="126"/>
      <c r="K91" s="127"/>
      <c r="L91" s="127"/>
      <c r="M91" s="127"/>
      <c r="N91" s="143"/>
      <c r="O91" s="143"/>
      <c r="P91" s="39" t="str">
        <f t="shared" si="21"/>
        <v/>
      </c>
      <c r="Q91" s="39" t="str">
        <f t="shared" si="22"/>
        <v/>
      </c>
      <c r="R91" s="39" t="str">
        <f t="shared" si="23"/>
        <v/>
      </c>
      <c r="S91" s="168" t="str">
        <f t="shared" si="24"/>
        <v/>
      </c>
      <c r="T91" s="140"/>
      <c r="U91" s="39" t="str">
        <f t="shared" si="25"/>
        <v/>
      </c>
      <c r="V91" s="39"/>
      <c r="W91" s="138"/>
    </row>
    <row r="92" spans="2:23" ht="18" customHeight="1" x14ac:dyDescent="0.15">
      <c r="B92" s="144" t="str">
        <f t="shared" ca="1" si="20"/>
        <v>-</v>
      </c>
      <c r="C92" s="135"/>
      <c r="D92" s="135"/>
      <c r="E92" s="141"/>
      <c r="F92" s="139"/>
      <c r="G92" s="126"/>
      <c r="H92" s="126"/>
      <c r="I92" s="126"/>
      <c r="J92" s="126"/>
      <c r="K92" s="127"/>
      <c r="L92" s="127"/>
      <c r="M92" s="127"/>
      <c r="N92" s="143"/>
      <c r="O92" s="143"/>
      <c r="P92" s="39" t="str">
        <f t="shared" si="21"/>
        <v/>
      </c>
      <c r="Q92" s="39" t="str">
        <f t="shared" si="22"/>
        <v/>
      </c>
      <c r="R92" s="39" t="str">
        <f t="shared" si="23"/>
        <v/>
      </c>
      <c r="S92" s="168" t="str">
        <f t="shared" si="24"/>
        <v/>
      </c>
      <c r="T92" s="140"/>
      <c r="U92" s="39" t="str">
        <f t="shared" si="25"/>
        <v/>
      </c>
      <c r="V92" s="39"/>
      <c r="W92" s="138"/>
    </row>
    <row r="93" spans="2:23" ht="18" customHeight="1" x14ac:dyDescent="0.15">
      <c r="B93" s="144" t="str">
        <f t="shared" ca="1" si="20"/>
        <v>-</v>
      </c>
      <c r="C93" s="135"/>
      <c r="D93" s="135"/>
      <c r="E93" s="141"/>
      <c r="F93" s="139"/>
      <c r="G93" s="126"/>
      <c r="H93" s="126"/>
      <c r="I93" s="126"/>
      <c r="J93" s="126"/>
      <c r="K93" s="127"/>
      <c r="L93" s="127"/>
      <c r="M93" s="127"/>
      <c r="N93" s="143"/>
      <c r="O93" s="143"/>
      <c r="P93" s="39" t="str">
        <f t="shared" si="21"/>
        <v/>
      </c>
      <c r="Q93" s="39" t="str">
        <f t="shared" si="22"/>
        <v/>
      </c>
      <c r="R93" s="39" t="str">
        <f t="shared" si="23"/>
        <v/>
      </c>
      <c r="S93" s="168" t="str">
        <f t="shared" si="24"/>
        <v/>
      </c>
      <c r="T93" s="140"/>
      <c r="U93" s="39" t="str">
        <f t="shared" si="25"/>
        <v/>
      </c>
      <c r="V93" s="39"/>
      <c r="W93" s="138"/>
    </row>
    <row r="94" spans="2:23" ht="18" customHeight="1" x14ac:dyDescent="0.15">
      <c r="B94" s="144" t="str">
        <f t="shared" ca="1" si="20"/>
        <v>-</v>
      </c>
      <c r="C94" s="135"/>
      <c r="D94" s="135"/>
      <c r="E94" s="141"/>
      <c r="F94" s="139"/>
      <c r="G94" s="126"/>
      <c r="H94" s="126"/>
      <c r="I94" s="126"/>
      <c r="J94" s="126"/>
      <c r="K94" s="127"/>
      <c r="L94" s="127"/>
      <c r="M94" s="127"/>
      <c r="N94" s="143"/>
      <c r="O94" s="143"/>
      <c r="P94" s="39" t="str">
        <f t="shared" si="21"/>
        <v/>
      </c>
      <c r="Q94" s="39" t="str">
        <f t="shared" si="22"/>
        <v/>
      </c>
      <c r="R94" s="39" t="str">
        <f t="shared" si="23"/>
        <v/>
      </c>
      <c r="S94" s="168" t="str">
        <f t="shared" si="24"/>
        <v/>
      </c>
      <c r="T94" s="140"/>
      <c r="U94" s="39" t="str">
        <f t="shared" si="25"/>
        <v/>
      </c>
      <c r="V94" s="39"/>
      <c r="W94" s="138"/>
    </row>
    <row r="95" spans="2:23" ht="18" customHeight="1" x14ac:dyDescent="0.15">
      <c r="B95" s="144" t="str">
        <f t="shared" ca="1" si="20"/>
        <v>-</v>
      </c>
      <c r="C95" s="135"/>
      <c r="D95" s="135"/>
      <c r="E95" s="141"/>
      <c r="F95" s="139"/>
      <c r="G95" s="126"/>
      <c r="H95" s="126"/>
      <c r="I95" s="126"/>
      <c r="J95" s="126"/>
      <c r="K95" s="127"/>
      <c r="L95" s="127"/>
      <c r="M95" s="127"/>
      <c r="N95" s="143"/>
      <c r="O95" s="143"/>
      <c r="P95" s="39" t="str">
        <f t="shared" si="21"/>
        <v/>
      </c>
      <c r="Q95" s="39" t="str">
        <f t="shared" si="22"/>
        <v/>
      </c>
      <c r="R95" s="39" t="str">
        <f t="shared" si="23"/>
        <v/>
      </c>
      <c r="S95" s="168" t="str">
        <f t="shared" si="24"/>
        <v/>
      </c>
      <c r="T95" s="140"/>
      <c r="U95" s="39" t="str">
        <f t="shared" si="25"/>
        <v/>
      </c>
      <c r="V95" s="39"/>
      <c r="W95" s="138"/>
    </row>
    <row r="96" spans="2:23" ht="18" customHeight="1" x14ac:dyDescent="0.15">
      <c r="B96" s="144" t="str">
        <f t="shared" ca="1" si="20"/>
        <v>-</v>
      </c>
      <c r="C96" s="135"/>
      <c r="D96" s="135"/>
      <c r="E96" s="141"/>
      <c r="F96" s="139"/>
      <c r="G96" s="126"/>
      <c r="H96" s="126"/>
      <c r="I96" s="126"/>
      <c r="J96" s="126"/>
      <c r="K96" s="127"/>
      <c r="L96" s="127"/>
      <c r="M96" s="127"/>
      <c r="N96" s="143"/>
      <c r="O96" s="143"/>
      <c r="P96" s="39" t="str">
        <f t="shared" si="21"/>
        <v/>
      </c>
      <c r="Q96" s="39" t="str">
        <f t="shared" si="22"/>
        <v/>
      </c>
      <c r="R96" s="39" t="str">
        <f t="shared" si="23"/>
        <v/>
      </c>
      <c r="S96" s="168" t="str">
        <f t="shared" si="24"/>
        <v/>
      </c>
      <c r="T96" s="140"/>
      <c r="U96" s="39" t="str">
        <f t="shared" si="25"/>
        <v/>
      </c>
      <c r="V96" s="39"/>
      <c r="W96" s="138"/>
    </row>
    <row r="97" spans="2:23" ht="18" customHeight="1" x14ac:dyDescent="0.15">
      <c r="B97" s="144" t="str">
        <f t="shared" ca="1" si="20"/>
        <v>-</v>
      </c>
      <c r="C97" s="135"/>
      <c r="D97" s="135"/>
      <c r="E97" s="141"/>
      <c r="F97" s="139"/>
      <c r="G97" s="126"/>
      <c r="H97" s="126"/>
      <c r="I97" s="126"/>
      <c r="J97" s="126"/>
      <c r="K97" s="127"/>
      <c r="L97" s="127"/>
      <c r="M97" s="127"/>
      <c r="N97" s="143"/>
      <c r="O97" s="143"/>
      <c r="P97" s="39" t="str">
        <f t="shared" si="21"/>
        <v/>
      </c>
      <c r="Q97" s="39" t="str">
        <f t="shared" si="22"/>
        <v/>
      </c>
      <c r="R97" s="39" t="str">
        <f t="shared" si="23"/>
        <v/>
      </c>
      <c r="S97" s="168" t="str">
        <f t="shared" si="24"/>
        <v/>
      </c>
      <c r="T97" s="140"/>
      <c r="U97" s="39" t="str">
        <f t="shared" si="25"/>
        <v/>
      </c>
      <c r="V97" s="39"/>
      <c r="W97" s="138"/>
    </row>
    <row r="98" spans="2:23" ht="18" customHeight="1" x14ac:dyDescent="0.15">
      <c r="B98" s="144" t="str">
        <f t="shared" ca="1" si="20"/>
        <v>-</v>
      </c>
      <c r="C98" s="135"/>
      <c r="D98" s="135"/>
      <c r="E98" s="141"/>
      <c r="F98" s="139"/>
      <c r="G98" s="126"/>
      <c r="H98" s="126"/>
      <c r="I98" s="126"/>
      <c r="J98" s="126"/>
      <c r="K98" s="127"/>
      <c r="L98" s="127"/>
      <c r="M98" s="127"/>
      <c r="N98" s="143"/>
      <c r="O98" s="143"/>
      <c r="P98" s="39" t="str">
        <f t="shared" si="21"/>
        <v/>
      </c>
      <c r="Q98" s="39" t="str">
        <f t="shared" si="22"/>
        <v/>
      </c>
      <c r="R98" s="39" t="str">
        <f t="shared" si="23"/>
        <v/>
      </c>
      <c r="S98" s="168" t="str">
        <f t="shared" si="24"/>
        <v/>
      </c>
      <c r="T98" s="140"/>
      <c r="U98" s="39" t="str">
        <f t="shared" si="25"/>
        <v/>
      </c>
      <c r="V98" s="39"/>
      <c r="W98" s="138"/>
    </row>
    <row r="99" spans="2:23" ht="18" customHeight="1" x14ac:dyDescent="0.15">
      <c r="B99" s="144" t="str">
        <f t="shared" ca="1" si="20"/>
        <v>-</v>
      </c>
      <c r="C99" s="135"/>
      <c r="D99" s="135"/>
      <c r="E99" s="141"/>
      <c r="F99" s="139"/>
      <c r="G99" s="126"/>
      <c r="H99" s="126"/>
      <c r="I99" s="126"/>
      <c r="J99" s="126"/>
      <c r="K99" s="127"/>
      <c r="L99" s="127"/>
      <c r="M99" s="127"/>
      <c r="N99" s="143"/>
      <c r="O99" s="143"/>
      <c r="P99" s="39" t="str">
        <f t="shared" si="21"/>
        <v/>
      </c>
      <c r="Q99" s="39" t="str">
        <f t="shared" si="22"/>
        <v/>
      </c>
      <c r="R99" s="39" t="str">
        <f t="shared" si="23"/>
        <v/>
      </c>
      <c r="S99" s="168" t="str">
        <f t="shared" si="24"/>
        <v/>
      </c>
      <c r="T99" s="140"/>
      <c r="U99" s="39" t="str">
        <f t="shared" si="25"/>
        <v/>
      </c>
      <c r="V99" s="39"/>
      <c r="W99" s="138"/>
    </row>
    <row r="100" spans="2:23" ht="18" customHeight="1" x14ac:dyDescent="0.15">
      <c r="B100" s="144" t="str">
        <f t="shared" ca="1" si="20"/>
        <v>-</v>
      </c>
      <c r="C100" s="135"/>
      <c r="D100" s="135"/>
      <c r="E100" s="141"/>
      <c r="F100" s="139"/>
      <c r="G100" s="126"/>
      <c r="H100" s="126"/>
      <c r="I100" s="126"/>
      <c r="J100" s="126"/>
      <c r="K100" s="127"/>
      <c r="L100" s="127"/>
      <c r="M100" s="127"/>
      <c r="N100" s="143"/>
      <c r="O100" s="143"/>
      <c r="P100" s="39" t="str">
        <f t="shared" si="21"/>
        <v/>
      </c>
      <c r="Q100" s="39" t="str">
        <f t="shared" si="22"/>
        <v/>
      </c>
      <c r="R100" s="39" t="str">
        <f t="shared" si="23"/>
        <v/>
      </c>
      <c r="S100" s="168" t="str">
        <f t="shared" si="24"/>
        <v/>
      </c>
      <c r="T100" s="140"/>
      <c r="U100" s="39" t="str">
        <f t="shared" si="25"/>
        <v/>
      </c>
      <c r="V100" s="39"/>
      <c r="W100" s="138"/>
    </row>
    <row r="101" spans="2:23" ht="18" customHeight="1" x14ac:dyDescent="0.15">
      <c r="B101" s="144" t="str">
        <f t="shared" ca="1" si="20"/>
        <v>-</v>
      </c>
      <c r="C101" s="135"/>
      <c r="D101" s="135"/>
      <c r="E101" s="141"/>
      <c r="F101" s="139"/>
      <c r="G101" s="126"/>
      <c r="H101" s="126"/>
      <c r="I101" s="126"/>
      <c r="J101" s="126"/>
      <c r="K101" s="127"/>
      <c r="L101" s="127"/>
      <c r="M101" s="127"/>
      <c r="N101" s="143"/>
      <c r="O101" s="143"/>
      <c r="P101" s="39" t="str">
        <f t="shared" si="21"/>
        <v/>
      </c>
      <c r="Q101" s="39" t="str">
        <f t="shared" si="22"/>
        <v/>
      </c>
      <c r="R101" s="39" t="str">
        <f t="shared" si="23"/>
        <v/>
      </c>
      <c r="S101" s="168" t="str">
        <f t="shared" si="24"/>
        <v/>
      </c>
      <c r="T101" s="140"/>
      <c r="U101" s="39" t="str">
        <f t="shared" si="25"/>
        <v/>
      </c>
      <c r="V101" s="39"/>
      <c r="W101" s="138"/>
    </row>
    <row r="102" spans="2:23" ht="18" customHeight="1" x14ac:dyDescent="0.15">
      <c r="B102" s="144" t="str">
        <f t="shared" ca="1" si="20"/>
        <v>-</v>
      </c>
      <c r="C102" s="135"/>
      <c r="D102" s="135"/>
      <c r="E102" s="141"/>
      <c r="F102" s="139"/>
      <c r="G102" s="126"/>
      <c r="H102" s="126"/>
      <c r="I102" s="126"/>
      <c r="J102" s="126"/>
      <c r="K102" s="127"/>
      <c r="L102" s="127"/>
      <c r="M102" s="127"/>
      <c r="N102" s="143"/>
      <c r="O102" s="143"/>
      <c r="P102" s="39" t="str">
        <f t="shared" si="21"/>
        <v/>
      </c>
      <c r="Q102" s="39" t="str">
        <f t="shared" si="22"/>
        <v/>
      </c>
      <c r="R102" s="39" t="str">
        <f t="shared" si="23"/>
        <v/>
      </c>
      <c r="S102" s="168" t="str">
        <f t="shared" si="24"/>
        <v/>
      </c>
      <c r="T102" s="140"/>
      <c r="U102" s="39" t="str">
        <f t="shared" si="25"/>
        <v/>
      </c>
      <c r="V102" s="39"/>
      <c r="W102" s="138"/>
    </row>
    <row r="103" spans="2:23" ht="18" customHeight="1" x14ac:dyDescent="0.15">
      <c r="B103" s="144" t="str">
        <f t="shared" ca="1" si="20"/>
        <v>-</v>
      </c>
      <c r="C103" s="135"/>
      <c r="D103" s="135"/>
      <c r="E103" s="141"/>
      <c r="F103" s="139"/>
      <c r="G103" s="126"/>
      <c r="H103" s="126"/>
      <c r="I103" s="126"/>
      <c r="J103" s="126"/>
      <c r="K103" s="127"/>
      <c r="L103" s="127"/>
      <c r="M103" s="127"/>
      <c r="N103" s="143"/>
      <c r="O103" s="143"/>
      <c r="P103" s="39" t="str">
        <f t="shared" si="21"/>
        <v/>
      </c>
      <c r="Q103" s="39" t="str">
        <f t="shared" si="22"/>
        <v/>
      </c>
      <c r="R103" s="39" t="str">
        <f t="shared" si="23"/>
        <v/>
      </c>
      <c r="S103" s="168" t="str">
        <f t="shared" si="24"/>
        <v/>
      </c>
      <c r="T103" s="140"/>
      <c r="U103" s="39" t="str">
        <f t="shared" si="25"/>
        <v/>
      </c>
      <c r="V103" s="39"/>
      <c r="W103" s="138"/>
    </row>
    <row r="104" spans="2:23" ht="18" customHeight="1" x14ac:dyDescent="0.15">
      <c r="B104" s="144" t="str">
        <f t="shared" ca="1" si="20"/>
        <v>-</v>
      </c>
      <c r="C104" s="135"/>
      <c r="D104" s="135"/>
      <c r="E104" s="141"/>
      <c r="F104" s="139"/>
      <c r="G104" s="126"/>
      <c r="H104" s="126"/>
      <c r="I104" s="126"/>
      <c r="J104" s="126"/>
      <c r="K104" s="127"/>
      <c r="L104" s="127"/>
      <c r="M104" s="127"/>
      <c r="N104" s="143"/>
      <c r="O104" s="143"/>
      <c r="P104" s="39" t="str">
        <f t="shared" si="21"/>
        <v/>
      </c>
      <c r="Q104" s="39" t="str">
        <f t="shared" si="22"/>
        <v/>
      </c>
      <c r="R104" s="39" t="str">
        <f t="shared" si="23"/>
        <v/>
      </c>
      <c r="S104" s="168" t="str">
        <f t="shared" si="24"/>
        <v/>
      </c>
      <c r="T104" s="140"/>
      <c r="U104" s="39" t="str">
        <f t="shared" si="25"/>
        <v/>
      </c>
      <c r="V104" s="39"/>
      <c r="W104" s="138"/>
    </row>
    <row r="105" spans="2:23" ht="18" customHeight="1" x14ac:dyDescent="0.15">
      <c r="B105" s="144" t="str">
        <f t="shared" ca="1" si="20"/>
        <v>-</v>
      </c>
      <c r="C105" s="135"/>
      <c r="D105" s="135"/>
      <c r="E105" s="141"/>
      <c r="F105" s="139"/>
      <c r="G105" s="126"/>
      <c r="H105" s="126"/>
      <c r="I105" s="126"/>
      <c r="J105" s="126"/>
      <c r="K105" s="127"/>
      <c r="L105" s="127"/>
      <c r="M105" s="127"/>
      <c r="N105" s="143"/>
      <c r="O105" s="143"/>
      <c r="P105" s="39" t="str">
        <f t="shared" si="21"/>
        <v/>
      </c>
      <c r="Q105" s="39" t="str">
        <f t="shared" si="22"/>
        <v/>
      </c>
      <c r="R105" s="39" t="str">
        <f t="shared" si="23"/>
        <v/>
      </c>
      <c r="S105" s="168" t="str">
        <f t="shared" si="24"/>
        <v/>
      </c>
      <c r="T105" s="140"/>
      <c r="U105" s="39" t="str">
        <f t="shared" si="25"/>
        <v/>
      </c>
      <c r="V105" s="39"/>
      <c r="W105" s="138"/>
    </row>
    <row r="106" spans="2:23" ht="18" customHeight="1" x14ac:dyDescent="0.15">
      <c r="B106" s="144" t="str">
        <f t="shared" ca="1" si="20"/>
        <v>-</v>
      </c>
      <c r="C106" s="135"/>
      <c r="D106" s="135"/>
      <c r="E106" s="141"/>
      <c r="F106" s="139"/>
      <c r="G106" s="126"/>
      <c r="H106" s="126"/>
      <c r="I106" s="126"/>
      <c r="J106" s="126"/>
      <c r="K106" s="127"/>
      <c r="L106" s="127"/>
      <c r="M106" s="127"/>
      <c r="N106" s="143"/>
      <c r="O106" s="143"/>
      <c r="P106" s="39" t="str">
        <f t="shared" si="21"/>
        <v/>
      </c>
      <c r="Q106" s="39" t="str">
        <f t="shared" si="22"/>
        <v/>
      </c>
      <c r="R106" s="39" t="str">
        <f t="shared" si="23"/>
        <v/>
      </c>
      <c r="S106" s="168" t="str">
        <f t="shared" si="24"/>
        <v/>
      </c>
      <c r="T106" s="140"/>
      <c r="U106" s="39" t="str">
        <f t="shared" si="25"/>
        <v/>
      </c>
      <c r="V106" s="39"/>
      <c r="W106" s="138"/>
    </row>
    <row r="107" spans="2:23" ht="18" customHeight="1" x14ac:dyDescent="0.15">
      <c r="B107" s="144" t="str">
        <f t="shared" ca="1" si="20"/>
        <v>-</v>
      </c>
      <c r="C107" s="135"/>
      <c r="D107" s="135"/>
      <c r="E107" s="141"/>
      <c r="F107" s="139"/>
      <c r="G107" s="126"/>
      <c r="H107" s="126"/>
      <c r="I107" s="126"/>
      <c r="J107" s="126"/>
      <c r="K107" s="127"/>
      <c r="L107" s="127"/>
      <c r="M107" s="127"/>
      <c r="N107" s="143"/>
      <c r="O107" s="143"/>
      <c r="P107" s="39" t="str">
        <f t="shared" si="21"/>
        <v/>
      </c>
      <c r="Q107" s="39" t="str">
        <f t="shared" si="22"/>
        <v/>
      </c>
      <c r="R107" s="39" t="str">
        <f t="shared" si="23"/>
        <v/>
      </c>
      <c r="S107" s="168" t="str">
        <f t="shared" si="24"/>
        <v/>
      </c>
      <c r="T107" s="140"/>
      <c r="U107" s="39" t="str">
        <f t="shared" si="25"/>
        <v/>
      </c>
      <c r="V107" s="39"/>
      <c r="W107" s="138"/>
    </row>
    <row r="108" spans="2:23" ht="18" customHeight="1" x14ac:dyDescent="0.15">
      <c r="B108" s="144" t="str">
        <f t="shared" ca="1" si="20"/>
        <v>-</v>
      </c>
      <c r="C108" s="135"/>
      <c r="D108" s="135"/>
      <c r="E108" s="141"/>
      <c r="F108" s="139"/>
      <c r="G108" s="126"/>
      <c r="H108" s="126"/>
      <c r="I108" s="126"/>
      <c r="J108" s="126"/>
      <c r="K108" s="127"/>
      <c r="L108" s="127"/>
      <c r="M108" s="127"/>
      <c r="N108" s="143"/>
      <c r="O108" s="143"/>
      <c r="P108" s="39" t="str">
        <f t="shared" si="21"/>
        <v/>
      </c>
      <c r="Q108" s="39" t="str">
        <f t="shared" si="22"/>
        <v/>
      </c>
      <c r="R108" s="39" t="str">
        <f t="shared" si="23"/>
        <v/>
      </c>
      <c r="S108" s="168" t="str">
        <f t="shared" si="24"/>
        <v/>
      </c>
      <c r="T108" s="140"/>
      <c r="U108" s="39" t="str">
        <f t="shared" si="25"/>
        <v/>
      </c>
      <c r="V108" s="39"/>
      <c r="W108" s="138"/>
    </row>
    <row r="109" spans="2:23" ht="18" customHeight="1" x14ac:dyDescent="0.15">
      <c r="B109" s="144" t="str">
        <f t="shared" ca="1" si="20"/>
        <v>-</v>
      </c>
      <c r="C109" s="135"/>
      <c r="D109" s="135"/>
      <c r="E109" s="141"/>
      <c r="F109" s="139"/>
      <c r="G109" s="126"/>
      <c r="H109" s="126"/>
      <c r="I109" s="126"/>
      <c r="J109" s="126"/>
      <c r="K109" s="127"/>
      <c r="L109" s="127"/>
      <c r="M109" s="127"/>
      <c r="N109" s="143"/>
      <c r="O109" s="143"/>
      <c r="P109" s="39" t="str">
        <f t="shared" si="21"/>
        <v/>
      </c>
      <c r="Q109" s="39" t="str">
        <f t="shared" si="22"/>
        <v/>
      </c>
      <c r="R109" s="39" t="str">
        <f t="shared" si="23"/>
        <v/>
      </c>
      <c r="S109" s="168" t="str">
        <f t="shared" si="24"/>
        <v/>
      </c>
      <c r="T109" s="140"/>
      <c r="U109" s="39" t="str">
        <f t="shared" si="25"/>
        <v/>
      </c>
      <c r="V109" s="39"/>
      <c r="W109" s="138"/>
    </row>
    <row r="110" spans="2:23" ht="18" customHeight="1" x14ac:dyDescent="0.15">
      <c r="B110" s="144" t="str">
        <f t="shared" ca="1" si="20"/>
        <v>-</v>
      </c>
      <c r="C110" s="135"/>
      <c r="D110" s="135"/>
      <c r="E110" s="141"/>
      <c r="F110" s="139"/>
      <c r="G110" s="126"/>
      <c r="H110" s="126"/>
      <c r="I110" s="126"/>
      <c r="J110" s="126"/>
      <c r="K110" s="127"/>
      <c r="L110" s="127"/>
      <c r="M110" s="127"/>
      <c r="N110" s="143"/>
      <c r="O110" s="143"/>
      <c r="P110" s="39" t="str">
        <f t="shared" si="21"/>
        <v/>
      </c>
      <c r="Q110" s="39" t="str">
        <f t="shared" si="22"/>
        <v/>
      </c>
      <c r="R110" s="39" t="str">
        <f t="shared" si="23"/>
        <v/>
      </c>
      <c r="S110" s="168" t="str">
        <f t="shared" si="24"/>
        <v/>
      </c>
      <c r="T110" s="140"/>
      <c r="U110" s="39" t="str">
        <f t="shared" si="25"/>
        <v/>
      </c>
      <c r="V110" s="39"/>
      <c r="W110" s="138"/>
    </row>
    <row r="111" spans="2:23" ht="18" customHeight="1" x14ac:dyDescent="0.15">
      <c r="B111" s="144" t="str">
        <f t="shared" ca="1" si="20"/>
        <v>-</v>
      </c>
      <c r="C111" s="135"/>
      <c r="D111" s="135"/>
      <c r="E111" s="141"/>
      <c r="F111" s="139"/>
      <c r="G111" s="126"/>
      <c r="H111" s="126"/>
      <c r="I111" s="126"/>
      <c r="J111" s="126"/>
      <c r="K111" s="127"/>
      <c r="L111" s="127"/>
      <c r="M111" s="127"/>
      <c r="N111" s="143"/>
      <c r="O111" s="143"/>
      <c r="P111" s="39" t="str">
        <f t="shared" si="21"/>
        <v/>
      </c>
      <c r="Q111" s="39" t="str">
        <f t="shared" si="22"/>
        <v/>
      </c>
      <c r="R111" s="39" t="str">
        <f t="shared" si="23"/>
        <v/>
      </c>
      <c r="S111" s="168" t="str">
        <f t="shared" si="24"/>
        <v/>
      </c>
      <c r="T111" s="140"/>
      <c r="U111" s="39" t="str">
        <f t="shared" si="25"/>
        <v/>
      </c>
      <c r="V111" s="39"/>
      <c r="W111" s="138"/>
    </row>
    <row r="112" spans="2:23" ht="18" customHeight="1" x14ac:dyDescent="0.15">
      <c r="B112" s="144" t="str">
        <f t="shared" ca="1" si="20"/>
        <v>-</v>
      </c>
      <c r="C112" s="135"/>
      <c r="D112" s="135"/>
      <c r="E112" s="141"/>
      <c r="F112" s="139"/>
      <c r="G112" s="126"/>
      <c r="H112" s="126"/>
      <c r="I112" s="126"/>
      <c r="J112" s="126"/>
      <c r="K112" s="127"/>
      <c r="L112" s="127"/>
      <c r="M112" s="127"/>
      <c r="N112" s="143"/>
      <c r="O112" s="143"/>
      <c r="P112" s="39" t="str">
        <f t="shared" ref="P112:P175" si="26">IF(OR(ISNUMBER(K112),ISNUMBER(L112),ISNUMBER(M112),ISNUMBER(N112),ISNUMBER(O112)),MIN(K112:O112),"")</f>
        <v/>
      </c>
      <c r="Q112" s="39" t="str">
        <f t="shared" ref="Q112:Q175" si="27">IF(OR(ISNUMBER(K112),ISNUMBER(L112),ISNUMBER(M112),ISNUMBER(N112),ISNUMBER(O112)),AVERAGE(K112:O112),"")</f>
        <v/>
      </c>
      <c r="R112" s="39" t="str">
        <f t="shared" ref="R112:R175" si="28">IF(OR(ISNUMBER(K112),ISNUMBER(L112),ISNUMBER(M112),ISNUMBER(N112),ISNUMBER(O112)),MAX(K112:O112),"")</f>
        <v/>
      </c>
      <c r="S112" s="168" t="str">
        <f t="shared" ref="S112:S175" si="29">IF(AND(ISNUMBER(Q112),Q112&lt;&gt;0),MAX(Q112-P112,R112-Q112)/Q112,"")</f>
        <v/>
      </c>
      <c r="T112" s="140"/>
      <c r="U112" s="39" t="str">
        <f t="shared" ref="U112:U175" si="30">IF(T112="N","",Q112)</f>
        <v/>
      </c>
      <c r="V112" s="39"/>
      <c r="W112" s="138"/>
    </row>
    <row r="113" spans="2:23" ht="18" customHeight="1" x14ac:dyDescent="0.15">
      <c r="B113" s="144" t="str">
        <f t="shared" ca="1" si="20"/>
        <v>-</v>
      </c>
      <c r="C113" s="135"/>
      <c r="D113" s="135"/>
      <c r="E113" s="141"/>
      <c r="F113" s="139"/>
      <c r="G113" s="126"/>
      <c r="H113" s="126"/>
      <c r="I113" s="126"/>
      <c r="J113" s="126"/>
      <c r="K113" s="127"/>
      <c r="L113" s="127"/>
      <c r="M113" s="127"/>
      <c r="N113" s="143"/>
      <c r="O113" s="143"/>
      <c r="P113" s="39" t="str">
        <f t="shared" si="26"/>
        <v/>
      </c>
      <c r="Q113" s="39" t="str">
        <f t="shared" si="27"/>
        <v/>
      </c>
      <c r="R113" s="39" t="str">
        <f t="shared" si="28"/>
        <v/>
      </c>
      <c r="S113" s="168" t="str">
        <f t="shared" si="29"/>
        <v/>
      </c>
      <c r="T113" s="140"/>
      <c r="U113" s="39" t="str">
        <f t="shared" si="30"/>
        <v/>
      </c>
      <c r="V113" s="39"/>
      <c r="W113" s="138"/>
    </row>
    <row r="114" spans="2:23" ht="18" customHeight="1" x14ac:dyDescent="0.15">
      <c r="B114" s="144" t="str">
        <f t="shared" ca="1" si="20"/>
        <v>-</v>
      </c>
      <c r="C114" s="135"/>
      <c r="D114" s="135"/>
      <c r="E114" s="141"/>
      <c r="F114" s="139"/>
      <c r="G114" s="126"/>
      <c r="H114" s="126"/>
      <c r="I114" s="126"/>
      <c r="J114" s="126"/>
      <c r="K114" s="127"/>
      <c r="L114" s="127"/>
      <c r="M114" s="127"/>
      <c r="N114" s="143"/>
      <c r="O114" s="143"/>
      <c r="P114" s="39" t="str">
        <f t="shared" si="26"/>
        <v/>
      </c>
      <c r="Q114" s="39" t="str">
        <f t="shared" si="27"/>
        <v/>
      </c>
      <c r="R114" s="39" t="str">
        <f t="shared" si="28"/>
        <v/>
      </c>
      <c r="S114" s="168" t="str">
        <f t="shared" si="29"/>
        <v/>
      </c>
      <c r="T114" s="140"/>
      <c r="U114" s="39" t="str">
        <f t="shared" si="30"/>
        <v/>
      </c>
      <c r="V114" s="39"/>
      <c r="W114" s="138"/>
    </row>
    <row r="115" spans="2:23" ht="18" customHeight="1" x14ac:dyDescent="0.15">
      <c r="B115" s="144" t="str">
        <f t="shared" ca="1" si="20"/>
        <v>-</v>
      </c>
      <c r="C115" s="135"/>
      <c r="D115" s="135"/>
      <c r="E115" s="141"/>
      <c r="F115" s="139"/>
      <c r="G115" s="126"/>
      <c r="H115" s="126"/>
      <c r="I115" s="126"/>
      <c r="J115" s="126"/>
      <c r="K115" s="127"/>
      <c r="L115" s="127"/>
      <c r="M115" s="127"/>
      <c r="N115" s="143"/>
      <c r="O115" s="143"/>
      <c r="P115" s="39" t="str">
        <f t="shared" si="26"/>
        <v/>
      </c>
      <c r="Q115" s="39" t="str">
        <f t="shared" si="27"/>
        <v/>
      </c>
      <c r="R115" s="39" t="str">
        <f t="shared" si="28"/>
        <v/>
      </c>
      <c r="S115" s="168" t="str">
        <f t="shared" si="29"/>
        <v/>
      </c>
      <c r="T115" s="140"/>
      <c r="U115" s="39" t="str">
        <f t="shared" si="30"/>
        <v/>
      </c>
      <c r="V115" s="39"/>
      <c r="W115" s="138"/>
    </row>
    <row r="116" spans="2:23" ht="18" customHeight="1" x14ac:dyDescent="0.15">
      <c r="B116" s="144" t="str">
        <f t="shared" ca="1" si="20"/>
        <v>-</v>
      </c>
      <c r="C116" s="135"/>
      <c r="D116" s="135"/>
      <c r="E116" s="141"/>
      <c r="F116" s="139"/>
      <c r="G116" s="126"/>
      <c r="H116" s="126"/>
      <c r="I116" s="126"/>
      <c r="J116" s="126"/>
      <c r="K116" s="127"/>
      <c r="L116" s="127"/>
      <c r="M116" s="127"/>
      <c r="N116" s="143"/>
      <c r="O116" s="143"/>
      <c r="P116" s="39" t="str">
        <f t="shared" si="26"/>
        <v/>
      </c>
      <c r="Q116" s="39" t="str">
        <f t="shared" si="27"/>
        <v/>
      </c>
      <c r="R116" s="39" t="str">
        <f t="shared" si="28"/>
        <v/>
      </c>
      <c r="S116" s="168" t="str">
        <f t="shared" si="29"/>
        <v/>
      </c>
      <c r="T116" s="140"/>
      <c r="U116" s="39" t="str">
        <f t="shared" si="30"/>
        <v/>
      </c>
      <c r="V116" s="39"/>
      <c r="W116" s="138"/>
    </row>
    <row r="117" spans="2:23" ht="18" customHeight="1" x14ac:dyDescent="0.15">
      <c r="B117" s="144" t="str">
        <f t="shared" ca="1" si="20"/>
        <v>-</v>
      </c>
      <c r="C117" s="135"/>
      <c r="D117" s="135"/>
      <c r="E117" s="141"/>
      <c r="F117" s="139"/>
      <c r="G117" s="126"/>
      <c r="H117" s="126"/>
      <c r="I117" s="126"/>
      <c r="J117" s="126"/>
      <c r="K117" s="127"/>
      <c r="L117" s="127"/>
      <c r="M117" s="127"/>
      <c r="N117" s="143"/>
      <c r="O117" s="143"/>
      <c r="P117" s="39" t="str">
        <f t="shared" si="26"/>
        <v/>
      </c>
      <c r="Q117" s="39" t="str">
        <f t="shared" si="27"/>
        <v/>
      </c>
      <c r="R117" s="39" t="str">
        <f t="shared" si="28"/>
        <v/>
      </c>
      <c r="S117" s="168" t="str">
        <f t="shared" si="29"/>
        <v/>
      </c>
      <c r="T117" s="140"/>
      <c r="U117" s="39" t="str">
        <f t="shared" si="30"/>
        <v/>
      </c>
      <c r="V117" s="39"/>
      <c r="W117" s="138"/>
    </row>
    <row r="118" spans="2:23" ht="18" customHeight="1" x14ac:dyDescent="0.15">
      <c r="B118" s="144" t="str">
        <f t="shared" ca="1" si="20"/>
        <v>-</v>
      </c>
      <c r="C118" s="135"/>
      <c r="D118" s="135"/>
      <c r="E118" s="141"/>
      <c r="F118" s="139"/>
      <c r="G118" s="126"/>
      <c r="H118" s="126"/>
      <c r="I118" s="126"/>
      <c r="J118" s="126"/>
      <c r="K118" s="127"/>
      <c r="L118" s="127"/>
      <c r="M118" s="127"/>
      <c r="N118" s="143"/>
      <c r="O118" s="143"/>
      <c r="P118" s="39" t="str">
        <f t="shared" si="26"/>
        <v/>
      </c>
      <c r="Q118" s="39" t="str">
        <f t="shared" si="27"/>
        <v/>
      </c>
      <c r="R118" s="39" t="str">
        <f t="shared" si="28"/>
        <v/>
      </c>
      <c r="S118" s="168" t="str">
        <f t="shared" si="29"/>
        <v/>
      </c>
      <c r="T118" s="140"/>
      <c r="U118" s="39" t="str">
        <f t="shared" si="30"/>
        <v/>
      </c>
      <c r="V118" s="39"/>
      <c r="W118" s="138"/>
    </row>
    <row r="119" spans="2:23" ht="18" customHeight="1" x14ac:dyDescent="0.15">
      <c r="B119" s="144" t="str">
        <f t="shared" ca="1" si="20"/>
        <v>-</v>
      </c>
      <c r="C119" s="135"/>
      <c r="D119" s="135"/>
      <c r="E119" s="141"/>
      <c r="F119" s="139"/>
      <c r="G119" s="126"/>
      <c r="H119" s="126"/>
      <c r="I119" s="126"/>
      <c r="J119" s="126"/>
      <c r="K119" s="127"/>
      <c r="L119" s="127"/>
      <c r="M119" s="127"/>
      <c r="N119" s="143"/>
      <c r="O119" s="143"/>
      <c r="P119" s="39" t="str">
        <f t="shared" si="26"/>
        <v/>
      </c>
      <c r="Q119" s="39" t="str">
        <f t="shared" si="27"/>
        <v/>
      </c>
      <c r="R119" s="39" t="str">
        <f t="shared" si="28"/>
        <v/>
      </c>
      <c r="S119" s="168" t="str">
        <f t="shared" si="29"/>
        <v/>
      </c>
      <c r="T119" s="140"/>
      <c r="U119" s="39" t="str">
        <f t="shared" si="30"/>
        <v/>
      </c>
      <c r="V119" s="39"/>
      <c r="W119" s="138"/>
    </row>
    <row r="120" spans="2:23" ht="18" customHeight="1" x14ac:dyDescent="0.15">
      <c r="B120" s="144" t="str">
        <f t="shared" ca="1" si="20"/>
        <v>-</v>
      </c>
      <c r="C120" s="135"/>
      <c r="D120" s="135"/>
      <c r="E120" s="141"/>
      <c r="F120" s="139"/>
      <c r="G120" s="126"/>
      <c r="H120" s="126"/>
      <c r="I120" s="126"/>
      <c r="J120" s="126"/>
      <c r="K120" s="127"/>
      <c r="L120" s="127"/>
      <c r="M120" s="127"/>
      <c r="N120" s="143"/>
      <c r="O120" s="143"/>
      <c r="P120" s="39" t="str">
        <f t="shared" si="26"/>
        <v/>
      </c>
      <c r="Q120" s="39" t="str">
        <f t="shared" si="27"/>
        <v/>
      </c>
      <c r="R120" s="39" t="str">
        <f t="shared" si="28"/>
        <v/>
      </c>
      <c r="S120" s="168" t="str">
        <f t="shared" si="29"/>
        <v/>
      </c>
      <c r="T120" s="140"/>
      <c r="U120" s="39" t="str">
        <f t="shared" si="30"/>
        <v/>
      </c>
      <c r="V120" s="39"/>
      <c r="W120" s="138"/>
    </row>
    <row r="121" spans="2:23" ht="18" customHeight="1" x14ac:dyDescent="0.15">
      <c r="B121" s="144" t="str">
        <f t="shared" ca="1" si="20"/>
        <v>-</v>
      </c>
      <c r="C121" s="135"/>
      <c r="D121" s="135"/>
      <c r="E121" s="141"/>
      <c r="F121" s="139"/>
      <c r="G121" s="126"/>
      <c r="H121" s="126"/>
      <c r="I121" s="126"/>
      <c r="J121" s="126"/>
      <c r="K121" s="127"/>
      <c r="L121" s="127"/>
      <c r="M121" s="127"/>
      <c r="N121" s="143"/>
      <c r="O121" s="143"/>
      <c r="P121" s="39" t="str">
        <f t="shared" si="26"/>
        <v/>
      </c>
      <c r="Q121" s="39" t="str">
        <f t="shared" si="27"/>
        <v/>
      </c>
      <c r="R121" s="39" t="str">
        <f t="shared" si="28"/>
        <v/>
      </c>
      <c r="S121" s="168" t="str">
        <f t="shared" si="29"/>
        <v/>
      </c>
      <c r="T121" s="140"/>
      <c r="U121" s="39" t="str">
        <f t="shared" si="30"/>
        <v/>
      </c>
      <c r="V121" s="39"/>
      <c r="W121" s="138"/>
    </row>
    <row r="122" spans="2:23" ht="18" customHeight="1" x14ac:dyDescent="0.15">
      <c r="B122" s="144" t="str">
        <f t="shared" ca="1" si="20"/>
        <v>-</v>
      </c>
      <c r="C122" s="135"/>
      <c r="D122" s="135"/>
      <c r="E122" s="141"/>
      <c r="F122" s="139"/>
      <c r="G122" s="126"/>
      <c r="H122" s="126"/>
      <c r="I122" s="126"/>
      <c r="J122" s="126"/>
      <c r="K122" s="127"/>
      <c r="L122" s="127"/>
      <c r="M122" s="127"/>
      <c r="N122" s="143"/>
      <c r="O122" s="143"/>
      <c r="P122" s="39" t="str">
        <f t="shared" si="26"/>
        <v/>
      </c>
      <c r="Q122" s="39" t="str">
        <f t="shared" si="27"/>
        <v/>
      </c>
      <c r="R122" s="39" t="str">
        <f t="shared" si="28"/>
        <v/>
      </c>
      <c r="S122" s="168" t="str">
        <f t="shared" si="29"/>
        <v/>
      </c>
      <c r="T122" s="140"/>
      <c r="U122" s="39" t="str">
        <f t="shared" si="30"/>
        <v/>
      </c>
      <c r="V122" s="39"/>
      <c r="W122" s="138"/>
    </row>
    <row r="123" spans="2:23" ht="18" customHeight="1" x14ac:dyDescent="0.15">
      <c r="B123" s="144" t="str">
        <f t="shared" ca="1" si="20"/>
        <v>-</v>
      </c>
      <c r="C123" s="135"/>
      <c r="D123" s="135"/>
      <c r="E123" s="141"/>
      <c r="F123" s="139"/>
      <c r="G123" s="126"/>
      <c r="H123" s="126"/>
      <c r="I123" s="126"/>
      <c r="J123" s="126"/>
      <c r="K123" s="127"/>
      <c r="L123" s="127"/>
      <c r="M123" s="127"/>
      <c r="N123" s="143"/>
      <c r="O123" s="143"/>
      <c r="P123" s="39" t="str">
        <f t="shared" si="26"/>
        <v/>
      </c>
      <c r="Q123" s="39" t="str">
        <f t="shared" si="27"/>
        <v/>
      </c>
      <c r="R123" s="39" t="str">
        <f t="shared" si="28"/>
        <v/>
      </c>
      <c r="S123" s="168" t="str">
        <f t="shared" si="29"/>
        <v/>
      </c>
      <c r="T123" s="140"/>
      <c r="U123" s="39" t="str">
        <f t="shared" si="30"/>
        <v/>
      </c>
      <c r="V123" s="39"/>
      <c r="W123" s="138"/>
    </row>
    <row r="124" spans="2:23" ht="18" customHeight="1" x14ac:dyDescent="0.15">
      <c r="B124" s="144" t="str">
        <f t="shared" ca="1" si="20"/>
        <v>-</v>
      </c>
      <c r="C124" s="135"/>
      <c r="D124" s="135"/>
      <c r="E124" s="141"/>
      <c r="F124" s="139"/>
      <c r="G124" s="126"/>
      <c r="H124" s="126"/>
      <c r="I124" s="126"/>
      <c r="J124" s="126"/>
      <c r="K124" s="127"/>
      <c r="L124" s="127"/>
      <c r="M124" s="127"/>
      <c r="N124" s="143"/>
      <c r="O124" s="143"/>
      <c r="P124" s="39" t="str">
        <f t="shared" si="26"/>
        <v/>
      </c>
      <c r="Q124" s="39" t="str">
        <f t="shared" si="27"/>
        <v/>
      </c>
      <c r="R124" s="39" t="str">
        <f t="shared" si="28"/>
        <v/>
      </c>
      <c r="S124" s="168" t="str">
        <f t="shared" si="29"/>
        <v/>
      </c>
      <c r="T124" s="140"/>
      <c r="U124" s="39" t="str">
        <f t="shared" si="30"/>
        <v/>
      </c>
      <c r="V124" s="39"/>
      <c r="W124" s="138"/>
    </row>
    <row r="125" spans="2:23" ht="18" customHeight="1" x14ac:dyDescent="0.15">
      <c r="B125" s="144" t="str">
        <f t="shared" ca="1" si="20"/>
        <v>-</v>
      </c>
      <c r="C125" s="135"/>
      <c r="D125" s="135"/>
      <c r="E125" s="141"/>
      <c r="F125" s="139"/>
      <c r="G125" s="126"/>
      <c r="H125" s="126"/>
      <c r="I125" s="126"/>
      <c r="J125" s="126"/>
      <c r="K125" s="127"/>
      <c r="L125" s="127"/>
      <c r="M125" s="127"/>
      <c r="N125" s="143"/>
      <c r="O125" s="143"/>
      <c r="P125" s="39" t="str">
        <f t="shared" si="26"/>
        <v/>
      </c>
      <c r="Q125" s="39" t="str">
        <f t="shared" si="27"/>
        <v/>
      </c>
      <c r="R125" s="39" t="str">
        <f t="shared" si="28"/>
        <v/>
      </c>
      <c r="S125" s="168" t="str">
        <f t="shared" si="29"/>
        <v/>
      </c>
      <c r="T125" s="140"/>
      <c r="U125" s="39" t="str">
        <f t="shared" si="30"/>
        <v/>
      </c>
      <c r="V125" s="39"/>
      <c r="W125" s="138"/>
    </row>
    <row r="126" spans="2:23" ht="18" customHeight="1" x14ac:dyDescent="0.15">
      <c r="B126" s="144" t="str">
        <f t="shared" ca="1" si="20"/>
        <v>-</v>
      </c>
      <c r="C126" s="135"/>
      <c r="D126" s="135"/>
      <c r="E126" s="141"/>
      <c r="F126" s="139"/>
      <c r="G126" s="126"/>
      <c r="H126" s="126"/>
      <c r="I126" s="126"/>
      <c r="J126" s="126"/>
      <c r="K126" s="127"/>
      <c r="L126" s="127"/>
      <c r="M126" s="127"/>
      <c r="N126" s="143"/>
      <c r="O126" s="143"/>
      <c r="P126" s="39" t="str">
        <f t="shared" si="26"/>
        <v/>
      </c>
      <c r="Q126" s="39" t="str">
        <f t="shared" si="27"/>
        <v/>
      </c>
      <c r="R126" s="39" t="str">
        <f t="shared" si="28"/>
        <v/>
      </c>
      <c r="S126" s="168" t="str">
        <f t="shared" si="29"/>
        <v/>
      </c>
      <c r="T126" s="140"/>
      <c r="U126" s="39" t="str">
        <f t="shared" si="30"/>
        <v/>
      </c>
      <c r="V126" s="39"/>
      <c r="W126" s="138"/>
    </row>
    <row r="127" spans="2:23" ht="18" customHeight="1" x14ac:dyDescent="0.15">
      <c r="B127" s="144" t="str">
        <f t="shared" ca="1" si="20"/>
        <v>-</v>
      </c>
      <c r="C127" s="135"/>
      <c r="D127" s="135"/>
      <c r="E127" s="141"/>
      <c r="F127" s="139"/>
      <c r="G127" s="126"/>
      <c r="H127" s="126"/>
      <c r="I127" s="126"/>
      <c r="J127" s="126"/>
      <c r="K127" s="127"/>
      <c r="L127" s="127"/>
      <c r="M127" s="127"/>
      <c r="N127" s="143"/>
      <c r="O127" s="143"/>
      <c r="P127" s="39" t="str">
        <f t="shared" si="26"/>
        <v/>
      </c>
      <c r="Q127" s="39" t="str">
        <f t="shared" si="27"/>
        <v/>
      </c>
      <c r="R127" s="39" t="str">
        <f t="shared" si="28"/>
        <v/>
      </c>
      <c r="S127" s="168" t="str">
        <f t="shared" si="29"/>
        <v/>
      </c>
      <c r="T127" s="140"/>
      <c r="U127" s="39" t="str">
        <f t="shared" si="30"/>
        <v/>
      </c>
      <c r="V127" s="39"/>
      <c r="W127" s="138"/>
    </row>
    <row r="128" spans="2:23" ht="18" customHeight="1" x14ac:dyDescent="0.15">
      <c r="B128" s="144" t="str">
        <f t="shared" ref="B128:B191" ca="1" si="31">IF(ISBLANK(D272),"-",COUNT(OFFSET(B$6,0,0,ROW()-ROW(B$6)))+1)</f>
        <v>-</v>
      </c>
      <c r="C128" s="135"/>
      <c r="D128" s="135"/>
      <c r="E128" s="141"/>
      <c r="F128" s="139"/>
      <c r="G128" s="126"/>
      <c r="H128" s="126"/>
      <c r="I128" s="126"/>
      <c r="J128" s="126"/>
      <c r="K128" s="127"/>
      <c r="L128" s="127"/>
      <c r="M128" s="127"/>
      <c r="N128" s="143"/>
      <c r="O128" s="143"/>
      <c r="P128" s="39" t="str">
        <f t="shared" si="26"/>
        <v/>
      </c>
      <c r="Q128" s="39" t="str">
        <f t="shared" si="27"/>
        <v/>
      </c>
      <c r="R128" s="39" t="str">
        <f t="shared" si="28"/>
        <v/>
      </c>
      <c r="S128" s="168" t="str">
        <f t="shared" si="29"/>
        <v/>
      </c>
      <c r="T128" s="140"/>
      <c r="U128" s="39" t="str">
        <f t="shared" si="30"/>
        <v/>
      </c>
      <c r="V128" s="39"/>
      <c r="W128" s="138"/>
    </row>
    <row r="129" spans="2:23" ht="18" customHeight="1" x14ac:dyDescent="0.15">
      <c r="B129" s="144" t="str">
        <f t="shared" ca="1" si="31"/>
        <v>-</v>
      </c>
      <c r="C129" s="135"/>
      <c r="D129" s="135"/>
      <c r="E129" s="141"/>
      <c r="F129" s="139"/>
      <c r="G129" s="126"/>
      <c r="H129" s="126"/>
      <c r="I129" s="126"/>
      <c r="J129" s="126"/>
      <c r="K129" s="127"/>
      <c r="L129" s="127"/>
      <c r="M129" s="127"/>
      <c r="N129" s="143"/>
      <c r="O129" s="143"/>
      <c r="P129" s="39" t="str">
        <f t="shared" si="26"/>
        <v/>
      </c>
      <c r="Q129" s="39" t="str">
        <f t="shared" si="27"/>
        <v/>
      </c>
      <c r="R129" s="39" t="str">
        <f t="shared" si="28"/>
        <v/>
      </c>
      <c r="S129" s="168" t="str">
        <f t="shared" si="29"/>
        <v/>
      </c>
      <c r="T129" s="140"/>
      <c r="U129" s="39" t="str">
        <f t="shared" si="30"/>
        <v/>
      </c>
      <c r="V129" s="39"/>
      <c r="W129" s="138"/>
    </row>
    <row r="130" spans="2:23" ht="18" customHeight="1" x14ac:dyDescent="0.15">
      <c r="B130" s="144" t="str">
        <f t="shared" ca="1" si="31"/>
        <v>-</v>
      </c>
      <c r="C130" s="135"/>
      <c r="D130" s="135"/>
      <c r="E130" s="141"/>
      <c r="F130" s="139"/>
      <c r="G130" s="126"/>
      <c r="H130" s="126"/>
      <c r="I130" s="126"/>
      <c r="J130" s="126"/>
      <c r="K130" s="127"/>
      <c r="L130" s="127"/>
      <c r="M130" s="127"/>
      <c r="N130" s="143"/>
      <c r="O130" s="143"/>
      <c r="P130" s="39" t="str">
        <f t="shared" si="26"/>
        <v/>
      </c>
      <c r="Q130" s="39" t="str">
        <f t="shared" si="27"/>
        <v/>
      </c>
      <c r="R130" s="39" t="str">
        <f t="shared" si="28"/>
        <v/>
      </c>
      <c r="S130" s="168" t="str">
        <f t="shared" si="29"/>
        <v/>
      </c>
      <c r="T130" s="140"/>
      <c r="U130" s="39" t="str">
        <f t="shared" si="30"/>
        <v/>
      </c>
      <c r="V130" s="39"/>
      <c r="W130" s="138"/>
    </row>
    <row r="131" spans="2:23" ht="18" customHeight="1" x14ac:dyDescent="0.15">
      <c r="B131" s="144" t="str">
        <f t="shared" ca="1" si="31"/>
        <v>-</v>
      </c>
      <c r="C131" s="135"/>
      <c r="D131" s="135"/>
      <c r="E131" s="141"/>
      <c r="F131" s="139"/>
      <c r="G131" s="126"/>
      <c r="H131" s="126"/>
      <c r="I131" s="126"/>
      <c r="J131" s="126"/>
      <c r="K131" s="127"/>
      <c r="L131" s="127"/>
      <c r="M131" s="127"/>
      <c r="N131" s="143"/>
      <c r="O131" s="143"/>
      <c r="P131" s="39" t="str">
        <f t="shared" si="26"/>
        <v/>
      </c>
      <c r="Q131" s="39" t="str">
        <f t="shared" si="27"/>
        <v/>
      </c>
      <c r="R131" s="39" t="str">
        <f t="shared" si="28"/>
        <v/>
      </c>
      <c r="S131" s="168" t="str">
        <f t="shared" si="29"/>
        <v/>
      </c>
      <c r="T131" s="140"/>
      <c r="U131" s="39" t="str">
        <f t="shared" si="30"/>
        <v/>
      </c>
      <c r="V131" s="39"/>
      <c r="W131" s="138"/>
    </row>
    <row r="132" spans="2:23" ht="18" customHeight="1" x14ac:dyDescent="0.15">
      <c r="B132" s="144" t="str">
        <f t="shared" ca="1" si="31"/>
        <v>-</v>
      </c>
      <c r="C132" s="135"/>
      <c r="D132" s="135"/>
      <c r="E132" s="141"/>
      <c r="F132" s="139"/>
      <c r="G132" s="126"/>
      <c r="H132" s="126"/>
      <c r="I132" s="126"/>
      <c r="J132" s="126"/>
      <c r="K132" s="127"/>
      <c r="L132" s="127"/>
      <c r="M132" s="127"/>
      <c r="N132" s="143"/>
      <c r="O132" s="143"/>
      <c r="P132" s="39" t="str">
        <f t="shared" si="26"/>
        <v/>
      </c>
      <c r="Q132" s="39" t="str">
        <f t="shared" si="27"/>
        <v/>
      </c>
      <c r="R132" s="39" t="str">
        <f t="shared" si="28"/>
        <v/>
      </c>
      <c r="S132" s="168" t="str">
        <f t="shared" si="29"/>
        <v/>
      </c>
      <c r="T132" s="140"/>
      <c r="U132" s="39" t="str">
        <f t="shared" si="30"/>
        <v/>
      </c>
      <c r="V132" s="39"/>
      <c r="W132" s="138"/>
    </row>
    <row r="133" spans="2:23" ht="18" customHeight="1" x14ac:dyDescent="0.15">
      <c r="B133" s="144" t="str">
        <f t="shared" ca="1" si="31"/>
        <v>-</v>
      </c>
      <c r="C133" s="135"/>
      <c r="D133" s="135"/>
      <c r="E133" s="141"/>
      <c r="F133" s="139"/>
      <c r="G133" s="126"/>
      <c r="H133" s="126"/>
      <c r="I133" s="126"/>
      <c r="J133" s="126"/>
      <c r="K133" s="127"/>
      <c r="L133" s="127"/>
      <c r="M133" s="127"/>
      <c r="N133" s="143"/>
      <c r="O133" s="143"/>
      <c r="P133" s="39" t="str">
        <f t="shared" si="26"/>
        <v/>
      </c>
      <c r="Q133" s="39" t="str">
        <f t="shared" si="27"/>
        <v/>
      </c>
      <c r="R133" s="39" t="str">
        <f t="shared" si="28"/>
        <v/>
      </c>
      <c r="S133" s="168" t="str">
        <f t="shared" si="29"/>
        <v/>
      </c>
      <c r="T133" s="140"/>
      <c r="U133" s="39" t="str">
        <f t="shared" si="30"/>
        <v/>
      </c>
      <c r="V133" s="39"/>
      <c r="W133" s="138"/>
    </row>
    <row r="134" spans="2:23" ht="18" customHeight="1" x14ac:dyDescent="0.15">
      <c r="B134" s="144" t="str">
        <f t="shared" ca="1" si="31"/>
        <v>-</v>
      </c>
      <c r="C134" s="135"/>
      <c r="D134" s="135"/>
      <c r="E134" s="141"/>
      <c r="F134" s="139"/>
      <c r="G134" s="126"/>
      <c r="H134" s="126"/>
      <c r="I134" s="126"/>
      <c r="J134" s="126"/>
      <c r="K134" s="127"/>
      <c r="L134" s="127"/>
      <c r="M134" s="127"/>
      <c r="N134" s="143"/>
      <c r="O134" s="143"/>
      <c r="P134" s="39" t="str">
        <f t="shared" si="26"/>
        <v/>
      </c>
      <c r="Q134" s="39" t="str">
        <f t="shared" si="27"/>
        <v/>
      </c>
      <c r="R134" s="39" t="str">
        <f t="shared" si="28"/>
        <v/>
      </c>
      <c r="S134" s="168" t="str">
        <f t="shared" si="29"/>
        <v/>
      </c>
      <c r="T134" s="140"/>
      <c r="U134" s="39" t="str">
        <f t="shared" si="30"/>
        <v/>
      </c>
      <c r="V134" s="39"/>
      <c r="W134" s="138"/>
    </row>
    <row r="135" spans="2:23" ht="18" customHeight="1" x14ac:dyDescent="0.15">
      <c r="B135" s="144" t="str">
        <f t="shared" ca="1" si="31"/>
        <v>-</v>
      </c>
      <c r="C135" s="135"/>
      <c r="D135" s="135"/>
      <c r="E135" s="141"/>
      <c r="F135" s="139"/>
      <c r="G135" s="126"/>
      <c r="H135" s="126"/>
      <c r="I135" s="126"/>
      <c r="J135" s="126"/>
      <c r="K135" s="127"/>
      <c r="L135" s="127"/>
      <c r="M135" s="127"/>
      <c r="N135" s="143"/>
      <c r="O135" s="143"/>
      <c r="P135" s="39" t="str">
        <f t="shared" si="26"/>
        <v/>
      </c>
      <c r="Q135" s="39" t="str">
        <f t="shared" si="27"/>
        <v/>
      </c>
      <c r="R135" s="39" t="str">
        <f t="shared" si="28"/>
        <v/>
      </c>
      <c r="S135" s="168" t="str">
        <f t="shared" si="29"/>
        <v/>
      </c>
      <c r="T135" s="140"/>
      <c r="U135" s="39" t="str">
        <f t="shared" si="30"/>
        <v/>
      </c>
      <c r="V135" s="39"/>
      <c r="W135" s="138"/>
    </row>
    <row r="136" spans="2:23" ht="18" customHeight="1" x14ac:dyDescent="0.15">
      <c r="B136" s="144" t="str">
        <f t="shared" ca="1" si="31"/>
        <v>-</v>
      </c>
      <c r="C136" s="135"/>
      <c r="D136" s="135"/>
      <c r="E136" s="141"/>
      <c r="F136" s="139"/>
      <c r="G136" s="126"/>
      <c r="H136" s="126"/>
      <c r="I136" s="126"/>
      <c r="J136" s="126"/>
      <c r="K136" s="127"/>
      <c r="L136" s="127"/>
      <c r="M136" s="127"/>
      <c r="N136" s="143"/>
      <c r="O136" s="143"/>
      <c r="P136" s="39" t="str">
        <f t="shared" si="26"/>
        <v/>
      </c>
      <c r="Q136" s="39" t="str">
        <f t="shared" si="27"/>
        <v/>
      </c>
      <c r="R136" s="39" t="str">
        <f t="shared" si="28"/>
        <v/>
      </c>
      <c r="S136" s="168" t="str">
        <f t="shared" si="29"/>
        <v/>
      </c>
      <c r="T136" s="140"/>
      <c r="U136" s="39" t="str">
        <f t="shared" si="30"/>
        <v/>
      </c>
      <c r="V136" s="39"/>
      <c r="W136" s="138"/>
    </row>
    <row r="137" spans="2:23" ht="18" customHeight="1" x14ac:dyDescent="0.15">
      <c r="B137" s="144" t="str">
        <f t="shared" ca="1" si="31"/>
        <v>-</v>
      </c>
      <c r="C137" s="135"/>
      <c r="D137" s="135"/>
      <c r="E137" s="141"/>
      <c r="F137" s="139"/>
      <c r="G137" s="126"/>
      <c r="H137" s="126"/>
      <c r="I137" s="126"/>
      <c r="J137" s="126"/>
      <c r="K137" s="127"/>
      <c r="L137" s="127"/>
      <c r="M137" s="127"/>
      <c r="N137" s="143"/>
      <c r="O137" s="143"/>
      <c r="P137" s="39" t="str">
        <f t="shared" si="26"/>
        <v/>
      </c>
      <c r="Q137" s="39" t="str">
        <f t="shared" si="27"/>
        <v/>
      </c>
      <c r="R137" s="39" t="str">
        <f t="shared" si="28"/>
        <v/>
      </c>
      <c r="S137" s="168" t="str">
        <f t="shared" si="29"/>
        <v/>
      </c>
      <c r="T137" s="140"/>
      <c r="U137" s="39" t="str">
        <f t="shared" si="30"/>
        <v/>
      </c>
      <c r="V137" s="39"/>
      <c r="W137" s="138"/>
    </row>
    <row r="138" spans="2:23" ht="18" customHeight="1" x14ac:dyDescent="0.15">
      <c r="B138" s="144" t="str">
        <f t="shared" ca="1" si="31"/>
        <v>-</v>
      </c>
      <c r="C138" s="135"/>
      <c r="D138" s="135"/>
      <c r="E138" s="141"/>
      <c r="F138" s="139"/>
      <c r="G138" s="126"/>
      <c r="H138" s="126"/>
      <c r="I138" s="126"/>
      <c r="J138" s="126"/>
      <c r="K138" s="127"/>
      <c r="L138" s="127"/>
      <c r="M138" s="127"/>
      <c r="N138" s="143"/>
      <c r="O138" s="143"/>
      <c r="P138" s="39" t="str">
        <f t="shared" si="26"/>
        <v/>
      </c>
      <c r="Q138" s="39" t="str">
        <f t="shared" si="27"/>
        <v/>
      </c>
      <c r="R138" s="39" t="str">
        <f t="shared" si="28"/>
        <v/>
      </c>
      <c r="S138" s="168" t="str">
        <f t="shared" si="29"/>
        <v/>
      </c>
      <c r="T138" s="140"/>
      <c r="U138" s="39" t="str">
        <f t="shared" si="30"/>
        <v/>
      </c>
      <c r="V138" s="39"/>
      <c r="W138" s="138"/>
    </row>
    <row r="139" spans="2:23" ht="18" customHeight="1" x14ac:dyDescent="0.15">
      <c r="B139" s="144" t="str">
        <f t="shared" ca="1" si="31"/>
        <v>-</v>
      </c>
      <c r="C139" s="135"/>
      <c r="D139" s="135"/>
      <c r="E139" s="141"/>
      <c r="F139" s="139"/>
      <c r="G139" s="126"/>
      <c r="H139" s="126"/>
      <c r="I139" s="126"/>
      <c r="J139" s="126"/>
      <c r="K139" s="127"/>
      <c r="L139" s="127"/>
      <c r="M139" s="127"/>
      <c r="N139" s="143"/>
      <c r="O139" s="143"/>
      <c r="P139" s="39" t="str">
        <f t="shared" si="26"/>
        <v/>
      </c>
      <c r="Q139" s="39" t="str">
        <f t="shared" si="27"/>
        <v/>
      </c>
      <c r="R139" s="39" t="str">
        <f t="shared" si="28"/>
        <v/>
      </c>
      <c r="S139" s="168" t="str">
        <f t="shared" si="29"/>
        <v/>
      </c>
      <c r="T139" s="140"/>
      <c r="U139" s="39" t="str">
        <f t="shared" si="30"/>
        <v/>
      </c>
      <c r="V139" s="39"/>
      <c r="W139" s="138"/>
    </row>
    <row r="140" spans="2:23" ht="18" customHeight="1" x14ac:dyDescent="0.15">
      <c r="B140" s="144" t="str">
        <f t="shared" ca="1" si="31"/>
        <v>-</v>
      </c>
      <c r="C140" s="135"/>
      <c r="D140" s="135"/>
      <c r="E140" s="141"/>
      <c r="F140" s="139"/>
      <c r="G140" s="126"/>
      <c r="H140" s="126"/>
      <c r="I140" s="126"/>
      <c r="J140" s="126"/>
      <c r="K140" s="127"/>
      <c r="L140" s="127"/>
      <c r="M140" s="127"/>
      <c r="N140" s="143"/>
      <c r="O140" s="143"/>
      <c r="P140" s="39" t="str">
        <f t="shared" si="26"/>
        <v/>
      </c>
      <c r="Q140" s="39" t="str">
        <f t="shared" si="27"/>
        <v/>
      </c>
      <c r="R140" s="39" t="str">
        <f t="shared" si="28"/>
        <v/>
      </c>
      <c r="S140" s="168" t="str">
        <f t="shared" si="29"/>
        <v/>
      </c>
      <c r="T140" s="140"/>
      <c r="U140" s="39" t="str">
        <f t="shared" si="30"/>
        <v/>
      </c>
      <c r="V140" s="39"/>
      <c r="W140" s="138"/>
    </row>
    <row r="141" spans="2:23" ht="18" customHeight="1" x14ac:dyDescent="0.15">
      <c r="B141" s="144" t="str">
        <f t="shared" ca="1" si="31"/>
        <v>-</v>
      </c>
      <c r="C141" s="135"/>
      <c r="D141" s="135"/>
      <c r="E141" s="141"/>
      <c r="F141" s="139"/>
      <c r="G141" s="126"/>
      <c r="H141" s="126"/>
      <c r="I141" s="126"/>
      <c r="J141" s="126"/>
      <c r="K141" s="127"/>
      <c r="L141" s="127"/>
      <c r="M141" s="127"/>
      <c r="N141" s="143"/>
      <c r="O141" s="143"/>
      <c r="P141" s="39" t="str">
        <f t="shared" si="26"/>
        <v/>
      </c>
      <c r="Q141" s="39" t="str">
        <f t="shared" si="27"/>
        <v/>
      </c>
      <c r="R141" s="39" t="str">
        <f t="shared" si="28"/>
        <v/>
      </c>
      <c r="S141" s="168" t="str">
        <f t="shared" si="29"/>
        <v/>
      </c>
      <c r="T141" s="140"/>
      <c r="U141" s="39" t="str">
        <f t="shared" si="30"/>
        <v/>
      </c>
      <c r="V141" s="39"/>
      <c r="W141" s="138"/>
    </row>
    <row r="142" spans="2:23" ht="18" customHeight="1" x14ac:dyDescent="0.15">
      <c r="B142" s="144" t="str">
        <f t="shared" ca="1" si="31"/>
        <v>-</v>
      </c>
      <c r="C142" s="135"/>
      <c r="D142" s="135"/>
      <c r="E142" s="141"/>
      <c r="F142" s="139"/>
      <c r="G142" s="126"/>
      <c r="H142" s="126"/>
      <c r="I142" s="126"/>
      <c r="J142" s="126"/>
      <c r="K142" s="127"/>
      <c r="L142" s="127"/>
      <c r="M142" s="127"/>
      <c r="N142" s="143"/>
      <c r="O142" s="143"/>
      <c r="P142" s="39" t="str">
        <f t="shared" si="26"/>
        <v/>
      </c>
      <c r="Q142" s="39" t="str">
        <f t="shared" si="27"/>
        <v/>
      </c>
      <c r="R142" s="39" t="str">
        <f t="shared" si="28"/>
        <v/>
      </c>
      <c r="S142" s="168" t="str">
        <f t="shared" si="29"/>
        <v/>
      </c>
      <c r="T142" s="140"/>
      <c r="U142" s="39" t="str">
        <f t="shared" si="30"/>
        <v/>
      </c>
      <c r="V142" s="39"/>
      <c r="W142" s="138"/>
    </row>
    <row r="143" spans="2:23" ht="18" customHeight="1" x14ac:dyDescent="0.15">
      <c r="B143" s="144" t="str">
        <f t="shared" ca="1" si="31"/>
        <v>-</v>
      </c>
      <c r="C143" s="135"/>
      <c r="D143" s="135"/>
      <c r="E143" s="141"/>
      <c r="F143" s="139"/>
      <c r="G143" s="126"/>
      <c r="H143" s="126"/>
      <c r="I143" s="126"/>
      <c r="J143" s="126"/>
      <c r="K143" s="127"/>
      <c r="L143" s="127"/>
      <c r="M143" s="127"/>
      <c r="N143" s="143"/>
      <c r="O143" s="143"/>
      <c r="P143" s="39" t="str">
        <f t="shared" si="26"/>
        <v/>
      </c>
      <c r="Q143" s="39" t="str">
        <f t="shared" si="27"/>
        <v/>
      </c>
      <c r="R143" s="39" t="str">
        <f t="shared" si="28"/>
        <v/>
      </c>
      <c r="S143" s="168" t="str">
        <f t="shared" si="29"/>
        <v/>
      </c>
      <c r="T143" s="140"/>
      <c r="U143" s="39" t="str">
        <f t="shared" si="30"/>
        <v/>
      </c>
      <c r="V143" s="39"/>
      <c r="W143" s="138"/>
    </row>
    <row r="144" spans="2:23" ht="18" customHeight="1" x14ac:dyDescent="0.15">
      <c r="B144" s="144" t="str">
        <f t="shared" ca="1" si="31"/>
        <v>-</v>
      </c>
      <c r="C144" s="135"/>
      <c r="D144" s="135"/>
      <c r="E144" s="141"/>
      <c r="F144" s="139"/>
      <c r="G144" s="126"/>
      <c r="H144" s="126"/>
      <c r="I144" s="126"/>
      <c r="J144" s="126"/>
      <c r="K144" s="127"/>
      <c r="L144" s="127"/>
      <c r="M144" s="127"/>
      <c r="N144" s="143"/>
      <c r="O144" s="143"/>
      <c r="P144" s="39" t="str">
        <f t="shared" si="26"/>
        <v/>
      </c>
      <c r="Q144" s="39" t="str">
        <f t="shared" si="27"/>
        <v/>
      </c>
      <c r="R144" s="39" t="str">
        <f t="shared" si="28"/>
        <v/>
      </c>
      <c r="S144" s="168" t="str">
        <f t="shared" si="29"/>
        <v/>
      </c>
      <c r="T144" s="140"/>
      <c r="U144" s="39" t="str">
        <f t="shared" si="30"/>
        <v/>
      </c>
      <c r="V144" s="39"/>
      <c r="W144" s="138"/>
    </row>
    <row r="145" spans="2:23" ht="18" customHeight="1" x14ac:dyDescent="0.15">
      <c r="B145" s="144" t="str">
        <f t="shared" ca="1" si="31"/>
        <v>-</v>
      </c>
      <c r="C145" s="135"/>
      <c r="D145" s="135"/>
      <c r="E145" s="141"/>
      <c r="F145" s="139"/>
      <c r="G145" s="126"/>
      <c r="H145" s="126"/>
      <c r="I145" s="126"/>
      <c r="J145" s="126"/>
      <c r="K145" s="127"/>
      <c r="L145" s="127"/>
      <c r="M145" s="127"/>
      <c r="N145" s="143"/>
      <c r="O145" s="143"/>
      <c r="P145" s="39" t="str">
        <f t="shared" si="26"/>
        <v/>
      </c>
      <c r="Q145" s="39" t="str">
        <f t="shared" si="27"/>
        <v/>
      </c>
      <c r="R145" s="39" t="str">
        <f t="shared" si="28"/>
        <v/>
      </c>
      <c r="S145" s="168" t="str">
        <f t="shared" si="29"/>
        <v/>
      </c>
      <c r="T145" s="140"/>
      <c r="U145" s="39" t="str">
        <f t="shared" si="30"/>
        <v/>
      </c>
      <c r="V145" s="39"/>
      <c r="W145" s="138"/>
    </row>
    <row r="146" spans="2:23" ht="18" customHeight="1" x14ac:dyDescent="0.15">
      <c r="B146" s="144" t="str">
        <f t="shared" ca="1" si="31"/>
        <v>-</v>
      </c>
      <c r="C146" s="135"/>
      <c r="D146" s="135"/>
      <c r="E146" s="141"/>
      <c r="F146" s="139"/>
      <c r="G146" s="126"/>
      <c r="H146" s="126"/>
      <c r="I146" s="126"/>
      <c r="J146" s="126"/>
      <c r="K146" s="127"/>
      <c r="L146" s="127"/>
      <c r="M146" s="127"/>
      <c r="N146" s="143"/>
      <c r="O146" s="143"/>
      <c r="P146" s="39" t="str">
        <f t="shared" si="26"/>
        <v/>
      </c>
      <c r="Q146" s="39" t="str">
        <f t="shared" si="27"/>
        <v/>
      </c>
      <c r="R146" s="39" t="str">
        <f t="shared" si="28"/>
        <v/>
      </c>
      <c r="S146" s="168" t="str">
        <f t="shared" si="29"/>
        <v/>
      </c>
      <c r="T146" s="140"/>
      <c r="U146" s="39" t="str">
        <f t="shared" si="30"/>
        <v/>
      </c>
      <c r="V146" s="39"/>
      <c r="W146" s="138"/>
    </row>
    <row r="147" spans="2:23" ht="18" customHeight="1" x14ac:dyDescent="0.15">
      <c r="B147" s="144" t="str">
        <f t="shared" ca="1" si="31"/>
        <v>-</v>
      </c>
      <c r="C147" s="135"/>
      <c r="D147" s="135"/>
      <c r="E147" s="141"/>
      <c r="F147" s="139"/>
      <c r="G147" s="126"/>
      <c r="H147" s="126"/>
      <c r="I147" s="126"/>
      <c r="J147" s="126"/>
      <c r="K147" s="127"/>
      <c r="L147" s="127"/>
      <c r="M147" s="127"/>
      <c r="N147" s="143"/>
      <c r="O147" s="143"/>
      <c r="P147" s="39" t="str">
        <f t="shared" si="26"/>
        <v/>
      </c>
      <c r="Q147" s="39" t="str">
        <f t="shared" si="27"/>
        <v/>
      </c>
      <c r="R147" s="39" t="str">
        <f t="shared" si="28"/>
        <v/>
      </c>
      <c r="S147" s="168" t="str">
        <f t="shared" si="29"/>
        <v/>
      </c>
      <c r="T147" s="140"/>
      <c r="U147" s="39" t="str">
        <f t="shared" si="30"/>
        <v/>
      </c>
      <c r="V147" s="39"/>
      <c r="W147" s="138"/>
    </row>
    <row r="148" spans="2:23" ht="18" customHeight="1" x14ac:dyDescent="0.15">
      <c r="B148" s="144" t="str">
        <f t="shared" ca="1" si="31"/>
        <v>-</v>
      </c>
      <c r="C148" s="135"/>
      <c r="D148" s="135"/>
      <c r="E148" s="141"/>
      <c r="F148" s="139"/>
      <c r="G148" s="126"/>
      <c r="H148" s="126"/>
      <c r="I148" s="126"/>
      <c r="J148" s="126"/>
      <c r="K148" s="127"/>
      <c r="L148" s="127"/>
      <c r="M148" s="127"/>
      <c r="N148" s="143"/>
      <c r="O148" s="143"/>
      <c r="P148" s="39" t="str">
        <f t="shared" si="26"/>
        <v/>
      </c>
      <c r="Q148" s="39" t="str">
        <f t="shared" si="27"/>
        <v/>
      </c>
      <c r="R148" s="39" t="str">
        <f t="shared" si="28"/>
        <v/>
      </c>
      <c r="S148" s="168" t="str">
        <f t="shared" si="29"/>
        <v/>
      </c>
      <c r="T148" s="140"/>
      <c r="U148" s="39" t="str">
        <f t="shared" si="30"/>
        <v/>
      </c>
      <c r="V148" s="39"/>
      <c r="W148" s="138"/>
    </row>
    <row r="149" spans="2:23" ht="18" customHeight="1" x14ac:dyDescent="0.15">
      <c r="B149" s="144" t="str">
        <f t="shared" ca="1" si="31"/>
        <v>-</v>
      </c>
      <c r="C149" s="135"/>
      <c r="D149" s="135"/>
      <c r="E149" s="141"/>
      <c r="F149" s="139"/>
      <c r="G149" s="126"/>
      <c r="H149" s="126"/>
      <c r="I149" s="126"/>
      <c r="J149" s="126"/>
      <c r="K149" s="127"/>
      <c r="L149" s="127"/>
      <c r="M149" s="127"/>
      <c r="N149" s="143"/>
      <c r="O149" s="143"/>
      <c r="P149" s="39" t="str">
        <f t="shared" si="26"/>
        <v/>
      </c>
      <c r="Q149" s="39" t="str">
        <f t="shared" si="27"/>
        <v/>
      </c>
      <c r="R149" s="39" t="str">
        <f t="shared" si="28"/>
        <v/>
      </c>
      <c r="S149" s="168" t="str">
        <f t="shared" si="29"/>
        <v/>
      </c>
      <c r="T149" s="140"/>
      <c r="U149" s="39" t="str">
        <f t="shared" si="30"/>
        <v/>
      </c>
      <c r="V149" s="39"/>
      <c r="W149" s="138"/>
    </row>
    <row r="150" spans="2:23" ht="18" customHeight="1" x14ac:dyDescent="0.15">
      <c r="B150" s="144" t="str">
        <f t="shared" ca="1" si="31"/>
        <v>-</v>
      </c>
      <c r="C150" s="135"/>
      <c r="D150" s="135"/>
      <c r="E150" s="141"/>
      <c r="F150" s="139"/>
      <c r="G150" s="126"/>
      <c r="H150" s="126"/>
      <c r="I150" s="126"/>
      <c r="J150" s="126"/>
      <c r="K150" s="127"/>
      <c r="L150" s="127"/>
      <c r="M150" s="127"/>
      <c r="N150" s="143"/>
      <c r="O150" s="143"/>
      <c r="P150" s="39" t="str">
        <f t="shared" si="26"/>
        <v/>
      </c>
      <c r="Q150" s="39" t="str">
        <f t="shared" si="27"/>
        <v/>
      </c>
      <c r="R150" s="39" t="str">
        <f t="shared" si="28"/>
        <v/>
      </c>
      <c r="S150" s="168" t="str">
        <f t="shared" si="29"/>
        <v/>
      </c>
      <c r="T150" s="140"/>
      <c r="U150" s="39" t="str">
        <f t="shared" si="30"/>
        <v/>
      </c>
      <c r="V150" s="39"/>
      <c r="W150" s="138"/>
    </row>
    <row r="151" spans="2:23" ht="18" customHeight="1" x14ac:dyDescent="0.15">
      <c r="B151" s="144" t="str">
        <f t="shared" ca="1" si="31"/>
        <v>-</v>
      </c>
      <c r="C151" s="135"/>
      <c r="D151" s="135"/>
      <c r="E151" s="141"/>
      <c r="F151" s="139"/>
      <c r="G151" s="126"/>
      <c r="H151" s="126"/>
      <c r="I151" s="126"/>
      <c r="J151" s="126"/>
      <c r="K151" s="127"/>
      <c r="L151" s="127"/>
      <c r="M151" s="127"/>
      <c r="N151" s="143"/>
      <c r="O151" s="143"/>
      <c r="P151" s="39" t="str">
        <f t="shared" si="26"/>
        <v/>
      </c>
      <c r="Q151" s="39" t="str">
        <f t="shared" si="27"/>
        <v/>
      </c>
      <c r="R151" s="39" t="str">
        <f t="shared" si="28"/>
        <v/>
      </c>
      <c r="S151" s="168" t="str">
        <f t="shared" si="29"/>
        <v/>
      </c>
      <c r="T151" s="140"/>
      <c r="U151" s="39" t="str">
        <f t="shared" si="30"/>
        <v/>
      </c>
      <c r="V151" s="39"/>
      <c r="W151" s="138"/>
    </row>
    <row r="152" spans="2:23" ht="18" customHeight="1" x14ac:dyDescent="0.15">
      <c r="B152" s="144" t="str">
        <f t="shared" ca="1" si="31"/>
        <v>-</v>
      </c>
      <c r="C152" s="135"/>
      <c r="D152" s="135"/>
      <c r="E152" s="141"/>
      <c r="F152" s="139"/>
      <c r="G152" s="126"/>
      <c r="H152" s="126"/>
      <c r="I152" s="126"/>
      <c r="J152" s="126"/>
      <c r="K152" s="127"/>
      <c r="L152" s="127"/>
      <c r="M152" s="127"/>
      <c r="N152" s="143"/>
      <c r="O152" s="143"/>
      <c r="P152" s="39" t="str">
        <f t="shared" si="26"/>
        <v/>
      </c>
      <c r="Q152" s="39" t="str">
        <f t="shared" si="27"/>
        <v/>
      </c>
      <c r="R152" s="39" t="str">
        <f t="shared" si="28"/>
        <v/>
      </c>
      <c r="S152" s="168" t="str">
        <f t="shared" si="29"/>
        <v/>
      </c>
      <c r="T152" s="140"/>
      <c r="U152" s="39" t="str">
        <f t="shared" si="30"/>
        <v/>
      </c>
      <c r="V152" s="39"/>
      <c r="W152" s="138"/>
    </row>
    <row r="153" spans="2:23" ht="18" customHeight="1" x14ac:dyDescent="0.15">
      <c r="B153" s="144" t="str">
        <f t="shared" ca="1" si="31"/>
        <v>-</v>
      </c>
      <c r="C153" s="135"/>
      <c r="D153" s="135"/>
      <c r="E153" s="141"/>
      <c r="F153" s="139"/>
      <c r="G153" s="126"/>
      <c r="H153" s="126"/>
      <c r="I153" s="126"/>
      <c r="J153" s="126"/>
      <c r="K153" s="127"/>
      <c r="L153" s="127"/>
      <c r="M153" s="127"/>
      <c r="N153" s="143"/>
      <c r="O153" s="143"/>
      <c r="P153" s="39" t="str">
        <f t="shared" si="26"/>
        <v/>
      </c>
      <c r="Q153" s="39" t="str">
        <f t="shared" si="27"/>
        <v/>
      </c>
      <c r="R153" s="39" t="str">
        <f t="shared" si="28"/>
        <v/>
      </c>
      <c r="S153" s="168" t="str">
        <f t="shared" si="29"/>
        <v/>
      </c>
      <c r="T153" s="140"/>
      <c r="U153" s="39" t="str">
        <f t="shared" si="30"/>
        <v/>
      </c>
      <c r="V153" s="39"/>
      <c r="W153" s="138"/>
    </row>
    <row r="154" spans="2:23" ht="18" customHeight="1" x14ac:dyDescent="0.15">
      <c r="B154" s="144" t="str">
        <f t="shared" ca="1" si="31"/>
        <v>-</v>
      </c>
      <c r="C154" s="135"/>
      <c r="D154" s="135"/>
      <c r="E154" s="141"/>
      <c r="F154" s="139"/>
      <c r="G154" s="126"/>
      <c r="H154" s="126"/>
      <c r="I154" s="126"/>
      <c r="J154" s="126"/>
      <c r="K154" s="127"/>
      <c r="L154" s="127"/>
      <c r="M154" s="127"/>
      <c r="N154" s="143"/>
      <c r="O154" s="143"/>
      <c r="P154" s="39" t="str">
        <f t="shared" si="26"/>
        <v/>
      </c>
      <c r="Q154" s="39" t="str">
        <f t="shared" si="27"/>
        <v/>
      </c>
      <c r="R154" s="39" t="str">
        <f t="shared" si="28"/>
        <v/>
      </c>
      <c r="S154" s="168" t="str">
        <f t="shared" si="29"/>
        <v/>
      </c>
      <c r="T154" s="140"/>
      <c r="U154" s="39" t="str">
        <f t="shared" si="30"/>
        <v/>
      </c>
      <c r="V154" s="39"/>
      <c r="W154" s="138"/>
    </row>
    <row r="155" spans="2:23" ht="18" customHeight="1" x14ac:dyDescent="0.15">
      <c r="B155" s="144" t="str">
        <f t="shared" ca="1" si="31"/>
        <v>-</v>
      </c>
      <c r="C155" s="135"/>
      <c r="D155" s="135"/>
      <c r="E155" s="141"/>
      <c r="F155" s="139"/>
      <c r="G155" s="126"/>
      <c r="H155" s="126"/>
      <c r="I155" s="126"/>
      <c r="J155" s="126"/>
      <c r="K155" s="127"/>
      <c r="L155" s="127"/>
      <c r="M155" s="127"/>
      <c r="N155" s="143"/>
      <c r="O155" s="143"/>
      <c r="P155" s="39" t="str">
        <f t="shared" si="26"/>
        <v/>
      </c>
      <c r="Q155" s="39" t="str">
        <f t="shared" si="27"/>
        <v/>
      </c>
      <c r="R155" s="39" t="str">
        <f t="shared" si="28"/>
        <v/>
      </c>
      <c r="S155" s="168" t="str">
        <f t="shared" si="29"/>
        <v/>
      </c>
      <c r="T155" s="140"/>
      <c r="U155" s="39" t="str">
        <f t="shared" si="30"/>
        <v/>
      </c>
      <c r="V155" s="39"/>
      <c r="W155" s="138"/>
    </row>
    <row r="156" spans="2:23" ht="18" customHeight="1" x14ac:dyDescent="0.15">
      <c r="B156" s="144" t="str">
        <f t="shared" ca="1" si="31"/>
        <v>-</v>
      </c>
      <c r="C156" s="135"/>
      <c r="D156" s="135"/>
      <c r="E156" s="141"/>
      <c r="F156" s="139"/>
      <c r="G156" s="126"/>
      <c r="H156" s="126"/>
      <c r="I156" s="126"/>
      <c r="J156" s="126"/>
      <c r="K156" s="127"/>
      <c r="L156" s="127"/>
      <c r="M156" s="127"/>
      <c r="N156" s="143"/>
      <c r="O156" s="143"/>
      <c r="P156" s="39" t="str">
        <f t="shared" si="26"/>
        <v/>
      </c>
      <c r="Q156" s="39" t="str">
        <f t="shared" si="27"/>
        <v/>
      </c>
      <c r="R156" s="39" t="str">
        <f t="shared" si="28"/>
        <v/>
      </c>
      <c r="S156" s="168" t="str">
        <f t="shared" si="29"/>
        <v/>
      </c>
      <c r="T156" s="140"/>
      <c r="U156" s="39" t="str">
        <f t="shared" si="30"/>
        <v/>
      </c>
      <c r="V156" s="39"/>
      <c r="W156" s="138"/>
    </row>
    <row r="157" spans="2:23" ht="18" customHeight="1" x14ac:dyDescent="0.15">
      <c r="B157" s="144" t="str">
        <f t="shared" ca="1" si="31"/>
        <v>-</v>
      </c>
      <c r="C157" s="135"/>
      <c r="D157" s="135"/>
      <c r="E157" s="141"/>
      <c r="F157" s="139"/>
      <c r="G157" s="126"/>
      <c r="H157" s="126"/>
      <c r="I157" s="126"/>
      <c r="J157" s="126"/>
      <c r="K157" s="127"/>
      <c r="L157" s="127"/>
      <c r="M157" s="127"/>
      <c r="N157" s="143"/>
      <c r="O157" s="143"/>
      <c r="P157" s="39" t="str">
        <f t="shared" si="26"/>
        <v/>
      </c>
      <c r="Q157" s="39" t="str">
        <f t="shared" si="27"/>
        <v/>
      </c>
      <c r="R157" s="39" t="str">
        <f t="shared" si="28"/>
        <v/>
      </c>
      <c r="S157" s="168" t="str">
        <f t="shared" si="29"/>
        <v/>
      </c>
      <c r="T157" s="140"/>
      <c r="U157" s="39" t="str">
        <f t="shared" si="30"/>
        <v/>
      </c>
      <c r="V157" s="39"/>
      <c r="W157" s="138"/>
    </row>
    <row r="158" spans="2:23" ht="18" customHeight="1" x14ac:dyDescent="0.15">
      <c r="B158" s="144" t="str">
        <f t="shared" ca="1" si="31"/>
        <v>-</v>
      </c>
      <c r="C158" s="135"/>
      <c r="D158" s="135"/>
      <c r="E158" s="141"/>
      <c r="F158" s="139"/>
      <c r="G158" s="126"/>
      <c r="H158" s="126"/>
      <c r="I158" s="126"/>
      <c r="J158" s="126"/>
      <c r="K158" s="127"/>
      <c r="L158" s="127"/>
      <c r="M158" s="127"/>
      <c r="N158" s="143"/>
      <c r="O158" s="143"/>
      <c r="P158" s="39" t="str">
        <f t="shared" si="26"/>
        <v/>
      </c>
      <c r="Q158" s="39" t="str">
        <f t="shared" si="27"/>
        <v/>
      </c>
      <c r="R158" s="39" t="str">
        <f t="shared" si="28"/>
        <v/>
      </c>
      <c r="S158" s="168" t="str">
        <f t="shared" si="29"/>
        <v/>
      </c>
      <c r="T158" s="140"/>
      <c r="U158" s="39" t="str">
        <f t="shared" si="30"/>
        <v/>
      </c>
      <c r="V158" s="39"/>
      <c r="W158" s="138"/>
    </row>
    <row r="159" spans="2:23" ht="18" customHeight="1" x14ac:dyDescent="0.15">
      <c r="B159" s="144" t="str">
        <f t="shared" ca="1" si="31"/>
        <v>-</v>
      </c>
      <c r="C159" s="135"/>
      <c r="D159" s="135"/>
      <c r="E159" s="141"/>
      <c r="F159" s="139"/>
      <c r="G159" s="126"/>
      <c r="H159" s="126"/>
      <c r="I159" s="126"/>
      <c r="J159" s="126"/>
      <c r="K159" s="127"/>
      <c r="L159" s="127"/>
      <c r="M159" s="127"/>
      <c r="N159" s="143"/>
      <c r="O159" s="143"/>
      <c r="P159" s="39" t="str">
        <f t="shared" si="26"/>
        <v/>
      </c>
      <c r="Q159" s="39" t="str">
        <f t="shared" si="27"/>
        <v/>
      </c>
      <c r="R159" s="39" t="str">
        <f t="shared" si="28"/>
        <v/>
      </c>
      <c r="S159" s="168" t="str">
        <f t="shared" si="29"/>
        <v/>
      </c>
      <c r="T159" s="140"/>
      <c r="U159" s="39" t="str">
        <f t="shared" si="30"/>
        <v/>
      </c>
      <c r="V159" s="39"/>
      <c r="W159" s="138"/>
    </row>
    <row r="160" spans="2:23" ht="18" customHeight="1" x14ac:dyDescent="0.15">
      <c r="B160" s="144" t="str">
        <f t="shared" ca="1" si="31"/>
        <v>-</v>
      </c>
      <c r="C160" s="135"/>
      <c r="D160" s="135"/>
      <c r="E160" s="141"/>
      <c r="F160" s="139"/>
      <c r="G160" s="126"/>
      <c r="H160" s="126"/>
      <c r="I160" s="126"/>
      <c r="J160" s="126"/>
      <c r="K160" s="127"/>
      <c r="L160" s="127"/>
      <c r="M160" s="127"/>
      <c r="N160" s="143"/>
      <c r="O160" s="143"/>
      <c r="P160" s="39" t="str">
        <f t="shared" si="26"/>
        <v/>
      </c>
      <c r="Q160" s="39" t="str">
        <f t="shared" si="27"/>
        <v/>
      </c>
      <c r="R160" s="39" t="str">
        <f t="shared" si="28"/>
        <v/>
      </c>
      <c r="S160" s="168" t="str">
        <f t="shared" si="29"/>
        <v/>
      </c>
      <c r="T160" s="140"/>
      <c r="U160" s="39" t="str">
        <f t="shared" si="30"/>
        <v/>
      </c>
      <c r="V160" s="39"/>
      <c r="W160" s="138"/>
    </row>
    <row r="161" spans="2:23" ht="18" customHeight="1" x14ac:dyDescent="0.15">
      <c r="B161" s="144" t="str">
        <f t="shared" ca="1" si="31"/>
        <v>-</v>
      </c>
      <c r="C161" s="135"/>
      <c r="D161" s="135"/>
      <c r="E161" s="141"/>
      <c r="F161" s="139"/>
      <c r="G161" s="126"/>
      <c r="H161" s="126"/>
      <c r="I161" s="126"/>
      <c r="J161" s="126"/>
      <c r="K161" s="127"/>
      <c r="L161" s="127"/>
      <c r="M161" s="127"/>
      <c r="N161" s="143"/>
      <c r="O161" s="143"/>
      <c r="P161" s="39" t="str">
        <f t="shared" si="26"/>
        <v/>
      </c>
      <c r="Q161" s="39" t="str">
        <f t="shared" si="27"/>
        <v/>
      </c>
      <c r="R161" s="39" t="str">
        <f t="shared" si="28"/>
        <v/>
      </c>
      <c r="S161" s="168" t="str">
        <f t="shared" si="29"/>
        <v/>
      </c>
      <c r="T161" s="140"/>
      <c r="U161" s="39" t="str">
        <f t="shared" si="30"/>
        <v/>
      </c>
      <c r="V161" s="39"/>
      <c r="W161" s="138"/>
    </row>
    <row r="162" spans="2:23" ht="18" customHeight="1" x14ac:dyDescent="0.15">
      <c r="B162" s="144" t="str">
        <f t="shared" ca="1" si="31"/>
        <v>-</v>
      </c>
      <c r="C162" s="135"/>
      <c r="D162" s="135"/>
      <c r="E162" s="141"/>
      <c r="F162" s="139"/>
      <c r="G162" s="126"/>
      <c r="H162" s="126"/>
      <c r="I162" s="126"/>
      <c r="J162" s="126"/>
      <c r="K162" s="127"/>
      <c r="L162" s="127"/>
      <c r="M162" s="127"/>
      <c r="N162" s="143"/>
      <c r="O162" s="143"/>
      <c r="P162" s="39" t="str">
        <f t="shared" si="26"/>
        <v/>
      </c>
      <c r="Q162" s="39" t="str">
        <f t="shared" si="27"/>
        <v/>
      </c>
      <c r="R162" s="39" t="str">
        <f t="shared" si="28"/>
        <v/>
      </c>
      <c r="S162" s="168" t="str">
        <f t="shared" si="29"/>
        <v/>
      </c>
      <c r="T162" s="140"/>
      <c r="U162" s="39" t="str">
        <f t="shared" si="30"/>
        <v/>
      </c>
      <c r="V162" s="39"/>
      <c r="W162" s="138"/>
    </row>
    <row r="163" spans="2:23" ht="18" customHeight="1" x14ac:dyDescent="0.15">
      <c r="B163" s="144" t="str">
        <f t="shared" ca="1" si="31"/>
        <v>-</v>
      </c>
      <c r="C163" s="135"/>
      <c r="D163" s="135"/>
      <c r="E163" s="141"/>
      <c r="F163" s="139"/>
      <c r="G163" s="126"/>
      <c r="H163" s="126"/>
      <c r="I163" s="126"/>
      <c r="J163" s="126"/>
      <c r="K163" s="127"/>
      <c r="L163" s="127"/>
      <c r="M163" s="127"/>
      <c r="N163" s="143"/>
      <c r="O163" s="143"/>
      <c r="P163" s="39" t="str">
        <f t="shared" si="26"/>
        <v/>
      </c>
      <c r="Q163" s="39" t="str">
        <f t="shared" si="27"/>
        <v/>
      </c>
      <c r="R163" s="39" t="str">
        <f t="shared" si="28"/>
        <v/>
      </c>
      <c r="S163" s="168" t="str">
        <f t="shared" si="29"/>
        <v/>
      </c>
      <c r="T163" s="140"/>
      <c r="U163" s="39" t="str">
        <f t="shared" si="30"/>
        <v/>
      </c>
      <c r="V163" s="39"/>
      <c r="W163" s="138"/>
    </row>
    <row r="164" spans="2:23" ht="18" customHeight="1" x14ac:dyDescent="0.15">
      <c r="B164" s="144" t="str">
        <f t="shared" ca="1" si="31"/>
        <v>-</v>
      </c>
      <c r="C164" s="135"/>
      <c r="D164" s="135"/>
      <c r="E164" s="141"/>
      <c r="F164" s="139"/>
      <c r="G164" s="126"/>
      <c r="H164" s="126"/>
      <c r="I164" s="126"/>
      <c r="J164" s="126"/>
      <c r="K164" s="127"/>
      <c r="L164" s="127"/>
      <c r="M164" s="127"/>
      <c r="N164" s="143"/>
      <c r="O164" s="143"/>
      <c r="P164" s="39" t="str">
        <f t="shared" si="26"/>
        <v/>
      </c>
      <c r="Q164" s="39" t="str">
        <f t="shared" si="27"/>
        <v/>
      </c>
      <c r="R164" s="39" t="str">
        <f t="shared" si="28"/>
        <v/>
      </c>
      <c r="S164" s="168" t="str">
        <f t="shared" si="29"/>
        <v/>
      </c>
      <c r="T164" s="140"/>
      <c r="U164" s="39" t="str">
        <f t="shared" si="30"/>
        <v/>
      </c>
      <c r="V164" s="39"/>
      <c r="W164" s="138"/>
    </row>
    <row r="165" spans="2:23" ht="18" customHeight="1" x14ac:dyDescent="0.15">
      <c r="B165" s="144" t="str">
        <f t="shared" ca="1" si="31"/>
        <v>-</v>
      </c>
      <c r="C165" s="135"/>
      <c r="D165" s="135"/>
      <c r="E165" s="141"/>
      <c r="F165" s="139"/>
      <c r="G165" s="126"/>
      <c r="H165" s="126"/>
      <c r="I165" s="126"/>
      <c r="J165" s="126"/>
      <c r="K165" s="127"/>
      <c r="L165" s="127"/>
      <c r="M165" s="127"/>
      <c r="N165" s="143"/>
      <c r="O165" s="143"/>
      <c r="P165" s="39" t="str">
        <f t="shared" si="26"/>
        <v/>
      </c>
      <c r="Q165" s="39" t="str">
        <f t="shared" si="27"/>
        <v/>
      </c>
      <c r="R165" s="39" t="str">
        <f t="shared" si="28"/>
        <v/>
      </c>
      <c r="S165" s="168" t="str">
        <f t="shared" si="29"/>
        <v/>
      </c>
      <c r="T165" s="140"/>
      <c r="U165" s="39" t="str">
        <f t="shared" si="30"/>
        <v/>
      </c>
      <c r="V165" s="39"/>
      <c r="W165" s="138"/>
    </row>
    <row r="166" spans="2:23" ht="18" customHeight="1" x14ac:dyDescent="0.15">
      <c r="B166" s="144" t="str">
        <f t="shared" ca="1" si="31"/>
        <v>-</v>
      </c>
      <c r="C166" s="135"/>
      <c r="D166" s="135"/>
      <c r="E166" s="141"/>
      <c r="F166" s="139"/>
      <c r="G166" s="126"/>
      <c r="H166" s="126"/>
      <c r="I166" s="126"/>
      <c r="J166" s="126"/>
      <c r="K166" s="127"/>
      <c r="L166" s="127"/>
      <c r="M166" s="127"/>
      <c r="N166" s="143"/>
      <c r="O166" s="143"/>
      <c r="P166" s="39" t="str">
        <f t="shared" si="26"/>
        <v/>
      </c>
      <c r="Q166" s="39" t="str">
        <f t="shared" si="27"/>
        <v/>
      </c>
      <c r="R166" s="39" t="str">
        <f t="shared" si="28"/>
        <v/>
      </c>
      <c r="S166" s="168" t="str">
        <f t="shared" si="29"/>
        <v/>
      </c>
      <c r="T166" s="140"/>
      <c r="U166" s="39" t="str">
        <f t="shared" si="30"/>
        <v/>
      </c>
      <c r="V166" s="39"/>
      <c r="W166" s="138"/>
    </row>
    <row r="167" spans="2:23" ht="18" customHeight="1" x14ac:dyDescent="0.15">
      <c r="B167" s="144" t="str">
        <f t="shared" ca="1" si="31"/>
        <v>-</v>
      </c>
      <c r="C167" s="135"/>
      <c r="D167" s="135"/>
      <c r="E167" s="141"/>
      <c r="F167" s="139"/>
      <c r="G167" s="126"/>
      <c r="H167" s="126"/>
      <c r="I167" s="126"/>
      <c r="J167" s="126"/>
      <c r="K167" s="127"/>
      <c r="L167" s="127"/>
      <c r="M167" s="127"/>
      <c r="N167" s="143"/>
      <c r="O167" s="143"/>
      <c r="P167" s="39" t="str">
        <f t="shared" si="26"/>
        <v/>
      </c>
      <c r="Q167" s="39" t="str">
        <f t="shared" si="27"/>
        <v/>
      </c>
      <c r="R167" s="39" t="str">
        <f t="shared" si="28"/>
        <v/>
      </c>
      <c r="S167" s="168" t="str">
        <f t="shared" si="29"/>
        <v/>
      </c>
      <c r="T167" s="140"/>
      <c r="U167" s="39" t="str">
        <f t="shared" si="30"/>
        <v/>
      </c>
      <c r="V167" s="39"/>
      <c r="W167" s="138"/>
    </row>
    <row r="168" spans="2:23" ht="18" customHeight="1" x14ac:dyDescent="0.15">
      <c r="B168" s="144" t="str">
        <f t="shared" ca="1" si="31"/>
        <v>-</v>
      </c>
      <c r="C168" s="135"/>
      <c r="D168" s="135"/>
      <c r="E168" s="141"/>
      <c r="F168" s="139"/>
      <c r="G168" s="126"/>
      <c r="H168" s="126"/>
      <c r="I168" s="126"/>
      <c r="J168" s="126"/>
      <c r="K168" s="127"/>
      <c r="L168" s="127"/>
      <c r="M168" s="127"/>
      <c r="N168" s="143"/>
      <c r="O168" s="143"/>
      <c r="P168" s="39" t="str">
        <f t="shared" si="26"/>
        <v/>
      </c>
      <c r="Q168" s="39" t="str">
        <f t="shared" si="27"/>
        <v/>
      </c>
      <c r="R168" s="39" t="str">
        <f t="shared" si="28"/>
        <v/>
      </c>
      <c r="S168" s="168" t="str">
        <f t="shared" si="29"/>
        <v/>
      </c>
      <c r="T168" s="140"/>
      <c r="U168" s="39" t="str">
        <f t="shared" si="30"/>
        <v/>
      </c>
      <c r="V168" s="39"/>
      <c r="W168" s="138"/>
    </row>
    <row r="169" spans="2:23" ht="18" customHeight="1" x14ac:dyDescent="0.15">
      <c r="B169" s="144" t="str">
        <f t="shared" ca="1" si="31"/>
        <v>-</v>
      </c>
      <c r="C169" s="135"/>
      <c r="D169" s="135"/>
      <c r="E169" s="141"/>
      <c r="F169" s="139"/>
      <c r="G169" s="126"/>
      <c r="H169" s="126"/>
      <c r="I169" s="126"/>
      <c r="J169" s="126"/>
      <c r="K169" s="127"/>
      <c r="L169" s="127"/>
      <c r="M169" s="127"/>
      <c r="N169" s="143"/>
      <c r="O169" s="143"/>
      <c r="P169" s="39" t="str">
        <f t="shared" si="26"/>
        <v/>
      </c>
      <c r="Q169" s="39" t="str">
        <f t="shared" si="27"/>
        <v/>
      </c>
      <c r="R169" s="39" t="str">
        <f t="shared" si="28"/>
        <v/>
      </c>
      <c r="S169" s="168" t="str">
        <f t="shared" si="29"/>
        <v/>
      </c>
      <c r="T169" s="140"/>
      <c r="U169" s="39" t="str">
        <f t="shared" si="30"/>
        <v/>
      </c>
      <c r="V169" s="39"/>
      <c r="W169" s="138"/>
    </row>
    <row r="170" spans="2:23" ht="18" customHeight="1" x14ac:dyDescent="0.15">
      <c r="B170" s="144" t="str">
        <f t="shared" ca="1" si="31"/>
        <v>-</v>
      </c>
      <c r="C170" s="135"/>
      <c r="D170" s="135"/>
      <c r="E170" s="141"/>
      <c r="F170" s="139"/>
      <c r="G170" s="126"/>
      <c r="H170" s="126"/>
      <c r="I170" s="126"/>
      <c r="J170" s="126"/>
      <c r="K170" s="127"/>
      <c r="L170" s="127"/>
      <c r="M170" s="127"/>
      <c r="N170" s="143"/>
      <c r="O170" s="143"/>
      <c r="P170" s="39" t="str">
        <f t="shared" si="26"/>
        <v/>
      </c>
      <c r="Q170" s="39" t="str">
        <f t="shared" si="27"/>
        <v/>
      </c>
      <c r="R170" s="39" t="str">
        <f t="shared" si="28"/>
        <v/>
      </c>
      <c r="S170" s="168" t="str">
        <f t="shared" si="29"/>
        <v/>
      </c>
      <c r="T170" s="140"/>
      <c r="U170" s="39" t="str">
        <f t="shared" si="30"/>
        <v/>
      </c>
      <c r="V170" s="39"/>
      <c r="W170" s="138"/>
    </row>
    <row r="171" spans="2:23" ht="18" customHeight="1" x14ac:dyDescent="0.15">
      <c r="B171" s="144" t="str">
        <f t="shared" ca="1" si="31"/>
        <v>-</v>
      </c>
      <c r="C171" s="135"/>
      <c r="D171" s="135"/>
      <c r="E171" s="141"/>
      <c r="F171" s="139"/>
      <c r="G171" s="126"/>
      <c r="H171" s="126"/>
      <c r="I171" s="126"/>
      <c r="J171" s="126"/>
      <c r="K171" s="127"/>
      <c r="L171" s="127"/>
      <c r="M171" s="127"/>
      <c r="N171" s="143"/>
      <c r="O171" s="143"/>
      <c r="P171" s="39" t="str">
        <f t="shared" si="26"/>
        <v/>
      </c>
      <c r="Q171" s="39" t="str">
        <f t="shared" si="27"/>
        <v/>
      </c>
      <c r="R171" s="39" t="str">
        <f t="shared" si="28"/>
        <v/>
      </c>
      <c r="S171" s="168" t="str">
        <f t="shared" si="29"/>
        <v/>
      </c>
      <c r="T171" s="140"/>
      <c r="U171" s="39" t="str">
        <f t="shared" si="30"/>
        <v/>
      </c>
      <c r="V171" s="39"/>
      <c r="W171" s="138"/>
    </row>
    <row r="172" spans="2:23" ht="18" customHeight="1" x14ac:dyDescent="0.15">
      <c r="B172" s="144" t="str">
        <f t="shared" ca="1" si="31"/>
        <v>-</v>
      </c>
      <c r="C172" s="135"/>
      <c r="D172" s="135"/>
      <c r="E172" s="141"/>
      <c r="F172" s="139"/>
      <c r="G172" s="126"/>
      <c r="H172" s="126"/>
      <c r="I172" s="126"/>
      <c r="J172" s="126"/>
      <c r="K172" s="127"/>
      <c r="L172" s="127"/>
      <c r="M172" s="127"/>
      <c r="N172" s="143"/>
      <c r="O172" s="143"/>
      <c r="P172" s="39" t="str">
        <f t="shared" si="26"/>
        <v/>
      </c>
      <c r="Q172" s="39" t="str">
        <f t="shared" si="27"/>
        <v/>
      </c>
      <c r="R172" s="39" t="str">
        <f t="shared" si="28"/>
        <v/>
      </c>
      <c r="S172" s="168" t="str">
        <f t="shared" si="29"/>
        <v/>
      </c>
      <c r="T172" s="140"/>
      <c r="U172" s="39" t="str">
        <f t="shared" si="30"/>
        <v/>
      </c>
      <c r="V172" s="39"/>
      <c r="W172" s="138"/>
    </row>
    <row r="173" spans="2:23" ht="18" customHeight="1" x14ac:dyDescent="0.15">
      <c r="B173" s="144" t="str">
        <f t="shared" ca="1" si="31"/>
        <v>-</v>
      </c>
      <c r="C173" s="135"/>
      <c r="D173" s="135"/>
      <c r="E173" s="141"/>
      <c r="F173" s="139"/>
      <c r="G173" s="126"/>
      <c r="H173" s="126"/>
      <c r="I173" s="126"/>
      <c r="J173" s="126"/>
      <c r="K173" s="127"/>
      <c r="L173" s="127"/>
      <c r="M173" s="127"/>
      <c r="N173" s="143"/>
      <c r="O173" s="143"/>
      <c r="P173" s="39" t="str">
        <f t="shared" si="26"/>
        <v/>
      </c>
      <c r="Q173" s="39" t="str">
        <f t="shared" si="27"/>
        <v/>
      </c>
      <c r="R173" s="39" t="str">
        <f t="shared" si="28"/>
        <v/>
      </c>
      <c r="S173" s="168" t="str">
        <f t="shared" si="29"/>
        <v/>
      </c>
      <c r="T173" s="140"/>
      <c r="U173" s="39" t="str">
        <f t="shared" si="30"/>
        <v/>
      </c>
      <c r="V173" s="39"/>
      <c r="W173" s="138"/>
    </row>
    <row r="174" spans="2:23" ht="18" customHeight="1" x14ac:dyDescent="0.15">
      <c r="B174" s="144" t="str">
        <f t="shared" ca="1" si="31"/>
        <v>-</v>
      </c>
      <c r="C174" s="135"/>
      <c r="D174" s="135"/>
      <c r="E174" s="141"/>
      <c r="F174" s="139"/>
      <c r="G174" s="126"/>
      <c r="H174" s="126"/>
      <c r="I174" s="126"/>
      <c r="J174" s="126"/>
      <c r="K174" s="127"/>
      <c r="L174" s="127"/>
      <c r="M174" s="127"/>
      <c r="N174" s="143"/>
      <c r="O174" s="143"/>
      <c r="P174" s="39" t="str">
        <f t="shared" si="26"/>
        <v/>
      </c>
      <c r="Q174" s="39" t="str">
        <f t="shared" si="27"/>
        <v/>
      </c>
      <c r="R174" s="39" t="str">
        <f t="shared" si="28"/>
        <v/>
      </c>
      <c r="S174" s="168" t="str">
        <f t="shared" si="29"/>
        <v/>
      </c>
      <c r="T174" s="140"/>
      <c r="U174" s="39" t="str">
        <f t="shared" si="30"/>
        <v/>
      </c>
      <c r="V174" s="39"/>
      <c r="W174" s="138"/>
    </row>
    <row r="175" spans="2:23" ht="18" customHeight="1" x14ac:dyDescent="0.15">
      <c r="B175" s="144" t="str">
        <f t="shared" ca="1" si="31"/>
        <v>-</v>
      </c>
      <c r="C175" s="135"/>
      <c r="D175" s="135"/>
      <c r="E175" s="141"/>
      <c r="F175" s="139"/>
      <c r="G175" s="126"/>
      <c r="H175" s="126"/>
      <c r="I175" s="126"/>
      <c r="J175" s="126"/>
      <c r="K175" s="127"/>
      <c r="L175" s="127"/>
      <c r="M175" s="127"/>
      <c r="N175" s="143"/>
      <c r="O175" s="143"/>
      <c r="P175" s="39" t="str">
        <f t="shared" si="26"/>
        <v/>
      </c>
      <c r="Q175" s="39" t="str">
        <f t="shared" si="27"/>
        <v/>
      </c>
      <c r="R175" s="39" t="str">
        <f t="shared" si="28"/>
        <v/>
      </c>
      <c r="S175" s="168" t="str">
        <f t="shared" si="29"/>
        <v/>
      </c>
      <c r="T175" s="140"/>
      <c r="U175" s="39" t="str">
        <f t="shared" si="30"/>
        <v/>
      </c>
      <c r="V175" s="39"/>
      <c r="W175" s="138"/>
    </row>
    <row r="176" spans="2:23" ht="18" customHeight="1" x14ac:dyDescent="0.15">
      <c r="B176" s="144" t="str">
        <f t="shared" ca="1" si="31"/>
        <v>-</v>
      </c>
      <c r="C176" s="135"/>
      <c r="D176" s="135"/>
      <c r="E176" s="141"/>
      <c r="F176" s="139"/>
      <c r="G176" s="126"/>
      <c r="H176" s="126"/>
      <c r="I176" s="126"/>
      <c r="J176" s="126"/>
      <c r="K176" s="127"/>
      <c r="L176" s="127"/>
      <c r="M176" s="127"/>
      <c r="N176" s="143"/>
      <c r="O176" s="143"/>
      <c r="P176" s="39" t="str">
        <f t="shared" ref="P176:P192" si="32">IF(OR(ISNUMBER(K176),ISNUMBER(L176),ISNUMBER(M176),ISNUMBER(N176),ISNUMBER(O176)),MIN(K176:O176),"")</f>
        <v/>
      </c>
      <c r="Q176" s="39" t="str">
        <f t="shared" ref="Q176:Q192" si="33">IF(OR(ISNUMBER(K176),ISNUMBER(L176),ISNUMBER(M176),ISNUMBER(N176),ISNUMBER(O176)),AVERAGE(K176:O176),"")</f>
        <v/>
      </c>
      <c r="R176" s="39" t="str">
        <f t="shared" ref="R176:R192" si="34">IF(OR(ISNUMBER(K176),ISNUMBER(L176),ISNUMBER(M176),ISNUMBER(N176),ISNUMBER(O176)),MAX(K176:O176),"")</f>
        <v/>
      </c>
      <c r="S176" s="168" t="str">
        <f t="shared" ref="S176:S192" si="35">IF(AND(ISNUMBER(Q176),Q176&lt;&gt;0),MAX(Q176-P176,R176-Q176)/Q176,"")</f>
        <v/>
      </c>
      <c r="T176" s="140"/>
      <c r="U176" s="39" t="str">
        <f t="shared" ref="U176:U192" si="36">IF(T176="N","",Q176)</f>
        <v/>
      </c>
      <c r="V176" s="39"/>
      <c r="W176" s="138"/>
    </row>
    <row r="177" spans="2:23" ht="18" customHeight="1" x14ac:dyDescent="0.15">
      <c r="B177" s="144" t="str">
        <f t="shared" ca="1" si="31"/>
        <v>-</v>
      </c>
      <c r="C177" s="135"/>
      <c r="D177" s="135"/>
      <c r="E177" s="141"/>
      <c r="F177" s="139"/>
      <c r="G177" s="126"/>
      <c r="H177" s="126"/>
      <c r="I177" s="126"/>
      <c r="J177" s="126"/>
      <c r="K177" s="127"/>
      <c r="L177" s="127"/>
      <c r="M177" s="127"/>
      <c r="N177" s="143"/>
      <c r="O177" s="143"/>
      <c r="P177" s="39" t="str">
        <f t="shared" si="32"/>
        <v/>
      </c>
      <c r="Q177" s="39" t="str">
        <f t="shared" si="33"/>
        <v/>
      </c>
      <c r="R177" s="39" t="str">
        <f t="shared" si="34"/>
        <v/>
      </c>
      <c r="S177" s="168" t="str">
        <f t="shared" si="35"/>
        <v/>
      </c>
      <c r="T177" s="140"/>
      <c r="U177" s="39" t="str">
        <f t="shared" si="36"/>
        <v/>
      </c>
      <c r="V177" s="39"/>
      <c r="W177" s="138"/>
    </row>
    <row r="178" spans="2:23" ht="18" customHeight="1" x14ac:dyDescent="0.15">
      <c r="B178" s="144" t="str">
        <f t="shared" ca="1" si="31"/>
        <v>-</v>
      </c>
      <c r="C178" s="135"/>
      <c r="D178" s="135"/>
      <c r="E178" s="141"/>
      <c r="F178" s="139"/>
      <c r="G178" s="126"/>
      <c r="H178" s="126"/>
      <c r="I178" s="126"/>
      <c r="J178" s="126"/>
      <c r="K178" s="127"/>
      <c r="L178" s="127"/>
      <c r="M178" s="127"/>
      <c r="N178" s="143"/>
      <c r="O178" s="143"/>
      <c r="P178" s="39" t="str">
        <f t="shared" si="32"/>
        <v/>
      </c>
      <c r="Q178" s="39" t="str">
        <f t="shared" si="33"/>
        <v/>
      </c>
      <c r="R178" s="39" t="str">
        <f t="shared" si="34"/>
        <v/>
      </c>
      <c r="S178" s="168" t="str">
        <f t="shared" si="35"/>
        <v/>
      </c>
      <c r="T178" s="140"/>
      <c r="U178" s="39" t="str">
        <f t="shared" si="36"/>
        <v/>
      </c>
      <c r="V178" s="39"/>
      <c r="W178" s="138"/>
    </row>
    <row r="179" spans="2:23" ht="18" customHeight="1" x14ac:dyDescent="0.15">
      <c r="B179" s="144" t="str">
        <f t="shared" ca="1" si="31"/>
        <v>-</v>
      </c>
      <c r="C179" s="135"/>
      <c r="D179" s="135"/>
      <c r="E179" s="141"/>
      <c r="F179" s="139"/>
      <c r="G179" s="126"/>
      <c r="H179" s="126"/>
      <c r="I179" s="126"/>
      <c r="J179" s="126"/>
      <c r="K179" s="127"/>
      <c r="L179" s="127"/>
      <c r="M179" s="127"/>
      <c r="N179" s="143"/>
      <c r="O179" s="143"/>
      <c r="P179" s="39" t="str">
        <f t="shared" si="32"/>
        <v/>
      </c>
      <c r="Q179" s="39" t="str">
        <f t="shared" si="33"/>
        <v/>
      </c>
      <c r="R179" s="39" t="str">
        <f t="shared" si="34"/>
        <v/>
      </c>
      <c r="S179" s="168" t="str">
        <f t="shared" si="35"/>
        <v/>
      </c>
      <c r="T179" s="140"/>
      <c r="U179" s="39" t="str">
        <f t="shared" si="36"/>
        <v/>
      </c>
      <c r="V179" s="39"/>
      <c r="W179" s="138"/>
    </row>
    <row r="180" spans="2:23" ht="18" customHeight="1" x14ac:dyDescent="0.15">
      <c r="B180" s="144" t="str">
        <f t="shared" ca="1" si="31"/>
        <v>-</v>
      </c>
      <c r="C180" s="135"/>
      <c r="D180" s="135"/>
      <c r="E180" s="141"/>
      <c r="F180" s="139"/>
      <c r="G180" s="126"/>
      <c r="H180" s="126"/>
      <c r="I180" s="126"/>
      <c r="J180" s="126"/>
      <c r="K180" s="127"/>
      <c r="L180" s="127"/>
      <c r="M180" s="127"/>
      <c r="N180" s="143"/>
      <c r="O180" s="143"/>
      <c r="P180" s="39" t="str">
        <f t="shared" si="32"/>
        <v/>
      </c>
      <c r="Q180" s="39" t="str">
        <f t="shared" si="33"/>
        <v/>
      </c>
      <c r="R180" s="39" t="str">
        <f t="shared" si="34"/>
        <v/>
      </c>
      <c r="S180" s="168" t="str">
        <f t="shared" si="35"/>
        <v/>
      </c>
      <c r="T180" s="140"/>
      <c r="U180" s="39" t="str">
        <f t="shared" si="36"/>
        <v/>
      </c>
      <c r="V180" s="39"/>
      <c r="W180" s="138"/>
    </row>
    <row r="181" spans="2:23" ht="18" customHeight="1" x14ac:dyDescent="0.15">
      <c r="B181" s="144" t="str">
        <f t="shared" ca="1" si="31"/>
        <v>-</v>
      </c>
      <c r="C181" s="135"/>
      <c r="D181" s="135"/>
      <c r="E181" s="141"/>
      <c r="F181" s="139"/>
      <c r="G181" s="126"/>
      <c r="H181" s="126"/>
      <c r="I181" s="126"/>
      <c r="J181" s="126"/>
      <c r="K181" s="127"/>
      <c r="L181" s="127"/>
      <c r="M181" s="127"/>
      <c r="N181" s="143"/>
      <c r="O181" s="143"/>
      <c r="P181" s="39" t="str">
        <f t="shared" si="32"/>
        <v/>
      </c>
      <c r="Q181" s="39" t="str">
        <f t="shared" si="33"/>
        <v/>
      </c>
      <c r="R181" s="39" t="str">
        <f t="shared" si="34"/>
        <v/>
      </c>
      <c r="S181" s="168" t="str">
        <f t="shared" si="35"/>
        <v/>
      </c>
      <c r="T181" s="140"/>
      <c r="U181" s="39" t="str">
        <f t="shared" si="36"/>
        <v/>
      </c>
      <c r="V181" s="39"/>
      <c r="W181" s="138"/>
    </row>
    <row r="182" spans="2:23" ht="18" customHeight="1" x14ac:dyDescent="0.15">
      <c r="B182" s="144" t="str">
        <f t="shared" ca="1" si="31"/>
        <v>-</v>
      </c>
      <c r="C182" s="135"/>
      <c r="D182" s="135"/>
      <c r="E182" s="141"/>
      <c r="F182" s="139"/>
      <c r="G182" s="126"/>
      <c r="H182" s="126"/>
      <c r="I182" s="126"/>
      <c r="J182" s="126"/>
      <c r="K182" s="127"/>
      <c r="L182" s="127"/>
      <c r="M182" s="127"/>
      <c r="N182" s="143"/>
      <c r="O182" s="143"/>
      <c r="P182" s="39" t="str">
        <f t="shared" si="32"/>
        <v/>
      </c>
      <c r="Q182" s="39" t="str">
        <f t="shared" si="33"/>
        <v/>
      </c>
      <c r="R182" s="39" t="str">
        <f t="shared" si="34"/>
        <v/>
      </c>
      <c r="S182" s="168" t="str">
        <f t="shared" si="35"/>
        <v/>
      </c>
      <c r="T182" s="140"/>
      <c r="U182" s="39" t="str">
        <f t="shared" si="36"/>
        <v/>
      </c>
      <c r="V182" s="39"/>
      <c r="W182" s="138"/>
    </row>
    <row r="183" spans="2:23" ht="18" customHeight="1" x14ac:dyDescent="0.15">
      <c r="B183" s="144" t="str">
        <f t="shared" ca="1" si="31"/>
        <v>-</v>
      </c>
      <c r="C183" s="135"/>
      <c r="D183" s="135"/>
      <c r="E183" s="141"/>
      <c r="F183" s="139"/>
      <c r="G183" s="126"/>
      <c r="H183" s="126"/>
      <c r="I183" s="126"/>
      <c r="J183" s="126"/>
      <c r="K183" s="127"/>
      <c r="L183" s="127"/>
      <c r="M183" s="127"/>
      <c r="N183" s="143"/>
      <c r="O183" s="143"/>
      <c r="P183" s="39" t="str">
        <f t="shared" si="32"/>
        <v/>
      </c>
      <c r="Q183" s="39" t="str">
        <f t="shared" si="33"/>
        <v/>
      </c>
      <c r="R183" s="39" t="str">
        <f t="shared" si="34"/>
        <v/>
      </c>
      <c r="S183" s="168" t="str">
        <f t="shared" si="35"/>
        <v/>
      </c>
      <c r="T183" s="140"/>
      <c r="U183" s="39" t="str">
        <f t="shared" si="36"/>
        <v/>
      </c>
      <c r="V183" s="39"/>
      <c r="W183" s="138"/>
    </row>
    <row r="184" spans="2:23" ht="18" customHeight="1" x14ac:dyDescent="0.15">
      <c r="B184" s="144" t="str">
        <f t="shared" ca="1" si="31"/>
        <v>-</v>
      </c>
      <c r="C184" s="135"/>
      <c r="D184" s="135"/>
      <c r="E184" s="141"/>
      <c r="F184" s="139"/>
      <c r="G184" s="126"/>
      <c r="H184" s="126"/>
      <c r="I184" s="126"/>
      <c r="J184" s="126"/>
      <c r="K184" s="127"/>
      <c r="L184" s="127"/>
      <c r="M184" s="127"/>
      <c r="N184" s="143"/>
      <c r="O184" s="143"/>
      <c r="P184" s="39" t="str">
        <f t="shared" si="32"/>
        <v/>
      </c>
      <c r="Q184" s="39" t="str">
        <f t="shared" si="33"/>
        <v/>
      </c>
      <c r="R184" s="39" t="str">
        <f t="shared" si="34"/>
        <v/>
      </c>
      <c r="S184" s="168" t="str">
        <f t="shared" si="35"/>
        <v/>
      </c>
      <c r="T184" s="140"/>
      <c r="U184" s="39" t="str">
        <f t="shared" si="36"/>
        <v/>
      </c>
      <c r="V184" s="39"/>
      <c r="W184" s="138"/>
    </row>
    <row r="185" spans="2:23" ht="18" customHeight="1" x14ac:dyDescent="0.15">
      <c r="B185" s="144" t="str">
        <f t="shared" ca="1" si="31"/>
        <v>-</v>
      </c>
      <c r="C185" s="135"/>
      <c r="D185" s="135"/>
      <c r="E185" s="141"/>
      <c r="F185" s="139"/>
      <c r="G185" s="126"/>
      <c r="H185" s="126"/>
      <c r="I185" s="126"/>
      <c r="J185" s="126"/>
      <c r="K185" s="127"/>
      <c r="L185" s="127"/>
      <c r="M185" s="127"/>
      <c r="N185" s="143"/>
      <c r="O185" s="143"/>
      <c r="P185" s="39" t="str">
        <f t="shared" si="32"/>
        <v/>
      </c>
      <c r="Q185" s="39" t="str">
        <f t="shared" si="33"/>
        <v/>
      </c>
      <c r="R185" s="39" t="str">
        <f t="shared" si="34"/>
        <v/>
      </c>
      <c r="S185" s="168" t="str">
        <f t="shared" si="35"/>
        <v/>
      </c>
      <c r="T185" s="140"/>
      <c r="U185" s="39" t="str">
        <f t="shared" si="36"/>
        <v/>
      </c>
      <c r="V185" s="39"/>
      <c r="W185" s="138"/>
    </row>
    <row r="186" spans="2:23" ht="18" customHeight="1" x14ac:dyDescent="0.15">
      <c r="B186" s="144" t="str">
        <f t="shared" ca="1" si="31"/>
        <v>-</v>
      </c>
      <c r="C186" s="135"/>
      <c r="D186" s="135"/>
      <c r="E186" s="141"/>
      <c r="F186" s="139"/>
      <c r="G186" s="126"/>
      <c r="H186" s="126"/>
      <c r="I186" s="126"/>
      <c r="J186" s="126"/>
      <c r="K186" s="127"/>
      <c r="L186" s="127"/>
      <c r="M186" s="127"/>
      <c r="N186" s="143"/>
      <c r="O186" s="143"/>
      <c r="P186" s="39" t="str">
        <f t="shared" si="32"/>
        <v/>
      </c>
      <c r="Q186" s="39" t="str">
        <f t="shared" si="33"/>
        <v/>
      </c>
      <c r="R186" s="39" t="str">
        <f t="shared" si="34"/>
        <v/>
      </c>
      <c r="S186" s="168" t="str">
        <f t="shared" si="35"/>
        <v/>
      </c>
      <c r="T186" s="140"/>
      <c r="U186" s="39" t="str">
        <f t="shared" si="36"/>
        <v/>
      </c>
      <c r="V186" s="39"/>
      <c r="W186" s="138"/>
    </row>
    <row r="187" spans="2:23" ht="18" customHeight="1" x14ac:dyDescent="0.15">
      <c r="B187" s="144" t="str">
        <f t="shared" ca="1" si="31"/>
        <v>-</v>
      </c>
      <c r="C187" s="135"/>
      <c r="D187" s="135"/>
      <c r="E187" s="141"/>
      <c r="F187" s="139"/>
      <c r="G187" s="126"/>
      <c r="H187" s="126"/>
      <c r="I187" s="126"/>
      <c r="J187" s="126"/>
      <c r="K187" s="127"/>
      <c r="L187" s="127"/>
      <c r="M187" s="127"/>
      <c r="N187" s="143"/>
      <c r="O187" s="143"/>
      <c r="P187" s="39" t="str">
        <f t="shared" si="32"/>
        <v/>
      </c>
      <c r="Q187" s="39" t="str">
        <f t="shared" si="33"/>
        <v/>
      </c>
      <c r="R187" s="39" t="str">
        <f t="shared" si="34"/>
        <v/>
      </c>
      <c r="S187" s="168" t="str">
        <f t="shared" si="35"/>
        <v/>
      </c>
      <c r="T187" s="140"/>
      <c r="U187" s="39" t="str">
        <f t="shared" si="36"/>
        <v/>
      </c>
      <c r="V187" s="39"/>
      <c r="W187" s="138"/>
    </row>
    <row r="188" spans="2:23" ht="18" customHeight="1" x14ac:dyDescent="0.15">
      <c r="B188" s="144" t="str">
        <f t="shared" ca="1" si="31"/>
        <v>-</v>
      </c>
      <c r="C188" s="135"/>
      <c r="D188" s="135"/>
      <c r="E188" s="141"/>
      <c r="F188" s="139"/>
      <c r="G188" s="126"/>
      <c r="H188" s="126"/>
      <c r="I188" s="126"/>
      <c r="J188" s="126"/>
      <c r="K188" s="127"/>
      <c r="L188" s="127"/>
      <c r="M188" s="127"/>
      <c r="N188" s="143"/>
      <c r="O188" s="143"/>
      <c r="P188" s="39" t="str">
        <f t="shared" si="32"/>
        <v/>
      </c>
      <c r="Q188" s="39" t="str">
        <f t="shared" si="33"/>
        <v/>
      </c>
      <c r="R188" s="39" t="str">
        <f t="shared" si="34"/>
        <v/>
      </c>
      <c r="S188" s="168" t="str">
        <f t="shared" si="35"/>
        <v/>
      </c>
      <c r="T188" s="140"/>
      <c r="U188" s="39" t="str">
        <f t="shared" si="36"/>
        <v/>
      </c>
      <c r="V188" s="39"/>
      <c r="W188" s="138"/>
    </row>
    <row r="189" spans="2:23" ht="18" customHeight="1" x14ac:dyDescent="0.15">
      <c r="B189" s="144" t="str">
        <f t="shared" ca="1" si="31"/>
        <v>-</v>
      </c>
      <c r="C189" s="135"/>
      <c r="D189" s="135"/>
      <c r="E189" s="141"/>
      <c r="F189" s="139"/>
      <c r="G189" s="126"/>
      <c r="H189" s="126"/>
      <c r="I189" s="126"/>
      <c r="J189" s="126"/>
      <c r="K189" s="127"/>
      <c r="L189" s="127"/>
      <c r="M189" s="127"/>
      <c r="N189" s="143"/>
      <c r="O189" s="143"/>
      <c r="P189" s="39" t="str">
        <f t="shared" si="32"/>
        <v/>
      </c>
      <c r="Q189" s="39" t="str">
        <f t="shared" si="33"/>
        <v/>
      </c>
      <c r="R189" s="39" t="str">
        <f t="shared" si="34"/>
        <v/>
      </c>
      <c r="S189" s="168" t="str">
        <f t="shared" si="35"/>
        <v/>
      </c>
      <c r="T189" s="140"/>
      <c r="U189" s="39" t="str">
        <f t="shared" si="36"/>
        <v/>
      </c>
      <c r="V189" s="39"/>
      <c r="W189" s="138"/>
    </row>
    <row r="190" spans="2:23" ht="18" customHeight="1" x14ac:dyDescent="0.15">
      <c r="B190" s="144" t="str">
        <f t="shared" ca="1" si="31"/>
        <v>-</v>
      </c>
      <c r="C190" s="135"/>
      <c r="D190" s="135"/>
      <c r="E190" s="141"/>
      <c r="F190" s="139"/>
      <c r="G190" s="126"/>
      <c r="H190" s="126"/>
      <c r="I190" s="126"/>
      <c r="J190" s="126"/>
      <c r="K190" s="127"/>
      <c r="L190" s="127"/>
      <c r="M190" s="127"/>
      <c r="N190" s="143"/>
      <c r="O190" s="143"/>
      <c r="P190" s="39" t="str">
        <f t="shared" si="32"/>
        <v/>
      </c>
      <c r="Q190" s="39" t="str">
        <f t="shared" si="33"/>
        <v/>
      </c>
      <c r="R190" s="39" t="str">
        <f t="shared" si="34"/>
        <v/>
      </c>
      <c r="S190" s="168" t="str">
        <f t="shared" si="35"/>
        <v/>
      </c>
      <c r="T190" s="140"/>
      <c r="U190" s="39" t="str">
        <f t="shared" si="36"/>
        <v/>
      </c>
      <c r="V190" s="39"/>
      <c r="W190" s="138"/>
    </row>
    <row r="191" spans="2:23" ht="18" customHeight="1" x14ac:dyDescent="0.15">
      <c r="B191" s="144" t="str">
        <f t="shared" ca="1" si="31"/>
        <v>-</v>
      </c>
      <c r="C191" s="135"/>
      <c r="D191" s="135"/>
      <c r="E191" s="141"/>
      <c r="F191" s="139"/>
      <c r="G191" s="126"/>
      <c r="H191" s="126"/>
      <c r="I191" s="126"/>
      <c r="J191" s="126"/>
      <c r="K191" s="127"/>
      <c r="L191" s="127"/>
      <c r="M191" s="127"/>
      <c r="N191" s="143"/>
      <c r="O191" s="143"/>
      <c r="P191" s="39" t="str">
        <f t="shared" si="32"/>
        <v/>
      </c>
      <c r="Q191" s="39" t="str">
        <f t="shared" si="33"/>
        <v/>
      </c>
      <c r="R191" s="39" t="str">
        <f t="shared" si="34"/>
        <v/>
      </c>
      <c r="S191" s="168" t="str">
        <f t="shared" si="35"/>
        <v/>
      </c>
      <c r="T191" s="140"/>
      <c r="U191" s="39" t="str">
        <f t="shared" si="36"/>
        <v/>
      </c>
      <c r="V191" s="39"/>
      <c r="W191" s="138"/>
    </row>
    <row r="192" spans="2:23" ht="18" customHeight="1" x14ac:dyDescent="0.15">
      <c r="B192" s="144" t="str">
        <f t="shared" ref="B192" ca="1" si="37">IF(ISBLANK(D336),"-",COUNT(OFFSET(B$6,0,0,ROW()-ROW(B$6)))+1)</f>
        <v>-</v>
      </c>
      <c r="C192" s="135"/>
      <c r="D192" s="135"/>
      <c r="E192" s="141"/>
      <c r="F192" s="139"/>
      <c r="G192" s="126"/>
      <c r="H192" s="126"/>
      <c r="I192" s="126"/>
      <c r="J192" s="126"/>
      <c r="K192" s="127"/>
      <c r="L192" s="127"/>
      <c r="M192" s="127"/>
      <c r="N192" s="143"/>
      <c r="O192" s="143"/>
      <c r="P192" s="39" t="str">
        <f t="shared" si="32"/>
        <v/>
      </c>
      <c r="Q192" s="39" t="str">
        <f t="shared" si="33"/>
        <v/>
      </c>
      <c r="R192" s="39" t="str">
        <f t="shared" si="34"/>
        <v/>
      </c>
      <c r="S192" s="168" t="str">
        <f t="shared" si="35"/>
        <v/>
      </c>
      <c r="T192" s="140"/>
      <c r="U192" s="39" t="str">
        <f t="shared" si="36"/>
        <v/>
      </c>
      <c r="V192" s="39"/>
      <c r="W192" s="138"/>
    </row>
  </sheetData>
  <mergeCells count="10">
    <mergeCell ref="C5:D5"/>
    <mergeCell ref="G5:J5"/>
    <mergeCell ref="K5:S5"/>
    <mergeCell ref="B2:D2"/>
    <mergeCell ref="C3:J3"/>
    <mergeCell ref="L3:S3"/>
    <mergeCell ref="C4:J4"/>
    <mergeCell ref="L4:M4"/>
    <mergeCell ref="N4:O4"/>
    <mergeCell ref="P4:S4"/>
  </mergeCells>
  <phoneticPr fontId="28" type="noConversion"/>
  <dataValidations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27 D8:D11 C7:D7 D15 D17:D18 D31:D32 C30:D30 C34:D34 C46:D46 D56:D57 D47 C49:D54 D35:D37 C58:E192 E7:E57 D40:D41"/>
    <dataValidation type="list" allowBlank="1" showInputMessage="1" showErrorMessage="1" sqref="T7:T63">
      <formula1>"Y,N"</formula1>
    </dataValidation>
    <dataValidation type="list" allowBlank="1" showInputMessage="1" showErrorMessage="1" prompt="功能需求项内容=功能需求编号+功能需求内容描述_x000a__x000a_非功能需求项=非功能需求属性+内容描述" sqref="F7:F192">
      <formula1>"软件业务,3D建模,U3D,Bug修复,其他"</formula1>
    </dataValidation>
    <dataValidation type="list" allowBlank="1" showInputMessage="1" showErrorMessage="1" sqref="H7:H192">
      <formula1>"有,无"</formula1>
    </dataValidation>
    <dataValidation type="list" allowBlank="1" showInputMessage="1" showErrorMessage="1" sqref="I7:I192">
      <formula1>"0,10,20,30,40,50,60,70,80,90,100"</formula1>
    </dataValidation>
    <dataValidation type="list" allowBlank="1" showInputMessage="1" showErrorMessage="1" sqref="J7:J192">
      <formula1>"高,中,低"</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B1:O109"/>
  <sheetViews>
    <sheetView showGridLines="0" tabSelected="1" topLeftCell="A37" zoomScaleNormal="100" workbookViewId="0">
      <selection activeCell="K40" sqref="K40"/>
    </sheetView>
  </sheetViews>
  <sheetFormatPr defaultColWidth="9.140625" defaultRowHeight="12" x14ac:dyDescent="0.15"/>
  <cols>
    <col min="1" max="1" width="3" style="10" customWidth="1"/>
    <col min="2" max="2" width="14.85546875" style="10" customWidth="1"/>
    <col min="3" max="7" width="12.140625" style="10" customWidth="1"/>
    <col min="8" max="8" width="11.7109375" style="11" customWidth="1"/>
    <col min="9" max="9" width="14.7109375" style="10" customWidth="1"/>
    <col min="10" max="10" width="9.140625" style="10"/>
    <col min="11" max="11" width="21.28515625" style="10" customWidth="1"/>
    <col min="12" max="16384" width="9.140625" style="10"/>
  </cols>
  <sheetData>
    <row r="1" spans="2:15" ht="21" customHeight="1" x14ac:dyDescent="0.15">
      <c r="B1" s="246" t="s">
        <v>158</v>
      </c>
      <c r="C1" s="246"/>
    </row>
    <row r="2" spans="2:15" ht="81" customHeight="1" x14ac:dyDescent="0.15">
      <c r="B2" s="247" t="s">
        <v>159</v>
      </c>
      <c r="C2" s="237"/>
      <c r="D2" s="237"/>
      <c r="E2" s="237"/>
      <c r="F2" s="237"/>
      <c r="G2" s="237"/>
      <c r="H2" s="13"/>
    </row>
    <row r="3" spans="2:15" ht="33" customHeight="1" x14ac:dyDescent="0.15">
      <c r="B3" s="18" t="s">
        <v>160</v>
      </c>
      <c r="C3" s="19" t="s">
        <v>573</v>
      </c>
      <c r="D3" s="18" t="s">
        <v>161</v>
      </c>
      <c r="E3" s="173">
        <v>43229</v>
      </c>
      <c r="F3" s="18" t="s">
        <v>162</v>
      </c>
      <c r="G3" s="19" t="s">
        <v>572</v>
      </c>
      <c r="H3" s="20"/>
      <c r="I3" s="20"/>
    </row>
    <row r="4" spans="2:15" ht="30.75" customHeight="1" x14ac:dyDescent="0.15">
      <c r="B4" s="18" t="s">
        <v>163</v>
      </c>
      <c r="C4" s="21">
        <v>43222</v>
      </c>
      <c r="D4" s="18" t="s">
        <v>164</v>
      </c>
      <c r="E4" s="22">
        <f>SUMIF(预算估算表2!$E7:$E268,"迭代一",预算估算表2!$U7:$U268)</f>
        <v>21.2</v>
      </c>
      <c r="F4" s="18" t="s">
        <v>165</v>
      </c>
      <c r="G4" s="22">
        <f>SUMIF(预算估算表2!$E7:$E272,"迭代二",预算估算表2!$U7:$U272)</f>
        <v>35</v>
      </c>
      <c r="H4" s="18" t="s">
        <v>166</v>
      </c>
      <c r="I4" s="22">
        <f>SUMIF(预算估算表2!$E7:$E272,"迭代三",预算估算表2!$U7:$U272)</f>
        <v>193</v>
      </c>
      <c r="J4" s="18" t="s">
        <v>167</v>
      </c>
      <c r="K4" s="22">
        <f>SUMIF(预算估算表2!$E7:$E440,"迭代四",预算估算表2!$U7:$U440)</f>
        <v>255</v>
      </c>
      <c r="L4" s="18" t="s">
        <v>168</v>
      </c>
      <c r="M4" s="22">
        <f>SUMIF(预算估算表2!$E7:$E440,"迭代五",预算估算表2!$U7:$U440)</f>
        <v>145</v>
      </c>
      <c r="N4" s="18" t="s">
        <v>169</v>
      </c>
      <c r="O4" s="22">
        <f>SUMIF(预算估算表5!$E7:$E439,"迭代六",预算估算表5!$U7:$U439)</f>
        <v>250</v>
      </c>
    </row>
    <row r="5" spans="2:15" ht="32.25" customHeight="1" x14ac:dyDescent="0.15">
      <c r="B5" s="18" t="s">
        <v>170</v>
      </c>
      <c r="C5" s="21">
        <v>43490</v>
      </c>
      <c r="D5" s="23" t="s">
        <v>171</v>
      </c>
      <c r="E5" s="24">
        <f>预算估算表2!C5</f>
        <v>899.2</v>
      </c>
      <c r="F5" s="12"/>
      <c r="G5" s="23" t="s">
        <v>172</v>
      </c>
      <c r="H5" s="243" t="s">
        <v>173</v>
      </c>
      <c r="I5" s="243"/>
    </row>
    <row r="6" spans="2:15" ht="35.1" customHeight="1" x14ac:dyDescent="0.15">
      <c r="B6" s="18" t="s">
        <v>174</v>
      </c>
      <c r="C6" s="25">
        <f>预算估算表2!C5/((C17*SUM(E17:F17))+C20*SUM(E20:F20)+C23*SUM(E23:F23)+C26*SUM(E26:F26)+C29*SUM(E29:F29)+C32*SUM(E32:F32))</f>
        <v>1830.2462853653572</v>
      </c>
      <c r="D6" s="18" t="s">
        <v>175</v>
      </c>
      <c r="E6" s="25">
        <f>IF(C6=0,"-",C6/21.75)</f>
        <v>84.149254499556648</v>
      </c>
      <c r="F6" s="18" t="s">
        <v>176</v>
      </c>
      <c r="G6" s="26">
        <v>0.85</v>
      </c>
      <c r="H6" s="241">
        <v>0.75</v>
      </c>
      <c r="I6" s="241"/>
    </row>
    <row r="7" spans="2:15" ht="33" customHeight="1" x14ac:dyDescent="0.15">
      <c r="B7" s="18" t="s">
        <v>177</v>
      </c>
      <c r="C7" s="25">
        <f>C11*G7</f>
        <v>172.25847391673949</v>
      </c>
      <c r="D7" s="18" t="s">
        <v>175</v>
      </c>
      <c r="E7" s="25">
        <f>IF(C7=0,"-",C7/21.75)</f>
        <v>7.9199298352523906</v>
      </c>
      <c r="F7" s="18" t="s">
        <v>178</v>
      </c>
      <c r="G7" s="26">
        <v>0.08</v>
      </c>
      <c r="H7" s="241">
        <v>0.1</v>
      </c>
      <c r="I7" s="241"/>
    </row>
    <row r="8" spans="2:15" ht="36" customHeight="1" x14ac:dyDescent="0.15">
      <c r="B8" s="18" t="s">
        <v>179</v>
      </c>
      <c r="C8" s="25">
        <f>C11*G8</f>
        <v>43.064618479184873</v>
      </c>
      <c r="D8" s="18" t="s">
        <v>175</v>
      </c>
      <c r="E8" s="25">
        <f>IF(C8=0,"-",C8/21.75)</f>
        <v>1.9799824588130976</v>
      </c>
      <c r="F8" s="18" t="s">
        <v>180</v>
      </c>
      <c r="G8" s="26">
        <v>0.02</v>
      </c>
      <c r="H8" s="241">
        <v>0.05</v>
      </c>
      <c r="I8" s="241"/>
    </row>
    <row r="9" spans="2:15" ht="35.1" customHeight="1" x14ac:dyDescent="0.15">
      <c r="B9" s="18" t="s">
        <v>181</v>
      </c>
      <c r="C9" s="25">
        <f>C11*G9</f>
        <v>64.596927718777309</v>
      </c>
      <c r="D9" s="18" t="s">
        <v>175</v>
      </c>
      <c r="E9" s="25">
        <f>IF(C9=0,"-",C9/21.75)</f>
        <v>2.9699736882196466</v>
      </c>
      <c r="F9" s="18" t="s">
        <v>182</v>
      </c>
      <c r="G9" s="26">
        <v>0.03</v>
      </c>
      <c r="H9" s="241">
        <v>0.05</v>
      </c>
      <c r="I9" s="241"/>
    </row>
    <row r="10" spans="2:15" ht="33" customHeight="1" x14ac:dyDescent="0.15">
      <c r="B10" s="18" t="s">
        <v>183</v>
      </c>
      <c r="C10" s="25">
        <f>C11*G10</f>
        <v>43.064618479184915</v>
      </c>
      <c r="D10" s="18" t="s">
        <v>175</v>
      </c>
      <c r="E10" s="25">
        <f>IF(C10=0,"-",C10/21.75)</f>
        <v>1.9799824588130996</v>
      </c>
      <c r="F10" s="18" t="s">
        <v>184</v>
      </c>
      <c r="G10" s="27">
        <f>1-SUM(G6:G9)</f>
        <v>2.0000000000000018E-2</v>
      </c>
      <c r="H10" s="241">
        <v>0.05</v>
      </c>
      <c r="I10" s="241"/>
    </row>
    <row r="11" spans="2:15" ht="32.1" customHeight="1" x14ac:dyDescent="0.15">
      <c r="B11" s="18" t="s">
        <v>185</v>
      </c>
      <c r="C11" s="25">
        <f>C6/G6</f>
        <v>2153.2309239592437</v>
      </c>
      <c r="D11" s="18" t="s">
        <v>175</v>
      </c>
      <c r="E11" s="25">
        <f>IF(C11=0,"-",(C11/21.75))</f>
        <v>98.999122940654885</v>
      </c>
      <c r="G11" s="28"/>
      <c r="H11" s="10"/>
    </row>
    <row r="12" spans="2:15" s="17" customFormat="1" ht="21" customHeight="1" x14ac:dyDescent="0.15">
      <c r="B12" s="240" t="s">
        <v>186</v>
      </c>
      <c r="C12" s="240"/>
      <c r="H12" s="29"/>
    </row>
    <row r="13" spans="2:15" s="17" customFormat="1" ht="33.950000000000003" customHeight="1" x14ac:dyDescent="0.15">
      <c r="B13" s="242" t="s">
        <v>187</v>
      </c>
      <c r="C13" s="242"/>
      <c r="D13" s="242"/>
      <c r="E13" s="242"/>
      <c r="F13" s="242"/>
      <c r="H13" s="29"/>
    </row>
    <row r="14" spans="2:15" ht="21" customHeight="1" x14ac:dyDescent="0.15">
      <c r="B14" s="243" t="s">
        <v>188</v>
      </c>
      <c r="C14" s="243"/>
      <c r="D14" s="243"/>
      <c r="E14" s="243"/>
      <c r="F14" s="243"/>
      <c r="G14" s="243"/>
      <c r="H14" s="243"/>
    </row>
    <row r="15" spans="2:15" ht="18.95" customHeight="1" x14ac:dyDescent="0.15">
      <c r="B15" s="18" t="s">
        <v>189</v>
      </c>
      <c r="C15" s="30" t="s">
        <v>190</v>
      </c>
      <c r="D15" s="31" t="s">
        <v>191</v>
      </c>
      <c r="E15" s="31" t="s">
        <v>192</v>
      </c>
      <c r="F15" s="31" t="s">
        <v>193</v>
      </c>
      <c r="G15" s="30" t="s">
        <v>194</v>
      </c>
      <c r="H15" s="30" t="s">
        <v>195</v>
      </c>
    </row>
    <row r="16" spans="2:15" ht="18.95" customHeight="1" x14ac:dyDescent="0.15">
      <c r="B16" s="32">
        <f>C11*B17</f>
        <v>43.064618479184873</v>
      </c>
      <c r="C16" s="33">
        <f>C11*C17</f>
        <v>64.596927718777309</v>
      </c>
      <c r="D16" s="32">
        <f>C16*D17</f>
        <v>6.4596927718777311</v>
      </c>
      <c r="E16" s="32">
        <f>C16*E17</f>
        <v>6.4596927718777311</v>
      </c>
      <c r="F16" s="32">
        <f>C16*F17</f>
        <v>22.608924701572057</v>
      </c>
      <c r="G16" s="33">
        <f>C16*G17</f>
        <v>29.068617473449788</v>
      </c>
      <c r="H16" s="34">
        <f>C11*H17</f>
        <v>107.66154619796204</v>
      </c>
    </row>
    <row r="17" spans="2:8" ht="15" customHeight="1" x14ac:dyDescent="0.15">
      <c r="B17" s="244">
        <v>0.02</v>
      </c>
      <c r="C17" s="35">
        <v>0.03</v>
      </c>
      <c r="D17" s="36">
        <v>0.1</v>
      </c>
      <c r="E17" s="36">
        <v>0.1</v>
      </c>
      <c r="F17" s="36">
        <v>0.35</v>
      </c>
      <c r="G17" s="37">
        <f>1-SUM(D17:F17)</f>
        <v>0.44999999999999996</v>
      </c>
      <c r="H17" s="245">
        <f>1-SUM(B17,C17,C20,C23,C26,C29,C32)</f>
        <v>4.9999999999999933E-2</v>
      </c>
    </row>
    <row r="18" spans="2:8" ht="18.95" customHeight="1" x14ac:dyDescent="0.15">
      <c r="B18" s="244"/>
      <c r="C18" s="31" t="s">
        <v>196</v>
      </c>
      <c r="D18" s="31" t="s">
        <v>197</v>
      </c>
      <c r="E18" s="31" t="s">
        <v>198</v>
      </c>
      <c r="F18" s="31" t="s">
        <v>199</v>
      </c>
      <c r="G18" s="31" t="s">
        <v>200</v>
      </c>
      <c r="H18" s="245"/>
    </row>
    <row r="19" spans="2:8" ht="18.95" customHeight="1" x14ac:dyDescent="0.15">
      <c r="B19" s="244"/>
      <c r="C19" s="32">
        <f>C11*C20</f>
        <v>86.129236958369745</v>
      </c>
      <c r="D19" s="32">
        <f>C19*D20</f>
        <v>2.5838771087510923</v>
      </c>
      <c r="E19" s="32">
        <f>C19*E20</f>
        <v>1.722584739167395</v>
      </c>
      <c r="F19" s="32">
        <f>C19*F20</f>
        <v>38.758156631266388</v>
      </c>
      <c r="G19" s="32">
        <f>C19*G20</f>
        <v>43.064618479184873</v>
      </c>
      <c r="H19" s="245"/>
    </row>
    <row r="20" spans="2:8" ht="18" customHeight="1" x14ac:dyDescent="0.15">
      <c r="B20" s="244"/>
      <c r="C20" s="35">
        <v>0.04</v>
      </c>
      <c r="D20" s="36">
        <v>0.03</v>
      </c>
      <c r="E20" s="36">
        <v>0.02</v>
      </c>
      <c r="F20" s="36">
        <v>0.45</v>
      </c>
      <c r="G20" s="37">
        <f>1-SUM(D20:F20)</f>
        <v>0.5</v>
      </c>
      <c r="H20" s="245"/>
    </row>
    <row r="21" spans="2:8" ht="18.95" customHeight="1" x14ac:dyDescent="0.15">
      <c r="B21" s="244"/>
      <c r="C21" s="31" t="s">
        <v>201</v>
      </c>
      <c r="D21" s="31" t="s">
        <v>202</v>
      </c>
      <c r="E21" s="31" t="s">
        <v>203</v>
      </c>
      <c r="F21" s="31" t="s">
        <v>204</v>
      </c>
      <c r="G21" s="31" t="s">
        <v>205</v>
      </c>
      <c r="H21" s="245"/>
    </row>
    <row r="22" spans="2:8" customFormat="1" ht="18.95" customHeight="1" x14ac:dyDescent="0.15">
      <c r="B22" s="244"/>
      <c r="C22" s="32">
        <f>C11*C23</f>
        <v>495.24311251062608</v>
      </c>
      <c r="D22" s="32">
        <f>C22*D23</f>
        <v>49.524311251062613</v>
      </c>
      <c r="E22" s="32">
        <f>C22*E23</f>
        <v>74.286466876593906</v>
      </c>
      <c r="F22" s="32">
        <f>C22*F23</f>
        <v>198.09724500425045</v>
      </c>
      <c r="G22" s="32">
        <f>C22*G23</f>
        <v>173.33508937871912</v>
      </c>
      <c r="H22" s="245"/>
    </row>
    <row r="23" spans="2:8" ht="17.100000000000001" customHeight="1" x14ac:dyDescent="0.15">
      <c r="B23" s="244"/>
      <c r="C23" s="35">
        <v>0.23</v>
      </c>
      <c r="D23" s="36">
        <v>0.1</v>
      </c>
      <c r="E23" s="36">
        <v>0.15</v>
      </c>
      <c r="F23" s="36">
        <v>0.4</v>
      </c>
      <c r="G23" s="37">
        <f>1-SUM(D23:F23)</f>
        <v>0.35</v>
      </c>
      <c r="H23" s="245"/>
    </row>
    <row r="24" spans="2:8" ht="17.100000000000001" customHeight="1" x14ac:dyDescent="0.15">
      <c r="B24" s="244"/>
      <c r="C24" s="31" t="s">
        <v>206</v>
      </c>
      <c r="D24" s="31" t="s">
        <v>207</v>
      </c>
      <c r="E24" s="31" t="s">
        <v>208</v>
      </c>
      <c r="F24" s="31" t="s">
        <v>209</v>
      </c>
      <c r="G24" s="31" t="s">
        <v>210</v>
      </c>
      <c r="H24" s="245"/>
    </row>
    <row r="25" spans="2:8" ht="17.100000000000001" customHeight="1" x14ac:dyDescent="0.15">
      <c r="B25" s="244"/>
      <c r="C25" s="32">
        <f>C11*C26</f>
        <v>602.90465870858827</v>
      </c>
      <c r="D25" s="32">
        <f>C25*D26</f>
        <v>60.290465870858831</v>
      </c>
      <c r="E25" s="32">
        <f>C25*E26</f>
        <v>90.435698806288244</v>
      </c>
      <c r="F25" s="32">
        <f>C25*F26</f>
        <v>211.01663054800588</v>
      </c>
      <c r="G25" s="32">
        <f>C25*G26</f>
        <v>241.16186348343533</v>
      </c>
      <c r="H25" s="245"/>
    </row>
    <row r="26" spans="2:8" ht="17.100000000000001" customHeight="1" x14ac:dyDescent="0.15">
      <c r="B26" s="244"/>
      <c r="C26" s="35">
        <v>0.28000000000000003</v>
      </c>
      <c r="D26" s="36">
        <v>0.1</v>
      </c>
      <c r="E26" s="36">
        <v>0.15</v>
      </c>
      <c r="F26" s="36">
        <v>0.35</v>
      </c>
      <c r="G26" s="37">
        <f>1-SUM(D26:F26)</f>
        <v>0.4</v>
      </c>
      <c r="H26" s="245"/>
    </row>
    <row r="27" spans="2:8" ht="17.100000000000001" customHeight="1" x14ac:dyDescent="0.15">
      <c r="B27" s="244"/>
      <c r="C27" s="31" t="s">
        <v>211</v>
      </c>
      <c r="D27" s="31" t="s">
        <v>212</v>
      </c>
      <c r="E27" s="31" t="s">
        <v>213</v>
      </c>
      <c r="F27" s="31" t="s">
        <v>214</v>
      </c>
      <c r="G27" s="31" t="s">
        <v>215</v>
      </c>
      <c r="H27" s="245"/>
    </row>
    <row r="28" spans="2:8" ht="17.100000000000001" customHeight="1" x14ac:dyDescent="0.15">
      <c r="B28" s="244"/>
      <c r="C28" s="32">
        <f>C11*C29</f>
        <v>236.85540163551681</v>
      </c>
      <c r="D28" s="32">
        <f>C28*D29</f>
        <v>23.685540163551682</v>
      </c>
      <c r="E28" s="32">
        <f>C28*E29</f>
        <v>23.685540163551682</v>
      </c>
      <c r="F28" s="32">
        <f>C28*F29</f>
        <v>106.58493073598257</v>
      </c>
      <c r="G28" s="32">
        <f>C28*G29</f>
        <v>82.899390572430875</v>
      </c>
      <c r="H28" s="245"/>
    </row>
    <row r="29" spans="2:8" ht="17.100000000000001" customHeight="1" x14ac:dyDescent="0.15">
      <c r="B29" s="244"/>
      <c r="C29" s="35">
        <v>0.11</v>
      </c>
      <c r="D29" s="36">
        <v>0.1</v>
      </c>
      <c r="E29" s="36">
        <v>0.1</v>
      </c>
      <c r="F29" s="36">
        <v>0.45</v>
      </c>
      <c r="G29" s="37">
        <f>1-SUM(D29:F29)</f>
        <v>0.35</v>
      </c>
      <c r="H29" s="245"/>
    </row>
    <row r="30" spans="2:8" ht="17.100000000000001" customHeight="1" x14ac:dyDescent="0.15">
      <c r="B30" s="244"/>
      <c r="C30" s="31" t="s">
        <v>216</v>
      </c>
      <c r="D30" s="31" t="s">
        <v>217</v>
      </c>
      <c r="E30" s="31" t="s">
        <v>218</v>
      </c>
      <c r="F30" s="31" t="s">
        <v>219</v>
      </c>
      <c r="G30" s="31" t="s">
        <v>220</v>
      </c>
      <c r="H30" s="245"/>
    </row>
    <row r="31" spans="2:8" ht="17.100000000000001" customHeight="1" x14ac:dyDescent="0.15">
      <c r="B31" s="244"/>
      <c r="C31" s="32">
        <f>C11*C32</f>
        <v>516.77542175021847</v>
      </c>
      <c r="D31" s="32">
        <f>C31*D32</f>
        <v>51.677542175021848</v>
      </c>
      <c r="E31" s="32">
        <f>C31*E32</f>
        <v>77.516313262532762</v>
      </c>
      <c r="F31" s="32">
        <f>C31*F32</f>
        <v>206.71016870008739</v>
      </c>
      <c r="G31" s="32">
        <f>C31*G32</f>
        <v>180.87139761257646</v>
      </c>
      <c r="H31" s="245"/>
    </row>
    <row r="32" spans="2:8" ht="17.100000000000001" customHeight="1" x14ac:dyDescent="0.15">
      <c r="B32" s="244"/>
      <c r="C32" s="35">
        <v>0.24</v>
      </c>
      <c r="D32" s="36">
        <v>0.1</v>
      </c>
      <c r="E32" s="36">
        <v>0.15</v>
      </c>
      <c r="F32" s="36">
        <v>0.4</v>
      </c>
      <c r="G32" s="37">
        <f>1-SUM(D32:F32)</f>
        <v>0.35</v>
      </c>
      <c r="H32" s="245"/>
    </row>
    <row r="33" spans="2:9" ht="27" customHeight="1" x14ac:dyDescent="0.15">
      <c r="B33" s="240" t="s">
        <v>221</v>
      </c>
      <c r="C33" s="240"/>
      <c r="D33" s="38"/>
      <c r="E33" s="38"/>
      <c r="F33" s="38"/>
      <c r="G33" s="38"/>
      <c r="H33" s="38"/>
      <c r="I33" s="38"/>
    </row>
    <row r="34" spans="2:9" ht="27" customHeight="1" x14ac:dyDescent="0.15">
      <c r="B34" s="18" t="s">
        <v>222</v>
      </c>
      <c r="C34" s="39">
        <f>SUM(C36:C67)</f>
        <v>1830.2462853653574</v>
      </c>
      <c r="D34" s="39">
        <f>SUM(D36:D67)</f>
        <v>190.44999999999996</v>
      </c>
      <c r="E34" s="39">
        <f>SUM(E36:E67)</f>
        <v>250.75565766699069</v>
      </c>
      <c r="F34" s="39">
        <f>SUM(F36:F67)</f>
        <v>345.86987264412511</v>
      </c>
      <c r="G34" s="40"/>
      <c r="H34" s="40"/>
      <c r="I34" s="40"/>
    </row>
    <row r="35" spans="2:9" ht="36.6" customHeight="1" x14ac:dyDescent="0.15">
      <c r="B35" s="41" t="s">
        <v>223</v>
      </c>
      <c r="C35" s="18" t="s">
        <v>224</v>
      </c>
      <c r="D35" s="18" t="s">
        <v>225</v>
      </c>
      <c r="E35" s="18" t="s">
        <v>226</v>
      </c>
      <c r="F35" s="18" t="s">
        <v>227</v>
      </c>
      <c r="G35" s="18" t="s">
        <v>228</v>
      </c>
      <c r="H35" s="18" t="s">
        <v>229</v>
      </c>
      <c r="I35" s="18" t="s">
        <v>114</v>
      </c>
    </row>
    <row r="36" spans="2:9" s="17" customFormat="1" ht="27" customHeight="1" x14ac:dyDescent="0.15">
      <c r="B36" s="18" t="s">
        <v>189</v>
      </c>
      <c r="C36" s="39">
        <f>IF(C6=0,"-",C6*B17)</f>
        <v>36.604925707307146</v>
      </c>
      <c r="D36" s="39">
        <f>I70</f>
        <v>7.4</v>
      </c>
      <c r="E36" s="39">
        <f t="shared" ref="E36:E41" si="0">IF(ISBLANK(D36),"-",C36*(1/(1-$G$10))/D36)</f>
        <v>5.0475628388454421</v>
      </c>
      <c r="F36" s="39">
        <f>E36*30/21.75</f>
        <v>6.9621556397868174</v>
      </c>
      <c r="G36" s="42">
        <v>43222</v>
      </c>
      <c r="H36" s="43">
        <f>IF(INT(E36)-E36,WORKDAY(G36,E36,'附录-节假日'!$A$2:$A$35),WORKDAY(G36,E36-1,'附录-节假日'!$A$2:$A$35))</f>
        <v>43229</v>
      </c>
      <c r="I36" s="45"/>
    </row>
    <row r="37" spans="2:9" s="17" customFormat="1" ht="27" customHeight="1" x14ac:dyDescent="0.15">
      <c r="B37" s="226" t="s">
        <v>116</v>
      </c>
      <c r="C37" s="227"/>
      <c r="D37" s="227"/>
      <c r="E37" s="227"/>
      <c r="F37" s="228"/>
      <c r="G37" s="43">
        <f>MIN(G38:G41)</f>
        <v>43229</v>
      </c>
      <c r="H37" s="43">
        <f>MAX(H38:H41)</f>
        <v>43259</v>
      </c>
      <c r="I37" s="45"/>
    </row>
    <row r="38" spans="2:9" s="17" customFormat="1" ht="27" customHeight="1" x14ac:dyDescent="0.15">
      <c r="B38" s="18" t="s">
        <v>191</v>
      </c>
      <c r="C38" s="39">
        <f>C6*C17*D17</f>
        <v>5.4907388560960717</v>
      </c>
      <c r="D38" s="39">
        <f t="shared" ref="D38:D41" si="1">I71</f>
        <v>2.25</v>
      </c>
      <c r="E38" s="39">
        <f t="shared" si="0"/>
        <v>2.4901310004970849</v>
      </c>
      <c r="F38" s="39">
        <f t="shared" ref="F38:F43" si="2">E38*30/21.75</f>
        <v>3.4346634489614964</v>
      </c>
      <c r="G38" s="44">
        <v>43229</v>
      </c>
      <c r="H38" s="43">
        <f>IF(INT(E38)-E38,WORKDAY(G38,E38,'附录-节假日'!$A$2:$A$35),WORKDAY(G38,E38-1,'附录-节假日'!$A$2:$A$35))</f>
        <v>43231</v>
      </c>
      <c r="I38" s="45"/>
    </row>
    <row r="39" spans="2:9" s="17" customFormat="1" ht="27" customHeight="1" x14ac:dyDescent="0.15">
      <c r="B39" s="18" t="s">
        <v>192</v>
      </c>
      <c r="C39" s="39">
        <f>C6*C17*E17</f>
        <v>5.4907388560960717</v>
      </c>
      <c r="D39" s="39">
        <f t="shared" si="1"/>
        <v>2.5</v>
      </c>
      <c r="E39" s="39">
        <f t="shared" si="0"/>
        <v>2.2411179004473762</v>
      </c>
      <c r="F39" s="39">
        <f t="shared" si="2"/>
        <v>3.0911971040653463</v>
      </c>
      <c r="G39" s="44">
        <v>43232</v>
      </c>
      <c r="H39" s="43">
        <f>IF(INT(E39)-E39,WORKDAY(G39,E39,'附录-节假日'!$A$2:$A$35),WORKDAY(G39,E39-1,'附录-节假日'!$A$2:$A$35))</f>
        <v>43235</v>
      </c>
      <c r="I39" s="45"/>
    </row>
    <row r="40" spans="2:9" s="17" customFormat="1" ht="27" customHeight="1" x14ac:dyDescent="0.15">
      <c r="B40" s="18" t="s">
        <v>193</v>
      </c>
      <c r="C40" s="39">
        <f>C6*C17*F17</f>
        <v>19.217585996336247</v>
      </c>
      <c r="D40" s="39">
        <f t="shared" si="1"/>
        <v>3.6</v>
      </c>
      <c r="E40" s="39">
        <f t="shared" si="0"/>
        <v>5.4471615635873718</v>
      </c>
      <c r="F40" s="39">
        <f t="shared" si="2"/>
        <v>7.5133262946032717</v>
      </c>
      <c r="G40" s="44">
        <v>43236</v>
      </c>
      <c r="H40" s="43">
        <f>IF(INT(E40)-E40,WORKDAY(G40,E40,'附录-节假日'!$A$2:$A$35),WORKDAY(G40,E40-1,'附录-节假日'!$A$2:$A$35))</f>
        <v>43243</v>
      </c>
      <c r="I40" s="45"/>
    </row>
    <row r="41" spans="2:9" s="17" customFormat="1" ht="27" customHeight="1" x14ac:dyDescent="0.15">
      <c r="B41" s="18" t="s">
        <v>194</v>
      </c>
      <c r="C41" s="39">
        <f>C6*C17*G17</f>
        <v>24.70832485243232</v>
      </c>
      <c r="D41" s="39">
        <f t="shared" si="1"/>
        <v>2.25</v>
      </c>
      <c r="E41" s="39">
        <f t="shared" si="0"/>
        <v>11.205589502236881</v>
      </c>
      <c r="F41" s="39">
        <f t="shared" si="2"/>
        <v>15.455985520326733</v>
      </c>
      <c r="G41" s="44">
        <v>43244</v>
      </c>
      <c r="H41" s="43">
        <f>IF(INT(E41)-E41,WORKDAY(G41,E41,'附录-节假日'!$A$2:$A$35),WORKDAY(G41,E41-1,'附录-节假日'!$A$2:$A$35))</f>
        <v>43259</v>
      </c>
      <c r="I41" s="45"/>
    </row>
    <row r="42" spans="2:9" s="17" customFormat="1" ht="27" customHeight="1" x14ac:dyDescent="0.15">
      <c r="B42" s="226" t="s">
        <v>117</v>
      </c>
      <c r="C42" s="227"/>
      <c r="D42" s="227"/>
      <c r="E42" s="227"/>
      <c r="F42" s="228"/>
      <c r="G42" s="43">
        <f>MIN(G43:G46)</f>
        <v>43259</v>
      </c>
      <c r="H42" s="43">
        <f>MAX(H43:H46)</f>
        <v>43290</v>
      </c>
      <c r="I42" s="45"/>
    </row>
    <row r="43" spans="2:9" s="17" customFormat="1" ht="27" customHeight="1" x14ac:dyDescent="0.15">
      <c r="B43" s="18" t="s">
        <v>197</v>
      </c>
      <c r="C43" s="39">
        <f>C6*C20*D20</f>
        <v>2.1962955424384285</v>
      </c>
      <c r="D43" s="39">
        <f t="shared" ref="D43:D46" si="3">I75</f>
        <v>2.25</v>
      </c>
      <c r="E43" s="39">
        <f t="shared" ref="E43:E51" si="4">IF(ISBLANK(D43),"-",C43*(1/(1-$G$10))/D43)</f>
        <v>0.9960524001988339</v>
      </c>
      <c r="F43" s="39">
        <f t="shared" si="2"/>
        <v>1.3738653795845983</v>
      </c>
      <c r="G43" s="44">
        <v>43259</v>
      </c>
      <c r="H43" s="43">
        <f>IF(INT(E43)-E43,WORKDAY(G43,E43,'附录-节假日'!$A$2:$A$35),WORKDAY(G43,E43-1,'附录-节假日'!$A$2:$A$35))</f>
        <v>43259</v>
      </c>
      <c r="I43" s="45"/>
    </row>
    <row r="44" spans="2:9" s="17" customFormat="1" ht="27" customHeight="1" x14ac:dyDescent="0.15">
      <c r="B44" s="18" t="s">
        <v>198</v>
      </c>
      <c r="C44" s="39">
        <f>C6*C20*E20</f>
        <v>1.4641970282922858</v>
      </c>
      <c r="D44" s="39">
        <f t="shared" si="3"/>
        <v>3.5</v>
      </c>
      <c r="E44" s="39">
        <f t="shared" si="4"/>
        <v>0.42687960008521453</v>
      </c>
      <c r="F44" s="39">
        <f t="shared" ref="F44:F51" si="5">E44*30/21.75</f>
        <v>0.58879944839339937</v>
      </c>
      <c r="G44" s="44">
        <v>43263</v>
      </c>
      <c r="H44" s="43">
        <f>IF(INT(E44)-E44,WORKDAY(G44,E44,'附录-节假日'!$A$2:$A$35),WORKDAY(G44,E44-1,'附录-节假日'!$A$2:$A$35))</f>
        <v>43263</v>
      </c>
      <c r="I44" s="45"/>
    </row>
    <row r="45" spans="2:9" s="17" customFormat="1" ht="27" customHeight="1" x14ac:dyDescent="0.15">
      <c r="B45" s="18" t="s">
        <v>199</v>
      </c>
      <c r="C45" s="39">
        <f>C6*C20*F20</f>
        <v>32.944433136576436</v>
      </c>
      <c r="D45" s="39">
        <f t="shared" si="3"/>
        <v>4.75</v>
      </c>
      <c r="E45" s="39">
        <f t="shared" si="4"/>
        <v>7.0772144224654001</v>
      </c>
      <c r="F45" s="39">
        <f t="shared" si="5"/>
        <v>9.7616750654695164</v>
      </c>
      <c r="G45" s="44">
        <v>43264</v>
      </c>
      <c r="H45" s="43">
        <f>IF(INT(E45)-E45,WORKDAY(G45,E45,'附录-节假日'!$A$2:$A$35),WORKDAY(G45,E45-1,'附录-节假日'!$A$2:$A$35))</f>
        <v>43276</v>
      </c>
      <c r="I45" s="45"/>
    </row>
    <row r="46" spans="2:9" s="17" customFormat="1" ht="27" customHeight="1" x14ac:dyDescent="0.15">
      <c r="B46" s="18" t="s">
        <v>200</v>
      </c>
      <c r="C46" s="39">
        <f>C6*C20*G20</f>
        <v>36.604925707307146</v>
      </c>
      <c r="D46" s="39">
        <f t="shared" si="3"/>
        <v>3.5</v>
      </c>
      <c r="E46" s="39">
        <f t="shared" si="4"/>
        <v>10.671990002130363</v>
      </c>
      <c r="F46" s="39">
        <f t="shared" si="5"/>
        <v>14.719986209834982</v>
      </c>
      <c r="G46" s="44">
        <v>43276</v>
      </c>
      <c r="H46" s="43">
        <f>IF(INT(E46)-E46,WORKDAY(G46,E46,'附录-节假日'!$A$2:$A$35),WORKDAY(G46,E46-1,'附录-节假日'!$A$2:$A$35))</f>
        <v>43290</v>
      </c>
      <c r="I46" s="45"/>
    </row>
    <row r="47" spans="2:9" s="17" customFormat="1" ht="27" customHeight="1" x14ac:dyDescent="0.15">
      <c r="B47" s="226" t="s">
        <v>118</v>
      </c>
      <c r="C47" s="227"/>
      <c r="D47" s="227"/>
      <c r="E47" s="227"/>
      <c r="F47" s="228"/>
      <c r="G47" s="43">
        <f>MIN(G48:G51)</f>
        <v>43294</v>
      </c>
      <c r="H47" s="43">
        <f>MAX(H48:H51)</f>
        <v>43391</v>
      </c>
      <c r="I47" s="45"/>
    </row>
    <row r="48" spans="2:9" s="17" customFormat="1" ht="27" customHeight="1" x14ac:dyDescent="0.15">
      <c r="B48" s="18" t="s">
        <v>202</v>
      </c>
      <c r="C48" s="39">
        <f>C6*C23*D23</f>
        <v>42.095664563403218</v>
      </c>
      <c r="D48" s="39">
        <f t="shared" ref="D48:D51" si="6">I79</f>
        <v>12.05</v>
      </c>
      <c r="E48" s="39">
        <f t="shared" si="4"/>
        <v>3.5647103534086901</v>
      </c>
      <c r="F48" s="39">
        <f t="shared" si="5"/>
        <v>4.9168418667706071</v>
      </c>
      <c r="G48" s="44">
        <v>43294</v>
      </c>
      <c r="H48" s="43">
        <f>IF(INT(E48)-E48,WORKDAY(G48,E48,'附录-节假日'!$A$2:$A$35),WORKDAY(G48,E48-1,'附录-节假日'!$A$2:$A$35))</f>
        <v>43299</v>
      </c>
      <c r="I48" s="45"/>
    </row>
    <row r="49" spans="2:9" s="17" customFormat="1" ht="27" customHeight="1" x14ac:dyDescent="0.15">
      <c r="B49" s="18" t="s">
        <v>203</v>
      </c>
      <c r="C49" s="39">
        <f>C6*C23*E23</f>
        <v>63.143496845104821</v>
      </c>
      <c r="D49" s="39">
        <f t="shared" si="6"/>
        <v>10.45</v>
      </c>
      <c r="E49" s="39">
        <f t="shared" si="4"/>
        <v>6.1657549892690975</v>
      </c>
      <c r="F49" s="39">
        <f t="shared" si="5"/>
        <v>8.5044896403711689</v>
      </c>
      <c r="G49" s="44">
        <v>43300</v>
      </c>
      <c r="H49" s="43">
        <f>IF(INT(E49)-E49,WORKDAY(G49,E49,'附录-节假日'!$A$2:$A$35),WORKDAY(G49,E49-1,'附录-节假日'!$A$2:$A$35))</f>
        <v>43308</v>
      </c>
      <c r="I49" s="45"/>
    </row>
    <row r="50" spans="2:9" s="17" customFormat="1" ht="27" customHeight="1" x14ac:dyDescent="0.15">
      <c r="B50" s="18" t="s">
        <v>204</v>
      </c>
      <c r="C50" s="39">
        <f>C6*C23*F23</f>
        <v>168.38265825361287</v>
      </c>
      <c r="D50" s="39">
        <f t="shared" si="6"/>
        <v>9.25</v>
      </c>
      <c r="E50" s="39">
        <f t="shared" si="4"/>
        <v>18.57503124695123</v>
      </c>
      <c r="F50" s="39">
        <f t="shared" si="5"/>
        <v>25.620732754415489</v>
      </c>
      <c r="G50" s="44">
        <v>43311</v>
      </c>
      <c r="H50" s="43">
        <f>IF(INT(E50)-E50,WORKDAY(G50,E50,'附录-节假日'!$A$2:$A$35),WORKDAY(G50,E50-1,'附录-节假日'!$A$2:$A$35))</f>
        <v>43335</v>
      </c>
      <c r="I50" s="45"/>
    </row>
    <row r="51" spans="2:9" s="17" customFormat="1" ht="27" customHeight="1" x14ac:dyDescent="0.15">
      <c r="B51" s="18" t="s">
        <v>205</v>
      </c>
      <c r="C51" s="39">
        <f>C6*C23*G23</f>
        <v>147.33482597191124</v>
      </c>
      <c r="D51" s="39">
        <f t="shared" si="6"/>
        <v>4.5</v>
      </c>
      <c r="E51" s="39">
        <f t="shared" si="4"/>
        <v>33.409257590002554</v>
      </c>
      <c r="F51" s="39">
        <f t="shared" si="5"/>
        <v>46.081734606900078</v>
      </c>
      <c r="G51" s="44">
        <v>43338</v>
      </c>
      <c r="H51" s="43">
        <f>IF(INT(E51)-E51,WORKDAY(G51,E51,'附录-节假日'!$A$2:$A$35),WORKDAY(G51,E51-1,'附录-节假日'!$A$2:$A$35))</f>
        <v>43391</v>
      </c>
      <c r="I51" s="45"/>
    </row>
    <row r="52" spans="2:9" s="17" customFormat="1" ht="27" customHeight="1" x14ac:dyDescent="0.15">
      <c r="B52" s="226" t="s">
        <v>119</v>
      </c>
      <c r="C52" s="227"/>
      <c r="D52" s="227"/>
      <c r="E52" s="227"/>
      <c r="F52" s="228"/>
      <c r="G52" s="43">
        <f>MIN(G53:G56)</f>
        <v>43325</v>
      </c>
      <c r="H52" s="43">
        <f>MAX(H53:H56)</f>
        <v>43424</v>
      </c>
      <c r="I52" s="45"/>
    </row>
    <row r="53" spans="2:9" s="17" customFormat="1" ht="27" customHeight="1" x14ac:dyDescent="0.15">
      <c r="B53" s="18" t="s">
        <v>207</v>
      </c>
      <c r="C53" s="39">
        <f>C6*C26*D26</f>
        <v>51.246895990230009</v>
      </c>
      <c r="D53" s="39">
        <f>I83</f>
        <v>10.9</v>
      </c>
      <c r="E53" s="39">
        <f t="shared" ref="E53:E56" si="7">IF(ISBLANK(D53),"-",C53*(1/(1-$G$10))/D53)</f>
        <v>4.7975000927008056</v>
      </c>
      <c r="F53" s="39">
        <f t="shared" ref="F53:F61" si="8">E53*30/21.75</f>
        <v>6.6172415071735253</v>
      </c>
      <c r="G53" s="44">
        <v>43325</v>
      </c>
      <c r="H53" s="43">
        <f>IF(INT(E53)-E53,WORKDAY(G53,E53,'附录-节假日'!$A$2:$A$35),WORKDAY(G53,E53-1,'附录-节假日'!$A$2:$A$35))</f>
        <v>43329</v>
      </c>
      <c r="I53" s="45"/>
    </row>
    <row r="54" spans="2:9" s="17" customFormat="1" ht="27" customHeight="1" x14ac:dyDescent="0.15">
      <c r="B54" s="18" t="s">
        <v>208</v>
      </c>
      <c r="C54" s="39">
        <f>C6*C26*E26</f>
        <v>76.870343985345002</v>
      </c>
      <c r="D54" s="39">
        <f>I84</f>
        <v>9.4499999999999993</v>
      </c>
      <c r="E54" s="39">
        <f t="shared" si="7"/>
        <v>8.3004366683236164</v>
      </c>
      <c r="F54" s="39">
        <f t="shared" si="8"/>
        <v>11.448878163204988</v>
      </c>
      <c r="G54" s="44">
        <v>43332</v>
      </c>
      <c r="H54" s="43">
        <f>IF(INT(E54)-E54,WORKDAY(G54,E54,'附录-节假日'!$A$2:$A$35),WORKDAY(G54,E54-1,'附录-节假日'!$A$2:$A$35))</f>
        <v>43342</v>
      </c>
      <c r="I54" s="45"/>
    </row>
    <row r="55" spans="2:9" s="17" customFormat="1" ht="27" customHeight="1" x14ac:dyDescent="0.15">
      <c r="B55" s="18" t="s">
        <v>209</v>
      </c>
      <c r="C55" s="39">
        <f>C6*C26*F26</f>
        <v>179.36413596580502</v>
      </c>
      <c r="D55" s="39">
        <f>I85</f>
        <v>11</v>
      </c>
      <c r="E55" s="39">
        <f t="shared" si="7"/>
        <v>16.638602594230523</v>
      </c>
      <c r="F55" s="39">
        <f t="shared" si="8"/>
        <v>22.949796681697272</v>
      </c>
      <c r="G55" s="44">
        <v>43342</v>
      </c>
      <c r="H55" s="43">
        <f>IF(INT(E55)-E55,WORKDAY(G55,E55,'附录-节假日'!$A$2:$A$35),WORKDAY(G55,E55-1,'附录-节假日'!$A$2:$A$35))</f>
        <v>43364</v>
      </c>
      <c r="I55" s="45"/>
    </row>
    <row r="56" spans="2:9" s="17" customFormat="1" ht="27" customHeight="1" x14ac:dyDescent="0.15">
      <c r="B56" s="18" t="s">
        <v>210</v>
      </c>
      <c r="C56" s="39">
        <f>C6*C26*G26</f>
        <v>204.98758396092003</v>
      </c>
      <c r="D56" s="39">
        <f>I86</f>
        <v>6.1</v>
      </c>
      <c r="E56" s="39">
        <f t="shared" si="7"/>
        <v>34.290328531435271</v>
      </c>
      <c r="F56" s="39">
        <f t="shared" si="8"/>
        <v>47.297004870945202</v>
      </c>
      <c r="G56" s="44">
        <v>43369</v>
      </c>
      <c r="H56" s="43">
        <f>IF(INT(E56)-E56,WORKDAY(G56,E56,'附录-节假日'!$A$2:$A$35),WORKDAY(G56,E56-1,'附录-节假日'!$A$2:$A$35))</f>
        <v>43424</v>
      </c>
      <c r="I56" s="45"/>
    </row>
    <row r="57" spans="2:9" s="17" customFormat="1" ht="27" customHeight="1" x14ac:dyDescent="0.15">
      <c r="B57" s="226" t="s">
        <v>120</v>
      </c>
      <c r="C57" s="227"/>
      <c r="D57" s="227"/>
      <c r="E57" s="227"/>
      <c r="F57" s="228"/>
      <c r="G57" s="43">
        <f>MIN(G58:G61)</f>
        <v>43426</v>
      </c>
      <c r="H57" s="43">
        <f>MAX(H58:H61)</f>
        <v>43482</v>
      </c>
      <c r="I57" s="45"/>
    </row>
    <row r="58" spans="2:9" s="17" customFormat="1" ht="27" customHeight="1" x14ac:dyDescent="0.15">
      <c r="B58" s="18" t="s">
        <v>212</v>
      </c>
      <c r="C58" s="39">
        <f>$C$6*$C$29*D29</f>
        <v>20.132709139018928</v>
      </c>
      <c r="D58" s="39">
        <f>I87</f>
        <v>4.5</v>
      </c>
      <c r="E58" s="39">
        <f t="shared" ref="E58:E61" si="9">IF(ISBLANK(D58),"-",C58*(1/(1-$G$10))/D58)</f>
        <v>4.5652401675779881</v>
      </c>
      <c r="F58" s="39">
        <f t="shared" si="8"/>
        <v>6.296882989762743</v>
      </c>
      <c r="G58" s="44">
        <v>43426</v>
      </c>
      <c r="H58" s="43">
        <f>IF(INT(E58)-E58,WORKDAY(G58,E58,'附录-节假日'!$A$2:$A$35),WORKDAY(G58,E58-1,'附录-节假日'!$A$2:$A$35))</f>
        <v>43432</v>
      </c>
      <c r="I58" s="45"/>
    </row>
    <row r="59" spans="2:9" s="17" customFormat="1" ht="27" customHeight="1" x14ac:dyDescent="0.15">
      <c r="B59" s="18" t="s">
        <v>213</v>
      </c>
      <c r="C59" s="39">
        <f>$C$6*$C$29*E29</f>
        <v>20.132709139018928</v>
      </c>
      <c r="D59" s="39">
        <f>I88</f>
        <v>7</v>
      </c>
      <c r="E59" s="39">
        <f t="shared" si="9"/>
        <v>2.9347972505858495</v>
      </c>
      <c r="F59" s="39">
        <f t="shared" si="8"/>
        <v>4.0479962077046201</v>
      </c>
      <c r="G59" s="44">
        <v>43433</v>
      </c>
      <c r="H59" s="43">
        <f>IF(INT(E59)-E59,WORKDAY(G59,E59,'附录-节假日'!$A$2:$A$35),WORKDAY(G59,E59-1,'附录-节假日'!$A$2:$A$35))</f>
        <v>43437</v>
      </c>
      <c r="I59" s="45"/>
    </row>
    <row r="60" spans="2:9" s="17" customFormat="1" ht="27" customHeight="1" x14ac:dyDescent="0.15">
      <c r="B60" s="18" t="s">
        <v>214</v>
      </c>
      <c r="C60" s="39">
        <f>$C$6*$C$29*F29</f>
        <v>90.597191125585184</v>
      </c>
      <c r="D60" s="39">
        <f>I89</f>
        <v>5.5</v>
      </c>
      <c r="E60" s="39">
        <f t="shared" si="9"/>
        <v>16.808384253355321</v>
      </c>
      <c r="F60" s="39">
        <f t="shared" si="8"/>
        <v>23.183978280490098</v>
      </c>
      <c r="G60" s="44">
        <v>43439</v>
      </c>
      <c r="H60" s="43">
        <f>IF(INT(E60)-E60,WORKDAY(G60,E60,'附录-节假日'!$A$2:$A$35),WORKDAY(G60,E60-1,'附录-节假日'!$A$2:$A$35))</f>
        <v>43461</v>
      </c>
      <c r="I60" s="45"/>
    </row>
    <row r="61" spans="2:9" s="17" customFormat="1" ht="27" customHeight="1" x14ac:dyDescent="0.15">
      <c r="B61" s="18" t="s">
        <v>215</v>
      </c>
      <c r="C61" s="39">
        <f>$C$6*$C$29*G29</f>
        <v>70.464481986566241</v>
      </c>
      <c r="D61" s="39">
        <f>I90</f>
        <v>6.1</v>
      </c>
      <c r="E61" s="39">
        <f t="shared" si="9"/>
        <v>11.787300432680871</v>
      </c>
      <c r="F61" s="39">
        <f t="shared" si="8"/>
        <v>16.258345424387407</v>
      </c>
      <c r="G61" s="44">
        <v>43467</v>
      </c>
      <c r="H61" s="43">
        <f>IF(INT(E61)-E61,WORKDAY(G61,E61,'附录-节假日'!$A$2:$A$35),WORKDAY(G61,E61-1,'附录-节假日'!$A$2:$A$35))</f>
        <v>43482</v>
      </c>
      <c r="I61" s="45"/>
    </row>
    <row r="62" spans="2:9" s="17" customFormat="1" ht="27" customHeight="1" x14ac:dyDescent="0.15">
      <c r="B62" s="226" t="s">
        <v>230</v>
      </c>
      <c r="C62" s="227"/>
      <c r="D62" s="227"/>
      <c r="E62" s="227"/>
      <c r="F62" s="228"/>
      <c r="G62" s="43">
        <f>MIN(G63:G66)</f>
        <v>43427</v>
      </c>
      <c r="H62" s="43">
        <f>MAX(H63:H66)</f>
        <v>43483</v>
      </c>
      <c r="I62" s="45"/>
    </row>
    <row r="63" spans="2:9" s="17" customFormat="1" ht="27" customHeight="1" x14ac:dyDescent="0.15">
      <c r="B63" s="18" t="s">
        <v>217</v>
      </c>
      <c r="C63" s="39">
        <f>C6*C32*D32</f>
        <v>43.925910848768574</v>
      </c>
      <c r="D63" s="39">
        <f>I91</f>
        <v>10.199999999999999</v>
      </c>
      <c r="E63" s="39">
        <f t="shared" ref="E63:E66" si="10">IF(ISBLANK(D63),"-",C63*(1/(1-$G$10))/D63)</f>
        <v>4.3943488244066202</v>
      </c>
      <c r="F63" s="39">
        <f t="shared" ref="F63:F66" si="11">E63*30/21.75</f>
        <v>6.0611707922849938</v>
      </c>
      <c r="G63" s="44">
        <v>43427</v>
      </c>
      <c r="H63" s="43">
        <f>IF(INT(E63)-E63,WORKDAY(G63,E63,'附录-节假日'!$A$2:$A$35),WORKDAY(G63,E63-1,'附录-节假日'!$A$2:$A$35))</f>
        <v>43433</v>
      </c>
      <c r="I63" s="45"/>
    </row>
    <row r="64" spans="2:9" s="17" customFormat="1" ht="27" customHeight="1" x14ac:dyDescent="0.15">
      <c r="B64" s="18" t="s">
        <v>218</v>
      </c>
      <c r="C64" s="39">
        <f>C6*C32*E32</f>
        <v>65.888866273152857</v>
      </c>
      <c r="D64" s="39">
        <f>I92</f>
        <v>13.45</v>
      </c>
      <c r="E64" s="39">
        <f t="shared" si="10"/>
        <v>4.9987759861279768</v>
      </c>
      <c r="F64" s="39">
        <f t="shared" si="11"/>
        <v>6.8948634291420365</v>
      </c>
      <c r="G64" s="44">
        <v>43434</v>
      </c>
      <c r="H64" s="43">
        <f>IF(INT(E64)-E64,WORKDAY(G64,E64,'附录-节假日'!$A$2:$A$35),WORKDAY(G64,E64-1,'附录-节假日'!$A$2:$A$35))</f>
        <v>43440</v>
      </c>
      <c r="I64" s="45"/>
    </row>
    <row r="65" spans="2:11" s="17" customFormat="1" ht="27" customHeight="1" x14ac:dyDescent="0.15">
      <c r="B65" s="18" t="s">
        <v>219</v>
      </c>
      <c r="C65" s="39">
        <f>C6*C32*F32</f>
        <v>175.70364339507429</v>
      </c>
      <c r="D65" s="39">
        <f>I93</f>
        <v>13.45</v>
      </c>
      <c r="E65" s="39">
        <f t="shared" si="10"/>
        <v>13.330069296341271</v>
      </c>
      <c r="F65" s="39">
        <f t="shared" si="11"/>
        <v>18.3863024777121</v>
      </c>
      <c r="G65" s="44">
        <v>43441</v>
      </c>
      <c r="H65" s="43">
        <f>IF(INT(E65)-E65,WORKDAY(G65,E65,'附录-节假日'!$A$2:$A$35),WORKDAY(G65,E65-1,'附录-节假日'!$A$2:$A$35))</f>
        <v>43460</v>
      </c>
      <c r="I65" s="45"/>
    </row>
    <row r="66" spans="2:11" s="17" customFormat="1" ht="27" customHeight="1" x14ac:dyDescent="0.15">
      <c r="B66" s="18" t="s">
        <v>220</v>
      </c>
      <c r="C66" s="39">
        <f>C6*C32*G32</f>
        <v>153.74068797068998</v>
      </c>
      <c r="D66" s="39">
        <f>I94</f>
        <v>11.85</v>
      </c>
      <c r="E66" s="39">
        <f t="shared" si="10"/>
        <v>13.238671141883234</v>
      </c>
      <c r="F66" s="39">
        <f t="shared" si="11"/>
        <v>18.26023605776998</v>
      </c>
      <c r="G66" s="44">
        <v>43462</v>
      </c>
      <c r="H66" s="43">
        <f>IF(INT(E66)-E66,WORKDAY(G66,E66,'附录-节假日'!$A$2:$A$35),WORKDAY(G66,E66-1,'附录-节假日'!$A$2:$A$35))</f>
        <v>43483</v>
      </c>
      <c r="I66" s="45"/>
    </row>
    <row r="67" spans="2:11" ht="27" customHeight="1" x14ac:dyDescent="0.15">
      <c r="B67" s="18" t="s">
        <v>195</v>
      </c>
      <c r="C67" s="39">
        <f>C6*H17</f>
        <v>91.51231426826773</v>
      </c>
      <c r="D67" s="39">
        <f>I95</f>
        <v>12.7</v>
      </c>
      <c r="E67" s="39">
        <f>IF(ISBLANK(D67),"-",C67*(1/(1-G10))/D67)</f>
        <v>7.3527490172157908</v>
      </c>
      <c r="F67" s="39">
        <f>E67*30/21.75</f>
        <v>10.141722782366609</v>
      </c>
      <c r="G67" s="44">
        <v>43486</v>
      </c>
      <c r="H67" s="43">
        <f>IF(INT(E67)-E67,WORKDAY(G67,E67,'附录-节假日'!$A$2:$A$32),WORKDAY(G67,E67-1,'附录-节假日'!$A$2:$A$32))</f>
        <v>43495</v>
      </c>
      <c r="I67" s="45"/>
    </row>
    <row r="68" spans="2:11" ht="27" customHeight="1" x14ac:dyDescent="0.15">
      <c r="B68"/>
      <c r="C68"/>
      <c r="D68"/>
      <c r="E68"/>
      <c r="F68"/>
      <c r="G68"/>
      <c r="H68"/>
      <c r="I68"/>
    </row>
    <row r="69" spans="2:11" ht="35.25" customHeight="1" x14ac:dyDescent="0.15">
      <c r="B69" s="18" t="s">
        <v>231</v>
      </c>
      <c r="C69" s="18" t="s">
        <v>232</v>
      </c>
      <c r="D69" s="18" t="s">
        <v>233</v>
      </c>
      <c r="E69" s="18" t="s">
        <v>234</v>
      </c>
      <c r="F69" s="18" t="s">
        <v>235</v>
      </c>
      <c r="G69" s="18" t="s">
        <v>236</v>
      </c>
      <c r="H69" s="18" t="s">
        <v>237</v>
      </c>
      <c r="I69" s="18" t="s">
        <v>238</v>
      </c>
      <c r="J69" s="226" t="s">
        <v>239</v>
      </c>
      <c r="K69" s="228"/>
    </row>
    <row r="70" spans="2:11" ht="27" customHeight="1" x14ac:dyDescent="0.15">
      <c r="B70" s="18" t="s">
        <v>189</v>
      </c>
      <c r="C70" s="46">
        <v>4</v>
      </c>
      <c r="D70" s="46">
        <v>0</v>
      </c>
      <c r="E70" s="46">
        <v>1</v>
      </c>
      <c r="F70" s="46">
        <v>0</v>
      </c>
      <c r="G70" s="46">
        <v>0</v>
      </c>
      <c r="H70" s="46">
        <v>0</v>
      </c>
      <c r="I70" s="39">
        <f t="shared" ref="I70:I72" si="12">C70*1.6+D70*1.25+E70*1+F70*0.8+G70*0.7+H70*0.5</f>
        <v>7.4</v>
      </c>
      <c r="J70" s="238" t="s">
        <v>240</v>
      </c>
      <c r="K70" s="239"/>
    </row>
    <row r="71" spans="2:11" ht="27" customHeight="1" x14ac:dyDescent="0.15">
      <c r="B71" s="18" t="s">
        <v>191</v>
      </c>
      <c r="C71" s="46">
        <v>0</v>
      </c>
      <c r="D71" s="46">
        <v>1</v>
      </c>
      <c r="E71" s="46">
        <v>1</v>
      </c>
      <c r="F71" s="46">
        <v>0</v>
      </c>
      <c r="G71" s="46">
        <v>0</v>
      </c>
      <c r="H71" s="46">
        <v>0</v>
      </c>
      <c r="I71" s="39">
        <f t="shared" si="12"/>
        <v>2.25</v>
      </c>
      <c r="J71" s="48" t="s">
        <v>241</v>
      </c>
      <c r="K71" s="49"/>
    </row>
    <row r="72" spans="2:11" ht="27" customHeight="1" x14ac:dyDescent="0.15">
      <c r="B72" s="18" t="s">
        <v>192</v>
      </c>
      <c r="C72" s="46">
        <v>0</v>
      </c>
      <c r="D72" s="46">
        <v>2</v>
      </c>
      <c r="E72" s="46">
        <v>0</v>
      </c>
      <c r="F72" s="46">
        <v>0</v>
      </c>
      <c r="G72" s="46">
        <v>0</v>
      </c>
      <c r="H72" s="46">
        <v>0</v>
      </c>
      <c r="I72" s="39">
        <f t="shared" si="12"/>
        <v>2.5</v>
      </c>
      <c r="J72" s="238" t="s">
        <v>242</v>
      </c>
      <c r="K72" s="239"/>
    </row>
    <row r="73" spans="2:11" ht="27" customHeight="1" x14ac:dyDescent="0.15">
      <c r="B73" s="18" t="s">
        <v>193</v>
      </c>
      <c r="C73" s="46">
        <v>0</v>
      </c>
      <c r="D73" s="46">
        <v>0</v>
      </c>
      <c r="E73" s="46">
        <v>2</v>
      </c>
      <c r="F73" s="46">
        <v>2</v>
      </c>
      <c r="G73" s="46">
        <v>0</v>
      </c>
      <c r="H73" s="46">
        <v>0</v>
      </c>
      <c r="I73" s="39">
        <f t="shared" ref="I73:I94" si="13">C73*1.6+D73*1.25+E73*1+F73*0.8+G73*0.7+H73*0.5</f>
        <v>3.6</v>
      </c>
      <c r="J73" s="238" t="s">
        <v>243</v>
      </c>
      <c r="K73" s="239"/>
    </row>
    <row r="74" spans="2:11" ht="27" customHeight="1" x14ac:dyDescent="0.15">
      <c r="B74" s="18" t="s">
        <v>194</v>
      </c>
      <c r="C74" s="46">
        <v>0</v>
      </c>
      <c r="D74" s="46">
        <v>1</v>
      </c>
      <c r="E74" s="46">
        <v>1</v>
      </c>
      <c r="F74" s="46">
        <v>0</v>
      </c>
      <c r="G74" s="46">
        <v>0</v>
      </c>
      <c r="H74" s="46">
        <v>0</v>
      </c>
      <c r="I74" s="39">
        <f t="shared" si="13"/>
        <v>2.25</v>
      </c>
      <c r="J74" s="238" t="s">
        <v>244</v>
      </c>
      <c r="K74" s="239"/>
    </row>
    <row r="75" spans="2:11" ht="27" customHeight="1" x14ac:dyDescent="0.15">
      <c r="B75" s="18" t="s">
        <v>197</v>
      </c>
      <c r="C75" s="174">
        <v>0</v>
      </c>
      <c r="D75" s="174">
        <v>1</v>
      </c>
      <c r="E75" s="174">
        <v>1</v>
      </c>
      <c r="F75" s="174">
        <v>0</v>
      </c>
      <c r="G75" s="46">
        <v>0</v>
      </c>
      <c r="H75" s="46">
        <v>0</v>
      </c>
      <c r="I75" s="39">
        <f t="shared" si="13"/>
        <v>2.25</v>
      </c>
      <c r="J75" s="48" t="s">
        <v>241</v>
      </c>
      <c r="K75" s="49"/>
    </row>
    <row r="76" spans="2:11" ht="27" customHeight="1" x14ac:dyDescent="0.15">
      <c r="B76" s="18" t="s">
        <v>198</v>
      </c>
      <c r="C76" s="174">
        <v>0</v>
      </c>
      <c r="D76" s="174">
        <v>2</v>
      </c>
      <c r="E76" s="174">
        <v>1</v>
      </c>
      <c r="F76" s="174">
        <v>0</v>
      </c>
      <c r="G76" s="46">
        <v>0</v>
      </c>
      <c r="H76" s="46">
        <v>0</v>
      </c>
      <c r="I76" s="39">
        <f t="shared" si="13"/>
        <v>3.5</v>
      </c>
      <c r="J76" s="238" t="s">
        <v>242</v>
      </c>
      <c r="K76" s="239"/>
    </row>
    <row r="77" spans="2:11" ht="27" customHeight="1" x14ac:dyDescent="0.15">
      <c r="B77" s="18" t="s">
        <v>199</v>
      </c>
      <c r="C77" s="174">
        <v>0</v>
      </c>
      <c r="D77" s="174">
        <v>3</v>
      </c>
      <c r="E77" s="174">
        <v>1</v>
      </c>
      <c r="F77" s="174">
        <v>0</v>
      </c>
      <c r="G77" s="46">
        <v>0</v>
      </c>
      <c r="H77" s="46">
        <v>0</v>
      </c>
      <c r="I77" s="39">
        <f t="shared" si="13"/>
        <v>4.75</v>
      </c>
      <c r="J77" s="238" t="s">
        <v>243</v>
      </c>
      <c r="K77" s="239"/>
    </row>
    <row r="78" spans="2:11" ht="27" customHeight="1" x14ac:dyDescent="0.15">
      <c r="B78" s="18" t="s">
        <v>200</v>
      </c>
      <c r="C78" s="174">
        <v>0</v>
      </c>
      <c r="D78" s="174">
        <v>2</v>
      </c>
      <c r="E78" s="174">
        <v>1</v>
      </c>
      <c r="F78" s="174">
        <v>0</v>
      </c>
      <c r="G78" s="46">
        <v>0</v>
      </c>
      <c r="H78" s="46">
        <v>0</v>
      </c>
      <c r="I78" s="39">
        <f t="shared" si="13"/>
        <v>3.5</v>
      </c>
      <c r="J78" s="238" t="s">
        <v>244</v>
      </c>
      <c r="K78" s="239"/>
    </row>
    <row r="79" spans="2:11" ht="27" customHeight="1" x14ac:dyDescent="0.15">
      <c r="B79" s="18" t="s">
        <v>202</v>
      </c>
      <c r="C79" s="46">
        <v>3</v>
      </c>
      <c r="D79" s="46">
        <v>5</v>
      </c>
      <c r="E79" s="46">
        <v>1</v>
      </c>
      <c r="F79" s="46">
        <v>0</v>
      </c>
      <c r="G79" s="46">
        <v>0</v>
      </c>
      <c r="H79" s="46">
        <v>0</v>
      </c>
      <c r="I79" s="39">
        <f t="shared" si="13"/>
        <v>12.05</v>
      </c>
      <c r="J79" s="48" t="s">
        <v>241</v>
      </c>
      <c r="K79" s="49"/>
    </row>
    <row r="80" spans="2:11" ht="27" customHeight="1" x14ac:dyDescent="0.15">
      <c r="B80" s="18" t="s">
        <v>203</v>
      </c>
      <c r="C80" s="46">
        <v>2</v>
      </c>
      <c r="D80" s="46">
        <v>5</v>
      </c>
      <c r="E80" s="46">
        <v>1</v>
      </c>
      <c r="F80" s="46">
        <v>0</v>
      </c>
      <c r="G80" s="46">
        <v>0</v>
      </c>
      <c r="H80" s="46">
        <v>0</v>
      </c>
      <c r="I80" s="39">
        <f t="shared" si="13"/>
        <v>10.45</v>
      </c>
      <c r="J80" s="238" t="s">
        <v>242</v>
      </c>
      <c r="K80" s="239"/>
    </row>
    <row r="81" spans="2:11" ht="27" customHeight="1" x14ac:dyDescent="0.15">
      <c r="B81" s="18" t="s">
        <v>204</v>
      </c>
      <c r="C81" s="46">
        <v>0</v>
      </c>
      <c r="D81" s="46">
        <v>5</v>
      </c>
      <c r="E81" s="46">
        <v>3</v>
      </c>
      <c r="F81" s="46">
        <v>0</v>
      </c>
      <c r="G81" s="46">
        <v>0</v>
      </c>
      <c r="H81" s="46">
        <v>0</v>
      </c>
      <c r="I81" s="39">
        <f t="shared" si="13"/>
        <v>9.25</v>
      </c>
      <c r="J81" s="238" t="s">
        <v>243</v>
      </c>
      <c r="K81" s="239"/>
    </row>
    <row r="82" spans="2:11" ht="27" customHeight="1" x14ac:dyDescent="0.15">
      <c r="B82" s="18" t="s">
        <v>205</v>
      </c>
      <c r="C82" s="46">
        <v>0</v>
      </c>
      <c r="D82" s="46">
        <v>2</v>
      </c>
      <c r="E82" s="46">
        <v>2</v>
      </c>
      <c r="F82" s="46">
        <v>0</v>
      </c>
      <c r="G82" s="46">
        <v>0</v>
      </c>
      <c r="H82" s="46">
        <v>0</v>
      </c>
      <c r="I82" s="39">
        <f t="shared" si="13"/>
        <v>4.5</v>
      </c>
      <c r="J82" s="238" t="s">
        <v>244</v>
      </c>
      <c r="K82" s="239"/>
    </row>
    <row r="83" spans="2:11" ht="27" customHeight="1" x14ac:dyDescent="0.15">
      <c r="B83" s="18" t="s">
        <v>207</v>
      </c>
      <c r="C83" s="46">
        <v>4</v>
      </c>
      <c r="D83" s="46">
        <v>2</v>
      </c>
      <c r="E83" s="46">
        <v>2</v>
      </c>
      <c r="F83" s="46">
        <v>0</v>
      </c>
      <c r="G83" s="46">
        <v>0</v>
      </c>
      <c r="H83" s="46">
        <v>0</v>
      </c>
      <c r="I83" s="39">
        <f t="shared" si="13"/>
        <v>10.9</v>
      </c>
      <c r="J83" s="48" t="s">
        <v>241</v>
      </c>
      <c r="K83" s="49"/>
    </row>
    <row r="84" spans="2:11" ht="27" customHeight="1" x14ac:dyDescent="0.15">
      <c r="B84" s="18" t="s">
        <v>208</v>
      </c>
      <c r="C84" s="46">
        <v>2</v>
      </c>
      <c r="D84" s="46">
        <v>5</v>
      </c>
      <c r="E84" s="46">
        <v>0</v>
      </c>
      <c r="F84" s="46">
        <v>0</v>
      </c>
      <c r="G84" s="46">
        <v>0</v>
      </c>
      <c r="H84" s="46">
        <v>0</v>
      </c>
      <c r="I84" s="39">
        <f t="shared" si="13"/>
        <v>9.4499999999999993</v>
      </c>
      <c r="J84" s="238" t="s">
        <v>242</v>
      </c>
      <c r="K84" s="239"/>
    </row>
    <row r="85" spans="2:11" ht="27" customHeight="1" x14ac:dyDescent="0.15">
      <c r="B85" s="18" t="s">
        <v>209</v>
      </c>
      <c r="C85" s="46">
        <v>0</v>
      </c>
      <c r="D85" s="46">
        <v>4</v>
      </c>
      <c r="E85" s="46">
        <v>6</v>
      </c>
      <c r="F85" s="46">
        <v>0</v>
      </c>
      <c r="G85" s="46">
        <v>0</v>
      </c>
      <c r="H85" s="46">
        <v>0</v>
      </c>
      <c r="I85" s="39">
        <f t="shared" si="13"/>
        <v>11</v>
      </c>
      <c r="J85" s="238" t="s">
        <v>243</v>
      </c>
      <c r="K85" s="239"/>
    </row>
    <row r="86" spans="2:11" ht="27" customHeight="1" x14ac:dyDescent="0.15">
      <c r="B86" s="18" t="s">
        <v>210</v>
      </c>
      <c r="C86" s="46">
        <v>1</v>
      </c>
      <c r="D86" s="46">
        <v>2</v>
      </c>
      <c r="E86" s="46">
        <v>2</v>
      </c>
      <c r="F86" s="46">
        <v>0</v>
      </c>
      <c r="G86" s="46">
        <v>0</v>
      </c>
      <c r="H86" s="46">
        <v>0</v>
      </c>
      <c r="I86" s="39">
        <f t="shared" si="13"/>
        <v>6.1</v>
      </c>
      <c r="J86" s="238" t="s">
        <v>244</v>
      </c>
      <c r="K86" s="239"/>
    </row>
    <row r="87" spans="2:11" ht="27" customHeight="1" x14ac:dyDescent="0.15">
      <c r="B87" s="18" t="s">
        <v>212</v>
      </c>
      <c r="C87" s="46">
        <v>0</v>
      </c>
      <c r="D87" s="46">
        <v>2</v>
      </c>
      <c r="E87" s="46">
        <v>2</v>
      </c>
      <c r="F87" s="46">
        <v>0</v>
      </c>
      <c r="G87" s="46">
        <v>0</v>
      </c>
      <c r="H87" s="46">
        <v>0</v>
      </c>
      <c r="I87" s="39">
        <f t="shared" si="13"/>
        <v>4.5</v>
      </c>
      <c r="J87" s="48" t="s">
        <v>241</v>
      </c>
      <c r="K87" s="49"/>
    </row>
    <row r="88" spans="2:11" ht="27" customHeight="1" x14ac:dyDescent="0.15">
      <c r="B88" s="18" t="s">
        <v>213</v>
      </c>
      <c r="C88" s="46">
        <v>0</v>
      </c>
      <c r="D88" s="46">
        <v>4</v>
      </c>
      <c r="E88" s="46">
        <v>2</v>
      </c>
      <c r="F88" s="46">
        <v>0</v>
      </c>
      <c r="G88" s="46">
        <v>0</v>
      </c>
      <c r="H88" s="46">
        <v>0</v>
      </c>
      <c r="I88" s="39">
        <f t="shared" si="13"/>
        <v>7</v>
      </c>
      <c r="J88" s="238" t="s">
        <v>242</v>
      </c>
      <c r="K88" s="239"/>
    </row>
    <row r="89" spans="2:11" ht="27" customHeight="1" x14ac:dyDescent="0.15">
      <c r="B89" s="18" t="s">
        <v>214</v>
      </c>
      <c r="C89" s="46">
        <v>0</v>
      </c>
      <c r="D89" s="46">
        <v>2</v>
      </c>
      <c r="E89" s="46">
        <v>3</v>
      </c>
      <c r="F89" s="46">
        <v>0</v>
      </c>
      <c r="G89" s="46">
        <v>0</v>
      </c>
      <c r="H89" s="46">
        <v>0</v>
      </c>
      <c r="I89" s="39">
        <f t="shared" si="13"/>
        <v>5.5</v>
      </c>
      <c r="J89" s="238" t="s">
        <v>243</v>
      </c>
      <c r="K89" s="239"/>
    </row>
    <row r="90" spans="2:11" ht="27" customHeight="1" x14ac:dyDescent="0.15">
      <c r="B90" s="18" t="s">
        <v>215</v>
      </c>
      <c r="C90" s="46">
        <v>1</v>
      </c>
      <c r="D90" s="46">
        <v>2</v>
      </c>
      <c r="E90" s="46">
        <v>2</v>
      </c>
      <c r="F90" s="46">
        <v>0</v>
      </c>
      <c r="G90" s="46">
        <v>0</v>
      </c>
      <c r="H90" s="46">
        <v>0</v>
      </c>
      <c r="I90" s="39">
        <f t="shared" si="13"/>
        <v>6.1</v>
      </c>
      <c r="J90" s="238" t="s">
        <v>244</v>
      </c>
      <c r="K90" s="239"/>
    </row>
    <row r="91" spans="2:11" ht="27" customHeight="1" x14ac:dyDescent="0.15">
      <c r="B91" s="18" t="s">
        <v>217</v>
      </c>
      <c r="C91" s="46">
        <v>2</v>
      </c>
      <c r="D91" s="46">
        <v>4</v>
      </c>
      <c r="E91" s="46">
        <v>2</v>
      </c>
      <c r="F91" s="46">
        <v>0</v>
      </c>
      <c r="G91" s="46">
        <v>0</v>
      </c>
      <c r="H91" s="46">
        <v>0</v>
      </c>
      <c r="I91" s="39">
        <f t="shared" si="13"/>
        <v>10.199999999999999</v>
      </c>
      <c r="J91" s="48" t="s">
        <v>241</v>
      </c>
      <c r="K91" s="49"/>
    </row>
    <row r="92" spans="2:11" ht="27" customHeight="1" x14ac:dyDescent="0.15">
      <c r="B92" s="18" t="s">
        <v>218</v>
      </c>
      <c r="C92" s="46">
        <v>2</v>
      </c>
      <c r="D92" s="46">
        <v>5</v>
      </c>
      <c r="E92" s="46">
        <v>4</v>
      </c>
      <c r="F92" s="46">
        <v>0</v>
      </c>
      <c r="G92" s="46">
        <v>0</v>
      </c>
      <c r="H92" s="46">
        <v>0</v>
      </c>
      <c r="I92" s="39">
        <f t="shared" si="13"/>
        <v>13.45</v>
      </c>
      <c r="J92" s="238" t="s">
        <v>242</v>
      </c>
      <c r="K92" s="239"/>
    </row>
    <row r="93" spans="2:11" ht="27" customHeight="1" x14ac:dyDescent="0.15">
      <c r="B93" s="18" t="s">
        <v>219</v>
      </c>
      <c r="C93" s="46">
        <v>2</v>
      </c>
      <c r="D93" s="46">
        <v>5</v>
      </c>
      <c r="E93" s="46">
        <v>4</v>
      </c>
      <c r="F93" s="46">
        <v>0</v>
      </c>
      <c r="G93" s="46">
        <v>0</v>
      </c>
      <c r="H93" s="46">
        <v>0</v>
      </c>
      <c r="I93" s="39">
        <f t="shared" si="13"/>
        <v>13.45</v>
      </c>
      <c r="J93" s="238" t="s">
        <v>243</v>
      </c>
      <c r="K93" s="239"/>
    </row>
    <row r="94" spans="2:11" ht="27" customHeight="1" x14ac:dyDescent="0.15">
      <c r="B94" s="18" t="s">
        <v>220</v>
      </c>
      <c r="C94" s="46">
        <v>1</v>
      </c>
      <c r="D94" s="46">
        <v>5</v>
      </c>
      <c r="E94" s="46">
        <v>4</v>
      </c>
      <c r="F94" s="46">
        <v>0</v>
      </c>
      <c r="G94" s="46">
        <v>0</v>
      </c>
      <c r="H94" s="46">
        <v>0</v>
      </c>
      <c r="I94" s="39">
        <f t="shared" si="13"/>
        <v>11.85</v>
      </c>
      <c r="J94" s="238" t="s">
        <v>244</v>
      </c>
      <c r="K94" s="239"/>
    </row>
    <row r="95" spans="2:11" ht="27" customHeight="1" x14ac:dyDescent="0.15">
      <c r="B95" s="18" t="s">
        <v>195</v>
      </c>
      <c r="C95" s="46">
        <v>2</v>
      </c>
      <c r="D95" s="46">
        <v>6</v>
      </c>
      <c r="E95" s="46">
        <v>2</v>
      </c>
      <c r="F95" s="46">
        <v>0</v>
      </c>
      <c r="G95" s="46">
        <v>0</v>
      </c>
      <c r="H95" s="46">
        <v>0</v>
      </c>
      <c r="I95" s="39">
        <f>C95*1.6+D95*1.25+E95*1+F95*0.8+G95*0.7+H95*0.5</f>
        <v>12.7</v>
      </c>
      <c r="J95" s="238" t="s">
        <v>240</v>
      </c>
      <c r="K95" s="239"/>
    </row>
    <row r="96" spans="2:11" ht="27" customHeight="1" x14ac:dyDescent="0.15">
      <c r="B96" s="240" t="s">
        <v>245</v>
      </c>
      <c r="C96" s="240"/>
      <c r="D96" s="17"/>
      <c r="E96" s="17"/>
      <c r="F96" s="17"/>
      <c r="G96" s="17"/>
      <c r="H96" s="29"/>
      <c r="I96" s="17"/>
    </row>
    <row r="97" spans="2:9" ht="51.6" customHeight="1" x14ac:dyDescent="0.15">
      <c r="B97" s="237" t="s">
        <v>246</v>
      </c>
      <c r="C97" s="237"/>
      <c r="D97" s="237"/>
      <c r="E97" s="237"/>
      <c r="F97" s="17"/>
      <c r="G97" s="17"/>
      <c r="H97" s="29"/>
      <c r="I97" s="17"/>
    </row>
    <row r="98" spans="2:9" ht="27" customHeight="1" x14ac:dyDescent="0.15">
      <c r="B98" s="235" t="s">
        <v>247</v>
      </c>
      <c r="C98" s="226" t="s">
        <v>248</v>
      </c>
      <c r="D98" s="228"/>
      <c r="E98" s="235" t="s">
        <v>249</v>
      </c>
      <c r="F98" s="235" t="s">
        <v>250</v>
      </c>
      <c r="G98" s="235" t="s">
        <v>251</v>
      </c>
      <c r="H98" s="235" t="s">
        <v>252</v>
      </c>
    </row>
    <row r="99" spans="2:9" ht="27" customHeight="1" x14ac:dyDescent="0.15">
      <c r="B99" s="236"/>
      <c r="C99" s="18" t="s">
        <v>248</v>
      </c>
      <c r="D99" s="18" t="s">
        <v>253</v>
      </c>
      <c r="E99" s="236"/>
      <c r="F99" s="236"/>
      <c r="G99" s="236"/>
      <c r="H99" s="236"/>
    </row>
    <row r="100" spans="2:9" ht="27" customHeight="1" x14ac:dyDescent="0.15">
      <c r="B100" s="18" t="s">
        <v>254</v>
      </c>
      <c r="C100" s="16">
        <v>10</v>
      </c>
      <c r="D100" s="39">
        <f>IF(ISERROR($H100*D101),"-",$H100*D101)</f>
        <v>1.25</v>
      </c>
      <c r="E100" s="39">
        <f>IF(ISERROR($H100*E101),"-",$H100*E101)</f>
        <v>5</v>
      </c>
      <c r="F100" s="39">
        <f>IF(ISERROR($H100*F101),"-",$H100*F101)</f>
        <v>7.5</v>
      </c>
      <c r="G100" s="39">
        <f>H100*G101</f>
        <v>1.25</v>
      </c>
      <c r="H100" s="39">
        <f>C100/C101</f>
        <v>25</v>
      </c>
    </row>
    <row r="101" spans="2:9" ht="27" customHeight="1" x14ac:dyDescent="0.15">
      <c r="B101" s="18"/>
      <c r="C101" s="47">
        <v>0.4</v>
      </c>
      <c r="D101" s="47">
        <v>0.05</v>
      </c>
      <c r="E101" s="47">
        <v>0.2</v>
      </c>
      <c r="F101" s="47">
        <v>0.3</v>
      </c>
      <c r="G101" s="47">
        <v>0.05</v>
      </c>
      <c r="H101" s="10"/>
    </row>
    <row r="102" spans="2:9" ht="27" customHeight="1" x14ac:dyDescent="0.15">
      <c r="B102" s="13"/>
      <c r="C102" s="226" t="s">
        <v>255</v>
      </c>
      <c r="D102" s="227"/>
      <c r="E102" s="227"/>
      <c r="F102" s="227"/>
      <c r="G102" s="228"/>
      <c r="H102" s="10"/>
    </row>
    <row r="103" spans="2:9" ht="27" customHeight="1" x14ac:dyDescent="0.15">
      <c r="H103" s="10"/>
    </row>
    <row r="104" spans="2:9" ht="27" customHeight="1" x14ac:dyDescent="0.15">
      <c r="B104" s="229" t="s">
        <v>256</v>
      </c>
      <c r="C104" s="230"/>
      <c r="D104" s="230"/>
      <c r="E104" s="230"/>
      <c r="F104" s="230"/>
      <c r="G104" s="230"/>
      <c r="H104" s="231"/>
    </row>
    <row r="105" spans="2:9" ht="27" customHeight="1" x14ac:dyDescent="0.15">
      <c r="B105" s="232"/>
      <c r="C105" s="233"/>
      <c r="D105" s="233"/>
      <c r="E105" s="233"/>
      <c r="F105" s="233"/>
      <c r="G105" s="233"/>
      <c r="H105" s="234"/>
    </row>
    <row r="106" spans="2:9" x14ac:dyDescent="0.15">
      <c r="H106" s="10"/>
    </row>
    <row r="107" spans="2:9" x14ac:dyDescent="0.15">
      <c r="H107" s="10"/>
    </row>
    <row r="108" spans="2:9" x14ac:dyDescent="0.15">
      <c r="H108" s="10"/>
    </row>
    <row r="109" spans="2:9" x14ac:dyDescent="0.15">
      <c r="H109" s="10"/>
    </row>
  </sheetData>
  <mergeCells count="51">
    <mergeCell ref="H98:H99"/>
    <mergeCell ref="B104:H105"/>
    <mergeCell ref="B97:E97"/>
    <mergeCell ref="C98:D98"/>
    <mergeCell ref="C102:G102"/>
    <mergeCell ref="B98:B99"/>
    <mergeCell ref="E98:E99"/>
    <mergeCell ref="F98:F99"/>
    <mergeCell ref="G98:G99"/>
    <mergeCell ref="J72:K72"/>
    <mergeCell ref="J73:K73"/>
    <mergeCell ref="J74:K74"/>
    <mergeCell ref="J76:K76"/>
    <mergeCell ref="J77:K77"/>
    <mergeCell ref="J78:K78"/>
    <mergeCell ref="J80:K80"/>
    <mergeCell ref="J81:K81"/>
    <mergeCell ref="J82:K82"/>
    <mergeCell ref="J84:K84"/>
    <mergeCell ref="J94:K94"/>
    <mergeCell ref="J95:K95"/>
    <mergeCell ref="B96:C96"/>
    <mergeCell ref="J85:K85"/>
    <mergeCell ref="J86:K86"/>
    <mergeCell ref="J88:K88"/>
    <mergeCell ref="J89:K89"/>
    <mergeCell ref="J90:K90"/>
    <mergeCell ref="J92:K92"/>
    <mergeCell ref="J93:K93"/>
    <mergeCell ref="J70:K70"/>
    <mergeCell ref="B14:H14"/>
    <mergeCell ref="B33:C33"/>
    <mergeCell ref="B37:F37"/>
    <mergeCell ref="B42:F42"/>
    <mergeCell ref="B47:F47"/>
    <mergeCell ref="H17:H32"/>
    <mergeCell ref="B17:B32"/>
    <mergeCell ref="B52:F52"/>
    <mergeCell ref="B57:F57"/>
    <mergeCell ref="B62:F62"/>
    <mergeCell ref="J69:K69"/>
    <mergeCell ref="H8:I8"/>
    <mergeCell ref="H9:I9"/>
    <mergeCell ref="H10:I10"/>
    <mergeCell ref="B12:C12"/>
    <mergeCell ref="B13:F13"/>
    <mergeCell ref="B1:C1"/>
    <mergeCell ref="B2:G2"/>
    <mergeCell ref="H5:I5"/>
    <mergeCell ref="H6:I6"/>
    <mergeCell ref="H7:I7"/>
  </mergeCells>
  <phoneticPr fontId="28" type="noConversion"/>
  <dataValidations count="2">
    <dataValidation allowBlank="1" showInputMessage="1" showErrorMessage="1" prompt="开发工程师数量如为常数，则以开发工作量/计划工期，得到工期。" sqref="C100"/>
    <dataValidation allowBlank="1" showInputMessage="1" showErrorMessage="1" prompt="估算规模是“开发工作量估算”sheet中列出的需求项总数。" sqref="C98:C99"/>
  </dataValidations>
  <pageMargins left="0.69930555555555596" right="0.69930555555555596" top="0.75" bottom="0.75" header="0.3" footer="0.3"/>
  <pageSetup paperSize="9" orientation="portrait"/>
  <ignoredErrors>
    <ignoredError sqref="G52 G47" formulaRange="1"/>
    <ignoredError sqref="H52 H47 H42 H37" formula="1"/>
  </ignoredErrors>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B1:W210"/>
  <sheetViews>
    <sheetView topLeftCell="A40" zoomScale="85" zoomScaleNormal="85" workbookViewId="0">
      <selection activeCell="A64" sqref="A64:XFD65"/>
    </sheetView>
  </sheetViews>
  <sheetFormatPr defaultColWidth="9.140625" defaultRowHeight="12" x14ac:dyDescent="0.15"/>
  <cols>
    <col min="1" max="1" width="3" style="1" customWidth="1"/>
    <col min="2" max="2" width="14.140625" style="1" customWidth="1"/>
    <col min="3" max="3" width="18.85546875" style="50" customWidth="1"/>
    <col min="4" max="4" width="55.140625" style="1" customWidth="1"/>
    <col min="5" max="5" width="9.5703125" style="1" customWidth="1"/>
    <col min="6" max="6" width="11.7109375" style="1" customWidth="1"/>
    <col min="7" max="7" width="11.5703125" style="1" customWidth="1"/>
    <col min="8" max="8" width="12" style="1" customWidth="1"/>
    <col min="9" max="9" width="9.85546875" style="1" customWidth="1"/>
    <col min="10" max="10" width="9.140625" style="1"/>
    <col min="11" max="19" width="9.140625" style="51" customWidth="1"/>
    <col min="20" max="20" width="17.85546875" style="1" customWidth="1"/>
    <col min="21" max="21" width="9.28515625" style="1" bestFit="1" customWidth="1"/>
    <col min="22" max="22" width="9.42578125" style="1" bestFit="1" customWidth="1"/>
    <col min="23" max="23" width="14.7109375" style="1" customWidth="1"/>
    <col min="24" max="16384" width="9.140625" style="1"/>
  </cols>
  <sheetData>
    <row r="1" spans="2:23" ht="21" customHeight="1" x14ac:dyDescent="0.15">
      <c r="B1" s="52" t="s">
        <v>122</v>
      </c>
    </row>
    <row r="2" spans="2:23" ht="90" customHeight="1" x14ac:dyDescent="0.15">
      <c r="B2" s="216" t="s">
        <v>123</v>
      </c>
      <c r="C2" s="216"/>
      <c r="D2" s="216"/>
      <c r="E2" s="165"/>
      <c r="F2" s="165"/>
      <c r="G2" s="165"/>
      <c r="H2" s="165"/>
      <c r="I2" s="60"/>
      <c r="K2" s="61"/>
      <c r="L2" s="61"/>
      <c r="M2" s="61"/>
      <c r="N2" s="62"/>
      <c r="O2" s="62"/>
      <c r="P2" s="62"/>
      <c r="Q2" s="62"/>
      <c r="R2" s="62"/>
      <c r="S2" s="62"/>
    </row>
    <row r="3" spans="2:23" s="17" customFormat="1" ht="30" customHeight="1" x14ac:dyDescent="0.15">
      <c r="B3" s="54" t="s">
        <v>124</v>
      </c>
      <c r="C3" s="200" t="s">
        <v>125</v>
      </c>
      <c r="D3" s="217"/>
      <c r="E3" s="217"/>
      <c r="F3" s="217"/>
      <c r="G3" s="217"/>
      <c r="H3" s="217"/>
      <c r="I3" s="217"/>
      <c r="J3" s="201"/>
      <c r="K3" s="59" t="s">
        <v>126</v>
      </c>
      <c r="L3" s="218" t="s">
        <v>127</v>
      </c>
      <c r="M3" s="219"/>
      <c r="N3" s="219"/>
      <c r="O3" s="219"/>
      <c r="P3" s="219"/>
      <c r="Q3" s="219"/>
      <c r="R3" s="219"/>
      <c r="S3" s="219"/>
      <c r="T3" s="65"/>
      <c r="U3" s="66"/>
      <c r="V3" s="66"/>
      <c r="W3" s="67"/>
    </row>
    <row r="4" spans="2:23" s="17" customFormat="1" ht="27" customHeight="1" x14ac:dyDescent="0.15">
      <c r="B4" s="54" t="s">
        <v>128</v>
      </c>
      <c r="C4" s="220" t="s">
        <v>129</v>
      </c>
      <c r="D4" s="221"/>
      <c r="E4" s="221"/>
      <c r="F4" s="221"/>
      <c r="G4" s="221"/>
      <c r="H4" s="221"/>
      <c r="I4" s="221"/>
      <c r="J4" s="221"/>
      <c r="K4" s="63" t="s">
        <v>130</v>
      </c>
      <c r="L4" s="222">
        <f>G5/C5*100%</f>
        <v>0</v>
      </c>
      <c r="M4" s="223"/>
      <c r="N4" s="224" t="s">
        <v>131</v>
      </c>
      <c r="O4" s="225"/>
      <c r="P4" s="211">
        <f>技术复杂度评估表!E1</f>
        <v>0.96</v>
      </c>
      <c r="Q4" s="212"/>
      <c r="R4" s="212"/>
      <c r="S4" s="213"/>
      <c r="T4" s="68"/>
      <c r="U4" s="69"/>
      <c r="V4" s="69"/>
      <c r="W4" s="70"/>
    </row>
    <row r="5" spans="2:23" s="17" customFormat="1" ht="40.5" customHeight="1" x14ac:dyDescent="0.15">
      <c r="B5" s="55" t="s">
        <v>132</v>
      </c>
      <c r="C5" s="211">
        <f>SUM(U7:U664)</f>
        <v>902</v>
      </c>
      <c r="D5" s="212"/>
      <c r="E5" s="164"/>
      <c r="F5" s="39" t="s">
        <v>133</v>
      </c>
      <c r="G5" s="212">
        <f>SUM(V7:V76)</f>
        <v>0</v>
      </c>
      <c r="H5" s="212"/>
      <c r="I5" s="212"/>
      <c r="J5" s="213"/>
      <c r="K5" s="214" t="s">
        <v>134</v>
      </c>
      <c r="L5" s="215"/>
      <c r="M5" s="215"/>
      <c r="N5" s="215"/>
      <c r="O5" s="215"/>
      <c r="P5" s="215"/>
      <c r="Q5" s="215"/>
      <c r="R5" s="215"/>
      <c r="S5" s="215"/>
      <c r="T5" s="71"/>
      <c r="U5" s="72"/>
      <c r="V5" s="72"/>
      <c r="W5" s="73"/>
    </row>
    <row r="6" spans="2:23" s="17" customFormat="1" ht="27" customHeight="1" x14ac:dyDescent="0.15">
      <c r="B6" s="55" t="s">
        <v>72</v>
      </c>
      <c r="C6" s="57" t="s">
        <v>135</v>
      </c>
      <c r="D6" s="55" t="s">
        <v>136</v>
      </c>
      <c r="E6" s="55" t="s">
        <v>137</v>
      </c>
      <c r="F6" s="55" t="s">
        <v>138</v>
      </c>
      <c r="G6" s="58" t="s">
        <v>139</v>
      </c>
      <c r="H6" s="59" t="s">
        <v>140</v>
      </c>
      <c r="I6" s="59" t="s">
        <v>141</v>
      </c>
      <c r="J6" s="64" t="s">
        <v>142</v>
      </c>
      <c r="K6" s="64" t="s">
        <v>529</v>
      </c>
      <c r="L6" s="64" t="s">
        <v>530</v>
      </c>
      <c r="M6" s="64" t="s">
        <v>531</v>
      </c>
      <c r="N6" s="64" t="s">
        <v>528</v>
      </c>
      <c r="O6" s="64"/>
      <c r="P6" s="64" t="s">
        <v>143</v>
      </c>
      <c r="Q6" s="64" t="s">
        <v>144</v>
      </c>
      <c r="R6" s="64" t="s">
        <v>145</v>
      </c>
      <c r="S6" s="64" t="s">
        <v>146</v>
      </c>
      <c r="T6" s="64" t="s">
        <v>147</v>
      </c>
      <c r="U6" s="64" t="s">
        <v>148</v>
      </c>
      <c r="V6" s="74" t="s">
        <v>149</v>
      </c>
      <c r="W6" s="58" t="s">
        <v>150</v>
      </c>
    </row>
    <row r="7" spans="2:23" s="150" customFormat="1" ht="18" customHeight="1" x14ac:dyDescent="0.15">
      <c r="B7" s="144" t="str">
        <f t="shared" ref="B7:B72" ca="1" si="0">IF(ISBLANK(D7),"-",COUNT(OFFSET(B$6,0,0,ROW()-ROW(B$6)))+1)</f>
        <v>-</v>
      </c>
      <c r="C7" s="123" t="s">
        <v>284</v>
      </c>
      <c r="D7" s="124"/>
      <c r="E7" s="145"/>
      <c r="F7" s="145"/>
      <c r="G7" s="125"/>
      <c r="H7" s="125"/>
      <c r="I7" s="125"/>
      <c r="J7" s="125"/>
      <c r="K7" s="127"/>
      <c r="L7" s="127"/>
      <c r="M7" s="127"/>
      <c r="N7" s="127"/>
      <c r="O7" s="127"/>
      <c r="P7" s="146"/>
      <c r="Q7" s="146"/>
      <c r="R7" s="146"/>
      <c r="S7" s="147"/>
      <c r="T7" s="148"/>
      <c r="U7" s="146"/>
      <c r="V7" s="146"/>
      <c r="W7" s="149"/>
    </row>
    <row r="8" spans="2:23" s="150" customFormat="1" ht="18" customHeight="1" x14ac:dyDescent="0.15">
      <c r="B8" s="144">
        <f t="shared" ca="1" si="0"/>
        <v>1</v>
      </c>
      <c r="C8" s="125"/>
      <c r="D8" s="123" t="s">
        <v>285</v>
      </c>
      <c r="E8" s="145" t="s">
        <v>116</v>
      </c>
      <c r="F8" s="145" t="s">
        <v>151</v>
      </c>
      <c r="G8" s="125" t="s">
        <v>152</v>
      </c>
      <c r="H8" s="125" t="s">
        <v>155</v>
      </c>
      <c r="I8" s="125">
        <v>0</v>
      </c>
      <c r="J8" s="125" t="s">
        <v>153</v>
      </c>
      <c r="K8" s="127">
        <v>1</v>
      </c>
      <c r="L8" s="127">
        <v>1</v>
      </c>
      <c r="M8" s="127">
        <v>1</v>
      </c>
      <c r="N8" s="127"/>
      <c r="O8" s="127"/>
      <c r="P8" s="146">
        <f t="shared" ref="P8:P73" si="1">IF(OR(ISNUMBER(K8),ISNUMBER(L8),ISNUMBER(M8),ISNUMBER(N8),ISNUMBER(O8)),MIN(K8:O8),"")</f>
        <v>1</v>
      </c>
      <c r="Q8" s="146">
        <f t="shared" ref="Q8:Q73" si="2">IF(OR(ISNUMBER(K8),ISNUMBER(L8),ISNUMBER(M8),ISNUMBER(N8),ISNUMBER(O8)),AVERAGE(K8:O8),"")</f>
        <v>1</v>
      </c>
      <c r="R8" s="146">
        <f t="shared" ref="R8:R73" si="3">IF(OR(ISNUMBER(K8),ISNUMBER(L8),ISNUMBER(M8),ISNUMBER(N8),ISNUMBER(O8)),MAX(K8:O8),"")</f>
        <v>1</v>
      </c>
      <c r="S8" s="147">
        <f t="shared" ref="S8:S73" si="4">IF(AND(ISNUMBER(Q8),Q8&lt;&gt;0),MAX(Q8-P8,R8-Q8)/Q8,"")</f>
        <v>0</v>
      </c>
      <c r="T8" s="148" t="s">
        <v>154</v>
      </c>
      <c r="U8" s="146">
        <f t="shared" ref="U8:U73" si="5">IF(T8="N","",Q8)</f>
        <v>1</v>
      </c>
      <c r="V8" s="146">
        <f t="shared" ref="V8:V73" si="6">IF(I8="","",I8*U8/100)</f>
        <v>0</v>
      </c>
      <c r="W8" s="151"/>
    </row>
    <row r="9" spans="2:23" s="150" customFormat="1" ht="18" customHeight="1" x14ac:dyDescent="0.15">
      <c r="B9" s="144">
        <f t="shared" ca="1" si="0"/>
        <v>2</v>
      </c>
      <c r="C9" s="125"/>
      <c r="D9" s="123" t="s">
        <v>286</v>
      </c>
      <c r="E9" s="145" t="s">
        <v>116</v>
      </c>
      <c r="F9" s="145" t="s">
        <v>151</v>
      </c>
      <c r="G9" s="125" t="s">
        <v>152</v>
      </c>
      <c r="H9" s="125" t="s">
        <v>155</v>
      </c>
      <c r="I9" s="125">
        <v>0</v>
      </c>
      <c r="J9" s="125" t="s">
        <v>153</v>
      </c>
      <c r="K9" s="127">
        <v>1</v>
      </c>
      <c r="L9" s="127">
        <v>1</v>
      </c>
      <c r="M9" s="127">
        <v>1</v>
      </c>
      <c r="N9" s="127"/>
      <c r="O9" s="127"/>
      <c r="P9" s="146">
        <f t="shared" si="1"/>
        <v>1</v>
      </c>
      <c r="Q9" s="146">
        <f t="shared" si="2"/>
        <v>1</v>
      </c>
      <c r="R9" s="146">
        <f t="shared" si="3"/>
        <v>1</v>
      </c>
      <c r="S9" s="147">
        <f t="shared" si="4"/>
        <v>0</v>
      </c>
      <c r="T9" s="148" t="s">
        <v>154</v>
      </c>
      <c r="U9" s="146">
        <f t="shared" si="5"/>
        <v>1</v>
      </c>
      <c r="V9" s="146">
        <f t="shared" si="6"/>
        <v>0</v>
      </c>
      <c r="W9" s="152"/>
    </row>
    <row r="10" spans="2:23" s="150" customFormat="1" ht="18" customHeight="1" x14ac:dyDescent="0.15">
      <c r="B10" s="144">
        <f t="shared" ca="1" si="0"/>
        <v>3</v>
      </c>
      <c r="C10" s="125"/>
      <c r="D10" s="123" t="s">
        <v>287</v>
      </c>
      <c r="E10" s="145" t="s">
        <v>116</v>
      </c>
      <c r="F10" s="145" t="s">
        <v>151</v>
      </c>
      <c r="G10" s="125" t="s">
        <v>152</v>
      </c>
      <c r="H10" s="125" t="s">
        <v>155</v>
      </c>
      <c r="I10" s="125">
        <v>0</v>
      </c>
      <c r="J10" s="125" t="s">
        <v>153</v>
      </c>
      <c r="K10" s="127">
        <v>0.5</v>
      </c>
      <c r="L10" s="127">
        <v>0.5</v>
      </c>
      <c r="M10" s="127">
        <v>0.5</v>
      </c>
      <c r="N10" s="127"/>
      <c r="O10" s="127"/>
      <c r="P10" s="146">
        <f t="shared" si="1"/>
        <v>0.5</v>
      </c>
      <c r="Q10" s="146">
        <f t="shared" si="2"/>
        <v>0.5</v>
      </c>
      <c r="R10" s="146">
        <f t="shared" si="3"/>
        <v>0.5</v>
      </c>
      <c r="S10" s="147">
        <f t="shared" si="4"/>
        <v>0</v>
      </c>
      <c r="T10" s="148" t="s">
        <v>154</v>
      </c>
      <c r="U10" s="146">
        <f t="shared" si="5"/>
        <v>0.5</v>
      </c>
      <c r="V10" s="146">
        <f t="shared" si="6"/>
        <v>0</v>
      </c>
      <c r="W10" s="152"/>
    </row>
    <row r="11" spans="2:23" s="150" customFormat="1" ht="18" customHeight="1" x14ac:dyDescent="0.15">
      <c r="B11" s="144">
        <f t="shared" ca="1" si="0"/>
        <v>4</v>
      </c>
      <c r="C11" s="125"/>
      <c r="D11" s="123" t="s">
        <v>288</v>
      </c>
      <c r="E11" s="145" t="s">
        <v>116</v>
      </c>
      <c r="F11" s="145" t="s">
        <v>151</v>
      </c>
      <c r="G11" s="125" t="s">
        <v>152</v>
      </c>
      <c r="H11" s="125" t="s">
        <v>155</v>
      </c>
      <c r="I11" s="125">
        <v>0</v>
      </c>
      <c r="J11" s="125" t="s">
        <v>153</v>
      </c>
      <c r="K11" s="127">
        <v>1</v>
      </c>
      <c r="L11" s="128">
        <v>1</v>
      </c>
      <c r="M11" s="127">
        <v>1</v>
      </c>
      <c r="N11" s="127"/>
      <c r="O11" s="127"/>
      <c r="P11" s="146">
        <f t="shared" si="1"/>
        <v>1</v>
      </c>
      <c r="Q11" s="146">
        <f t="shared" si="2"/>
        <v>1</v>
      </c>
      <c r="R11" s="146">
        <f t="shared" si="3"/>
        <v>1</v>
      </c>
      <c r="S11" s="147">
        <f t="shared" si="4"/>
        <v>0</v>
      </c>
      <c r="T11" s="148" t="s">
        <v>154</v>
      </c>
      <c r="U11" s="146">
        <f t="shared" si="5"/>
        <v>1</v>
      </c>
      <c r="V11" s="146">
        <f t="shared" si="6"/>
        <v>0</v>
      </c>
      <c r="W11" s="152"/>
    </row>
    <row r="12" spans="2:23" s="150" customFormat="1" ht="18" customHeight="1" x14ac:dyDescent="0.15">
      <c r="B12" s="144">
        <f t="shared" ca="1" si="0"/>
        <v>5</v>
      </c>
      <c r="C12" s="123"/>
      <c r="D12" s="124" t="s">
        <v>289</v>
      </c>
      <c r="E12" s="145" t="s">
        <v>116</v>
      </c>
      <c r="F12" s="145" t="s">
        <v>151</v>
      </c>
      <c r="G12" s="125" t="s">
        <v>152</v>
      </c>
      <c r="H12" s="125" t="s">
        <v>155</v>
      </c>
      <c r="I12" s="125">
        <v>0</v>
      </c>
      <c r="J12" s="125" t="s">
        <v>153</v>
      </c>
      <c r="K12" s="127">
        <v>1</v>
      </c>
      <c r="L12" s="128">
        <v>1</v>
      </c>
      <c r="M12" s="127">
        <v>1</v>
      </c>
      <c r="N12" s="127"/>
      <c r="O12" s="127"/>
      <c r="P12" s="146">
        <f t="shared" si="1"/>
        <v>1</v>
      </c>
      <c r="Q12" s="146">
        <f t="shared" si="2"/>
        <v>1</v>
      </c>
      <c r="R12" s="146">
        <f t="shared" si="3"/>
        <v>1</v>
      </c>
      <c r="S12" s="147">
        <f t="shared" si="4"/>
        <v>0</v>
      </c>
      <c r="T12" s="148" t="s">
        <v>154</v>
      </c>
      <c r="U12" s="146">
        <f t="shared" si="5"/>
        <v>1</v>
      </c>
      <c r="V12" s="146">
        <f t="shared" si="6"/>
        <v>0</v>
      </c>
      <c r="W12" s="152"/>
    </row>
    <row r="13" spans="2:23" s="150" customFormat="1" ht="18" customHeight="1" x14ac:dyDescent="0.15">
      <c r="B13" s="144">
        <f t="shared" ca="1" si="0"/>
        <v>6</v>
      </c>
      <c r="C13" s="123"/>
      <c r="D13" s="124" t="s">
        <v>290</v>
      </c>
      <c r="E13" s="145" t="s">
        <v>116</v>
      </c>
      <c r="F13" s="145" t="s">
        <v>151</v>
      </c>
      <c r="G13" s="125" t="s">
        <v>152</v>
      </c>
      <c r="H13" s="125" t="s">
        <v>155</v>
      </c>
      <c r="I13" s="125">
        <v>0</v>
      </c>
      <c r="J13" s="125" t="s">
        <v>153</v>
      </c>
      <c r="K13" s="127">
        <v>2</v>
      </c>
      <c r="L13" s="128">
        <v>2</v>
      </c>
      <c r="M13" s="127">
        <v>2</v>
      </c>
      <c r="N13" s="127"/>
      <c r="O13" s="127"/>
      <c r="P13" s="146">
        <f t="shared" si="1"/>
        <v>2</v>
      </c>
      <c r="Q13" s="146">
        <f t="shared" si="2"/>
        <v>2</v>
      </c>
      <c r="R13" s="146">
        <f t="shared" si="3"/>
        <v>2</v>
      </c>
      <c r="S13" s="147">
        <f t="shared" si="4"/>
        <v>0</v>
      </c>
      <c r="T13" s="148" t="s">
        <v>154</v>
      </c>
      <c r="U13" s="146">
        <f t="shared" si="5"/>
        <v>2</v>
      </c>
      <c r="V13" s="146">
        <f t="shared" si="6"/>
        <v>0</v>
      </c>
      <c r="W13" s="152"/>
    </row>
    <row r="14" spans="2:23" s="150" customFormat="1" ht="18" customHeight="1" x14ac:dyDescent="0.15">
      <c r="B14" s="144" t="str">
        <f t="shared" ca="1" si="0"/>
        <v>-</v>
      </c>
      <c r="C14" s="123" t="s">
        <v>291</v>
      </c>
      <c r="D14" s="124"/>
      <c r="E14" s="145"/>
      <c r="F14" s="145"/>
      <c r="G14" s="125"/>
      <c r="H14" s="125"/>
      <c r="I14" s="125"/>
      <c r="J14" s="125"/>
      <c r="K14" s="127"/>
      <c r="L14" s="128"/>
      <c r="M14" s="127"/>
      <c r="N14" s="127"/>
      <c r="O14" s="127"/>
      <c r="P14" s="146" t="str">
        <f t="shared" si="1"/>
        <v/>
      </c>
      <c r="Q14" s="146" t="str">
        <f t="shared" si="2"/>
        <v/>
      </c>
      <c r="R14" s="146" t="str">
        <f t="shared" si="3"/>
        <v/>
      </c>
      <c r="S14" s="147" t="str">
        <f t="shared" si="4"/>
        <v/>
      </c>
      <c r="T14" s="148" t="s">
        <v>154</v>
      </c>
      <c r="U14" s="146" t="str">
        <f t="shared" si="5"/>
        <v/>
      </c>
      <c r="V14" s="146" t="str">
        <f t="shared" si="6"/>
        <v/>
      </c>
      <c r="W14" s="152"/>
    </row>
    <row r="15" spans="2:23" s="150" customFormat="1" ht="18" customHeight="1" x14ac:dyDescent="0.15">
      <c r="B15" s="144">
        <f t="shared" ca="1" si="0"/>
        <v>7</v>
      </c>
      <c r="C15" s="125"/>
      <c r="D15" s="123" t="s">
        <v>285</v>
      </c>
      <c r="E15" s="145" t="s">
        <v>116</v>
      </c>
      <c r="F15" s="145" t="s">
        <v>151</v>
      </c>
      <c r="G15" s="125" t="s">
        <v>152</v>
      </c>
      <c r="H15" s="125" t="s">
        <v>155</v>
      </c>
      <c r="I15" s="125">
        <v>0</v>
      </c>
      <c r="J15" s="125" t="s">
        <v>153</v>
      </c>
      <c r="K15" s="127">
        <v>0.5</v>
      </c>
      <c r="L15" s="127">
        <v>0.5</v>
      </c>
      <c r="M15" s="127">
        <v>0.5</v>
      </c>
      <c r="N15" s="127"/>
      <c r="O15" s="127"/>
      <c r="P15" s="146">
        <f t="shared" si="1"/>
        <v>0.5</v>
      </c>
      <c r="Q15" s="146">
        <f t="shared" si="2"/>
        <v>0.5</v>
      </c>
      <c r="R15" s="146">
        <f t="shared" si="3"/>
        <v>0.5</v>
      </c>
      <c r="S15" s="147">
        <f t="shared" si="4"/>
        <v>0</v>
      </c>
      <c r="T15" s="148" t="s">
        <v>154</v>
      </c>
      <c r="U15" s="146">
        <f t="shared" si="5"/>
        <v>0.5</v>
      </c>
      <c r="V15" s="146">
        <f t="shared" si="6"/>
        <v>0</v>
      </c>
      <c r="W15" s="152"/>
    </row>
    <row r="16" spans="2:23" s="150" customFormat="1" ht="18" customHeight="1" x14ac:dyDescent="0.15">
      <c r="B16" s="144">
        <f t="shared" ca="1" si="0"/>
        <v>8</v>
      </c>
      <c r="C16" s="125"/>
      <c r="D16" s="123" t="s">
        <v>286</v>
      </c>
      <c r="E16" s="145" t="s">
        <v>116</v>
      </c>
      <c r="F16" s="145" t="s">
        <v>151</v>
      </c>
      <c r="G16" s="125" t="s">
        <v>152</v>
      </c>
      <c r="H16" s="125" t="s">
        <v>155</v>
      </c>
      <c r="I16" s="125">
        <v>0</v>
      </c>
      <c r="J16" s="125" t="s">
        <v>153</v>
      </c>
      <c r="K16" s="127">
        <v>0.5</v>
      </c>
      <c r="L16" s="127">
        <v>0.5</v>
      </c>
      <c r="M16" s="127">
        <v>0.5</v>
      </c>
      <c r="N16" s="127"/>
      <c r="O16" s="127"/>
      <c r="P16" s="146">
        <f t="shared" si="1"/>
        <v>0.5</v>
      </c>
      <c r="Q16" s="146">
        <f t="shared" si="2"/>
        <v>0.5</v>
      </c>
      <c r="R16" s="146">
        <f t="shared" si="3"/>
        <v>0.5</v>
      </c>
      <c r="S16" s="147">
        <f t="shared" si="4"/>
        <v>0</v>
      </c>
      <c r="T16" s="148" t="s">
        <v>154</v>
      </c>
      <c r="U16" s="146">
        <f t="shared" si="5"/>
        <v>0.5</v>
      </c>
      <c r="V16" s="146">
        <f t="shared" si="6"/>
        <v>0</v>
      </c>
      <c r="W16" s="152"/>
    </row>
    <row r="17" spans="2:23" s="150" customFormat="1" ht="18" customHeight="1" x14ac:dyDescent="0.15">
      <c r="B17" s="144">
        <f t="shared" ca="1" si="0"/>
        <v>9</v>
      </c>
      <c r="C17" s="123"/>
      <c r="D17" s="123" t="s">
        <v>294</v>
      </c>
      <c r="E17" s="145" t="s">
        <v>116</v>
      </c>
      <c r="F17" s="145" t="s">
        <v>151</v>
      </c>
      <c r="G17" s="125" t="s">
        <v>152</v>
      </c>
      <c r="H17" s="125" t="s">
        <v>155</v>
      </c>
      <c r="I17" s="125">
        <v>0</v>
      </c>
      <c r="J17" s="125" t="s">
        <v>153</v>
      </c>
      <c r="K17" s="127">
        <v>0.5</v>
      </c>
      <c r="L17" s="127">
        <v>0.5</v>
      </c>
      <c r="M17" s="127">
        <v>0.5</v>
      </c>
      <c r="N17" s="127"/>
      <c r="O17" s="127"/>
      <c r="P17" s="146">
        <f t="shared" si="1"/>
        <v>0.5</v>
      </c>
      <c r="Q17" s="146">
        <f t="shared" si="2"/>
        <v>0.5</v>
      </c>
      <c r="R17" s="146">
        <f t="shared" si="3"/>
        <v>0.5</v>
      </c>
      <c r="S17" s="147">
        <f t="shared" si="4"/>
        <v>0</v>
      </c>
      <c r="T17" s="148" t="s">
        <v>154</v>
      </c>
      <c r="U17" s="146">
        <f t="shared" si="5"/>
        <v>0.5</v>
      </c>
      <c r="V17" s="146">
        <f t="shared" si="6"/>
        <v>0</v>
      </c>
      <c r="W17" s="152"/>
    </row>
    <row r="18" spans="2:23" s="150" customFormat="1" ht="18" customHeight="1" x14ac:dyDescent="0.15">
      <c r="B18" s="144">
        <f t="shared" ca="1" si="0"/>
        <v>10</v>
      </c>
      <c r="C18" s="123"/>
      <c r="D18" s="123" t="s">
        <v>288</v>
      </c>
      <c r="E18" s="145" t="s">
        <v>116</v>
      </c>
      <c r="F18" s="145" t="s">
        <v>151</v>
      </c>
      <c r="G18" s="125" t="s">
        <v>152</v>
      </c>
      <c r="H18" s="125" t="s">
        <v>155</v>
      </c>
      <c r="I18" s="125">
        <v>0</v>
      </c>
      <c r="J18" s="125" t="s">
        <v>153</v>
      </c>
      <c r="K18" s="127">
        <v>0.5</v>
      </c>
      <c r="L18" s="127">
        <v>0.5</v>
      </c>
      <c r="M18" s="127">
        <v>0.5</v>
      </c>
      <c r="N18" s="127"/>
      <c r="O18" s="127"/>
      <c r="P18" s="146">
        <f t="shared" si="1"/>
        <v>0.5</v>
      </c>
      <c r="Q18" s="146">
        <f t="shared" si="2"/>
        <v>0.5</v>
      </c>
      <c r="R18" s="146">
        <f t="shared" si="3"/>
        <v>0.5</v>
      </c>
      <c r="S18" s="147">
        <f t="shared" si="4"/>
        <v>0</v>
      </c>
      <c r="T18" s="148" t="s">
        <v>154</v>
      </c>
      <c r="U18" s="146">
        <f t="shared" si="5"/>
        <v>0.5</v>
      </c>
      <c r="V18" s="146">
        <f t="shared" si="6"/>
        <v>0</v>
      </c>
      <c r="W18" s="152"/>
    </row>
    <row r="19" spans="2:23" s="150" customFormat="1" ht="18" customHeight="1" x14ac:dyDescent="0.15">
      <c r="B19" s="144">
        <f t="shared" ca="1" si="0"/>
        <v>11</v>
      </c>
      <c r="C19" s="125"/>
      <c r="D19" s="123" t="s">
        <v>290</v>
      </c>
      <c r="E19" s="145" t="s">
        <v>116</v>
      </c>
      <c r="F19" s="145" t="s">
        <v>151</v>
      </c>
      <c r="G19" s="125" t="s">
        <v>152</v>
      </c>
      <c r="H19" s="125" t="s">
        <v>155</v>
      </c>
      <c r="I19" s="125">
        <v>0</v>
      </c>
      <c r="J19" s="125" t="s">
        <v>153</v>
      </c>
      <c r="K19" s="127">
        <v>2</v>
      </c>
      <c r="L19" s="127">
        <v>2</v>
      </c>
      <c r="M19" s="127">
        <v>2</v>
      </c>
      <c r="N19" s="127"/>
      <c r="O19" s="127"/>
      <c r="P19" s="146">
        <f t="shared" si="1"/>
        <v>2</v>
      </c>
      <c r="Q19" s="146">
        <f t="shared" si="2"/>
        <v>2</v>
      </c>
      <c r="R19" s="146">
        <f t="shared" si="3"/>
        <v>2</v>
      </c>
      <c r="S19" s="147">
        <f t="shared" si="4"/>
        <v>0</v>
      </c>
      <c r="T19" s="148" t="s">
        <v>154</v>
      </c>
      <c r="U19" s="146">
        <f t="shared" si="5"/>
        <v>2</v>
      </c>
      <c r="V19" s="146">
        <f t="shared" si="6"/>
        <v>0</v>
      </c>
      <c r="W19" s="152"/>
    </row>
    <row r="20" spans="2:23" s="150" customFormat="1" ht="18" customHeight="1" x14ac:dyDescent="0.15">
      <c r="B20" s="144" t="str">
        <f t="shared" ca="1" si="0"/>
        <v>-</v>
      </c>
      <c r="C20" s="123" t="s">
        <v>296</v>
      </c>
      <c r="D20" s="123"/>
      <c r="E20" s="145"/>
      <c r="F20" s="145"/>
      <c r="G20" s="125"/>
      <c r="H20" s="125" t="s">
        <v>155</v>
      </c>
      <c r="I20" s="125">
        <v>0</v>
      </c>
      <c r="J20" s="125"/>
      <c r="K20" s="127"/>
      <c r="L20" s="127"/>
      <c r="M20" s="127"/>
      <c r="N20" s="127"/>
      <c r="O20" s="127"/>
      <c r="P20" s="146"/>
      <c r="Q20" s="146"/>
      <c r="R20" s="146"/>
      <c r="S20" s="147"/>
      <c r="T20" s="148"/>
      <c r="U20" s="146"/>
      <c r="V20" s="146">
        <f t="shared" si="6"/>
        <v>0</v>
      </c>
      <c r="W20" s="152"/>
    </row>
    <row r="21" spans="2:23" s="150" customFormat="1" ht="18" customHeight="1" x14ac:dyDescent="0.15">
      <c r="B21" s="144">
        <f t="shared" ca="1" si="0"/>
        <v>12</v>
      </c>
      <c r="C21" s="125"/>
      <c r="D21" s="123" t="s">
        <v>296</v>
      </c>
      <c r="E21" s="145" t="s">
        <v>116</v>
      </c>
      <c r="F21" s="145" t="s">
        <v>151</v>
      </c>
      <c r="G21" s="125" t="s">
        <v>152</v>
      </c>
      <c r="H21" s="125" t="s">
        <v>155</v>
      </c>
      <c r="I21" s="125">
        <v>0</v>
      </c>
      <c r="J21" s="125" t="s">
        <v>153</v>
      </c>
      <c r="K21" s="127">
        <v>1.5</v>
      </c>
      <c r="L21" s="127">
        <v>2</v>
      </c>
      <c r="M21" s="127">
        <v>1.8</v>
      </c>
      <c r="N21" s="127"/>
      <c r="O21" s="127"/>
      <c r="P21" s="146">
        <f t="shared" si="1"/>
        <v>1.5</v>
      </c>
      <c r="Q21" s="146">
        <f t="shared" si="2"/>
        <v>1.7666666666666666</v>
      </c>
      <c r="R21" s="146">
        <f t="shared" si="3"/>
        <v>2</v>
      </c>
      <c r="S21" s="147">
        <f t="shared" si="4"/>
        <v>0.15094339622641506</v>
      </c>
      <c r="T21" s="148" t="s">
        <v>154</v>
      </c>
      <c r="U21" s="146">
        <f t="shared" si="5"/>
        <v>1.7666666666666666</v>
      </c>
      <c r="V21" s="146">
        <f t="shared" si="6"/>
        <v>0</v>
      </c>
      <c r="W21" s="152"/>
    </row>
    <row r="22" spans="2:23" s="150" customFormat="1" ht="18" customHeight="1" x14ac:dyDescent="0.15">
      <c r="B22" s="144" t="str">
        <f t="shared" ca="1" si="0"/>
        <v>-</v>
      </c>
      <c r="C22" s="123" t="s">
        <v>297</v>
      </c>
      <c r="D22" s="124"/>
      <c r="E22" s="145"/>
      <c r="F22" s="145"/>
      <c r="G22" s="125"/>
      <c r="H22" s="125"/>
      <c r="I22" s="125"/>
      <c r="J22" s="125"/>
      <c r="K22" s="127"/>
      <c r="L22" s="127"/>
      <c r="M22" s="127"/>
      <c r="N22" s="127"/>
      <c r="O22" s="127"/>
      <c r="P22" s="146"/>
      <c r="Q22" s="146"/>
      <c r="R22" s="146"/>
      <c r="S22" s="147"/>
      <c r="T22" s="148"/>
      <c r="U22" s="146"/>
      <c r="V22" s="146" t="str">
        <f t="shared" si="6"/>
        <v/>
      </c>
      <c r="W22" s="152"/>
    </row>
    <row r="23" spans="2:23" s="150" customFormat="1" ht="18" customHeight="1" x14ac:dyDescent="0.15">
      <c r="B23" s="144">
        <f t="shared" ca="1" si="0"/>
        <v>13</v>
      </c>
      <c r="C23" s="125"/>
      <c r="D23" s="123" t="s">
        <v>298</v>
      </c>
      <c r="E23" s="145" t="s">
        <v>116</v>
      </c>
      <c r="F23" s="145" t="s">
        <v>151</v>
      </c>
      <c r="G23" s="125" t="s">
        <v>152</v>
      </c>
      <c r="H23" s="125" t="s">
        <v>155</v>
      </c>
      <c r="I23" s="125">
        <v>0</v>
      </c>
      <c r="J23" s="125" t="s">
        <v>153</v>
      </c>
      <c r="K23" s="127">
        <v>1</v>
      </c>
      <c r="L23" s="127">
        <v>1</v>
      </c>
      <c r="M23" s="127">
        <v>1</v>
      </c>
      <c r="N23" s="127"/>
      <c r="O23" s="127"/>
      <c r="P23" s="146">
        <f t="shared" si="1"/>
        <v>1</v>
      </c>
      <c r="Q23" s="146">
        <f t="shared" si="2"/>
        <v>1</v>
      </c>
      <c r="R23" s="146">
        <f t="shared" si="3"/>
        <v>1</v>
      </c>
      <c r="S23" s="147">
        <f t="shared" si="4"/>
        <v>0</v>
      </c>
      <c r="T23" s="148" t="s">
        <v>154</v>
      </c>
      <c r="U23" s="146">
        <f t="shared" si="5"/>
        <v>1</v>
      </c>
      <c r="V23" s="146">
        <f t="shared" si="6"/>
        <v>0</v>
      </c>
      <c r="W23" s="152"/>
    </row>
    <row r="24" spans="2:23" s="150" customFormat="1" ht="18" customHeight="1" x14ac:dyDescent="0.15">
      <c r="B24" s="144">
        <f t="shared" ca="1" si="0"/>
        <v>14</v>
      </c>
      <c r="C24" s="125"/>
      <c r="D24" s="123" t="s">
        <v>299</v>
      </c>
      <c r="E24" s="145" t="s">
        <v>116</v>
      </c>
      <c r="F24" s="145" t="s">
        <v>151</v>
      </c>
      <c r="G24" s="125" t="s">
        <v>152</v>
      </c>
      <c r="H24" s="125" t="s">
        <v>155</v>
      </c>
      <c r="I24" s="125">
        <v>0</v>
      </c>
      <c r="J24" s="125" t="s">
        <v>153</v>
      </c>
      <c r="K24" s="127">
        <v>1</v>
      </c>
      <c r="L24" s="127">
        <v>1</v>
      </c>
      <c r="M24" s="127">
        <v>1</v>
      </c>
      <c r="N24" s="127"/>
      <c r="O24" s="127"/>
      <c r="P24" s="146">
        <f t="shared" si="1"/>
        <v>1</v>
      </c>
      <c r="Q24" s="146">
        <f t="shared" si="2"/>
        <v>1</v>
      </c>
      <c r="R24" s="146">
        <f t="shared" si="3"/>
        <v>1</v>
      </c>
      <c r="S24" s="147">
        <f t="shared" si="4"/>
        <v>0</v>
      </c>
      <c r="T24" s="148" t="s">
        <v>154</v>
      </c>
      <c r="U24" s="146">
        <f t="shared" si="5"/>
        <v>1</v>
      </c>
      <c r="V24" s="146">
        <f t="shared" si="6"/>
        <v>0</v>
      </c>
      <c r="W24" s="152"/>
    </row>
    <row r="25" spans="2:23" s="150" customFormat="1" ht="18" customHeight="1" x14ac:dyDescent="0.15">
      <c r="B25" s="144">
        <f t="shared" ca="1" si="0"/>
        <v>15</v>
      </c>
      <c r="C25" s="125"/>
      <c r="D25" s="123" t="s">
        <v>300</v>
      </c>
      <c r="E25" s="145" t="s">
        <v>116</v>
      </c>
      <c r="F25" s="145" t="s">
        <v>151</v>
      </c>
      <c r="G25" s="125" t="s">
        <v>152</v>
      </c>
      <c r="H25" s="125" t="s">
        <v>155</v>
      </c>
      <c r="I25" s="125">
        <v>0</v>
      </c>
      <c r="J25" s="125" t="s">
        <v>153</v>
      </c>
      <c r="K25" s="127">
        <v>2</v>
      </c>
      <c r="L25" s="127">
        <v>2</v>
      </c>
      <c r="M25" s="127">
        <v>1.8</v>
      </c>
      <c r="N25" s="127"/>
      <c r="O25" s="127"/>
      <c r="P25" s="146">
        <f t="shared" si="1"/>
        <v>1.8</v>
      </c>
      <c r="Q25" s="146">
        <f t="shared" si="2"/>
        <v>1.9333333333333333</v>
      </c>
      <c r="R25" s="146">
        <f t="shared" si="3"/>
        <v>2</v>
      </c>
      <c r="S25" s="147">
        <f t="shared" si="4"/>
        <v>6.8965517241379296E-2</v>
      </c>
      <c r="T25" s="148" t="s">
        <v>154</v>
      </c>
      <c r="U25" s="146">
        <f t="shared" si="5"/>
        <v>1.9333333333333333</v>
      </c>
      <c r="V25" s="146">
        <f t="shared" si="6"/>
        <v>0</v>
      </c>
      <c r="W25" s="152"/>
    </row>
    <row r="26" spans="2:23" s="150" customFormat="1" ht="18" customHeight="1" x14ac:dyDescent="0.15">
      <c r="B26" s="144">
        <f t="shared" ca="1" si="0"/>
        <v>16</v>
      </c>
      <c r="C26" s="123"/>
      <c r="D26" s="124" t="s">
        <v>301</v>
      </c>
      <c r="E26" s="145" t="s">
        <v>116</v>
      </c>
      <c r="F26" s="145" t="s">
        <v>151</v>
      </c>
      <c r="G26" s="125" t="s">
        <v>152</v>
      </c>
      <c r="H26" s="125" t="s">
        <v>155</v>
      </c>
      <c r="I26" s="125">
        <v>0</v>
      </c>
      <c r="J26" s="125" t="s">
        <v>153</v>
      </c>
      <c r="K26" s="127">
        <v>1</v>
      </c>
      <c r="L26" s="127">
        <v>1</v>
      </c>
      <c r="M26" s="127">
        <v>1</v>
      </c>
      <c r="N26" s="127"/>
      <c r="O26" s="127"/>
      <c r="P26" s="146">
        <f t="shared" si="1"/>
        <v>1</v>
      </c>
      <c r="Q26" s="146">
        <f t="shared" si="2"/>
        <v>1</v>
      </c>
      <c r="R26" s="146">
        <f t="shared" si="3"/>
        <v>1</v>
      </c>
      <c r="S26" s="147">
        <f t="shared" si="4"/>
        <v>0</v>
      </c>
      <c r="T26" s="148" t="s">
        <v>154</v>
      </c>
      <c r="U26" s="146">
        <f t="shared" si="5"/>
        <v>1</v>
      </c>
      <c r="V26" s="146">
        <f t="shared" si="6"/>
        <v>0</v>
      </c>
      <c r="W26" s="152"/>
    </row>
    <row r="27" spans="2:23" s="150" customFormat="1" ht="18" customHeight="1" x14ac:dyDescent="0.15">
      <c r="B27" s="144">
        <f t="shared" ca="1" si="0"/>
        <v>17</v>
      </c>
      <c r="C27" s="123"/>
      <c r="D27" s="124" t="s">
        <v>302</v>
      </c>
      <c r="E27" s="145" t="s">
        <v>116</v>
      </c>
      <c r="F27" s="145" t="s">
        <v>151</v>
      </c>
      <c r="G27" s="125" t="s">
        <v>152</v>
      </c>
      <c r="H27" s="125" t="s">
        <v>155</v>
      </c>
      <c r="I27" s="125">
        <v>0</v>
      </c>
      <c r="J27" s="125" t="s">
        <v>153</v>
      </c>
      <c r="K27" s="127">
        <v>1</v>
      </c>
      <c r="L27" s="127">
        <v>1</v>
      </c>
      <c r="M27" s="127">
        <v>1</v>
      </c>
      <c r="N27" s="127"/>
      <c r="O27" s="127"/>
      <c r="P27" s="146">
        <f t="shared" si="1"/>
        <v>1</v>
      </c>
      <c r="Q27" s="146">
        <f t="shared" si="2"/>
        <v>1</v>
      </c>
      <c r="R27" s="146">
        <f t="shared" si="3"/>
        <v>1</v>
      </c>
      <c r="S27" s="147">
        <f t="shared" si="4"/>
        <v>0</v>
      </c>
      <c r="T27" s="148" t="s">
        <v>154</v>
      </c>
      <c r="U27" s="146">
        <f t="shared" si="5"/>
        <v>1</v>
      </c>
      <c r="V27" s="146">
        <f t="shared" si="6"/>
        <v>0</v>
      </c>
      <c r="W27" s="152"/>
    </row>
    <row r="28" spans="2:23" s="150" customFormat="1" ht="18" customHeight="1" x14ac:dyDescent="0.15">
      <c r="B28" s="144">
        <f t="shared" ca="1" si="0"/>
        <v>18</v>
      </c>
      <c r="C28" s="123"/>
      <c r="D28" s="124" t="s">
        <v>303</v>
      </c>
      <c r="E28" s="145" t="s">
        <v>116</v>
      </c>
      <c r="F28" s="145" t="s">
        <v>151</v>
      </c>
      <c r="G28" s="125" t="s">
        <v>152</v>
      </c>
      <c r="H28" s="125" t="s">
        <v>155</v>
      </c>
      <c r="I28" s="125">
        <v>0</v>
      </c>
      <c r="J28" s="125" t="s">
        <v>153</v>
      </c>
      <c r="K28" s="127">
        <v>1</v>
      </c>
      <c r="L28" s="127">
        <v>1</v>
      </c>
      <c r="M28" s="127">
        <v>1</v>
      </c>
      <c r="N28" s="127"/>
      <c r="O28" s="127"/>
      <c r="P28" s="146">
        <f t="shared" si="1"/>
        <v>1</v>
      </c>
      <c r="Q28" s="146">
        <f t="shared" si="2"/>
        <v>1</v>
      </c>
      <c r="R28" s="146">
        <f t="shared" si="3"/>
        <v>1</v>
      </c>
      <c r="S28" s="147">
        <f t="shared" si="4"/>
        <v>0</v>
      </c>
      <c r="T28" s="148" t="s">
        <v>154</v>
      </c>
      <c r="U28" s="146">
        <f t="shared" si="5"/>
        <v>1</v>
      </c>
      <c r="V28" s="146">
        <f t="shared" si="6"/>
        <v>0</v>
      </c>
      <c r="W28" s="152"/>
    </row>
    <row r="29" spans="2:23" s="150" customFormat="1" ht="18" customHeight="1" x14ac:dyDescent="0.15">
      <c r="B29" s="144">
        <f t="shared" ca="1" si="0"/>
        <v>19</v>
      </c>
      <c r="C29" s="123"/>
      <c r="D29" s="124" t="s">
        <v>304</v>
      </c>
      <c r="E29" s="145" t="s">
        <v>116</v>
      </c>
      <c r="F29" s="145" t="s">
        <v>151</v>
      </c>
      <c r="G29" s="125" t="s">
        <v>152</v>
      </c>
      <c r="H29" s="125" t="s">
        <v>155</v>
      </c>
      <c r="I29" s="125">
        <v>0</v>
      </c>
      <c r="J29" s="125" t="s">
        <v>157</v>
      </c>
      <c r="K29" s="127">
        <v>2</v>
      </c>
      <c r="L29" s="127">
        <v>2</v>
      </c>
      <c r="M29" s="127">
        <v>2</v>
      </c>
      <c r="N29" s="127"/>
      <c r="O29" s="127"/>
      <c r="P29" s="146">
        <f t="shared" si="1"/>
        <v>2</v>
      </c>
      <c r="Q29" s="146">
        <f t="shared" si="2"/>
        <v>2</v>
      </c>
      <c r="R29" s="146">
        <f t="shared" si="3"/>
        <v>2</v>
      </c>
      <c r="S29" s="147">
        <f t="shared" si="4"/>
        <v>0</v>
      </c>
      <c r="T29" s="148" t="s">
        <v>154</v>
      </c>
      <c r="U29" s="146">
        <f t="shared" si="5"/>
        <v>2</v>
      </c>
      <c r="V29" s="146">
        <f t="shared" si="6"/>
        <v>0</v>
      </c>
      <c r="W29" s="152"/>
    </row>
    <row r="30" spans="2:23" s="150" customFormat="1" ht="18" customHeight="1" x14ac:dyDescent="0.15">
      <c r="B30" s="144" t="str">
        <f t="shared" ca="1" si="0"/>
        <v>-</v>
      </c>
      <c r="C30" s="123" t="s">
        <v>305</v>
      </c>
      <c r="D30" s="124"/>
      <c r="E30" s="145"/>
      <c r="F30" s="145"/>
      <c r="G30" s="125"/>
      <c r="H30" s="125"/>
      <c r="I30" s="125"/>
      <c r="J30" s="125"/>
      <c r="K30" s="127"/>
      <c r="L30" s="127"/>
      <c r="M30" s="127"/>
      <c r="N30" s="127"/>
      <c r="O30" s="127"/>
      <c r="P30" s="146"/>
      <c r="Q30" s="146"/>
      <c r="R30" s="146"/>
      <c r="S30" s="147"/>
      <c r="T30" s="148"/>
      <c r="U30" s="146"/>
      <c r="V30" s="146" t="str">
        <f t="shared" si="6"/>
        <v/>
      </c>
      <c r="W30" s="152"/>
    </row>
    <row r="31" spans="2:23" s="150" customFormat="1" ht="18" customHeight="1" x14ac:dyDescent="0.15">
      <c r="B31" s="144">
        <f t="shared" ca="1" si="0"/>
        <v>20</v>
      </c>
      <c r="C31" s="125"/>
      <c r="D31" s="123" t="s">
        <v>306</v>
      </c>
      <c r="E31" s="145" t="s">
        <v>532</v>
      </c>
      <c r="F31" s="145" t="s">
        <v>151</v>
      </c>
      <c r="G31" s="125" t="s">
        <v>152</v>
      </c>
      <c r="H31" s="125" t="s">
        <v>155</v>
      </c>
      <c r="I31" s="125">
        <v>0</v>
      </c>
      <c r="J31" s="125" t="s">
        <v>153</v>
      </c>
      <c r="K31" s="127">
        <v>5</v>
      </c>
      <c r="L31" s="127">
        <v>4.5</v>
      </c>
      <c r="M31" s="127">
        <v>4.8</v>
      </c>
      <c r="N31" s="127"/>
      <c r="O31" s="127"/>
      <c r="P31" s="146">
        <f t="shared" si="1"/>
        <v>4.5</v>
      </c>
      <c r="Q31" s="146">
        <f t="shared" si="2"/>
        <v>4.7666666666666666</v>
      </c>
      <c r="R31" s="146">
        <f t="shared" si="3"/>
        <v>5</v>
      </c>
      <c r="S31" s="147">
        <f t="shared" si="4"/>
        <v>5.594405594405593E-2</v>
      </c>
      <c r="T31" s="148" t="s">
        <v>154</v>
      </c>
      <c r="U31" s="146">
        <f t="shared" si="5"/>
        <v>4.7666666666666666</v>
      </c>
      <c r="V31" s="146">
        <f t="shared" si="6"/>
        <v>0</v>
      </c>
      <c r="W31" s="152"/>
    </row>
    <row r="32" spans="2:23" s="150" customFormat="1" ht="18" customHeight="1" x14ac:dyDescent="0.15">
      <c r="B32" s="144" t="str">
        <f t="shared" ca="1" si="0"/>
        <v>-</v>
      </c>
      <c r="C32" s="129" t="s">
        <v>307</v>
      </c>
      <c r="D32" s="123"/>
      <c r="E32" s="145"/>
      <c r="F32" s="145"/>
      <c r="G32" s="125"/>
      <c r="H32" s="125"/>
      <c r="I32" s="125"/>
      <c r="J32" s="125"/>
      <c r="K32" s="127"/>
      <c r="L32" s="127"/>
      <c r="M32" s="127"/>
      <c r="N32" s="127"/>
      <c r="O32" s="127"/>
      <c r="P32" s="146"/>
      <c r="Q32" s="146"/>
      <c r="R32" s="146"/>
      <c r="S32" s="147"/>
      <c r="T32" s="148"/>
      <c r="U32" s="146"/>
      <c r="V32" s="146" t="str">
        <f t="shared" si="6"/>
        <v/>
      </c>
      <c r="W32" s="152"/>
    </row>
    <row r="33" spans="2:23" s="150" customFormat="1" ht="18" customHeight="1" x14ac:dyDescent="0.15">
      <c r="B33" s="144">
        <f t="shared" ca="1" si="0"/>
        <v>21</v>
      </c>
      <c r="C33" s="125"/>
      <c r="D33" s="123" t="s">
        <v>299</v>
      </c>
      <c r="E33" s="145" t="s">
        <v>532</v>
      </c>
      <c r="F33" s="145" t="s">
        <v>151</v>
      </c>
      <c r="G33" s="125" t="s">
        <v>152</v>
      </c>
      <c r="H33" s="125" t="s">
        <v>155</v>
      </c>
      <c r="I33" s="125">
        <v>0</v>
      </c>
      <c r="J33" s="125" t="s">
        <v>153</v>
      </c>
      <c r="K33" s="127">
        <v>15</v>
      </c>
      <c r="L33" s="127">
        <v>14</v>
      </c>
      <c r="M33" s="127">
        <v>14.5</v>
      </c>
      <c r="N33" s="127"/>
      <c r="O33" s="127"/>
      <c r="P33" s="146">
        <f t="shared" si="1"/>
        <v>14</v>
      </c>
      <c r="Q33" s="146">
        <f t="shared" si="2"/>
        <v>14.5</v>
      </c>
      <c r="R33" s="146">
        <f t="shared" si="3"/>
        <v>15</v>
      </c>
      <c r="S33" s="147">
        <f t="shared" si="4"/>
        <v>3.4482758620689655E-2</v>
      </c>
      <c r="T33" s="148" t="s">
        <v>154</v>
      </c>
      <c r="U33" s="146">
        <f t="shared" si="5"/>
        <v>14.5</v>
      </c>
      <c r="V33" s="146">
        <f t="shared" si="6"/>
        <v>0</v>
      </c>
      <c r="W33" s="152"/>
    </row>
    <row r="34" spans="2:23" s="150" customFormat="1" ht="18" customHeight="1" x14ac:dyDescent="0.15">
      <c r="B34" s="144">
        <f t="shared" ca="1" si="0"/>
        <v>22</v>
      </c>
      <c r="C34" s="125"/>
      <c r="D34" s="123" t="s">
        <v>309</v>
      </c>
      <c r="E34" s="145" t="s">
        <v>532</v>
      </c>
      <c r="F34" s="145" t="s">
        <v>151</v>
      </c>
      <c r="G34" s="125" t="s">
        <v>152</v>
      </c>
      <c r="H34" s="125" t="s">
        <v>155</v>
      </c>
      <c r="I34" s="125">
        <v>0</v>
      </c>
      <c r="J34" s="125" t="s">
        <v>153</v>
      </c>
      <c r="K34" s="127">
        <v>1</v>
      </c>
      <c r="L34" s="127">
        <v>1</v>
      </c>
      <c r="M34" s="127">
        <v>1</v>
      </c>
      <c r="N34" s="127"/>
      <c r="O34" s="127"/>
      <c r="P34" s="146">
        <f t="shared" si="1"/>
        <v>1</v>
      </c>
      <c r="Q34" s="146">
        <f t="shared" si="2"/>
        <v>1</v>
      </c>
      <c r="R34" s="146">
        <f t="shared" si="3"/>
        <v>1</v>
      </c>
      <c r="S34" s="147">
        <f t="shared" si="4"/>
        <v>0</v>
      </c>
      <c r="T34" s="148" t="s">
        <v>154</v>
      </c>
      <c r="U34" s="146">
        <f t="shared" si="5"/>
        <v>1</v>
      </c>
      <c r="V34" s="146">
        <f t="shared" si="6"/>
        <v>0</v>
      </c>
      <c r="W34" s="152"/>
    </row>
    <row r="35" spans="2:23" s="150" customFormat="1" ht="18" customHeight="1" x14ac:dyDescent="0.15">
      <c r="B35" s="144">
        <f t="shared" ca="1" si="0"/>
        <v>23</v>
      </c>
      <c r="C35" s="123"/>
      <c r="D35" s="124" t="s">
        <v>310</v>
      </c>
      <c r="E35" s="145" t="s">
        <v>532</v>
      </c>
      <c r="F35" s="145" t="s">
        <v>151</v>
      </c>
      <c r="G35" s="125" t="s">
        <v>152</v>
      </c>
      <c r="H35" s="125" t="s">
        <v>155</v>
      </c>
      <c r="I35" s="125">
        <v>0</v>
      </c>
      <c r="J35" s="125" t="s">
        <v>153</v>
      </c>
      <c r="K35" s="127">
        <v>5</v>
      </c>
      <c r="L35" s="127">
        <v>4.5</v>
      </c>
      <c r="M35" s="127">
        <v>5</v>
      </c>
      <c r="N35" s="127"/>
      <c r="O35" s="127"/>
      <c r="P35" s="146">
        <f t="shared" si="1"/>
        <v>4.5</v>
      </c>
      <c r="Q35" s="146">
        <f t="shared" si="2"/>
        <v>4.833333333333333</v>
      </c>
      <c r="R35" s="146">
        <f t="shared" si="3"/>
        <v>5</v>
      </c>
      <c r="S35" s="147">
        <f t="shared" si="4"/>
        <v>6.8965517241379254E-2</v>
      </c>
      <c r="T35" s="148" t="s">
        <v>154</v>
      </c>
      <c r="U35" s="146">
        <f t="shared" si="5"/>
        <v>4.833333333333333</v>
      </c>
      <c r="V35" s="146">
        <f t="shared" si="6"/>
        <v>0</v>
      </c>
      <c r="W35" s="152"/>
    </row>
    <row r="36" spans="2:23" s="150" customFormat="1" ht="18" customHeight="1" x14ac:dyDescent="0.15">
      <c r="B36" s="144">
        <f t="shared" ca="1" si="0"/>
        <v>24</v>
      </c>
      <c r="C36" s="123"/>
      <c r="D36" s="124" t="s">
        <v>311</v>
      </c>
      <c r="E36" s="145" t="s">
        <v>532</v>
      </c>
      <c r="F36" s="145" t="s">
        <v>151</v>
      </c>
      <c r="G36" s="125" t="s">
        <v>152</v>
      </c>
      <c r="H36" s="125" t="s">
        <v>155</v>
      </c>
      <c r="I36" s="125">
        <v>0</v>
      </c>
      <c r="J36" s="125" t="s">
        <v>153</v>
      </c>
      <c r="K36" s="127">
        <v>4.5</v>
      </c>
      <c r="L36" s="127">
        <v>5</v>
      </c>
      <c r="M36" s="127">
        <v>5</v>
      </c>
      <c r="N36" s="127"/>
      <c r="O36" s="127"/>
      <c r="P36" s="146">
        <f t="shared" si="1"/>
        <v>4.5</v>
      </c>
      <c r="Q36" s="146">
        <f t="shared" si="2"/>
        <v>4.833333333333333</v>
      </c>
      <c r="R36" s="146">
        <f t="shared" si="3"/>
        <v>5</v>
      </c>
      <c r="S36" s="147">
        <f t="shared" si="4"/>
        <v>6.8965517241379254E-2</v>
      </c>
      <c r="T36" s="148" t="s">
        <v>154</v>
      </c>
      <c r="U36" s="146">
        <f t="shared" si="5"/>
        <v>4.833333333333333</v>
      </c>
      <c r="V36" s="146">
        <f t="shared" si="6"/>
        <v>0</v>
      </c>
      <c r="W36" s="152"/>
    </row>
    <row r="37" spans="2:23" s="150" customFormat="1" ht="18" customHeight="1" x14ac:dyDescent="0.15">
      <c r="B37" s="144" t="str">
        <f t="shared" ca="1" si="0"/>
        <v>-</v>
      </c>
      <c r="C37" s="123" t="s">
        <v>312</v>
      </c>
      <c r="D37" s="124"/>
      <c r="E37" s="145"/>
      <c r="F37" s="145"/>
      <c r="G37" s="125"/>
      <c r="H37" s="125"/>
      <c r="I37" s="125"/>
      <c r="J37" s="125"/>
      <c r="K37" s="127"/>
      <c r="L37" s="127"/>
      <c r="M37" s="127"/>
      <c r="N37" s="127"/>
      <c r="O37" s="127"/>
      <c r="P37" s="146"/>
      <c r="Q37" s="146"/>
      <c r="R37" s="146"/>
      <c r="S37" s="147"/>
      <c r="T37" s="148"/>
      <c r="U37" s="146"/>
      <c r="V37" s="146" t="str">
        <f t="shared" si="6"/>
        <v/>
      </c>
      <c r="W37" s="152"/>
    </row>
    <row r="38" spans="2:23" s="150" customFormat="1" ht="18" customHeight="1" x14ac:dyDescent="0.15">
      <c r="B38" s="144">
        <f t="shared" ca="1" si="0"/>
        <v>25</v>
      </c>
      <c r="C38" s="123"/>
      <c r="D38" s="124" t="s">
        <v>313</v>
      </c>
      <c r="E38" s="145" t="s">
        <v>532</v>
      </c>
      <c r="F38" s="145" t="s">
        <v>151</v>
      </c>
      <c r="G38" s="125" t="s">
        <v>152</v>
      </c>
      <c r="H38" s="125" t="s">
        <v>155</v>
      </c>
      <c r="I38" s="125">
        <v>0</v>
      </c>
      <c r="J38" s="125" t="s">
        <v>153</v>
      </c>
      <c r="K38" s="127">
        <v>0.2</v>
      </c>
      <c r="L38" s="127">
        <v>0.2</v>
      </c>
      <c r="M38" s="127">
        <v>0.2</v>
      </c>
      <c r="N38" s="127"/>
      <c r="O38" s="127"/>
      <c r="P38" s="146">
        <f t="shared" si="1"/>
        <v>0.2</v>
      </c>
      <c r="Q38" s="146">
        <f t="shared" si="2"/>
        <v>0.20000000000000004</v>
      </c>
      <c r="R38" s="146">
        <f t="shared" si="3"/>
        <v>0.2</v>
      </c>
      <c r="S38" s="147">
        <f t="shared" si="4"/>
        <v>1.3877787807814454E-16</v>
      </c>
      <c r="T38" s="148" t="s">
        <v>154</v>
      </c>
      <c r="U38" s="146">
        <f t="shared" si="5"/>
        <v>0.20000000000000004</v>
      </c>
      <c r="V38" s="146">
        <f t="shared" si="6"/>
        <v>0</v>
      </c>
      <c r="W38" s="152"/>
    </row>
    <row r="39" spans="2:23" s="150" customFormat="1" ht="18" customHeight="1" x14ac:dyDescent="0.15">
      <c r="B39" s="144">
        <f t="shared" ca="1" si="0"/>
        <v>26</v>
      </c>
      <c r="C39" s="125"/>
      <c r="D39" s="123" t="s">
        <v>314</v>
      </c>
      <c r="E39" s="145" t="s">
        <v>532</v>
      </c>
      <c r="F39" s="145" t="s">
        <v>151</v>
      </c>
      <c r="G39" s="125" t="s">
        <v>152</v>
      </c>
      <c r="H39" s="125" t="s">
        <v>155</v>
      </c>
      <c r="I39" s="125">
        <v>0</v>
      </c>
      <c r="J39" s="125" t="s">
        <v>153</v>
      </c>
      <c r="K39" s="127">
        <v>0.3</v>
      </c>
      <c r="L39" s="127">
        <v>0.3</v>
      </c>
      <c r="M39" s="127">
        <v>0.3</v>
      </c>
      <c r="N39" s="127"/>
      <c r="O39" s="127"/>
      <c r="P39" s="146">
        <f t="shared" si="1"/>
        <v>0.3</v>
      </c>
      <c r="Q39" s="146">
        <f t="shared" si="2"/>
        <v>0.3</v>
      </c>
      <c r="R39" s="146">
        <f t="shared" si="3"/>
        <v>0.3</v>
      </c>
      <c r="S39" s="147">
        <f t="shared" si="4"/>
        <v>0</v>
      </c>
      <c r="T39" s="148" t="s">
        <v>154</v>
      </c>
      <c r="U39" s="146">
        <f t="shared" si="5"/>
        <v>0.3</v>
      </c>
      <c r="V39" s="146">
        <f t="shared" si="6"/>
        <v>0</v>
      </c>
      <c r="W39" s="152"/>
    </row>
    <row r="40" spans="2:23" s="150" customFormat="1" ht="18" customHeight="1" x14ac:dyDescent="0.15">
      <c r="B40" s="144">
        <f t="shared" ca="1" si="0"/>
        <v>27</v>
      </c>
      <c r="C40" s="125"/>
      <c r="D40" s="123" t="s">
        <v>315</v>
      </c>
      <c r="E40" s="145" t="s">
        <v>532</v>
      </c>
      <c r="F40" s="145" t="s">
        <v>151</v>
      </c>
      <c r="G40" s="125" t="s">
        <v>156</v>
      </c>
      <c r="H40" s="125" t="s">
        <v>155</v>
      </c>
      <c r="I40" s="125">
        <v>0</v>
      </c>
      <c r="J40" s="125" t="s">
        <v>153</v>
      </c>
      <c r="K40" s="127">
        <v>1</v>
      </c>
      <c r="L40" s="127">
        <v>1</v>
      </c>
      <c r="M40" s="127">
        <v>1.2</v>
      </c>
      <c r="N40" s="127"/>
      <c r="O40" s="127"/>
      <c r="P40" s="146">
        <f t="shared" si="1"/>
        <v>1</v>
      </c>
      <c r="Q40" s="146">
        <f t="shared" si="2"/>
        <v>1.0666666666666667</v>
      </c>
      <c r="R40" s="146">
        <f t="shared" si="3"/>
        <v>1.2</v>
      </c>
      <c r="S40" s="147">
        <f t="shared" si="4"/>
        <v>0.12499999999999997</v>
      </c>
      <c r="T40" s="148" t="s">
        <v>154</v>
      </c>
      <c r="U40" s="146">
        <f t="shared" si="5"/>
        <v>1.0666666666666667</v>
      </c>
      <c r="V40" s="146">
        <f t="shared" si="6"/>
        <v>0</v>
      </c>
      <c r="W40" s="152"/>
    </row>
    <row r="41" spans="2:23" s="150" customFormat="1" ht="18" customHeight="1" x14ac:dyDescent="0.15">
      <c r="B41" s="144">
        <f t="shared" ca="1" si="0"/>
        <v>28</v>
      </c>
      <c r="C41" s="125"/>
      <c r="D41" s="123" t="s">
        <v>301</v>
      </c>
      <c r="E41" s="145" t="s">
        <v>532</v>
      </c>
      <c r="F41" s="145" t="s">
        <v>151</v>
      </c>
      <c r="G41" s="125" t="s">
        <v>152</v>
      </c>
      <c r="H41" s="125" t="s">
        <v>155</v>
      </c>
      <c r="I41" s="125">
        <v>0</v>
      </c>
      <c r="J41" s="125" t="s">
        <v>153</v>
      </c>
      <c r="K41" s="127">
        <v>0.2</v>
      </c>
      <c r="L41" s="127">
        <v>0.2</v>
      </c>
      <c r="M41" s="127">
        <v>0.2</v>
      </c>
      <c r="N41" s="127"/>
      <c r="O41" s="127"/>
      <c r="P41" s="146">
        <f t="shared" si="1"/>
        <v>0.2</v>
      </c>
      <c r="Q41" s="146">
        <f t="shared" si="2"/>
        <v>0.20000000000000004</v>
      </c>
      <c r="R41" s="146">
        <f t="shared" si="3"/>
        <v>0.2</v>
      </c>
      <c r="S41" s="147">
        <f t="shared" si="4"/>
        <v>1.3877787807814454E-16</v>
      </c>
      <c r="T41" s="148" t="s">
        <v>154</v>
      </c>
      <c r="U41" s="146">
        <f t="shared" si="5"/>
        <v>0.20000000000000004</v>
      </c>
      <c r="V41" s="146">
        <f t="shared" si="6"/>
        <v>0</v>
      </c>
      <c r="W41" s="152"/>
    </row>
    <row r="42" spans="2:23" s="154" customFormat="1" ht="18" customHeight="1" x14ac:dyDescent="0.15">
      <c r="B42" s="144" t="str">
        <f t="shared" ca="1" si="0"/>
        <v>-</v>
      </c>
      <c r="C42" s="123" t="s">
        <v>317</v>
      </c>
      <c r="D42" s="123"/>
      <c r="E42" s="153"/>
      <c r="F42" s="145"/>
      <c r="G42" s="125"/>
      <c r="H42" s="125"/>
      <c r="I42" s="125"/>
      <c r="J42" s="125"/>
      <c r="K42" s="127"/>
      <c r="L42" s="127"/>
      <c r="M42" s="127"/>
      <c r="N42" s="127"/>
      <c r="O42" s="127"/>
      <c r="P42" s="146"/>
      <c r="Q42" s="146"/>
      <c r="R42" s="146"/>
      <c r="S42" s="147"/>
      <c r="T42" s="148"/>
      <c r="U42" s="146"/>
      <c r="V42" s="146" t="str">
        <f t="shared" si="6"/>
        <v/>
      </c>
      <c r="W42" s="152"/>
    </row>
    <row r="43" spans="2:23" s="154" customFormat="1" ht="18" customHeight="1" x14ac:dyDescent="0.15">
      <c r="B43" s="144">
        <f t="shared" ca="1" si="0"/>
        <v>29</v>
      </c>
      <c r="C43" s="123"/>
      <c r="D43" s="123" t="s">
        <v>314</v>
      </c>
      <c r="E43" s="153" t="s">
        <v>117</v>
      </c>
      <c r="F43" s="145" t="s">
        <v>151</v>
      </c>
      <c r="G43" s="125" t="s">
        <v>152</v>
      </c>
      <c r="H43" s="125" t="s">
        <v>155</v>
      </c>
      <c r="I43" s="125">
        <v>0</v>
      </c>
      <c r="J43" s="125" t="s">
        <v>153</v>
      </c>
      <c r="K43" s="127">
        <v>0.3</v>
      </c>
      <c r="L43" s="127">
        <v>0.3</v>
      </c>
      <c r="M43" s="127">
        <v>0.3</v>
      </c>
      <c r="N43" s="127"/>
      <c r="O43" s="127"/>
      <c r="P43" s="146">
        <f t="shared" si="1"/>
        <v>0.3</v>
      </c>
      <c r="Q43" s="146">
        <f t="shared" si="2"/>
        <v>0.3</v>
      </c>
      <c r="R43" s="146">
        <f t="shared" si="3"/>
        <v>0.3</v>
      </c>
      <c r="S43" s="147">
        <f t="shared" si="4"/>
        <v>0</v>
      </c>
      <c r="T43" s="148" t="s">
        <v>154</v>
      </c>
      <c r="U43" s="146">
        <f t="shared" si="5"/>
        <v>0.3</v>
      </c>
      <c r="V43" s="146">
        <f t="shared" si="6"/>
        <v>0</v>
      </c>
      <c r="W43" s="152"/>
    </row>
    <row r="44" spans="2:23" s="154" customFormat="1" ht="18" customHeight="1" x14ac:dyDescent="0.15">
      <c r="B44" s="144">
        <f t="shared" ca="1" si="0"/>
        <v>30</v>
      </c>
      <c r="C44" s="125"/>
      <c r="D44" s="123" t="s">
        <v>318</v>
      </c>
      <c r="E44" s="153" t="s">
        <v>117</v>
      </c>
      <c r="F44" s="145" t="s">
        <v>151</v>
      </c>
      <c r="G44" s="125" t="s">
        <v>152</v>
      </c>
      <c r="H44" s="125" t="s">
        <v>155</v>
      </c>
      <c r="I44" s="125">
        <v>0</v>
      </c>
      <c r="J44" s="125" t="s">
        <v>153</v>
      </c>
      <c r="K44" s="127">
        <v>4</v>
      </c>
      <c r="L44" s="127">
        <v>4</v>
      </c>
      <c r="M44" s="127">
        <v>4</v>
      </c>
      <c r="N44" s="127"/>
      <c r="O44" s="127"/>
      <c r="P44" s="146">
        <f t="shared" si="1"/>
        <v>4</v>
      </c>
      <c r="Q44" s="146">
        <f t="shared" si="2"/>
        <v>4</v>
      </c>
      <c r="R44" s="146">
        <f t="shared" si="3"/>
        <v>4</v>
      </c>
      <c r="S44" s="147">
        <f t="shared" si="4"/>
        <v>0</v>
      </c>
      <c r="T44" s="148" t="s">
        <v>154</v>
      </c>
      <c r="U44" s="146">
        <f t="shared" si="5"/>
        <v>4</v>
      </c>
      <c r="V44" s="146">
        <f t="shared" si="6"/>
        <v>0</v>
      </c>
      <c r="W44" s="152"/>
    </row>
    <row r="45" spans="2:23" s="154" customFormat="1" ht="18" customHeight="1" x14ac:dyDescent="0.15">
      <c r="B45" s="144">
        <f t="shared" ca="1" si="0"/>
        <v>31</v>
      </c>
      <c r="C45" s="125"/>
      <c r="D45" s="123" t="s">
        <v>319</v>
      </c>
      <c r="E45" s="153" t="s">
        <v>117</v>
      </c>
      <c r="F45" s="145" t="s">
        <v>151</v>
      </c>
      <c r="G45" s="125" t="s">
        <v>152</v>
      </c>
      <c r="H45" s="125" t="s">
        <v>155</v>
      </c>
      <c r="I45" s="125">
        <v>0</v>
      </c>
      <c r="J45" s="125" t="s">
        <v>153</v>
      </c>
      <c r="K45" s="127">
        <v>0.5</v>
      </c>
      <c r="L45" s="127">
        <v>0.5</v>
      </c>
      <c r="M45" s="127">
        <v>0.5</v>
      </c>
      <c r="N45" s="127"/>
      <c r="O45" s="127"/>
      <c r="P45" s="146">
        <f t="shared" si="1"/>
        <v>0.5</v>
      </c>
      <c r="Q45" s="146">
        <f t="shared" si="2"/>
        <v>0.5</v>
      </c>
      <c r="R45" s="146">
        <f t="shared" si="3"/>
        <v>0.5</v>
      </c>
      <c r="S45" s="147">
        <f t="shared" si="4"/>
        <v>0</v>
      </c>
      <c r="T45" s="148" t="s">
        <v>154</v>
      </c>
      <c r="U45" s="146">
        <f t="shared" si="5"/>
        <v>0.5</v>
      </c>
      <c r="V45" s="146">
        <f t="shared" si="6"/>
        <v>0</v>
      </c>
      <c r="W45" s="152"/>
    </row>
    <row r="46" spans="2:23" s="154" customFormat="1" ht="18" customHeight="1" x14ac:dyDescent="0.15">
      <c r="B46" s="144">
        <f t="shared" ca="1" si="0"/>
        <v>32</v>
      </c>
      <c r="C46" s="125"/>
      <c r="D46" s="123" t="s">
        <v>301</v>
      </c>
      <c r="E46" s="153" t="s">
        <v>117</v>
      </c>
      <c r="F46" s="145" t="s">
        <v>151</v>
      </c>
      <c r="G46" s="125" t="s">
        <v>156</v>
      </c>
      <c r="H46" s="125" t="s">
        <v>155</v>
      </c>
      <c r="I46" s="125">
        <v>0</v>
      </c>
      <c r="J46" s="125" t="s">
        <v>153</v>
      </c>
      <c r="K46" s="127">
        <v>0.2</v>
      </c>
      <c r="L46" s="127">
        <v>0.2</v>
      </c>
      <c r="M46" s="127">
        <v>0.2</v>
      </c>
      <c r="N46" s="127"/>
      <c r="O46" s="127"/>
      <c r="P46" s="146">
        <f t="shared" si="1"/>
        <v>0.2</v>
      </c>
      <c r="Q46" s="146">
        <f t="shared" si="2"/>
        <v>0.20000000000000004</v>
      </c>
      <c r="R46" s="146">
        <f t="shared" si="3"/>
        <v>0.2</v>
      </c>
      <c r="S46" s="147">
        <f t="shared" si="4"/>
        <v>1.3877787807814454E-16</v>
      </c>
      <c r="T46" s="148" t="s">
        <v>154</v>
      </c>
      <c r="U46" s="146">
        <f t="shared" si="5"/>
        <v>0.20000000000000004</v>
      </c>
      <c r="V46" s="146">
        <f t="shared" si="6"/>
        <v>0</v>
      </c>
      <c r="W46" s="152"/>
    </row>
    <row r="47" spans="2:23" s="154" customFormat="1" ht="18" customHeight="1" x14ac:dyDescent="0.15">
      <c r="B47" s="144">
        <f t="shared" ca="1" si="0"/>
        <v>33</v>
      </c>
      <c r="C47" s="125"/>
      <c r="D47" s="123" t="s">
        <v>313</v>
      </c>
      <c r="E47" s="153" t="s">
        <v>117</v>
      </c>
      <c r="F47" s="145" t="s">
        <v>151</v>
      </c>
      <c r="G47" s="125" t="s">
        <v>152</v>
      </c>
      <c r="H47" s="125" t="s">
        <v>155</v>
      </c>
      <c r="I47" s="125">
        <v>0</v>
      </c>
      <c r="J47" s="125" t="s">
        <v>153</v>
      </c>
      <c r="K47" s="127">
        <v>0.2</v>
      </c>
      <c r="L47" s="127">
        <v>0.2</v>
      </c>
      <c r="M47" s="127">
        <v>0.2</v>
      </c>
      <c r="N47" s="127"/>
      <c r="O47" s="127"/>
      <c r="P47" s="146">
        <f t="shared" si="1"/>
        <v>0.2</v>
      </c>
      <c r="Q47" s="146">
        <f t="shared" si="2"/>
        <v>0.20000000000000004</v>
      </c>
      <c r="R47" s="146">
        <f t="shared" si="3"/>
        <v>0.2</v>
      </c>
      <c r="S47" s="147">
        <f t="shared" si="4"/>
        <v>1.3877787807814454E-16</v>
      </c>
      <c r="T47" s="148" t="s">
        <v>154</v>
      </c>
      <c r="U47" s="146">
        <f t="shared" si="5"/>
        <v>0.20000000000000004</v>
      </c>
      <c r="V47" s="146">
        <f t="shared" si="6"/>
        <v>0</v>
      </c>
      <c r="W47" s="152"/>
    </row>
    <row r="48" spans="2:23" s="154" customFormat="1" ht="18" customHeight="1" x14ac:dyDescent="0.15">
      <c r="B48" s="144" t="str">
        <f t="shared" ca="1" si="0"/>
        <v>-</v>
      </c>
      <c r="C48" s="123" t="s">
        <v>320</v>
      </c>
      <c r="D48" s="123"/>
      <c r="E48" s="153"/>
      <c r="F48" s="145"/>
      <c r="G48" s="125"/>
      <c r="H48" s="125"/>
      <c r="I48" s="125"/>
      <c r="J48" s="125"/>
      <c r="K48" s="127"/>
      <c r="L48" s="127"/>
      <c r="M48" s="127"/>
      <c r="N48" s="127"/>
      <c r="O48" s="127"/>
      <c r="P48" s="146"/>
      <c r="Q48" s="146"/>
      <c r="R48" s="146"/>
      <c r="S48" s="147"/>
      <c r="T48" s="148"/>
      <c r="U48" s="146"/>
      <c r="V48" s="146" t="str">
        <f t="shared" si="6"/>
        <v/>
      </c>
      <c r="W48" s="152"/>
    </row>
    <row r="49" spans="2:23" s="154" customFormat="1" ht="18" customHeight="1" x14ac:dyDescent="0.15">
      <c r="B49" s="144">
        <f t="shared" ca="1" si="0"/>
        <v>34</v>
      </c>
      <c r="C49" s="125"/>
      <c r="D49" s="123" t="s">
        <v>321</v>
      </c>
      <c r="E49" s="153" t="s">
        <v>117</v>
      </c>
      <c r="F49" s="145" t="s">
        <v>151</v>
      </c>
      <c r="G49" s="125" t="s">
        <v>152</v>
      </c>
      <c r="H49" s="125" t="s">
        <v>155</v>
      </c>
      <c r="I49" s="125">
        <v>0</v>
      </c>
      <c r="J49" s="125" t="s">
        <v>153</v>
      </c>
      <c r="K49" s="127">
        <v>0.5</v>
      </c>
      <c r="L49" s="127">
        <v>0.5</v>
      </c>
      <c r="M49" s="127">
        <v>0.5</v>
      </c>
      <c r="N49" s="127"/>
      <c r="O49" s="127"/>
      <c r="P49" s="146">
        <f t="shared" si="1"/>
        <v>0.5</v>
      </c>
      <c r="Q49" s="146">
        <f t="shared" si="2"/>
        <v>0.5</v>
      </c>
      <c r="R49" s="146">
        <f t="shared" si="3"/>
        <v>0.5</v>
      </c>
      <c r="S49" s="147">
        <f t="shared" si="4"/>
        <v>0</v>
      </c>
      <c r="T49" s="148" t="s">
        <v>154</v>
      </c>
      <c r="U49" s="146">
        <f t="shared" si="5"/>
        <v>0.5</v>
      </c>
      <c r="V49" s="146">
        <f t="shared" si="6"/>
        <v>0</v>
      </c>
      <c r="W49" s="152"/>
    </row>
    <row r="50" spans="2:23" s="154" customFormat="1" ht="18" customHeight="1" x14ac:dyDescent="0.15">
      <c r="B50" s="144">
        <f t="shared" ca="1" si="0"/>
        <v>35</v>
      </c>
      <c r="C50" s="123"/>
      <c r="D50" s="123" t="s">
        <v>301</v>
      </c>
      <c r="E50" s="153" t="s">
        <v>117</v>
      </c>
      <c r="F50" s="145" t="s">
        <v>151</v>
      </c>
      <c r="G50" s="125" t="s">
        <v>152</v>
      </c>
      <c r="H50" s="125" t="s">
        <v>155</v>
      </c>
      <c r="I50" s="125">
        <v>0</v>
      </c>
      <c r="J50" s="125" t="s">
        <v>153</v>
      </c>
      <c r="K50" s="127">
        <v>0.2</v>
      </c>
      <c r="L50" s="127">
        <v>0.2</v>
      </c>
      <c r="M50" s="127">
        <v>0.2</v>
      </c>
      <c r="N50" s="127"/>
      <c r="O50" s="127"/>
      <c r="P50" s="146">
        <f t="shared" si="1"/>
        <v>0.2</v>
      </c>
      <c r="Q50" s="146">
        <f t="shared" si="2"/>
        <v>0.20000000000000004</v>
      </c>
      <c r="R50" s="146">
        <f t="shared" si="3"/>
        <v>0.2</v>
      </c>
      <c r="S50" s="147">
        <f t="shared" si="4"/>
        <v>1.3877787807814454E-16</v>
      </c>
      <c r="T50" s="148" t="s">
        <v>154</v>
      </c>
      <c r="U50" s="146">
        <f t="shared" si="5"/>
        <v>0.20000000000000004</v>
      </c>
      <c r="V50" s="146">
        <f t="shared" si="6"/>
        <v>0</v>
      </c>
      <c r="W50" s="152"/>
    </row>
    <row r="51" spans="2:23" s="154" customFormat="1" ht="18" customHeight="1" x14ac:dyDescent="0.15">
      <c r="B51" s="144">
        <f t="shared" ca="1" si="0"/>
        <v>36</v>
      </c>
      <c r="C51" s="125"/>
      <c r="D51" s="123" t="s">
        <v>313</v>
      </c>
      <c r="E51" s="153" t="s">
        <v>117</v>
      </c>
      <c r="F51" s="145" t="s">
        <v>151</v>
      </c>
      <c r="G51" s="125" t="s">
        <v>152</v>
      </c>
      <c r="H51" s="125" t="s">
        <v>155</v>
      </c>
      <c r="I51" s="125">
        <v>0</v>
      </c>
      <c r="J51" s="125" t="s">
        <v>153</v>
      </c>
      <c r="K51" s="127">
        <v>0.2</v>
      </c>
      <c r="L51" s="127">
        <v>0.2</v>
      </c>
      <c r="M51" s="127">
        <v>0.2</v>
      </c>
      <c r="N51" s="127"/>
      <c r="O51" s="127"/>
      <c r="P51" s="146">
        <f t="shared" si="1"/>
        <v>0.2</v>
      </c>
      <c r="Q51" s="146">
        <f t="shared" si="2"/>
        <v>0.20000000000000004</v>
      </c>
      <c r="R51" s="146">
        <f t="shared" si="3"/>
        <v>0.2</v>
      </c>
      <c r="S51" s="147">
        <f t="shared" si="4"/>
        <v>1.3877787807814454E-16</v>
      </c>
      <c r="T51" s="148" t="s">
        <v>154</v>
      </c>
      <c r="U51" s="146">
        <f t="shared" si="5"/>
        <v>0.20000000000000004</v>
      </c>
      <c r="V51" s="146">
        <f t="shared" si="6"/>
        <v>0</v>
      </c>
      <c r="W51" s="152"/>
    </row>
    <row r="52" spans="2:23" s="154" customFormat="1" ht="18" customHeight="1" x14ac:dyDescent="0.15">
      <c r="B52" s="144" t="str">
        <f t="shared" ca="1" si="0"/>
        <v>-</v>
      </c>
      <c r="C52" s="123" t="s">
        <v>551</v>
      </c>
      <c r="D52" s="124"/>
      <c r="E52" s="153"/>
      <c r="F52" s="145"/>
      <c r="G52" s="125"/>
      <c r="H52" s="125"/>
      <c r="I52" s="125"/>
      <c r="J52" s="125"/>
      <c r="K52" s="127"/>
      <c r="L52" s="127"/>
      <c r="M52" s="127"/>
      <c r="N52" s="127"/>
      <c r="O52" s="127"/>
      <c r="P52" s="146"/>
      <c r="Q52" s="146"/>
      <c r="R52" s="146"/>
      <c r="S52" s="147"/>
      <c r="T52" s="148"/>
      <c r="U52" s="146"/>
      <c r="V52" s="146" t="str">
        <f t="shared" si="6"/>
        <v/>
      </c>
      <c r="W52" s="152"/>
    </row>
    <row r="53" spans="2:23" s="154" customFormat="1" ht="18" customHeight="1" x14ac:dyDescent="0.15">
      <c r="B53" s="144">
        <f t="shared" ca="1" si="0"/>
        <v>37</v>
      </c>
      <c r="C53" s="125"/>
      <c r="D53" s="142" t="s">
        <v>557</v>
      </c>
      <c r="E53" s="153" t="s">
        <v>533</v>
      </c>
      <c r="F53" s="145" t="s">
        <v>151</v>
      </c>
      <c r="G53" s="125" t="s">
        <v>152</v>
      </c>
      <c r="H53" s="125" t="s">
        <v>155</v>
      </c>
      <c r="I53" s="125">
        <v>0</v>
      </c>
      <c r="J53" s="125" t="s">
        <v>153</v>
      </c>
      <c r="K53" s="127">
        <v>30</v>
      </c>
      <c r="L53" s="127">
        <v>30</v>
      </c>
      <c r="M53" s="127">
        <v>30</v>
      </c>
      <c r="N53" s="127"/>
      <c r="O53" s="127"/>
      <c r="P53" s="146">
        <f t="shared" si="1"/>
        <v>30</v>
      </c>
      <c r="Q53" s="146">
        <f t="shared" si="2"/>
        <v>30</v>
      </c>
      <c r="R53" s="146">
        <f t="shared" si="3"/>
        <v>30</v>
      </c>
      <c r="S53" s="147">
        <f t="shared" si="4"/>
        <v>0</v>
      </c>
      <c r="T53" s="148"/>
      <c r="U53" s="146">
        <f t="shared" si="5"/>
        <v>30</v>
      </c>
      <c r="V53" s="146">
        <f t="shared" si="6"/>
        <v>0</v>
      </c>
      <c r="W53" s="152"/>
    </row>
    <row r="54" spans="2:23" s="154" customFormat="1" ht="18" customHeight="1" x14ac:dyDescent="0.15">
      <c r="B54" s="144" t="str">
        <f t="shared" ca="1" si="0"/>
        <v>-</v>
      </c>
      <c r="C54" s="129" t="s">
        <v>552</v>
      </c>
      <c r="D54" s="123"/>
      <c r="E54" s="153"/>
      <c r="F54" s="145"/>
      <c r="G54" s="125"/>
      <c r="H54" s="125"/>
      <c r="I54" s="125"/>
      <c r="J54" s="125"/>
      <c r="K54" s="127"/>
      <c r="L54" s="127"/>
      <c r="M54" s="127"/>
      <c r="N54" s="127"/>
      <c r="O54" s="127"/>
      <c r="P54" s="146" t="str">
        <f t="shared" si="1"/>
        <v/>
      </c>
      <c r="Q54" s="146" t="str">
        <f t="shared" si="2"/>
        <v/>
      </c>
      <c r="R54" s="146" t="str">
        <f t="shared" si="3"/>
        <v/>
      </c>
      <c r="S54" s="147" t="str">
        <f t="shared" si="4"/>
        <v/>
      </c>
      <c r="T54" s="148"/>
      <c r="U54" s="146" t="str">
        <f t="shared" si="5"/>
        <v/>
      </c>
      <c r="V54" s="146" t="str">
        <f t="shared" si="6"/>
        <v/>
      </c>
      <c r="W54" s="152"/>
    </row>
    <row r="55" spans="2:23" s="154" customFormat="1" ht="18" customHeight="1" x14ac:dyDescent="0.15">
      <c r="B55" s="144">
        <f t="shared" ca="1" si="0"/>
        <v>38</v>
      </c>
      <c r="C55" s="125"/>
      <c r="D55" s="123" t="s">
        <v>561</v>
      </c>
      <c r="E55" s="153" t="s">
        <v>533</v>
      </c>
      <c r="F55" s="145" t="s">
        <v>151</v>
      </c>
      <c r="G55" s="125" t="s">
        <v>152</v>
      </c>
      <c r="H55" s="125" t="s">
        <v>155</v>
      </c>
      <c r="I55" s="125">
        <v>0</v>
      </c>
      <c r="J55" s="125" t="s">
        <v>153</v>
      </c>
      <c r="K55" s="127">
        <v>35</v>
      </c>
      <c r="L55" s="127">
        <v>35</v>
      </c>
      <c r="M55" s="127">
        <v>35</v>
      </c>
      <c r="N55" s="127"/>
      <c r="O55" s="127"/>
      <c r="P55" s="146">
        <f t="shared" si="1"/>
        <v>35</v>
      </c>
      <c r="Q55" s="146">
        <f t="shared" si="2"/>
        <v>35</v>
      </c>
      <c r="R55" s="146">
        <f t="shared" si="3"/>
        <v>35</v>
      </c>
      <c r="S55" s="147">
        <f t="shared" si="4"/>
        <v>0</v>
      </c>
      <c r="T55" s="148"/>
      <c r="U55" s="146">
        <f t="shared" si="5"/>
        <v>35</v>
      </c>
      <c r="V55" s="146">
        <f t="shared" si="6"/>
        <v>0</v>
      </c>
      <c r="W55" s="152"/>
    </row>
    <row r="56" spans="2:23" s="154" customFormat="1" ht="18" customHeight="1" x14ac:dyDescent="0.15">
      <c r="B56" s="144" t="str">
        <f t="shared" ca="1" si="0"/>
        <v>-</v>
      </c>
      <c r="C56" s="123" t="s">
        <v>553</v>
      </c>
      <c r="D56" s="124"/>
      <c r="E56" s="153"/>
      <c r="F56" s="145"/>
      <c r="G56" s="125"/>
      <c r="H56" s="125"/>
      <c r="I56" s="125"/>
      <c r="J56" s="125"/>
      <c r="K56" s="127"/>
      <c r="L56" s="127"/>
      <c r="M56" s="127"/>
      <c r="N56" s="127"/>
      <c r="O56" s="127"/>
      <c r="P56" s="146" t="str">
        <f t="shared" si="1"/>
        <v/>
      </c>
      <c r="Q56" s="146" t="str">
        <f t="shared" si="2"/>
        <v/>
      </c>
      <c r="R56" s="146" t="str">
        <f t="shared" si="3"/>
        <v/>
      </c>
      <c r="S56" s="147" t="str">
        <f t="shared" si="4"/>
        <v/>
      </c>
      <c r="T56" s="148"/>
      <c r="U56" s="146" t="str">
        <f t="shared" si="5"/>
        <v/>
      </c>
      <c r="V56" s="146" t="str">
        <f t="shared" si="6"/>
        <v/>
      </c>
      <c r="W56" s="152"/>
    </row>
    <row r="57" spans="2:23" s="154" customFormat="1" ht="18" customHeight="1" x14ac:dyDescent="0.15">
      <c r="B57" s="144">
        <f t="shared" ca="1" si="0"/>
        <v>39</v>
      </c>
      <c r="C57" s="125"/>
      <c r="D57" s="123" t="s">
        <v>560</v>
      </c>
      <c r="E57" s="153" t="s">
        <v>533</v>
      </c>
      <c r="F57" s="145" t="s">
        <v>151</v>
      </c>
      <c r="G57" s="125" t="s">
        <v>152</v>
      </c>
      <c r="H57" s="125" t="s">
        <v>155</v>
      </c>
      <c r="I57" s="125">
        <v>0</v>
      </c>
      <c r="J57" s="125" t="s">
        <v>153</v>
      </c>
      <c r="K57" s="127">
        <v>38</v>
      </c>
      <c r="L57" s="127">
        <v>38</v>
      </c>
      <c r="M57" s="127">
        <v>38</v>
      </c>
      <c r="N57" s="127"/>
      <c r="O57" s="127"/>
      <c r="P57" s="146">
        <f t="shared" si="1"/>
        <v>38</v>
      </c>
      <c r="Q57" s="146">
        <f t="shared" si="2"/>
        <v>38</v>
      </c>
      <c r="R57" s="146">
        <f t="shared" si="3"/>
        <v>38</v>
      </c>
      <c r="S57" s="147">
        <f t="shared" si="4"/>
        <v>0</v>
      </c>
      <c r="T57" s="148"/>
      <c r="U57" s="146">
        <f t="shared" si="5"/>
        <v>38</v>
      </c>
      <c r="V57" s="146">
        <f t="shared" si="6"/>
        <v>0</v>
      </c>
      <c r="W57" s="152"/>
    </row>
    <row r="58" spans="2:23" s="154" customFormat="1" ht="18" customHeight="1" x14ac:dyDescent="0.15">
      <c r="B58" s="144" t="str">
        <f t="shared" ca="1" si="0"/>
        <v>-</v>
      </c>
      <c r="C58" s="123" t="s">
        <v>369</v>
      </c>
      <c r="D58" s="123"/>
      <c r="E58" s="153"/>
      <c r="F58" s="145"/>
      <c r="G58" s="125"/>
      <c r="H58" s="125"/>
      <c r="I58" s="125"/>
      <c r="J58" s="125"/>
      <c r="K58" s="127"/>
      <c r="L58" s="127"/>
      <c r="M58" s="127"/>
      <c r="N58" s="127"/>
      <c r="O58" s="127"/>
      <c r="P58" s="146" t="str">
        <f t="shared" si="1"/>
        <v/>
      </c>
      <c r="Q58" s="146" t="str">
        <f t="shared" si="2"/>
        <v/>
      </c>
      <c r="R58" s="146" t="str">
        <f t="shared" si="3"/>
        <v/>
      </c>
      <c r="S58" s="147" t="str">
        <f t="shared" si="4"/>
        <v/>
      </c>
      <c r="T58" s="148"/>
      <c r="U58" s="146" t="str">
        <f t="shared" si="5"/>
        <v/>
      </c>
      <c r="V58" s="146" t="str">
        <f t="shared" si="6"/>
        <v/>
      </c>
      <c r="W58" s="152"/>
    </row>
    <row r="59" spans="2:23" s="154" customFormat="1" ht="18" customHeight="1" x14ac:dyDescent="0.15">
      <c r="B59" s="144">
        <f t="shared" ca="1" si="0"/>
        <v>40</v>
      </c>
      <c r="C59" s="132"/>
      <c r="D59" s="123" t="s">
        <v>559</v>
      </c>
      <c r="E59" s="153" t="s">
        <v>533</v>
      </c>
      <c r="F59" s="145" t="s">
        <v>151</v>
      </c>
      <c r="G59" s="125" t="s">
        <v>152</v>
      </c>
      <c r="H59" s="125" t="s">
        <v>155</v>
      </c>
      <c r="I59" s="125">
        <v>0</v>
      </c>
      <c r="J59" s="125" t="s">
        <v>153</v>
      </c>
      <c r="K59" s="127">
        <v>30</v>
      </c>
      <c r="L59" s="127">
        <v>30</v>
      </c>
      <c r="M59" s="127">
        <v>30</v>
      </c>
      <c r="N59" s="127"/>
      <c r="O59" s="127"/>
      <c r="P59" s="146">
        <f t="shared" si="1"/>
        <v>30</v>
      </c>
      <c r="Q59" s="146">
        <f t="shared" si="2"/>
        <v>30</v>
      </c>
      <c r="R59" s="146">
        <f t="shared" si="3"/>
        <v>30</v>
      </c>
      <c r="S59" s="147">
        <f t="shared" si="4"/>
        <v>0</v>
      </c>
      <c r="T59" s="148"/>
      <c r="U59" s="146">
        <f t="shared" si="5"/>
        <v>30</v>
      </c>
      <c r="V59" s="146">
        <f t="shared" si="6"/>
        <v>0</v>
      </c>
      <c r="W59" s="152"/>
    </row>
    <row r="60" spans="2:23" s="154" customFormat="1" ht="18" customHeight="1" x14ac:dyDescent="0.15">
      <c r="B60" s="144" t="str">
        <f t="shared" ca="1" si="0"/>
        <v>-</v>
      </c>
      <c r="C60" s="123" t="s">
        <v>580</v>
      </c>
      <c r="D60" s="123"/>
      <c r="E60" s="153"/>
      <c r="F60" s="145"/>
      <c r="G60" s="125"/>
      <c r="H60" s="125"/>
      <c r="I60" s="125"/>
      <c r="J60" s="125"/>
      <c r="K60" s="127"/>
      <c r="L60" s="127"/>
      <c r="M60" s="127"/>
      <c r="N60" s="127"/>
      <c r="O60" s="127"/>
      <c r="P60" s="146" t="str">
        <f t="shared" si="1"/>
        <v/>
      </c>
      <c r="Q60" s="146" t="str">
        <f t="shared" si="2"/>
        <v/>
      </c>
      <c r="R60" s="146" t="str">
        <f t="shared" si="3"/>
        <v/>
      </c>
      <c r="S60" s="147" t="str">
        <f t="shared" si="4"/>
        <v/>
      </c>
      <c r="T60" s="148"/>
      <c r="U60" s="146" t="str">
        <f t="shared" si="5"/>
        <v/>
      </c>
      <c r="V60" s="146" t="str">
        <f t="shared" si="6"/>
        <v/>
      </c>
      <c r="W60" s="152"/>
    </row>
    <row r="61" spans="2:23" s="154" customFormat="1" ht="18" customHeight="1" x14ac:dyDescent="0.15">
      <c r="B61" s="144">
        <f t="shared" ca="1" si="0"/>
        <v>41</v>
      </c>
      <c r="C61" s="125"/>
      <c r="D61" s="123" t="s">
        <v>581</v>
      </c>
      <c r="E61" s="153" t="s">
        <v>533</v>
      </c>
      <c r="F61" s="145" t="s">
        <v>151</v>
      </c>
      <c r="G61" s="125" t="s">
        <v>152</v>
      </c>
      <c r="H61" s="125" t="s">
        <v>155</v>
      </c>
      <c r="I61" s="125">
        <v>0</v>
      </c>
      <c r="J61" s="125" t="s">
        <v>153</v>
      </c>
      <c r="K61" s="127">
        <v>20</v>
      </c>
      <c r="L61" s="127">
        <v>20</v>
      </c>
      <c r="M61" s="127">
        <v>20</v>
      </c>
      <c r="N61" s="127"/>
      <c r="O61" s="127"/>
      <c r="P61" s="146">
        <f t="shared" si="1"/>
        <v>20</v>
      </c>
      <c r="Q61" s="146">
        <f t="shared" si="2"/>
        <v>20</v>
      </c>
      <c r="R61" s="146">
        <f t="shared" si="3"/>
        <v>20</v>
      </c>
      <c r="S61" s="147">
        <f t="shared" si="4"/>
        <v>0</v>
      </c>
      <c r="T61" s="148"/>
      <c r="U61" s="146">
        <f t="shared" si="5"/>
        <v>20</v>
      </c>
      <c r="V61" s="146">
        <f t="shared" si="6"/>
        <v>0</v>
      </c>
      <c r="W61" s="152"/>
    </row>
    <row r="62" spans="2:23" s="154" customFormat="1" ht="18" customHeight="1" x14ac:dyDescent="0.15">
      <c r="B62" s="144" t="str">
        <f t="shared" ca="1" si="0"/>
        <v>-</v>
      </c>
      <c r="C62" s="123" t="s">
        <v>382</v>
      </c>
      <c r="D62" s="123"/>
      <c r="E62" s="153"/>
      <c r="F62" s="145"/>
      <c r="G62" s="125"/>
      <c r="H62" s="125"/>
      <c r="I62" s="125"/>
      <c r="J62" s="125"/>
      <c r="K62" s="127"/>
      <c r="L62" s="127"/>
      <c r="M62" s="127"/>
      <c r="N62" s="127"/>
      <c r="O62" s="127"/>
      <c r="P62" s="146" t="str">
        <f t="shared" si="1"/>
        <v/>
      </c>
      <c r="Q62" s="146" t="str">
        <f t="shared" si="2"/>
        <v/>
      </c>
      <c r="R62" s="146" t="str">
        <f t="shared" si="3"/>
        <v/>
      </c>
      <c r="S62" s="147" t="str">
        <f t="shared" si="4"/>
        <v/>
      </c>
      <c r="T62" s="148"/>
      <c r="U62" s="146" t="str">
        <f t="shared" si="5"/>
        <v/>
      </c>
      <c r="V62" s="146" t="str">
        <f t="shared" si="6"/>
        <v/>
      </c>
      <c r="W62" s="152"/>
    </row>
    <row r="63" spans="2:23" s="154" customFormat="1" ht="18" customHeight="1" x14ac:dyDescent="0.15">
      <c r="B63" s="144">
        <f t="shared" ca="1" si="0"/>
        <v>42</v>
      </c>
      <c r="C63" s="125"/>
      <c r="D63" s="123" t="s">
        <v>558</v>
      </c>
      <c r="E63" s="153" t="s">
        <v>533</v>
      </c>
      <c r="F63" s="145" t="s">
        <v>151</v>
      </c>
      <c r="G63" s="125" t="s">
        <v>152</v>
      </c>
      <c r="H63" s="125" t="s">
        <v>155</v>
      </c>
      <c r="I63" s="125">
        <v>0</v>
      </c>
      <c r="J63" s="125" t="s">
        <v>153</v>
      </c>
      <c r="K63" s="127">
        <v>40</v>
      </c>
      <c r="L63" s="127">
        <v>40</v>
      </c>
      <c r="M63" s="127">
        <v>40</v>
      </c>
      <c r="N63" s="127"/>
      <c r="O63" s="127"/>
      <c r="P63" s="146">
        <f t="shared" si="1"/>
        <v>40</v>
      </c>
      <c r="Q63" s="146">
        <f t="shared" si="2"/>
        <v>40</v>
      </c>
      <c r="R63" s="146">
        <f t="shared" si="3"/>
        <v>40</v>
      </c>
      <c r="S63" s="147">
        <f t="shared" si="4"/>
        <v>0</v>
      </c>
      <c r="T63" s="148"/>
      <c r="U63" s="146">
        <f t="shared" si="5"/>
        <v>40</v>
      </c>
      <c r="V63" s="146">
        <f t="shared" si="6"/>
        <v>0</v>
      </c>
      <c r="W63" s="152"/>
    </row>
    <row r="64" spans="2:23" s="154" customFormat="1" ht="18" customHeight="1" x14ac:dyDescent="0.15">
      <c r="B64" s="144" t="str">
        <f t="shared" ca="1" si="0"/>
        <v>-</v>
      </c>
      <c r="C64" s="123" t="s">
        <v>393</v>
      </c>
      <c r="D64" s="124"/>
      <c r="E64" s="153"/>
      <c r="F64" s="145"/>
      <c r="G64" s="125"/>
      <c r="H64" s="125"/>
      <c r="I64" s="125"/>
      <c r="J64" s="125"/>
      <c r="K64" s="127"/>
      <c r="L64" s="127"/>
      <c r="M64" s="127"/>
      <c r="N64" s="127"/>
      <c r="O64" s="127"/>
      <c r="P64" s="146" t="str">
        <f t="shared" si="1"/>
        <v/>
      </c>
      <c r="Q64" s="146" t="str">
        <f t="shared" si="2"/>
        <v/>
      </c>
      <c r="R64" s="146" t="str">
        <f t="shared" si="3"/>
        <v/>
      </c>
      <c r="S64" s="147" t="str">
        <f t="shared" si="4"/>
        <v/>
      </c>
      <c r="T64" s="148"/>
      <c r="U64" s="146" t="str">
        <f t="shared" si="5"/>
        <v/>
      </c>
      <c r="V64" s="146" t="str">
        <f t="shared" si="6"/>
        <v/>
      </c>
      <c r="W64" s="152"/>
    </row>
    <row r="65" spans="2:23" s="154" customFormat="1" ht="18" customHeight="1" x14ac:dyDescent="0.15">
      <c r="B65" s="144">
        <f t="shared" ca="1" si="0"/>
        <v>43</v>
      </c>
      <c r="C65" s="125"/>
      <c r="D65" s="134" t="s">
        <v>562</v>
      </c>
      <c r="E65" s="153" t="s">
        <v>534</v>
      </c>
      <c r="F65" s="145" t="s">
        <v>151</v>
      </c>
      <c r="G65" s="125" t="s">
        <v>152</v>
      </c>
      <c r="H65" s="125" t="s">
        <v>155</v>
      </c>
      <c r="I65" s="125">
        <v>0</v>
      </c>
      <c r="J65" s="125" t="s">
        <v>153</v>
      </c>
      <c r="K65" s="127">
        <v>95</v>
      </c>
      <c r="L65" s="127">
        <v>95</v>
      </c>
      <c r="M65" s="127">
        <v>95</v>
      </c>
      <c r="N65" s="127"/>
      <c r="O65" s="127"/>
      <c r="P65" s="146">
        <f t="shared" si="1"/>
        <v>95</v>
      </c>
      <c r="Q65" s="146">
        <f t="shared" si="2"/>
        <v>95</v>
      </c>
      <c r="R65" s="146">
        <f t="shared" si="3"/>
        <v>95</v>
      </c>
      <c r="S65" s="147">
        <f t="shared" si="4"/>
        <v>0</v>
      </c>
      <c r="T65" s="148"/>
      <c r="U65" s="146">
        <f t="shared" si="5"/>
        <v>95</v>
      </c>
      <c r="V65" s="146">
        <f t="shared" si="6"/>
        <v>0</v>
      </c>
      <c r="W65" s="152"/>
    </row>
    <row r="66" spans="2:23" s="154" customFormat="1" ht="18" customHeight="1" x14ac:dyDescent="0.15">
      <c r="B66" s="144" t="str">
        <f t="shared" ca="1" si="0"/>
        <v>-</v>
      </c>
      <c r="C66" s="129" t="s">
        <v>449</v>
      </c>
      <c r="D66" s="123"/>
      <c r="E66" s="153"/>
      <c r="F66" s="145" t="s">
        <v>151</v>
      </c>
      <c r="G66" s="125"/>
      <c r="H66" s="125"/>
      <c r="I66" s="125"/>
      <c r="J66" s="125"/>
      <c r="K66" s="127"/>
      <c r="L66" s="127"/>
      <c r="M66" s="127"/>
      <c r="N66" s="127"/>
      <c r="O66" s="127"/>
      <c r="P66" s="146" t="str">
        <f t="shared" si="1"/>
        <v/>
      </c>
      <c r="Q66" s="146" t="str">
        <f t="shared" si="2"/>
        <v/>
      </c>
      <c r="R66" s="146" t="str">
        <f t="shared" si="3"/>
        <v/>
      </c>
      <c r="S66" s="147" t="str">
        <f t="shared" si="4"/>
        <v/>
      </c>
      <c r="T66" s="148"/>
      <c r="U66" s="146" t="str">
        <f t="shared" si="5"/>
        <v/>
      </c>
      <c r="V66" s="146" t="str">
        <f t="shared" si="6"/>
        <v/>
      </c>
      <c r="W66" s="152"/>
    </row>
    <row r="67" spans="2:23" s="154" customFormat="1" ht="18" customHeight="1" x14ac:dyDescent="0.15">
      <c r="B67" s="144">
        <f t="shared" ca="1" si="0"/>
        <v>44</v>
      </c>
      <c r="C67" s="135"/>
      <c r="D67" s="134" t="s">
        <v>563</v>
      </c>
      <c r="E67" s="153" t="s">
        <v>534</v>
      </c>
      <c r="F67" s="145" t="s">
        <v>151</v>
      </c>
      <c r="G67" s="125" t="s">
        <v>152</v>
      </c>
      <c r="H67" s="125" t="s">
        <v>155</v>
      </c>
      <c r="I67" s="125">
        <v>0</v>
      </c>
      <c r="J67" s="125" t="s">
        <v>153</v>
      </c>
      <c r="K67" s="127">
        <v>85</v>
      </c>
      <c r="L67" s="127">
        <v>85</v>
      </c>
      <c r="M67" s="127">
        <v>85</v>
      </c>
      <c r="N67" s="127"/>
      <c r="O67" s="127"/>
      <c r="P67" s="146">
        <f t="shared" si="1"/>
        <v>85</v>
      </c>
      <c r="Q67" s="146">
        <f t="shared" si="2"/>
        <v>85</v>
      </c>
      <c r="R67" s="146">
        <f t="shared" si="3"/>
        <v>85</v>
      </c>
      <c r="S67" s="147">
        <f t="shared" si="4"/>
        <v>0</v>
      </c>
      <c r="T67" s="148"/>
      <c r="U67" s="146">
        <f t="shared" si="5"/>
        <v>85</v>
      </c>
      <c r="V67" s="146">
        <f t="shared" si="6"/>
        <v>0</v>
      </c>
      <c r="W67" s="152"/>
    </row>
    <row r="68" spans="2:23" s="154" customFormat="1" ht="18" customHeight="1" x14ac:dyDescent="0.15">
      <c r="B68" s="144" t="str">
        <f t="shared" ca="1" si="0"/>
        <v>-</v>
      </c>
      <c r="C68" s="135" t="s">
        <v>495</v>
      </c>
      <c r="D68" s="135"/>
      <c r="E68" s="153"/>
      <c r="F68" s="145"/>
      <c r="G68" s="125"/>
      <c r="H68" s="125"/>
      <c r="I68" s="125"/>
      <c r="J68" s="125"/>
      <c r="K68" s="127"/>
      <c r="L68" s="127"/>
      <c r="M68" s="127"/>
      <c r="N68" s="127"/>
      <c r="O68" s="127"/>
      <c r="P68" s="146" t="str">
        <f t="shared" si="1"/>
        <v/>
      </c>
      <c r="Q68" s="146" t="str">
        <f t="shared" si="2"/>
        <v/>
      </c>
      <c r="R68" s="146" t="str">
        <f t="shared" si="3"/>
        <v/>
      </c>
      <c r="S68" s="147" t="str">
        <f t="shared" si="4"/>
        <v/>
      </c>
      <c r="T68" s="148"/>
      <c r="U68" s="146" t="str">
        <f t="shared" si="5"/>
        <v/>
      </c>
      <c r="V68" s="146" t="str">
        <f t="shared" si="6"/>
        <v/>
      </c>
      <c r="W68" s="152"/>
    </row>
    <row r="69" spans="2:23" s="154" customFormat="1" ht="18" customHeight="1" x14ac:dyDescent="0.15">
      <c r="B69" s="144">
        <f t="shared" ca="1" si="0"/>
        <v>45</v>
      </c>
      <c r="C69" s="135"/>
      <c r="D69" s="135" t="s">
        <v>564</v>
      </c>
      <c r="E69" s="153" t="s">
        <v>534</v>
      </c>
      <c r="F69" s="145" t="s">
        <v>151</v>
      </c>
      <c r="G69" s="125" t="s">
        <v>152</v>
      </c>
      <c r="H69" s="125" t="s">
        <v>155</v>
      </c>
      <c r="I69" s="125">
        <v>0</v>
      </c>
      <c r="J69" s="125" t="s">
        <v>153</v>
      </c>
      <c r="K69" s="127">
        <v>30</v>
      </c>
      <c r="L69" s="127">
        <v>30</v>
      </c>
      <c r="M69" s="127">
        <v>30</v>
      </c>
      <c r="N69" s="127"/>
      <c r="O69" s="127"/>
      <c r="P69" s="146">
        <f t="shared" si="1"/>
        <v>30</v>
      </c>
      <c r="Q69" s="146">
        <f t="shared" si="2"/>
        <v>30</v>
      </c>
      <c r="R69" s="146">
        <f t="shared" si="3"/>
        <v>30</v>
      </c>
      <c r="S69" s="147">
        <f t="shared" si="4"/>
        <v>0</v>
      </c>
      <c r="T69" s="148"/>
      <c r="U69" s="146">
        <f t="shared" si="5"/>
        <v>30</v>
      </c>
      <c r="V69" s="146">
        <f t="shared" si="6"/>
        <v>0</v>
      </c>
      <c r="W69" s="152"/>
    </row>
    <row r="70" spans="2:23" s="154" customFormat="1" ht="18" customHeight="1" x14ac:dyDescent="0.15">
      <c r="B70" s="144" t="str">
        <f t="shared" ca="1" si="0"/>
        <v>-</v>
      </c>
      <c r="C70" s="135" t="s">
        <v>508</v>
      </c>
      <c r="D70" s="135"/>
      <c r="E70" s="153"/>
      <c r="F70" s="145"/>
      <c r="G70" s="125"/>
      <c r="H70" s="125"/>
      <c r="I70" s="125"/>
      <c r="J70" s="125"/>
      <c r="K70" s="127"/>
      <c r="L70" s="127"/>
      <c r="M70" s="127"/>
      <c r="N70" s="127"/>
      <c r="O70" s="127"/>
      <c r="P70" s="146" t="str">
        <f t="shared" si="1"/>
        <v/>
      </c>
      <c r="Q70" s="146" t="str">
        <f t="shared" si="2"/>
        <v/>
      </c>
      <c r="R70" s="146" t="str">
        <f t="shared" si="3"/>
        <v/>
      </c>
      <c r="S70" s="147" t="str">
        <f t="shared" si="4"/>
        <v/>
      </c>
      <c r="T70" s="148"/>
      <c r="U70" s="146" t="str">
        <f t="shared" si="5"/>
        <v/>
      </c>
      <c r="V70" s="146" t="str">
        <f t="shared" si="6"/>
        <v/>
      </c>
      <c r="W70" s="152"/>
    </row>
    <row r="71" spans="2:23" s="154" customFormat="1" ht="18" customHeight="1" x14ac:dyDescent="0.15">
      <c r="B71" s="144">
        <f t="shared" ca="1" si="0"/>
        <v>46</v>
      </c>
      <c r="C71" s="135"/>
      <c r="D71" s="135" t="s">
        <v>565</v>
      </c>
      <c r="E71" s="153" t="s">
        <v>534</v>
      </c>
      <c r="F71" s="145" t="s">
        <v>151</v>
      </c>
      <c r="G71" s="125" t="s">
        <v>152</v>
      </c>
      <c r="H71" s="125" t="s">
        <v>155</v>
      </c>
      <c r="I71" s="125">
        <v>0</v>
      </c>
      <c r="J71" s="125" t="s">
        <v>153</v>
      </c>
      <c r="K71" s="127">
        <v>45</v>
      </c>
      <c r="L71" s="127">
        <v>45</v>
      </c>
      <c r="M71" s="127">
        <v>45</v>
      </c>
      <c r="N71" s="127"/>
      <c r="O71" s="127"/>
      <c r="P71" s="146">
        <f t="shared" si="1"/>
        <v>45</v>
      </c>
      <c r="Q71" s="146">
        <f t="shared" si="2"/>
        <v>45</v>
      </c>
      <c r="R71" s="146">
        <f t="shared" si="3"/>
        <v>45</v>
      </c>
      <c r="S71" s="147">
        <f t="shared" si="4"/>
        <v>0</v>
      </c>
      <c r="T71" s="148"/>
      <c r="U71" s="146">
        <f t="shared" si="5"/>
        <v>45</v>
      </c>
      <c r="V71" s="146">
        <f t="shared" si="6"/>
        <v>0</v>
      </c>
      <c r="W71" s="152"/>
    </row>
    <row r="72" spans="2:23" s="154" customFormat="1" ht="18" customHeight="1" x14ac:dyDescent="0.15">
      <c r="B72" s="144" t="str">
        <f t="shared" ca="1" si="0"/>
        <v>-</v>
      </c>
      <c r="C72" s="123" t="s">
        <v>535</v>
      </c>
      <c r="D72" s="124"/>
      <c r="E72" s="141"/>
      <c r="F72" s="139"/>
      <c r="G72" s="126"/>
      <c r="H72" s="126"/>
      <c r="I72" s="126"/>
      <c r="J72" s="126"/>
      <c r="K72" s="127"/>
      <c r="L72" s="127"/>
      <c r="M72" s="127"/>
      <c r="N72" s="127"/>
      <c r="O72" s="127"/>
      <c r="P72" s="146" t="str">
        <f t="shared" si="1"/>
        <v/>
      </c>
      <c r="Q72" s="146" t="str">
        <f t="shared" si="2"/>
        <v/>
      </c>
      <c r="R72" s="146" t="str">
        <f t="shared" si="3"/>
        <v/>
      </c>
      <c r="S72" s="147" t="str">
        <f t="shared" si="4"/>
        <v/>
      </c>
      <c r="T72" s="148"/>
      <c r="U72" s="146" t="str">
        <f t="shared" si="5"/>
        <v/>
      </c>
      <c r="V72" s="146" t="str">
        <f t="shared" si="6"/>
        <v/>
      </c>
      <c r="W72" s="155"/>
    </row>
    <row r="73" spans="2:23" s="158" customFormat="1" ht="18" customHeight="1" x14ac:dyDescent="0.15">
      <c r="B73" s="144">
        <f t="shared" ref="B73:B81" ca="1" si="7">IF(ISBLANK(D73),"-",COUNT(OFFSET(B$6,0,0,ROW()-ROW(B$6)))+1)</f>
        <v>47</v>
      </c>
      <c r="C73" s="135"/>
      <c r="D73" s="129" t="s">
        <v>566</v>
      </c>
      <c r="E73" s="153" t="s">
        <v>539</v>
      </c>
      <c r="F73" s="145" t="s">
        <v>151</v>
      </c>
      <c r="G73" s="125" t="s">
        <v>152</v>
      </c>
      <c r="H73" s="126" t="s">
        <v>540</v>
      </c>
      <c r="I73" s="125">
        <v>0</v>
      </c>
      <c r="J73" s="126" t="s">
        <v>541</v>
      </c>
      <c r="K73" s="127">
        <v>90</v>
      </c>
      <c r="L73" s="127">
        <v>90</v>
      </c>
      <c r="M73" s="127">
        <v>90</v>
      </c>
      <c r="N73" s="156"/>
      <c r="O73" s="156"/>
      <c r="P73" s="146">
        <f t="shared" si="1"/>
        <v>90</v>
      </c>
      <c r="Q73" s="146">
        <f t="shared" si="2"/>
        <v>90</v>
      </c>
      <c r="R73" s="146">
        <f t="shared" si="3"/>
        <v>90</v>
      </c>
      <c r="S73" s="147">
        <f t="shared" si="4"/>
        <v>0</v>
      </c>
      <c r="T73" s="148"/>
      <c r="U73" s="146">
        <f t="shared" si="5"/>
        <v>90</v>
      </c>
      <c r="V73" s="146">
        <f t="shared" si="6"/>
        <v>0</v>
      </c>
      <c r="W73" s="157"/>
    </row>
    <row r="74" spans="2:23" s="158" customFormat="1" ht="18" customHeight="1" x14ac:dyDescent="0.15">
      <c r="B74" s="144" t="str">
        <f t="shared" ca="1" si="7"/>
        <v>-</v>
      </c>
      <c r="C74" s="135" t="s">
        <v>538</v>
      </c>
      <c r="D74" s="134"/>
      <c r="E74" s="153"/>
      <c r="F74" s="145"/>
      <c r="G74" s="125"/>
      <c r="H74" s="126"/>
      <c r="I74" s="125"/>
      <c r="J74" s="126"/>
      <c r="K74" s="127"/>
      <c r="L74" s="127"/>
      <c r="M74" s="127"/>
      <c r="N74" s="156"/>
      <c r="O74" s="156"/>
      <c r="P74" s="146" t="str">
        <f t="shared" ref="P74:P81" si="8">IF(OR(ISNUMBER(K74),ISNUMBER(L74),ISNUMBER(M74),ISNUMBER(N74),ISNUMBER(O74)),MIN(K74:O74),"")</f>
        <v/>
      </c>
      <c r="Q74" s="146" t="str">
        <f t="shared" ref="Q74:Q81" si="9">IF(OR(ISNUMBER(K74),ISNUMBER(L74),ISNUMBER(M74),ISNUMBER(N74),ISNUMBER(O74)),AVERAGE(K74:O74),"")</f>
        <v/>
      </c>
      <c r="R74" s="146" t="str">
        <f t="shared" ref="R74:R81" si="10">IF(OR(ISNUMBER(K74),ISNUMBER(L74),ISNUMBER(M74),ISNUMBER(N74),ISNUMBER(O74)),MAX(K74:O74),"")</f>
        <v/>
      </c>
      <c r="S74" s="147" t="str">
        <f t="shared" ref="S74:S81" si="11">IF(AND(ISNUMBER(Q74),Q74&lt;&gt;0),MAX(Q74-P74,R74-Q74)/Q74,"")</f>
        <v/>
      </c>
      <c r="T74" s="148"/>
      <c r="U74" s="146" t="str">
        <f t="shared" ref="U74:U81" si="12">IF(T74="N","",Q74)</f>
        <v/>
      </c>
      <c r="V74" s="146" t="str">
        <f t="shared" ref="V74:V81" si="13">IF(I74="","",I74*U74/100)</f>
        <v/>
      </c>
      <c r="W74" s="157"/>
    </row>
    <row r="75" spans="2:23" s="158" customFormat="1" ht="18" customHeight="1" x14ac:dyDescent="0.15">
      <c r="B75" s="144">
        <f t="shared" ca="1" si="7"/>
        <v>48</v>
      </c>
      <c r="C75" s="125"/>
      <c r="D75" s="134" t="s">
        <v>567</v>
      </c>
      <c r="E75" s="153" t="s">
        <v>539</v>
      </c>
      <c r="F75" s="145" t="s">
        <v>151</v>
      </c>
      <c r="G75" s="125" t="s">
        <v>152</v>
      </c>
      <c r="H75" s="126" t="s">
        <v>540</v>
      </c>
      <c r="I75" s="125">
        <v>0</v>
      </c>
      <c r="J75" s="126" t="s">
        <v>541</v>
      </c>
      <c r="K75" s="127">
        <v>45</v>
      </c>
      <c r="L75" s="127">
        <v>45</v>
      </c>
      <c r="M75" s="127">
        <v>45</v>
      </c>
      <c r="N75" s="156"/>
      <c r="O75" s="156"/>
      <c r="P75" s="146">
        <f t="shared" si="8"/>
        <v>45</v>
      </c>
      <c r="Q75" s="146">
        <f t="shared" si="9"/>
        <v>45</v>
      </c>
      <c r="R75" s="146">
        <f t="shared" si="10"/>
        <v>45</v>
      </c>
      <c r="S75" s="147">
        <f t="shared" si="11"/>
        <v>0</v>
      </c>
      <c r="T75" s="148"/>
      <c r="U75" s="146">
        <f t="shared" si="12"/>
        <v>45</v>
      </c>
      <c r="V75" s="146">
        <f t="shared" si="13"/>
        <v>0</v>
      </c>
      <c r="W75" s="157"/>
    </row>
    <row r="76" spans="2:23" s="158" customFormat="1" ht="18" customHeight="1" x14ac:dyDescent="0.15">
      <c r="B76" s="144" t="str">
        <f t="shared" ca="1" si="7"/>
        <v>-</v>
      </c>
      <c r="C76" s="135" t="s">
        <v>542</v>
      </c>
      <c r="D76" s="135"/>
      <c r="E76" s="141"/>
      <c r="F76" s="139"/>
      <c r="G76" s="126"/>
      <c r="H76" s="126"/>
      <c r="I76" s="126"/>
      <c r="J76" s="126"/>
      <c r="K76" s="127"/>
      <c r="L76" s="127"/>
      <c r="M76" s="127"/>
      <c r="N76" s="156"/>
      <c r="O76" s="156"/>
      <c r="P76" s="146" t="str">
        <f t="shared" si="8"/>
        <v/>
      </c>
      <c r="Q76" s="146" t="str">
        <f t="shared" si="9"/>
        <v/>
      </c>
      <c r="R76" s="146" t="str">
        <f t="shared" si="10"/>
        <v/>
      </c>
      <c r="S76" s="147" t="str">
        <f t="shared" si="11"/>
        <v/>
      </c>
      <c r="T76" s="148"/>
      <c r="U76" s="146" t="str">
        <f t="shared" si="12"/>
        <v/>
      </c>
      <c r="V76" s="146" t="str">
        <f t="shared" si="13"/>
        <v/>
      </c>
      <c r="W76" s="159"/>
    </row>
    <row r="77" spans="2:23" s="158" customFormat="1" ht="18" customHeight="1" x14ac:dyDescent="0.15">
      <c r="B77" s="144">
        <f t="shared" ca="1" si="7"/>
        <v>49</v>
      </c>
      <c r="C77" s="135"/>
      <c r="D77" s="135" t="s">
        <v>568</v>
      </c>
      <c r="E77" s="153" t="s">
        <v>539</v>
      </c>
      <c r="F77" s="145" t="s">
        <v>151</v>
      </c>
      <c r="G77" s="125" t="s">
        <v>152</v>
      </c>
      <c r="H77" s="125" t="s">
        <v>155</v>
      </c>
      <c r="I77" s="125">
        <v>0</v>
      </c>
      <c r="J77" s="125" t="s">
        <v>153</v>
      </c>
      <c r="K77" s="127">
        <v>10</v>
      </c>
      <c r="L77" s="127">
        <v>10</v>
      </c>
      <c r="M77" s="127">
        <v>10</v>
      </c>
      <c r="N77" s="156"/>
      <c r="O77" s="156"/>
      <c r="P77" s="146">
        <f t="shared" si="8"/>
        <v>10</v>
      </c>
      <c r="Q77" s="146">
        <f t="shared" si="9"/>
        <v>10</v>
      </c>
      <c r="R77" s="146">
        <f t="shared" si="10"/>
        <v>10</v>
      </c>
      <c r="S77" s="147">
        <f t="shared" si="11"/>
        <v>0</v>
      </c>
      <c r="T77" s="148"/>
      <c r="U77" s="146">
        <f t="shared" si="12"/>
        <v>10</v>
      </c>
      <c r="V77" s="146">
        <f t="shared" si="13"/>
        <v>0</v>
      </c>
      <c r="W77" s="159"/>
    </row>
    <row r="78" spans="2:23" s="158" customFormat="1" ht="18" customHeight="1" x14ac:dyDescent="0.15">
      <c r="B78" s="144" t="str">
        <f t="shared" ca="1" si="7"/>
        <v>-</v>
      </c>
      <c r="C78" s="135" t="s">
        <v>544</v>
      </c>
      <c r="D78" s="135"/>
      <c r="E78" s="153"/>
      <c r="F78" s="139"/>
      <c r="G78" s="126"/>
      <c r="H78" s="126"/>
      <c r="I78" s="126"/>
      <c r="J78" s="126"/>
      <c r="K78" s="127"/>
      <c r="L78" s="127"/>
      <c r="M78" s="127"/>
      <c r="N78" s="156"/>
      <c r="O78" s="156"/>
      <c r="P78" s="146" t="str">
        <f t="shared" ref="P78:P79" si="14">IF(OR(ISNUMBER(K78),ISNUMBER(L78),ISNUMBER(M78),ISNUMBER(N78),ISNUMBER(O78)),MIN(K78:O78),"")</f>
        <v/>
      </c>
      <c r="Q78" s="146" t="str">
        <f t="shared" ref="Q78:Q79" si="15">IF(OR(ISNUMBER(K78),ISNUMBER(L78),ISNUMBER(M78),ISNUMBER(N78),ISNUMBER(O78)),AVERAGE(K78:O78),"")</f>
        <v/>
      </c>
      <c r="R78" s="146" t="str">
        <f t="shared" ref="R78:R79" si="16">IF(OR(ISNUMBER(K78),ISNUMBER(L78),ISNUMBER(M78),ISNUMBER(N78),ISNUMBER(O78)),MAX(K78:O78),"")</f>
        <v/>
      </c>
      <c r="S78" s="147" t="str">
        <f t="shared" ref="S78:S79" si="17">IF(AND(ISNUMBER(Q78),Q78&lt;&gt;0),MAX(Q78-P78,R78-Q78)/Q78,"")</f>
        <v/>
      </c>
      <c r="T78" s="148"/>
      <c r="U78" s="146" t="str">
        <f t="shared" ref="U78:U79" si="18">IF(T78="N","",Q78)</f>
        <v/>
      </c>
      <c r="V78" s="146" t="str">
        <f t="shared" ref="V78:V79" si="19">IF(I78="","",I78*U78/100)</f>
        <v/>
      </c>
      <c r="W78" s="159"/>
    </row>
    <row r="79" spans="2:23" s="158" customFormat="1" ht="18" customHeight="1" x14ac:dyDescent="0.15">
      <c r="B79" s="144">
        <f t="shared" ca="1" si="7"/>
        <v>50</v>
      </c>
      <c r="C79" s="135"/>
      <c r="D79" s="135" t="s">
        <v>569</v>
      </c>
      <c r="E79" s="153" t="s">
        <v>283</v>
      </c>
      <c r="F79" s="145" t="s">
        <v>151</v>
      </c>
      <c r="G79" s="125" t="s">
        <v>152</v>
      </c>
      <c r="H79" s="125" t="s">
        <v>155</v>
      </c>
      <c r="I79" s="126">
        <v>0</v>
      </c>
      <c r="J79" s="126" t="s">
        <v>153</v>
      </c>
      <c r="K79" s="127">
        <v>200</v>
      </c>
      <c r="L79" s="127">
        <v>200</v>
      </c>
      <c r="M79" s="127">
        <v>200</v>
      </c>
      <c r="N79" s="156"/>
      <c r="O79" s="156"/>
      <c r="P79" s="146">
        <f t="shared" si="14"/>
        <v>200</v>
      </c>
      <c r="Q79" s="146">
        <f t="shared" si="15"/>
        <v>200</v>
      </c>
      <c r="R79" s="146">
        <f t="shared" si="16"/>
        <v>200</v>
      </c>
      <c r="S79" s="147">
        <f t="shared" si="17"/>
        <v>0</v>
      </c>
      <c r="T79" s="148"/>
      <c r="U79" s="146">
        <f t="shared" si="18"/>
        <v>200</v>
      </c>
      <c r="V79" s="146">
        <f t="shared" si="19"/>
        <v>0</v>
      </c>
      <c r="W79" s="159"/>
    </row>
    <row r="80" spans="2:23" s="158" customFormat="1" ht="18" customHeight="1" x14ac:dyDescent="0.15">
      <c r="B80" s="144" t="str">
        <f t="shared" ca="1" si="7"/>
        <v>-</v>
      </c>
      <c r="C80" s="135" t="s">
        <v>545</v>
      </c>
      <c r="D80" s="135"/>
      <c r="E80" s="153"/>
      <c r="F80" s="139"/>
      <c r="G80" s="126"/>
      <c r="H80" s="126"/>
      <c r="I80" s="126"/>
      <c r="J80" s="126"/>
      <c r="K80" s="127"/>
      <c r="L80" s="127"/>
      <c r="M80" s="127"/>
      <c r="N80" s="156"/>
      <c r="O80" s="156"/>
      <c r="P80" s="146" t="str">
        <f t="shared" si="8"/>
        <v/>
      </c>
      <c r="Q80" s="146" t="str">
        <f t="shared" si="9"/>
        <v/>
      </c>
      <c r="R80" s="146" t="str">
        <f t="shared" si="10"/>
        <v/>
      </c>
      <c r="S80" s="147" t="str">
        <f t="shared" si="11"/>
        <v/>
      </c>
      <c r="T80" s="148"/>
      <c r="U80" s="146" t="str">
        <f t="shared" si="12"/>
        <v/>
      </c>
      <c r="V80" s="146" t="str">
        <f t="shared" si="13"/>
        <v/>
      </c>
      <c r="W80" s="159"/>
    </row>
    <row r="81" spans="2:23" s="158" customFormat="1" ht="18" customHeight="1" x14ac:dyDescent="0.15">
      <c r="B81" s="144">
        <f t="shared" ca="1" si="7"/>
        <v>51</v>
      </c>
      <c r="C81" s="135"/>
      <c r="D81" s="135" t="s">
        <v>545</v>
      </c>
      <c r="E81" s="153" t="s">
        <v>283</v>
      </c>
      <c r="F81" s="145" t="s">
        <v>151</v>
      </c>
      <c r="G81" s="125" t="s">
        <v>152</v>
      </c>
      <c r="H81" s="125" t="s">
        <v>155</v>
      </c>
      <c r="I81" s="126">
        <v>0</v>
      </c>
      <c r="J81" s="126" t="s">
        <v>153</v>
      </c>
      <c r="K81" s="127">
        <v>50</v>
      </c>
      <c r="L81" s="127">
        <v>50</v>
      </c>
      <c r="M81" s="127">
        <v>50</v>
      </c>
      <c r="N81" s="156"/>
      <c r="O81" s="156"/>
      <c r="P81" s="146">
        <f t="shared" si="8"/>
        <v>50</v>
      </c>
      <c r="Q81" s="146">
        <f t="shared" si="9"/>
        <v>50</v>
      </c>
      <c r="R81" s="146">
        <f t="shared" si="10"/>
        <v>50</v>
      </c>
      <c r="S81" s="147">
        <f t="shared" si="11"/>
        <v>0</v>
      </c>
      <c r="T81" s="148"/>
      <c r="U81" s="146">
        <f t="shared" si="12"/>
        <v>50</v>
      </c>
      <c r="V81" s="146">
        <f t="shared" si="13"/>
        <v>0</v>
      </c>
      <c r="W81" s="159"/>
    </row>
    <row r="82" spans="2:23" ht="18" customHeight="1" x14ac:dyDescent="0.15">
      <c r="B82" s="144" t="str">
        <f t="shared" ref="B82:B145" ca="1" si="20">IF(ISBLANK(D226),"-",COUNT(OFFSET(B$6,0,0,ROW()-ROW(B$6)))+1)</f>
        <v>-</v>
      </c>
      <c r="C82" s="135"/>
      <c r="D82" s="135"/>
      <c r="E82" s="141"/>
      <c r="F82" s="139"/>
      <c r="G82" s="126"/>
      <c r="H82" s="126"/>
      <c r="I82" s="126"/>
      <c r="J82" s="126"/>
      <c r="K82" s="127"/>
      <c r="L82" s="127"/>
      <c r="M82" s="127"/>
      <c r="N82" s="143"/>
      <c r="O82" s="143"/>
      <c r="P82" s="39" t="str">
        <f t="shared" ref="P82:P129" si="21">IF(OR(ISNUMBER(K82),ISNUMBER(L82),ISNUMBER(M82),ISNUMBER(N82),ISNUMBER(O82)),MIN(K82:O82),"")</f>
        <v/>
      </c>
      <c r="Q82" s="39" t="str">
        <f t="shared" ref="Q82:Q129" si="22">IF(OR(ISNUMBER(K82),ISNUMBER(L82),ISNUMBER(M82),ISNUMBER(N82),ISNUMBER(O82)),AVERAGE(K82:O82),"")</f>
        <v/>
      </c>
      <c r="R82" s="39" t="str">
        <f t="shared" ref="R82:R129" si="23">IF(OR(ISNUMBER(K82),ISNUMBER(L82),ISNUMBER(M82),ISNUMBER(N82),ISNUMBER(O82)),MAX(K82:O82),"")</f>
        <v/>
      </c>
      <c r="S82" s="168" t="str">
        <f t="shared" ref="S82:S129" si="24">IF(AND(ISNUMBER(Q82),Q82&lt;&gt;0),MAX(Q82-P82,R82-Q82)/Q82,"")</f>
        <v/>
      </c>
      <c r="T82" s="140"/>
      <c r="U82" s="39" t="str">
        <f t="shared" ref="U82:U129" si="25">IF(T82="N","",Q82)</f>
        <v/>
      </c>
      <c r="V82" s="39"/>
      <c r="W82" s="138"/>
    </row>
    <row r="83" spans="2:23" ht="18" customHeight="1" x14ac:dyDescent="0.15">
      <c r="B83" s="144" t="str">
        <f t="shared" ca="1" si="20"/>
        <v>-</v>
      </c>
      <c r="C83" s="135"/>
      <c r="D83" s="135"/>
      <c r="E83" s="141"/>
      <c r="F83" s="139"/>
      <c r="G83" s="126"/>
      <c r="H83" s="126"/>
      <c r="I83" s="126"/>
      <c r="J83" s="126"/>
      <c r="K83" s="127"/>
      <c r="L83" s="127"/>
      <c r="M83" s="127"/>
      <c r="N83" s="143"/>
      <c r="O83" s="143"/>
      <c r="P83" s="39" t="str">
        <f t="shared" si="21"/>
        <v/>
      </c>
      <c r="Q83" s="39" t="str">
        <f t="shared" si="22"/>
        <v/>
      </c>
      <c r="R83" s="39" t="str">
        <f t="shared" si="23"/>
        <v/>
      </c>
      <c r="S83" s="168" t="str">
        <f t="shared" si="24"/>
        <v/>
      </c>
      <c r="T83" s="140"/>
      <c r="U83" s="39" t="str">
        <f t="shared" si="25"/>
        <v/>
      </c>
      <c r="V83" s="39"/>
      <c r="W83" s="138"/>
    </row>
    <row r="84" spans="2:23" ht="18" customHeight="1" x14ac:dyDescent="0.15">
      <c r="B84" s="144" t="str">
        <f t="shared" ca="1" si="20"/>
        <v>-</v>
      </c>
      <c r="C84" s="135"/>
      <c r="D84" s="135"/>
      <c r="E84" s="141"/>
      <c r="F84" s="139"/>
      <c r="G84" s="126"/>
      <c r="H84" s="126"/>
      <c r="I84" s="126"/>
      <c r="J84" s="126"/>
      <c r="K84" s="127"/>
      <c r="L84" s="127"/>
      <c r="M84" s="127"/>
      <c r="N84" s="143"/>
      <c r="O84" s="143"/>
      <c r="P84" s="39" t="str">
        <f t="shared" si="21"/>
        <v/>
      </c>
      <c r="Q84" s="39" t="str">
        <f t="shared" si="22"/>
        <v/>
      </c>
      <c r="R84" s="39" t="str">
        <f t="shared" si="23"/>
        <v/>
      </c>
      <c r="S84" s="168" t="str">
        <f t="shared" si="24"/>
        <v/>
      </c>
      <c r="T84" s="140"/>
      <c r="U84" s="39" t="str">
        <f t="shared" si="25"/>
        <v/>
      </c>
      <c r="V84" s="39"/>
      <c r="W84" s="138"/>
    </row>
    <row r="85" spans="2:23" ht="18" customHeight="1" x14ac:dyDescent="0.15">
      <c r="B85" s="144" t="str">
        <f t="shared" ca="1" si="20"/>
        <v>-</v>
      </c>
      <c r="C85" s="135"/>
      <c r="D85" s="135"/>
      <c r="E85" s="141"/>
      <c r="F85" s="139"/>
      <c r="G85" s="126"/>
      <c r="H85" s="126"/>
      <c r="I85" s="126"/>
      <c r="J85" s="126"/>
      <c r="K85" s="127"/>
      <c r="L85" s="127"/>
      <c r="M85" s="127"/>
      <c r="N85" s="143"/>
      <c r="O85" s="143"/>
      <c r="P85" s="39" t="str">
        <f t="shared" si="21"/>
        <v/>
      </c>
      <c r="Q85" s="39" t="str">
        <f t="shared" si="22"/>
        <v/>
      </c>
      <c r="R85" s="39" t="str">
        <f t="shared" si="23"/>
        <v/>
      </c>
      <c r="S85" s="168" t="str">
        <f t="shared" si="24"/>
        <v/>
      </c>
      <c r="T85" s="140"/>
      <c r="U85" s="39" t="str">
        <f t="shared" si="25"/>
        <v/>
      </c>
      <c r="V85" s="39"/>
      <c r="W85" s="138"/>
    </row>
    <row r="86" spans="2:23" ht="18" customHeight="1" x14ac:dyDescent="0.15">
      <c r="B86" s="144" t="str">
        <f t="shared" ca="1" si="20"/>
        <v>-</v>
      </c>
      <c r="C86" s="135"/>
      <c r="D86" s="135"/>
      <c r="E86" s="141"/>
      <c r="F86" s="139"/>
      <c r="G86" s="126"/>
      <c r="H86" s="126"/>
      <c r="I86" s="126"/>
      <c r="J86" s="126"/>
      <c r="K86" s="127"/>
      <c r="L86" s="127"/>
      <c r="M86" s="127"/>
      <c r="N86" s="143"/>
      <c r="O86" s="143"/>
      <c r="P86" s="39" t="str">
        <f t="shared" si="21"/>
        <v/>
      </c>
      <c r="Q86" s="39" t="str">
        <f t="shared" si="22"/>
        <v/>
      </c>
      <c r="R86" s="39" t="str">
        <f t="shared" si="23"/>
        <v/>
      </c>
      <c r="S86" s="168" t="str">
        <f t="shared" si="24"/>
        <v/>
      </c>
      <c r="T86" s="140"/>
      <c r="U86" s="39" t="str">
        <f t="shared" si="25"/>
        <v/>
      </c>
      <c r="V86" s="39"/>
      <c r="W86" s="138"/>
    </row>
    <row r="87" spans="2:23" ht="18" customHeight="1" x14ac:dyDescent="0.15">
      <c r="B87" s="144" t="str">
        <f t="shared" ca="1" si="20"/>
        <v>-</v>
      </c>
      <c r="C87" s="135"/>
      <c r="D87" s="135"/>
      <c r="E87" s="141"/>
      <c r="F87" s="139"/>
      <c r="G87" s="126"/>
      <c r="H87" s="126"/>
      <c r="I87" s="126"/>
      <c r="J87" s="126"/>
      <c r="K87" s="127"/>
      <c r="L87" s="127"/>
      <c r="M87" s="127"/>
      <c r="N87" s="143"/>
      <c r="O87" s="143"/>
      <c r="P87" s="39" t="str">
        <f t="shared" si="21"/>
        <v/>
      </c>
      <c r="Q87" s="39" t="str">
        <f t="shared" si="22"/>
        <v/>
      </c>
      <c r="R87" s="39" t="str">
        <f t="shared" si="23"/>
        <v/>
      </c>
      <c r="S87" s="168" t="str">
        <f t="shared" si="24"/>
        <v/>
      </c>
      <c r="T87" s="140"/>
      <c r="U87" s="39" t="str">
        <f t="shared" si="25"/>
        <v/>
      </c>
      <c r="V87" s="39"/>
      <c r="W87" s="138"/>
    </row>
    <row r="88" spans="2:23" ht="18" customHeight="1" x14ac:dyDescent="0.15">
      <c r="B88" s="144" t="str">
        <f t="shared" ca="1" si="20"/>
        <v>-</v>
      </c>
      <c r="C88" s="135"/>
      <c r="D88" s="135"/>
      <c r="E88" s="141"/>
      <c r="F88" s="139"/>
      <c r="G88" s="126"/>
      <c r="H88" s="126"/>
      <c r="I88" s="126"/>
      <c r="J88" s="126"/>
      <c r="K88" s="127"/>
      <c r="L88" s="127"/>
      <c r="M88" s="127"/>
      <c r="N88" s="143"/>
      <c r="O88" s="143"/>
      <c r="P88" s="39" t="str">
        <f t="shared" si="21"/>
        <v/>
      </c>
      <c r="Q88" s="39" t="str">
        <f t="shared" si="22"/>
        <v/>
      </c>
      <c r="R88" s="39" t="str">
        <f t="shared" si="23"/>
        <v/>
      </c>
      <c r="S88" s="168" t="str">
        <f t="shared" si="24"/>
        <v/>
      </c>
      <c r="T88" s="140"/>
      <c r="U88" s="39" t="str">
        <f t="shared" si="25"/>
        <v/>
      </c>
      <c r="V88" s="39"/>
      <c r="W88" s="138"/>
    </row>
    <row r="89" spans="2:23" ht="18" customHeight="1" x14ac:dyDescent="0.15">
      <c r="B89" s="144" t="str">
        <f t="shared" ca="1" si="20"/>
        <v>-</v>
      </c>
      <c r="C89" s="135"/>
      <c r="D89" s="135"/>
      <c r="E89" s="141"/>
      <c r="F89" s="139"/>
      <c r="G89" s="126"/>
      <c r="H89" s="126"/>
      <c r="I89" s="126"/>
      <c r="J89" s="126"/>
      <c r="K89" s="127"/>
      <c r="L89" s="127"/>
      <c r="M89" s="127"/>
      <c r="N89" s="143"/>
      <c r="O89" s="143"/>
      <c r="P89" s="39" t="str">
        <f t="shared" si="21"/>
        <v/>
      </c>
      <c r="Q89" s="39" t="str">
        <f t="shared" si="22"/>
        <v/>
      </c>
      <c r="R89" s="39" t="str">
        <f t="shared" si="23"/>
        <v/>
      </c>
      <c r="S89" s="168" t="str">
        <f t="shared" si="24"/>
        <v/>
      </c>
      <c r="T89" s="140"/>
      <c r="U89" s="39" t="str">
        <f t="shared" si="25"/>
        <v/>
      </c>
      <c r="V89" s="39"/>
      <c r="W89" s="138"/>
    </row>
    <row r="90" spans="2:23" ht="18" customHeight="1" x14ac:dyDescent="0.15">
      <c r="B90" s="144" t="str">
        <f t="shared" ca="1" si="20"/>
        <v>-</v>
      </c>
      <c r="C90" s="135"/>
      <c r="D90" s="135"/>
      <c r="E90" s="141"/>
      <c r="F90" s="139"/>
      <c r="G90" s="126"/>
      <c r="H90" s="126"/>
      <c r="I90" s="126"/>
      <c r="J90" s="126"/>
      <c r="K90" s="127"/>
      <c r="L90" s="127"/>
      <c r="M90" s="127"/>
      <c r="N90" s="143"/>
      <c r="O90" s="143"/>
      <c r="P90" s="39" t="str">
        <f t="shared" si="21"/>
        <v/>
      </c>
      <c r="Q90" s="39" t="str">
        <f t="shared" si="22"/>
        <v/>
      </c>
      <c r="R90" s="39" t="str">
        <f t="shared" si="23"/>
        <v/>
      </c>
      <c r="S90" s="168" t="str">
        <f t="shared" si="24"/>
        <v/>
      </c>
      <c r="T90" s="140"/>
      <c r="U90" s="39" t="str">
        <f t="shared" si="25"/>
        <v/>
      </c>
      <c r="V90" s="39"/>
      <c r="W90" s="138"/>
    </row>
    <row r="91" spans="2:23" ht="18" customHeight="1" x14ac:dyDescent="0.15">
      <c r="B91" s="144" t="str">
        <f t="shared" ca="1" si="20"/>
        <v>-</v>
      </c>
      <c r="C91" s="135"/>
      <c r="D91" s="135"/>
      <c r="E91" s="141"/>
      <c r="F91" s="139"/>
      <c r="G91" s="126"/>
      <c r="H91" s="126"/>
      <c r="I91" s="126"/>
      <c r="J91" s="126"/>
      <c r="K91" s="127"/>
      <c r="L91" s="127"/>
      <c r="M91" s="127"/>
      <c r="N91" s="143"/>
      <c r="O91" s="143"/>
      <c r="P91" s="39" t="str">
        <f t="shared" si="21"/>
        <v/>
      </c>
      <c r="Q91" s="39" t="str">
        <f t="shared" si="22"/>
        <v/>
      </c>
      <c r="R91" s="39" t="str">
        <f t="shared" si="23"/>
        <v/>
      </c>
      <c r="S91" s="168" t="str">
        <f t="shared" si="24"/>
        <v/>
      </c>
      <c r="T91" s="140"/>
      <c r="U91" s="39" t="str">
        <f t="shared" si="25"/>
        <v/>
      </c>
      <c r="V91" s="39"/>
      <c r="W91" s="138"/>
    </row>
    <row r="92" spans="2:23" ht="18" customHeight="1" x14ac:dyDescent="0.15">
      <c r="B92" s="144" t="str">
        <f t="shared" ca="1" si="20"/>
        <v>-</v>
      </c>
      <c r="C92" s="135"/>
      <c r="D92" s="135"/>
      <c r="E92" s="141"/>
      <c r="F92" s="139"/>
      <c r="G92" s="126"/>
      <c r="H92" s="126"/>
      <c r="I92" s="126"/>
      <c r="J92" s="126"/>
      <c r="K92" s="127"/>
      <c r="L92" s="127"/>
      <c r="M92" s="127"/>
      <c r="N92" s="143"/>
      <c r="O92" s="143"/>
      <c r="P92" s="39" t="str">
        <f t="shared" si="21"/>
        <v/>
      </c>
      <c r="Q92" s="39" t="str">
        <f t="shared" si="22"/>
        <v/>
      </c>
      <c r="R92" s="39" t="str">
        <f t="shared" si="23"/>
        <v/>
      </c>
      <c r="S92" s="168" t="str">
        <f t="shared" si="24"/>
        <v/>
      </c>
      <c r="T92" s="140"/>
      <c r="U92" s="39" t="str">
        <f t="shared" si="25"/>
        <v/>
      </c>
      <c r="V92" s="39"/>
      <c r="W92" s="138"/>
    </row>
    <row r="93" spans="2:23" ht="18" customHeight="1" x14ac:dyDescent="0.15">
      <c r="B93" s="144" t="str">
        <f t="shared" ca="1" si="20"/>
        <v>-</v>
      </c>
      <c r="C93" s="135"/>
      <c r="D93" s="135"/>
      <c r="E93" s="141"/>
      <c r="F93" s="139"/>
      <c r="G93" s="126"/>
      <c r="H93" s="126"/>
      <c r="I93" s="126"/>
      <c r="J93" s="126"/>
      <c r="K93" s="127"/>
      <c r="L93" s="127"/>
      <c r="M93" s="127"/>
      <c r="N93" s="143"/>
      <c r="O93" s="143"/>
      <c r="P93" s="39" t="str">
        <f t="shared" si="21"/>
        <v/>
      </c>
      <c r="Q93" s="39" t="str">
        <f t="shared" si="22"/>
        <v/>
      </c>
      <c r="R93" s="39" t="str">
        <f t="shared" si="23"/>
        <v/>
      </c>
      <c r="S93" s="168" t="str">
        <f t="shared" si="24"/>
        <v/>
      </c>
      <c r="T93" s="140"/>
      <c r="U93" s="39" t="str">
        <f t="shared" si="25"/>
        <v/>
      </c>
      <c r="V93" s="39"/>
      <c r="W93" s="138"/>
    </row>
    <row r="94" spans="2:23" ht="18" customHeight="1" x14ac:dyDescent="0.15">
      <c r="B94" s="144" t="str">
        <f t="shared" ca="1" si="20"/>
        <v>-</v>
      </c>
      <c r="C94" s="135"/>
      <c r="D94" s="135"/>
      <c r="E94" s="141"/>
      <c r="F94" s="139"/>
      <c r="G94" s="126"/>
      <c r="H94" s="126"/>
      <c r="I94" s="126"/>
      <c r="J94" s="126"/>
      <c r="K94" s="127"/>
      <c r="L94" s="127"/>
      <c r="M94" s="127"/>
      <c r="N94" s="143"/>
      <c r="O94" s="143"/>
      <c r="P94" s="39" t="str">
        <f t="shared" si="21"/>
        <v/>
      </c>
      <c r="Q94" s="39" t="str">
        <f t="shared" si="22"/>
        <v/>
      </c>
      <c r="R94" s="39" t="str">
        <f t="shared" si="23"/>
        <v/>
      </c>
      <c r="S94" s="168" t="str">
        <f t="shared" si="24"/>
        <v/>
      </c>
      <c r="T94" s="140"/>
      <c r="U94" s="39" t="str">
        <f t="shared" si="25"/>
        <v/>
      </c>
      <c r="V94" s="39"/>
      <c r="W94" s="138"/>
    </row>
    <row r="95" spans="2:23" ht="18" customHeight="1" x14ac:dyDescent="0.15">
      <c r="B95" s="144" t="str">
        <f t="shared" ca="1" si="20"/>
        <v>-</v>
      </c>
      <c r="C95" s="135"/>
      <c r="D95" s="135"/>
      <c r="E95" s="141"/>
      <c r="F95" s="139"/>
      <c r="G95" s="126"/>
      <c r="H95" s="126"/>
      <c r="I95" s="126"/>
      <c r="J95" s="126"/>
      <c r="K95" s="127"/>
      <c r="L95" s="127"/>
      <c r="M95" s="127"/>
      <c r="N95" s="143"/>
      <c r="O95" s="143"/>
      <c r="P95" s="39" t="str">
        <f t="shared" si="21"/>
        <v/>
      </c>
      <c r="Q95" s="39" t="str">
        <f t="shared" si="22"/>
        <v/>
      </c>
      <c r="R95" s="39" t="str">
        <f t="shared" si="23"/>
        <v/>
      </c>
      <c r="S95" s="168" t="str">
        <f t="shared" si="24"/>
        <v/>
      </c>
      <c r="T95" s="140"/>
      <c r="U95" s="39" t="str">
        <f t="shared" si="25"/>
        <v/>
      </c>
      <c r="V95" s="39"/>
      <c r="W95" s="138"/>
    </row>
    <row r="96" spans="2:23" ht="18" customHeight="1" x14ac:dyDescent="0.15">
      <c r="B96" s="144" t="str">
        <f t="shared" ca="1" si="20"/>
        <v>-</v>
      </c>
      <c r="C96" s="135"/>
      <c r="D96" s="135"/>
      <c r="E96" s="141"/>
      <c r="F96" s="139"/>
      <c r="G96" s="126"/>
      <c r="H96" s="126"/>
      <c r="I96" s="126"/>
      <c r="J96" s="126"/>
      <c r="K96" s="127"/>
      <c r="L96" s="127"/>
      <c r="M96" s="127"/>
      <c r="N96" s="143"/>
      <c r="O96" s="143"/>
      <c r="P96" s="39" t="str">
        <f t="shared" si="21"/>
        <v/>
      </c>
      <c r="Q96" s="39" t="str">
        <f t="shared" si="22"/>
        <v/>
      </c>
      <c r="R96" s="39" t="str">
        <f t="shared" si="23"/>
        <v/>
      </c>
      <c r="S96" s="168" t="str">
        <f t="shared" si="24"/>
        <v/>
      </c>
      <c r="T96" s="140"/>
      <c r="U96" s="39" t="str">
        <f t="shared" si="25"/>
        <v/>
      </c>
      <c r="V96" s="39"/>
      <c r="W96" s="138"/>
    </row>
    <row r="97" spans="2:23" ht="18" customHeight="1" x14ac:dyDescent="0.15">
      <c r="B97" s="144" t="str">
        <f t="shared" ca="1" si="20"/>
        <v>-</v>
      </c>
      <c r="C97" s="135"/>
      <c r="D97" s="135"/>
      <c r="E97" s="141"/>
      <c r="F97" s="139"/>
      <c r="G97" s="126"/>
      <c r="H97" s="126"/>
      <c r="I97" s="126"/>
      <c r="J97" s="126"/>
      <c r="K97" s="127"/>
      <c r="L97" s="127"/>
      <c r="M97" s="127"/>
      <c r="N97" s="143"/>
      <c r="O97" s="143"/>
      <c r="P97" s="39" t="str">
        <f t="shared" si="21"/>
        <v/>
      </c>
      <c r="Q97" s="39" t="str">
        <f t="shared" si="22"/>
        <v/>
      </c>
      <c r="R97" s="39" t="str">
        <f t="shared" si="23"/>
        <v/>
      </c>
      <c r="S97" s="168" t="str">
        <f t="shared" si="24"/>
        <v/>
      </c>
      <c r="T97" s="140"/>
      <c r="U97" s="39" t="str">
        <f t="shared" si="25"/>
        <v/>
      </c>
      <c r="V97" s="39"/>
      <c r="W97" s="138"/>
    </row>
    <row r="98" spans="2:23" ht="18" customHeight="1" x14ac:dyDescent="0.15">
      <c r="B98" s="144" t="str">
        <f t="shared" ca="1" si="20"/>
        <v>-</v>
      </c>
      <c r="C98" s="135"/>
      <c r="D98" s="135"/>
      <c r="E98" s="141"/>
      <c r="F98" s="139"/>
      <c r="G98" s="126"/>
      <c r="H98" s="126"/>
      <c r="I98" s="126"/>
      <c r="J98" s="126"/>
      <c r="K98" s="127"/>
      <c r="L98" s="127"/>
      <c r="M98" s="127"/>
      <c r="N98" s="143"/>
      <c r="O98" s="143"/>
      <c r="P98" s="39" t="str">
        <f t="shared" si="21"/>
        <v/>
      </c>
      <c r="Q98" s="39" t="str">
        <f t="shared" si="22"/>
        <v/>
      </c>
      <c r="R98" s="39" t="str">
        <f t="shared" si="23"/>
        <v/>
      </c>
      <c r="S98" s="168" t="str">
        <f t="shared" si="24"/>
        <v/>
      </c>
      <c r="T98" s="140"/>
      <c r="U98" s="39" t="str">
        <f t="shared" si="25"/>
        <v/>
      </c>
      <c r="V98" s="39"/>
      <c r="W98" s="138"/>
    </row>
    <row r="99" spans="2:23" ht="18" customHeight="1" x14ac:dyDescent="0.15">
      <c r="B99" s="144" t="str">
        <f t="shared" ca="1" si="20"/>
        <v>-</v>
      </c>
      <c r="C99" s="135"/>
      <c r="D99" s="135"/>
      <c r="E99" s="141"/>
      <c r="F99" s="139"/>
      <c r="G99" s="126"/>
      <c r="H99" s="126"/>
      <c r="I99" s="126"/>
      <c r="J99" s="126"/>
      <c r="K99" s="127"/>
      <c r="L99" s="127"/>
      <c r="M99" s="127"/>
      <c r="N99" s="143"/>
      <c r="O99" s="143"/>
      <c r="P99" s="39" t="str">
        <f t="shared" si="21"/>
        <v/>
      </c>
      <c r="Q99" s="39" t="str">
        <f t="shared" si="22"/>
        <v/>
      </c>
      <c r="R99" s="39" t="str">
        <f t="shared" si="23"/>
        <v/>
      </c>
      <c r="S99" s="168" t="str">
        <f t="shared" si="24"/>
        <v/>
      </c>
      <c r="T99" s="140"/>
      <c r="U99" s="39" t="str">
        <f t="shared" si="25"/>
        <v/>
      </c>
      <c r="V99" s="39"/>
      <c r="W99" s="138"/>
    </row>
    <row r="100" spans="2:23" ht="18" customHeight="1" x14ac:dyDescent="0.15">
      <c r="B100" s="144" t="str">
        <f t="shared" ca="1" si="20"/>
        <v>-</v>
      </c>
      <c r="C100" s="135"/>
      <c r="D100" s="135"/>
      <c r="E100" s="141"/>
      <c r="F100" s="139"/>
      <c r="G100" s="126"/>
      <c r="H100" s="126"/>
      <c r="I100" s="126"/>
      <c r="J100" s="126"/>
      <c r="K100" s="127"/>
      <c r="L100" s="127"/>
      <c r="M100" s="127"/>
      <c r="N100" s="143"/>
      <c r="O100" s="143"/>
      <c r="P100" s="39" t="str">
        <f t="shared" si="21"/>
        <v/>
      </c>
      <c r="Q100" s="39" t="str">
        <f t="shared" si="22"/>
        <v/>
      </c>
      <c r="R100" s="39" t="str">
        <f t="shared" si="23"/>
        <v/>
      </c>
      <c r="S100" s="168" t="str">
        <f t="shared" si="24"/>
        <v/>
      </c>
      <c r="T100" s="140"/>
      <c r="U100" s="39" t="str">
        <f t="shared" si="25"/>
        <v/>
      </c>
      <c r="V100" s="39"/>
      <c r="W100" s="138"/>
    </row>
    <row r="101" spans="2:23" ht="18" customHeight="1" x14ac:dyDescent="0.15">
      <c r="B101" s="144" t="str">
        <f t="shared" ca="1" si="20"/>
        <v>-</v>
      </c>
      <c r="C101" s="135"/>
      <c r="D101" s="135"/>
      <c r="E101" s="141"/>
      <c r="F101" s="139"/>
      <c r="G101" s="126"/>
      <c r="H101" s="126"/>
      <c r="I101" s="126"/>
      <c r="J101" s="126"/>
      <c r="K101" s="127"/>
      <c r="L101" s="127"/>
      <c r="M101" s="127"/>
      <c r="N101" s="143"/>
      <c r="O101" s="143"/>
      <c r="P101" s="39" t="str">
        <f t="shared" si="21"/>
        <v/>
      </c>
      <c r="Q101" s="39" t="str">
        <f t="shared" si="22"/>
        <v/>
      </c>
      <c r="R101" s="39" t="str">
        <f t="shared" si="23"/>
        <v/>
      </c>
      <c r="S101" s="168" t="str">
        <f t="shared" si="24"/>
        <v/>
      </c>
      <c r="T101" s="140"/>
      <c r="U101" s="39" t="str">
        <f t="shared" si="25"/>
        <v/>
      </c>
      <c r="V101" s="39"/>
      <c r="W101" s="138"/>
    </row>
    <row r="102" spans="2:23" ht="18" customHeight="1" x14ac:dyDescent="0.15">
      <c r="B102" s="144" t="str">
        <f t="shared" ca="1" si="20"/>
        <v>-</v>
      </c>
      <c r="C102" s="135"/>
      <c r="D102" s="135"/>
      <c r="E102" s="141"/>
      <c r="F102" s="139"/>
      <c r="G102" s="126"/>
      <c r="H102" s="126"/>
      <c r="I102" s="126"/>
      <c r="J102" s="126"/>
      <c r="K102" s="127"/>
      <c r="L102" s="127"/>
      <c r="M102" s="127"/>
      <c r="N102" s="143"/>
      <c r="O102" s="143"/>
      <c r="P102" s="39" t="str">
        <f t="shared" si="21"/>
        <v/>
      </c>
      <c r="Q102" s="39" t="str">
        <f t="shared" si="22"/>
        <v/>
      </c>
      <c r="R102" s="39" t="str">
        <f t="shared" si="23"/>
        <v/>
      </c>
      <c r="S102" s="168" t="str">
        <f t="shared" si="24"/>
        <v/>
      </c>
      <c r="T102" s="140"/>
      <c r="U102" s="39" t="str">
        <f t="shared" si="25"/>
        <v/>
      </c>
      <c r="V102" s="39"/>
      <c r="W102" s="138"/>
    </row>
    <row r="103" spans="2:23" ht="18" customHeight="1" x14ac:dyDescent="0.15">
      <c r="B103" s="144" t="str">
        <f t="shared" ca="1" si="20"/>
        <v>-</v>
      </c>
      <c r="C103" s="135"/>
      <c r="D103" s="135"/>
      <c r="E103" s="141"/>
      <c r="F103" s="139"/>
      <c r="G103" s="126"/>
      <c r="H103" s="126"/>
      <c r="I103" s="126"/>
      <c r="J103" s="126"/>
      <c r="K103" s="127"/>
      <c r="L103" s="127"/>
      <c r="M103" s="127"/>
      <c r="N103" s="143"/>
      <c r="O103" s="143"/>
      <c r="P103" s="39" t="str">
        <f t="shared" si="21"/>
        <v/>
      </c>
      <c r="Q103" s="39" t="str">
        <f t="shared" si="22"/>
        <v/>
      </c>
      <c r="R103" s="39" t="str">
        <f t="shared" si="23"/>
        <v/>
      </c>
      <c r="S103" s="168" t="str">
        <f t="shared" si="24"/>
        <v/>
      </c>
      <c r="T103" s="140"/>
      <c r="U103" s="39" t="str">
        <f t="shared" si="25"/>
        <v/>
      </c>
      <c r="V103" s="39"/>
      <c r="W103" s="138"/>
    </row>
    <row r="104" spans="2:23" ht="18" customHeight="1" x14ac:dyDescent="0.15">
      <c r="B104" s="144" t="str">
        <f t="shared" ca="1" si="20"/>
        <v>-</v>
      </c>
      <c r="C104" s="135"/>
      <c r="D104" s="135"/>
      <c r="E104" s="141"/>
      <c r="F104" s="139"/>
      <c r="G104" s="126"/>
      <c r="H104" s="126"/>
      <c r="I104" s="126"/>
      <c r="J104" s="126"/>
      <c r="K104" s="127"/>
      <c r="L104" s="127"/>
      <c r="M104" s="127"/>
      <c r="N104" s="143"/>
      <c r="O104" s="143"/>
      <c r="P104" s="39" t="str">
        <f t="shared" si="21"/>
        <v/>
      </c>
      <c r="Q104" s="39" t="str">
        <f t="shared" si="22"/>
        <v/>
      </c>
      <c r="R104" s="39" t="str">
        <f t="shared" si="23"/>
        <v/>
      </c>
      <c r="S104" s="168" t="str">
        <f t="shared" si="24"/>
        <v/>
      </c>
      <c r="T104" s="140"/>
      <c r="U104" s="39" t="str">
        <f t="shared" si="25"/>
        <v/>
      </c>
      <c r="V104" s="39"/>
      <c r="W104" s="138"/>
    </row>
    <row r="105" spans="2:23" ht="18" customHeight="1" x14ac:dyDescent="0.15">
      <c r="B105" s="144" t="str">
        <f t="shared" ca="1" si="20"/>
        <v>-</v>
      </c>
      <c r="C105" s="135"/>
      <c r="D105" s="135"/>
      <c r="E105" s="141"/>
      <c r="F105" s="139"/>
      <c r="G105" s="126"/>
      <c r="H105" s="126"/>
      <c r="I105" s="126"/>
      <c r="J105" s="126"/>
      <c r="K105" s="127"/>
      <c r="L105" s="127"/>
      <c r="M105" s="127"/>
      <c r="N105" s="143"/>
      <c r="O105" s="143"/>
      <c r="P105" s="39" t="str">
        <f t="shared" si="21"/>
        <v/>
      </c>
      <c r="Q105" s="39" t="str">
        <f t="shared" si="22"/>
        <v/>
      </c>
      <c r="R105" s="39" t="str">
        <f t="shared" si="23"/>
        <v/>
      </c>
      <c r="S105" s="168" t="str">
        <f t="shared" si="24"/>
        <v/>
      </c>
      <c r="T105" s="140"/>
      <c r="U105" s="39" t="str">
        <f t="shared" si="25"/>
        <v/>
      </c>
      <c r="V105" s="39"/>
      <c r="W105" s="138"/>
    </row>
    <row r="106" spans="2:23" ht="18" customHeight="1" x14ac:dyDescent="0.15">
      <c r="B106" s="144" t="str">
        <f t="shared" ca="1" si="20"/>
        <v>-</v>
      </c>
      <c r="C106" s="135"/>
      <c r="D106" s="135"/>
      <c r="E106" s="141"/>
      <c r="F106" s="139"/>
      <c r="G106" s="126"/>
      <c r="H106" s="126"/>
      <c r="I106" s="126"/>
      <c r="J106" s="126"/>
      <c r="K106" s="127"/>
      <c r="L106" s="127"/>
      <c r="M106" s="127"/>
      <c r="N106" s="143"/>
      <c r="O106" s="143"/>
      <c r="P106" s="39" t="str">
        <f t="shared" si="21"/>
        <v/>
      </c>
      <c r="Q106" s="39" t="str">
        <f t="shared" si="22"/>
        <v/>
      </c>
      <c r="R106" s="39" t="str">
        <f t="shared" si="23"/>
        <v/>
      </c>
      <c r="S106" s="168" t="str">
        <f t="shared" si="24"/>
        <v/>
      </c>
      <c r="T106" s="140"/>
      <c r="U106" s="39" t="str">
        <f t="shared" si="25"/>
        <v/>
      </c>
      <c r="V106" s="39"/>
      <c r="W106" s="138"/>
    </row>
    <row r="107" spans="2:23" ht="18" customHeight="1" x14ac:dyDescent="0.15">
      <c r="B107" s="144" t="str">
        <f t="shared" ca="1" si="20"/>
        <v>-</v>
      </c>
      <c r="C107" s="135"/>
      <c r="D107" s="135"/>
      <c r="E107" s="141"/>
      <c r="F107" s="139"/>
      <c r="G107" s="126"/>
      <c r="H107" s="126"/>
      <c r="I107" s="126"/>
      <c r="J107" s="126"/>
      <c r="K107" s="127"/>
      <c r="L107" s="127"/>
      <c r="M107" s="127"/>
      <c r="N107" s="143"/>
      <c r="O107" s="143"/>
      <c r="P107" s="39" t="str">
        <f t="shared" si="21"/>
        <v/>
      </c>
      <c r="Q107" s="39" t="str">
        <f t="shared" si="22"/>
        <v/>
      </c>
      <c r="R107" s="39" t="str">
        <f t="shared" si="23"/>
        <v/>
      </c>
      <c r="S107" s="168" t="str">
        <f t="shared" si="24"/>
        <v/>
      </c>
      <c r="T107" s="140"/>
      <c r="U107" s="39" t="str">
        <f t="shared" si="25"/>
        <v/>
      </c>
      <c r="V107" s="39"/>
      <c r="W107" s="138"/>
    </row>
    <row r="108" spans="2:23" ht="18" customHeight="1" x14ac:dyDescent="0.15">
      <c r="B108" s="144" t="str">
        <f t="shared" ca="1" si="20"/>
        <v>-</v>
      </c>
      <c r="C108" s="135"/>
      <c r="D108" s="135"/>
      <c r="E108" s="141"/>
      <c r="F108" s="139"/>
      <c r="G108" s="126"/>
      <c r="H108" s="126"/>
      <c r="I108" s="126"/>
      <c r="J108" s="126"/>
      <c r="K108" s="127"/>
      <c r="L108" s="127"/>
      <c r="M108" s="127"/>
      <c r="N108" s="143"/>
      <c r="O108" s="143"/>
      <c r="P108" s="39" t="str">
        <f t="shared" si="21"/>
        <v/>
      </c>
      <c r="Q108" s="39" t="str">
        <f t="shared" si="22"/>
        <v/>
      </c>
      <c r="R108" s="39" t="str">
        <f t="shared" si="23"/>
        <v/>
      </c>
      <c r="S108" s="168" t="str">
        <f t="shared" si="24"/>
        <v/>
      </c>
      <c r="T108" s="140"/>
      <c r="U108" s="39" t="str">
        <f t="shared" si="25"/>
        <v/>
      </c>
      <c r="V108" s="39"/>
      <c r="W108" s="138"/>
    </row>
    <row r="109" spans="2:23" ht="18" customHeight="1" x14ac:dyDescent="0.15">
      <c r="B109" s="144" t="str">
        <f t="shared" ca="1" si="20"/>
        <v>-</v>
      </c>
      <c r="C109" s="135"/>
      <c r="D109" s="135"/>
      <c r="E109" s="141"/>
      <c r="F109" s="139"/>
      <c r="G109" s="126"/>
      <c r="H109" s="126"/>
      <c r="I109" s="126"/>
      <c r="J109" s="126"/>
      <c r="K109" s="127"/>
      <c r="L109" s="127"/>
      <c r="M109" s="127"/>
      <c r="N109" s="143"/>
      <c r="O109" s="143"/>
      <c r="P109" s="39" t="str">
        <f t="shared" si="21"/>
        <v/>
      </c>
      <c r="Q109" s="39" t="str">
        <f t="shared" si="22"/>
        <v/>
      </c>
      <c r="R109" s="39" t="str">
        <f t="shared" si="23"/>
        <v/>
      </c>
      <c r="S109" s="168" t="str">
        <f t="shared" si="24"/>
        <v/>
      </c>
      <c r="T109" s="140"/>
      <c r="U109" s="39" t="str">
        <f t="shared" si="25"/>
        <v/>
      </c>
      <c r="V109" s="39"/>
      <c r="W109" s="138"/>
    </row>
    <row r="110" spans="2:23" ht="18" customHeight="1" x14ac:dyDescent="0.15">
      <c r="B110" s="144" t="str">
        <f t="shared" ca="1" si="20"/>
        <v>-</v>
      </c>
      <c r="C110" s="135"/>
      <c r="D110" s="135"/>
      <c r="E110" s="141"/>
      <c r="F110" s="139"/>
      <c r="G110" s="126"/>
      <c r="H110" s="126"/>
      <c r="I110" s="126"/>
      <c r="J110" s="126"/>
      <c r="K110" s="127"/>
      <c r="L110" s="127"/>
      <c r="M110" s="127"/>
      <c r="N110" s="143"/>
      <c r="O110" s="143"/>
      <c r="P110" s="39" t="str">
        <f t="shared" si="21"/>
        <v/>
      </c>
      <c r="Q110" s="39" t="str">
        <f t="shared" si="22"/>
        <v/>
      </c>
      <c r="R110" s="39" t="str">
        <f t="shared" si="23"/>
        <v/>
      </c>
      <c r="S110" s="168" t="str">
        <f t="shared" si="24"/>
        <v/>
      </c>
      <c r="T110" s="140"/>
      <c r="U110" s="39" t="str">
        <f t="shared" si="25"/>
        <v/>
      </c>
      <c r="V110" s="39"/>
      <c r="W110" s="138"/>
    </row>
    <row r="111" spans="2:23" ht="18" customHeight="1" x14ac:dyDescent="0.15">
      <c r="B111" s="144" t="str">
        <f t="shared" ca="1" si="20"/>
        <v>-</v>
      </c>
      <c r="C111" s="135"/>
      <c r="D111" s="135"/>
      <c r="E111" s="141"/>
      <c r="F111" s="139"/>
      <c r="G111" s="126"/>
      <c r="H111" s="126"/>
      <c r="I111" s="126"/>
      <c r="J111" s="126"/>
      <c r="K111" s="127"/>
      <c r="L111" s="127"/>
      <c r="M111" s="127"/>
      <c r="N111" s="143"/>
      <c r="O111" s="143"/>
      <c r="P111" s="39" t="str">
        <f t="shared" si="21"/>
        <v/>
      </c>
      <c r="Q111" s="39" t="str">
        <f t="shared" si="22"/>
        <v/>
      </c>
      <c r="R111" s="39" t="str">
        <f t="shared" si="23"/>
        <v/>
      </c>
      <c r="S111" s="168" t="str">
        <f t="shared" si="24"/>
        <v/>
      </c>
      <c r="T111" s="140"/>
      <c r="U111" s="39" t="str">
        <f t="shared" si="25"/>
        <v/>
      </c>
      <c r="V111" s="39"/>
      <c r="W111" s="138"/>
    </row>
    <row r="112" spans="2:23" ht="18" customHeight="1" x14ac:dyDescent="0.15">
      <c r="B112" s="144" t="str">
        <f t="shared" ca="1" si="20"/>
        <v>-</v>
      </c>
      <c r="C112" s="135"/>
      <c r="D112" s="135"/>
      <c r="E112" s="141"/>
      <c r="F112" s="139"/>
      <c r="G112" s="126"/>
      <c r="H112" s="126"/>
      <c r="I112" s="126"/>
      <c r="J112" s="126"/>
      <c r="K112" s="127"/>
      <c r="L112" s="127"/>
      <c r="M112" s="127"/>
      <c r="N112" s="143"/>
      <c r="O112" s="143"/>
      <c r="P112" s="39" t="str">
        <f t="shared" si="21"/>
        <v/>
      </c>
      <c r="Q112" s="39" t="str">
        <f t="shared" si="22"/>
        <v/>
      </c>
      <c r="R112" s="39" t="str">
        <f t="shared" si="23"/>
        <v/>
      </c>
      <c r="S112" s="168" t="str">
        <f t="shared" si="24"/>
        <v/>
      </c>
      <c r="T112" s="140"/>
      <c r="U112" s="39" t="str">
        <f t="shared" si="25"/>
        <v/>
      </c>
      <c r="V112" s="39"/>
      <c r="W112" s="138"/>
    </row>
    <row r="113" spans="2:23" ht="18" customHeight="1" x14ac:dyDescent="0.15">
      <c r="B113" s="144" t="str">
        <f t="shared" ca="1" si="20"/>
        <v>-</v>
      </c>
      <c r="C113" s="135"/>
      <c r="D113" s="135"/>
      <c r="E113" s="141"/>
      <c r="F113" s="139"/>
      <c r="G113" s="126"/>
      <c r="H113" s="126"/>
      <c r="I113" s="126"/>
      <c r="J113" s="126"/>
      <c r="K113" s="127"/>
      <c r="L113" s="127"/>
      <c r="M113" s="127"/>
      <c r="N113" s="143"/>
      <c r="O113" s="143"/>
      <c r="P113" s="39" t="str">
        <f t="shared" si="21"/>
        <v/>
      </c>
      <c r="Q113" s="39" t="str">
        <f t="shared" si="22"/>
        <v/>
      </c>
      <c r="R113" s="39" t="str">
        <f t="shared" si="23"/>
        <v/>
      </c>
      <c r="S113" s="168" t="str">
        <f t="shared" si="24"/>
        <v/>
      </c>
      <c r="T113" s="140"/>
      <c r="U113" s="39" t="str">
        <f t="shared" si="25"/>
        <v/>
      </c>
      <c r="V113" s="39"/>
      <c r="W113" s="138"/>
    </row>
    <row r="114" spans="2:23" ht="18" customHeight="1" x14ac:dyDescent="0.15">
      <c r="B114" s="144" t="str">
        <f t="shared" ca="1" si="20"/>
        <v>-</v>
      </c>
      <c r="C114" s="135"/>
      <c r="D114" s="135"/>
      <c r="E114" s="141"/>
      <c r="F114" s="139"/>
      <c r="G114" s="126"/>
      <c r="H114" s="126"/>
      <c r="I114" s="126"/>
      <c r="J114" s="126"/>
      <c r="K114" s="127"/>
      <c r="L114" s="127"/>
      <c r="M114" s="127"/>
      <c r="N114" s="143"/>
      <c r="O114" s="143"/>
      <c r="P114" s="39" t="str">
        <f t="shared" si="21"/>
        <v/>
      </c>
      <c r="Q114" s="39" t="str">
        <f t="shared" si="22"/>
        <v/>
      </c>
      <c r="R114" s="39" t="str">
        <f t="shared" si="23"/>
        <v/>
      </c>
      <c r="S114" s="168" t="str">
        <f t="shared" si="24"/>
        <v/>
      </c>
      <c r="T114" s="140"/>
      <c r="U114" s="39" t="str">
        <f t="shared" si="25"/>
        <v/>
      </c>
      <c r="V114" s="39"/>
      <c r="W114" s="138"/>
    </row>
    <row r="115" spans="2:23" ht="18" customHeight="1" x14ac:dyDescent="0.15">
      <c r="B115" s="144" t="str">
        <f t="shared" ca="1" si="20"/>
        <v>-</v>
      </c>
      <c r="C115" s="135"/>
      <c r="D115" s="135"/>
      <c r="E115" s="141"/>
      <c r="F115" s="139"/>
      <c r="G115" s="126"/>
      <c r="H115" s="126"/>
      <c r="I115" s="126"/>
      <c r="J115" s="126"/>
      <c r="K115" s="127"/>
      <c r="L115" s="127"/>
      <c r="M115" s="127"/>
      <c r="N115" s="143"/>
      <c r="O115" s="143"/>
      <c r="P115" s="39" t="str">
        <f t="shared" si="21"/>
        <v/>
      </c>
      <c r="Q115" s="39" t="str">
        <f t="shared" si="22"/>
        <v/>
      </c>
      <c r="R115" s="39" t="str">
        <f t="shared" si="23"/>
        <v/>
      </c>
      <c r="S115" s="168" t="str">
        <f t="shared" si="24"/>
        <v/>
      </c>
      <c r="T115" s="140"/>
      <c r="U115" s="39" t="str">
        <f t="shared" si="25"/>
        <v/>
      </c>
      <c r="V115" s="39"/>
      <c r="W115" s="138"/>
    </row>
    <row r="116" spans="2:23" ht="18" customHeight="1" x14ac:dyDescent="0.15">
      <c r="B116" s="144" t="str">
        <f t="shared" ca="1" si="20"/>
        <v>-</v>
      </c>
      <c r="C116" s="135"/>
      <c r="D116" s="135"/>
      <c r="E116" s="141"/>
      <c r="F116" s="139"/>
      <c r="G116" s="126"/>
      <c r="H116" s="126"/>
      <c r="I116" s="126"/>
      <c r="J116" s="126"/>
      <c r="K116" s="127"/>
      <c r="L116" s="127"/>
      <c r="M116" s="127"/>
      <c r="N116" s="143"/>
      <c r="O116" s="143"/>
      <c r="P116" s="39" t="str">
        <f t="shared" si="21"/>
        <v/>
      </c>
      <c r="Q116" s="39" t="str">
        <f t="shared" si="22"/>
        <v/>
      </c>
      <c r="R116" s="39" t="str">
        <f t="shared" si="23"/>
        <v/>
      </c>
      <c r="S116" s="168" t="str">
        <f t="shared" si="24"/>
        <v/>
      </c>
      <c r="T116" s="140"/>
      <c r="U116" s="39" t="str">
        <f t="shared" si="25"/>
        <v/>
      </c>
      <c r="V116" s="39"/>
      <c r="W116" s="138"/>
    </row>
    <row r="117" spans="2:23" ht="18" customHeight="1" x14ac:dyDescent="0.15">
      <c r="B117" s="144" t="str">
        <f t="shared" ca="1" si="20"/>
        <v>-</v>
      </c>
      <c r="C117" s="135"/>
      <c r="D117" s="135"/>
      <c r="E117" s="141"/>
      <c r="F117" s="139"/>
      <c r="G117" s="126"/>
      <c r="H117" s="126"/>
      <c r="I117" s="126"/>
      <c r="J117" s="126"/>
      <c r="K117" s="127"/>
      <c r="L117" s="127"/>
      <c r="M117" s="127"/>
      <c r="N117" s="143"/>
      <c r="O117" s="143"/>
      <c r="P117" s="39" t="str">
        <f t="shared" si="21"/>
        <v/>
      </c>
      <c r="Q117" s="39" t="str">
        <f t="shared" si="22"/>
        <v/>
      </c>
      <c r="R117" s="39" t="str">
        <f t="shared" si="23"/>
        <v/>
      </c>
      <c r="S117" s="168" t="str">
        <f t="shared" si="24"/>
        <v/>
      </c>
      <c r="T117" s="140"/>
      <c r="U117" s="39" t="str">
        <f t="shared" si="25"/>
        <v/>
      </c>
      <c r="V117" s="39"/>
      <c r="W117" s="138"/>
    </row>
    <row r="118" spans="2:23" ht="18" customHeight="1" x14ac:dyDescent="0.15">
      <c r="B118" s="144" t="str">
        <f t="shared" ca="1" si="20"/>
        <v>-</v>
      </c>
      <c r="C118" s="135"/>
      <c r="D118" s="135"/>
      <c r="E118" s="141"/>
      <c r="F118" s="139"/>
      <c r="G118" s="126"/>
      <c r="H118" s="126"/>
      <c r="I118" s="126"/>
      <c r="J118" s="126"/>
      <c r="K118" s="127"/>
      <c r="L118" s="127"/>
      <c r="M118" s="127"/>
      <c r="N118" s="143"/>
      <c r="O118" s="143"/>
      <c r="P118" s="39" t="str">
        <f t="shared" si="21"/>
        <v/>
      </c>
      <c r="Q118" s="39" t="str">
        <f t="shared" si="22"/>
        <v/>
      </c>
      <c r="R118" s="39" t="str">
        <f t="shared" si="23"/>
        <v/>
      </c>
      <c r="S118" s="168" t="str">
        <f t="shared" si="24"/>
        <v/>
      </c>
      <c r="T118" s="140"/>
      <c r="U118" s="39" t="str">
        <f t="shared" si="25"/>
        <v/>
      </c>
      <c r="V118" s="39"/>
      <c r="W118" s="138"/>
    </row>
    <row r="119" spans="2:23" ht="18" customHeight="1" x14ac:dyDescent="0.15">
      <c r="B119" s="144" t="str">
        <f t="shared" ca="1" si="20"/>
        <v>-</v>
      </c>
      <c r="C119" s="135"/>
      <c r="D119" s="135"/>
      <c r="E119" s="141"/>
      <c r="F119" s="139"/>
      <c r="G119" s="126"/>
      <c r="H119" s="126"/>
      <c r="I119" s="126"/>
      <c r="J119" s="126"/>
      <c r="K119" s="127"/>
      <c r="L119" s="127"/>
      <c r="M119" s="127"/>
      <c r="N119" s="143"/>
      <c r="O119" s="143"/>
      <c r="P119" s="39" t="str">
        <f t="shared" si="21"/>
        <v/>
      </c>
      <c r="Q119" s="39" t="str">
        <f t="shared" si="22"/>
        <v/>
      </c>
      <c r="R119" s="39" t="str">
        <f t="shared" si="23"/>
        <v/>
      </c>
      <c r="S119" s="168" t="str">
        <f t="shared" si="24"/>
        <v/>
      </c>
      <c r="T119" s="140"/>
      <c r="U119" s="39" t="str">
        <f t="shared" si="25"/>
        <v/>
      </c>
      <c r="V119" s="39"/>
      <c r="W119" s="138"/>
    </row>
    <row r="120" spans="2:23" ht="18" customHeight="1" x14ac:dyDescent="0.15">
      <c r="B120" s="144" t="str">
        <f t="shared" ca="1" si="20"/>
        <v>-</v>
      </c>
      <c r="C120" s="135"/>
      <c r="D120" s="135"/>
      <c r="E120" s="141"/>
      <c r="F120" s="139"/>
      <c r="G120" s="126"/>
      <c r="H120" s="126"/>
      <c r="I120" s="126"/>
      <c r="J120" s="126"/>
      <c r="K120" s="127"/>
      <c r="L120" s="127"/>
      <c r="M120" s="127"/>
      <c r="N120" s="143"/>
      <c r="O120" s="143"/>
      <c r="P120" s="39" t="str">
        <f t="shared" si="21"/>
        <v/>
      </c>
      <c r="Q120" s="39" t="str">
        <f t="shared" si="22"/>
        <v/>
      </c>
      <c r="R120" s="39" t="str">
        <f t="shared" si="23"/>
        <v/>
      </c>
      <c r="S120" s="168" t="str">
        <f t="shared" si="24"/>
        <v/>
      </c>
      <c r="T120" s="140"/>
      <c r="U120" s="39" t="str">
        <f t="shared" si="25"/>
        <v/>
      </c>
      <c r="V120" s="39"/>
      <c r="W120" s="138"/>
    </row>
    <row r="121" spans="2:23" ht="18" customHeight="1" x14ac:dyDescent="0.15">
      <c r="B121" s="144" t="str">
        <f t="shared" ca="1" si="20"/>
        <v>-</v>
      </c>
      <c r="C121" s="135"/>
      <c r="D121" s="135"/>
      <c r="E121" s="141"/>
      <c r="F121" s="139"/>
      <c r="G121" s="126"/>
      <c r="H121" s="126"/>
      <c r="I121" s="126"/>
      <c r="J121" s="126"/>
      <c r="K121" s="127"/>
      <c r="L121" s="127"/>
      <c r="M121" s="127"/>
      <c r="N121" s="143"/>
      <c r="O121" s="143"/>
      <c r="P121" s="39" t="str">
        <f t="shared" si="21"/>
        <v/>
      </c>
      <c r="Q121" s="39" t="str">
        <f t="shared" si="22"/>
        <v/>
      </c>
      <c r="R121" s="39" t="str">
        <f t="shared" si="23"/>
        <v/>
      </c>
      <c r="S121" s="168" t="str">
        <f t="shared" si="24"/>
        <v/>
      </c>
      <c r="T121" s="140"/>
      <c r="U121" s="39" t="str">
        <f t="shared" si="25"/>
        <v/>
      </c>
      <c r="V121" s="39"/>
      <c r="W121" s="138"/>
    </row>
    <row r="122" spans="2:23" ht="18" customHeight="1" x14ac:dyDescent="0.15">
      <c r="B122" s="144" t="str">
        <f t="shared" ca="1" si="20"/>
        <v>-</v>
      </c>
      <c r="C122" s="135"/>
      <c r="D122" s="135"/>
      <c r="E122" s="141"/>
      <c r="F122" s="139"/>
      <c r="G122" s="126"/>
      <c r="H122" s="126"/>
      <c r="I122" s="126"/>
      <c r="J122" s="126"/>
      <c r="K122" s="127"/>
      <c r="L122" s="127"/>
      <c r="M122" s="127"/>
      <c r="N122" s="143"/>
      <c r="O122" s="143"/>
      <c r="P122" s="39" t="str">
        <f t="shared" si="21"/>
        <v/>
      </c>
      <c r="Q122" s="39" t="str">
        <f t="shared" si="22"/>
        <v/>
      </c>
      <c r="R122" s="39" t="str">
        <f t="shared" si="23"/>
        <v/>
      </c>
      <c r="S122" s="168" t="str">
        <f t="shared" si="24"/>
        <v/>
      </c>
      <c r="T122" s="140"/>
      <c r="U122" s="39" t="str">
        <f t="shared" si="25"/>
        <v/>
      </c>
      <c r="V122" s="39"/>
      <c r="W122" s="138"/>
    </row>
    <row r="123" spans="2:23" ht="18" customHeight="1" x14ac:dyDescent="0.15">
      <c r="B123" s="144" t="str">
        <f t="shared" ca="1" si="20"/>
        <v>-</v>
      </c>
      <c r="C123" s="135"/>
      <c r="D123" s="135"/>
      <c r="E123" s="141"/>
      <c r="F123" s="139"/>
      <c r="G123" s="126"/>
      <c r="H123" s="126"/>
      <c r="I123" s="126"/>
      <c r="J123" s="126"/>
      <c r="K123" s="127"/>
      <c r="L123" s="127"/>
      <c r="M123" s="127"/>
      <c r="N123" s="143"/>
      <c r="O123" s="143"/>
      <c r="P123" s="39" t="str">
        <f t="shared" si="21"/>
        <v/>
      </c>
      <c r="Q123" s="39" t="str">
        <f t="shared" si="22"/>
        <v/>
      </c>
      <c r="R123" s="39" t="str">
        <f t="shared" si="23"/>
        <v/>
      </c>
      <c r="S123" s="168" t="str">
        <f t="shared" si="24"/>
        <v/>
      </c>
      <c r="T123" s="140"/>
      <c r="U123" s="39" t="str">
        <f t="shared" si="25"/>
        <v/>
      </c>
      <c r="V123" s="39"/>
      <c r="W123" s="138"/>
    </row>
    <row r="124" spans="2:23" ht="18" customHeight="1" x14ac:dyDescent="0.15">
      <c r="B124" s="144" t="str">
        <f t="shared" ca="1" si="20"/>
        <v>-</v>
      </c>
      <c r="C124" s="135"/>
      <c r="D124" s="135"/>
      <c r="E124" s="141"/>
      <c r="F124" s="139"/>
      <c r="G124" s="126"/>
      <c r="H124" s="126"/>
      <c r="I124" s="126"/>
      <c r="J124" s="126"/>
      <c r="K124" s="127"/>
      <c r="L124" s="127"/>
      <c r="M124" s="127"/>
      <c r="N124" s="143"/>
      <c r="O124" s="143"/>
      <c r="P124" s="39" t="str">
        <f t="shared" si="21"/>
        <v/>
      </c>
      <c r="Q124" s="39" t="str">
        <f t="shared" si="22"/>
        <v/>
      </c>
      <c r="R124" s="39" t="str">
        <f t="shared" si="23"/>
        <v/>
      </c>
      <c r="S124" s="168" t="str">
        <f t="shared" si="24"/>
        <v/>
      </c>
      <c r="T124" s="140"/>
      <c r="U124" s="39" t="str">
        <f t="shared" si="25"/>
        <v/>
      </c>
      <c r="V124" s="39"/>
      <c r="W124" s="138"/>
    </row>
    <row r="125" spans="2:23" ht="18" customHeight="1" x14ac:dyDescent="0.15">
      <c r="B125" s="144" t="str">
        <f t="shared" ca="1" si="20"/>
        <v>-</v>
      </c>
      <c r="C125" s="135"/>
      <c r="D125" s="135"/>
      <c r="E125" s="141"/>
      <c r="F125" s="139"/>
      <c r="G125" s="126"/>
      <c r="H125" s="126"/>
      <c r="I125" s="126"/>
      <c r="J125" s="126"/>
      <c r="K125" s="127"/>
      <c r="L125" s="127"/>
      <c r="M125" s="127"/>
      <c r="N125" s="143"/>
      <c r="O125" s="143"/>
      <c r="P125" s="39" t="str">
        <f t="shared" si="21"/>
        <v/>
      </c>
      <c r="Q125" s="39" t="str">
        <f t="shared" si="22"/>
        <v/>
      </c>
      <c r="R125" s="39" t="str">
        <f t="shared" si="23"/>
        <v/>
      </c>
      <c r="S125" s="168" t="str">
        <f t="shared" si="24"/>
        <v/>
      </c>
      <c r="T125" s="140"/>
      <c r="U125" s="39" t="str">
        <f t="shared" si="25"/>
        <v/>
      </c>
      <c r="V125" s="39"/>
      <c r="W125" s="138"/>
    </row>
    <row r="126" spans="2:23" ht="18" customHeight="1" x14ac:dyDescent="0.15">
      <c r="B126" s="144" t="str">
        <f t="shared" ca="1" si="20"/>
        <v>-</v>
      </c>
      <c r="C126" s="135"/>
      <c r="D126" s="135"/>
      <c r="E126" s="141"/>
      <c r="F126" s="139"/>
      <c r="G126" s="126"/>
      <c r="H126" s="126"/>
      <c r="I126" s="126"/>
      <c r="J126" s="126"/>
      <c r="K126" s="127"/>
      <c r="L126" s="127"/>
      <c r="M126" s="127"/>
      <c r="N126" s="143"/>
      <c r="O126" s="143"/>
      <c r="P126" s="39" t="str">
        <f t="shared" si="21"/>
        <v/>
      </c>
      <c r="Q126" s="39" t="str">
        <f t="shared" si="22"/>
        <v/>
      </c>
      <c r="R126" s="39" t="str">
        <f t="shared" si="23"/>
        <v/>
      </c>
      <c r="S126" s="168" t="str">
        <f t="shared" si="24"/>
        <v/>
      </c>
      <c r="T126" s="140"/>
      <c r="U126" s="39" t="str">
        <f t="shared" si="25"/>
        <v/>
      </c>
      <c r="V126" s="39"/>
      <c r="W126" s="138"/>
    </row>
    <row r="127" spans="2:23" ht="18" customHeight="1" x14ac:dyDescent="0.15">
      <c r="B127" s="144" t="str">
        <f t="shared" ca="1" si="20"/>
        <v>-</v>
      </c>
      <c r="C127" s="135"/>
      <c r="D127" s="135"/>
      <c r="E127" s="141"/>
      <c r="F127" s="139"/>
      <c r="G127" s="126"/>
      <c r="H127" s="126"/>
      <c r="I127" s="126"/>
      <c r="J127" s="126"/>
      <c r="K127" s="127"/>
      <c r="L127" s="127"/>
      <c r="M127" s="127"/>
      <c r="N127" s="143"/>
      <c r="O127" s="143"/>
      <c r="P127" s="39" t="str">
        <f t="shared" si="21"/>
        <v/>
      </c>
      <c r="Q127" s="39" t="str">
        <f t="shared" si="22"/>
        <v/>
      </c>
      <c r="R127" s="39" t="str">
        <f t="shared" si="23"/>
        <v/>
      </c>
      <c r="S127" s="168" t="str">
        <f t="shared" si="24"/>
        <v/>
      </c>
      <c r="T127" s="140"/>
      <c r="U127" s="39" t="str">
        <f t="shared" si="25"/>
        <v/>
      </c>
      <c r="V127" s="39"/>
      <c r="W127" s="138"/>
    </row>
    <row r="128" spans="2:23" ht="18" customHeight="1" x14ac:dyDescent="0.15">
      <c r="B128" s="144" t="str">
        <f t="shared" ca="1" si="20"/>
        <v>-</v>
      </c>
      <c r="C128" s="135"/>
      <c r="D128" s="135"/>
      <c r="E128" s="141"/>
      <c r="F128" s="139"/>
      <c r="G128" s="126"/>
      <c r="H128" s="126"/>
      <c r="I128" s="126"/>
      <c r="J128" s="126"/>
      <c r="K128" s="127"/>
      <c r="L128" s="127"/>
      <c r="M128" s="127"/>
      <c r="N128" s="143"/>
      <c r="O128" s="143"/>
      <c r="P128" s="39" t="str">
        <f t="shared" si="21"/>
        <v/>
      </c>
      <c r="Q128" s="39" t="str">
        <f t="shared" si="22"/>
        <v/>
      </c>
      <c r="R128" s="39" t="str">
        <f t="shared" si="23"/>
        <v/>
      </c>
      <c r="S128" s="168" t="str">
        <f t="shared" si="24"/>
        <v/>
      </c>
      <c r="T128" s="140"/>
      <c r="U128" s="39" t="str">
        <f t="shared" si="25"/>
        <v/>
      </c>
      <c r="V128" s="39"/>
      <c r="W128" s="138"/>
    </row>
    <row r="129" spans="2:23" ht="18" customHeight="1" x14ac:dyDescent="0.15">
      <c r="B129" s="144" t="str">
        <f t="shared" ca="1" si="20"/>
        <v>-</v>
      </c>
      <c r="C129" s="135"/>
      <c r="D129" s="135"/>
      <c r="E129" s="141"/>
      <c r="F129" s="139"/>
      <c r="G129" s="126"/>
      <c r="H129" s="126"/>
      <c r="I129" s="126"/>
      <c r="J129" s="126"/>
      <c r="K129" s="127"/>
      <c r="L129" s="127"/>
      <c r="M129" s="127"/>
      <c r="N129" s="143"/>
      <c r="O129" s="143"/>
      <c r="P129" s="39" t="str">
        <f t="shared" si="21"/>
        <v/>
      </c>
      <c r="Q129" s="39" t="str">
        <f t="shared" si="22"/>
        <v/>
      </c>
      <c r="R129" s="39" t="str">
        <f t="shared" si="23"/>
        <v/>
      </c>
      <c r="S129" s="168" t="str">
        <f t="shared" si="24"/>
        <v/>
      </c>
      <c r="T129" s="140"/>
      <c r="U129" s="39" t="str">
        <f t="shared" si="25"/>
        <v/>
      </c>
      <c r="V129" s="39"/>
      <c r="W129" s="138"/>
    </row>
    <row r="130" spans="2:23" ht="18" customHeight="1" x14ac:dyDescent="0.15">
      <c r="B130" s="144" t="str">
        <f t="shared" ca="1" si="20"/>
        <v>-</v>
      </c>
      <c r="C130" s="135"/>
      <c r="D130" s="135"/>
      <c r="E130" s="141"/>
      <c r="F130" s="139"/>
      <c r="G130" s="126"/>
      <c r="H130" s="126"/>
      <c r="I130" s="126"/>
      <c r="J130" s="126"/>
      <c r="K130" s="127"/>
      <c r="L130" s="127"/>
      <c r="M130" s="127"/>
      <c r="N130" s="143"/>
      <c r="O130" s="143"/>
      <c r="P130" s="39" t="str">
        <f t="shared" ref="P130:P193" si="26">IF(OR(ISNUMBER(K130),ISNUMBER(L130),ISNUMBER(M130),ISNUMBER(N130),ISNUMBER(O130)),MIN(K130:O130),"")</f>
        <v/>
      </c>
      <c r="Q130" s="39" t="str">
        <f t="shared" ref="Q130:Q193" si="27">IF(OR(ISNUMBER(K130),ISNUMBER(L130),ISNUMBER(M130),ISNUMBER(N130),ISNUMBER(O130)),AVERAGE(K130:O130),"")</f>
        <v/>
      </c>
      <c r="R130" s="39" t="str">
        <f t="shared" ref="R130:R193" si="28">IF(OR(ISNUMBER(K130),ISNUMBER(L130),ISNUMBER(M130),ISNUMBER(N130),ISNUMBER(O130)),MAX(K130:O130),"")</f>
        <v/>
      </c>
      <c r="S130" s="168" t="str">
        <f t="shared" ref="S130:S193" si="29">IF(AND(ISNUMBER(Q130),Q130&lt;&gt;0),MAX(Q130-P130,R130-Q130)/Q130,"")</f>
        <v/>
      </c>
      <c r="T130" s="140"/>
      <c r="U130" s="39" t="str">
        <f t="shared" ref="U130:U193" si="30">IF(T130="N","",Q130)</f>
        <v/>
      </c>
      <c r="V130" s="39"/>
      <c r="W130" s="138"/>
    </row>
    <row r="131" spans="2:23" ht="18" customHeight="1" x14ac:dyDescent="0.15">
      <c r="B131" s="144" t="str">
        <f t="shared" ca="1" si="20"/>
        <v>-</v>
      </c>
      <c r="C131" s="135"/>
      <c r="D131" s="135"/>
      <c r="E131" s="141"/>
      <c r="F131" s="139"/>
      <c r="G131" s="126"/>
      <c r="H131" s="126"/>
      <c r="I131" s="126"/>
      <c r="J131" s="126"/>
      <c r="K131" s="127"/>
      <c r="L131" s="127"/>
      <c r="M131" s="127"/>
      <c r="N131" s="143"/>
      <c r="O131" s="143"/>
      <c r="P131" s="39" t="str">
        <f t="shared" si="26"/>
        <v/>
      </c>
      <c r="Q131" s="39" t="str">
        <f t="shared" si="27"/>
        <v/>
      </c>
      <c r="R131" s="39" t="str">
        <f t="shared" si="28"/>
        <v/>
      </c>
      <c r="S131" s="168" t="str">
        <f t="shared" si="29"/>
        <v/>
      </c>
      <c r="T131" s="140"/>
      <c r="U131" s="39" t="str">
        <f t="shared" si="30"/>
        <v/>
      </c>
      <c r="V131" s="39"/>
      <c r="W131" s="138"/>
    </row>
    <row r="132" spans="2:23" ht="18" customHeight="1" x14ac:dyDescent="0.15">
      <c r="B132" s="144" t="str">
        <f t="shared" ca="1" si="20"/>
        <v>-</v>
      </c>
      <c r="C132" s="135"/>
      <c r="D132" s="135"/>
      <c r="E132" s="141"/>
      <c r="F132" s="139"/>
      <c r="G132" s="126"/>
      <c r="H132" s="126"/>
      <c r="I132" s="126"/>
      <c r="J132" s="126"/>
      <c r="K132" s="127"/>
      <c r="L132" s="127"/>
      <c r="M132" s="127"/>
      <c r="N132" s="143"/>
      <c r="O132" s="143"/>
      <c r="P132" s="39" t="str">
        <f t="shared" si="26"/>
        <v/>
      </c>
      <c r="Q132" s="39" t="str">
        <f t="shared" si="27"/>
        <v/>
      </c>
      <c r="R132" s="39" t="str">
        <f t="shared" si="28"/>
        <v/>
      </c>
      <c r="S132" s="168" t="str">
        <f t="shared" si="29"/>
        <v/>
      </c>
      <c r="T132" s="140"/>
      <c r="U132" s="39" t="str">
        <f t="shared" si="30"/>
        <v/>
      </c>
      <c r="V132" s="39"/>
      <c r="W132" s="138"/>
    </row>
    <row r="133" spans="2:23" ht="18" customHeight="1" x14ac:dyDescent="0.15">
      <c r="B133" s="144" t="str">
        <f t="shared" ca="1" si="20"/>
        <v>-</v>
      </c>
      <c r="C133" s="135"/>
      <c r="D133" s="135"/>
      <c r="E133" s="141"/>
      <c r="F133" s="139"/>
      <c r="G133" s="126"/>
      <c r="H133" s="126"/>
      <c r="I133" s="126"/>
      <c r="J133" s="126"/>
      <c r="K133" s="127"/>
      <c r="L133" s="127"/>
      <c r="M133" s="127"/>
      <c r="N133" s="143"/>
      <c r="O133" s="143"/>
      <c r="P133" s="39" t="str">
        <f t="shared" si="26"/>
        <v/>
      </c>
      <c r="Q133" s="39" t="str">
        <f t="shared" si="27"/>
        <v/>
      </c>
      <c r="R133" s="39" t="str">
        <f t="shared" si="28"/>
        <v/>
      </c>
      <c r="S133" s="168" t="str">
        <f t="shared" si="29"/>
        <v/>
      </c>
      <c r="T133" s="140"/>
      <c r="U133" s="39" t="str">
        <f t="shared" si="30"/>
        <v/>
      </c>
      <c r="V133" s="39"/>
      <c r="W133" s="138"/>
    </row>
    <row r="134" spans="2:23" ht="18" customHeight="1" x14ac:dyDescent="0.15">
      <c r="B134" s="144" t="str">
        <f t="shared" ca="1" si="20"/>
        <v>-</v>
      </c>
      <c r="C134" s="135"/>
      <c r="D134" s="135"/>
      <c r="E134" s="141"/>
      <c r="F134" s="139"/>
      <c r="G134" s="126"/>
      <c r="H134" s="126"/>
      <c r="I134" s="126"/>
      <c r="J134" s="126"/>
      <c r="K134" s="127"/>
      <c r="L134" s="127"/>
      <c r="M134" s="127"/>
      <c r="N134" s="143"/>
      <c r="O134" s="143"/>
      <c r="P134" s="39" t="str">
        <f t="shared" si="26"/>
        <v/>
      </c>
      <c r="Q134" s="39" t="str">
        <f t="shared" si="27"/>
        <v/>
      </c>
      <c r="R134" s="39" t="str">
        <f t="shared" si="28"/>
        <v/>
      </c>
      <c r="S134" s="168" t="str">
        <f t="shared" si="29"/>
        <v/>
      </c>
      <c r="T134" s="140"/>
      <c r="U134" s="39" t="str">
        <f t="shared" si="30"/>
        <v/>
      </c>
      <c r="V134" s="39"/>
      <c r="W134" s="138"/>
    </row>
    <row r="135" spans="2:23" ht="18" customHeight="1" x14ac:dyDescent="0.15">
      <c r="B135" s="144" t="str">
        <f t="shared" ca="1" si="20"/>
        <v>-</v>
      </c>
      <c r="C135" s="135"/>
      <c r="D135" s="135"/>
      <c r="E135" s="141"/>
      <c r="F135" s="139"/>
      <c r="G135" s="126"/>
      <c r="H135" s="126"/>
      <c r="I135" s="126"/>
      <c r="J135" s="126"/>
      <c r="K135" s="127"/>
      <c r="L135" s="127"/>
      <c r="M135" s="127"/>
      <c r="N135" s="143"/>
      <c r="O135" s="143"/>
      <c r="P135" s="39" t="str">
        <f t="shared" si="26"/>
        <v/>
      </c>
      <c r="Q135" s="39" t="str">
        <f t="shared" si="27"/>
        <v/>
      </c>
      <c r="R135" s="39" t="str">
        <f t="shared" si="28"/>
        <v/>
      </c>
      <c r="S135" s="168" t="str">
        <f t="shared" si="29"/>
        <v/>
      </c>
      <c r="T135" s="140"/>
      <c r="U135" s="39" t="str">
        <f t="shared" si="30"/>
        <v/>
      </c>
      <c r="V135" s="39"/>
      <c r="W135" s="138"/>
    </row>
    <row r="136" spans="2:23" ht="18" customHeight="1" x14ac:dyDescent="0.15">
      <c r="B136" s="144" t="str">
        <f t="shared" ca="1" si="20"/>
        <v>-</v>
      </c>
      <c r="C136" s="135"/>
      <c r="D136" s="135"/>
      <c r="E136" s="141"/>
      <c r="F136" s="139"/>
      <c r="G136" s="126"/>
      <c r="H136" s="126"/>
      <c r="I136" s="126"/>
      <c r="J136" s="126"/>
      <c r="K136" s="127"/>
      <c r="L136" s="127"/>
      <c r="M136" s="127"/>
      <c r="N136" s="143"/>
      <c r="O136" s="143"/>
      <c r="P136" s="39" t="str">
        <f t="shared" si="26"/>
        <v/>
      </c>
      <c r="Q136" s="39" t="str">
        <f t="shared" si="27"/>
        <v/>
      </c>
      <c r="R136" s="39" t="str">
        <f t="shared" si="28"/>
        <v/>
      </c>
      <c r="S136" s="168" t="str">
        <f t="shared" si="29"/>
        <v/>
      </c>
      <c r="T136" s="140"/>
      <c r="U136" s="39" t="str">
        <f t="shared" si="30"/>
        <v/>
      </c>
      <c r="V136" s="39"/>
      <c r="W136" s="138"/>
    </row>
    <row r="137" spans="2:23" ht="18" customHeight="1" x14ac:dyDescent="0.15">
      <c r="B137" s="144" t="str">
        <f t="shared" ca="1" si="20"/>
        <v>-</v>
      </c>
      <c r="C137" s="135"/>
      <c r="D137" s="135"/>
      <c r="E137" s="141"/>
      <c r="F137" s="139"/>
      <c r="G137" s="126"/>
      <c r="H137" s="126"/>
      <c r="I137" s="126"/>
      <c r="J137" s="126"/>
      <c r="K137" s="127"/>
      <c r="L137" s="127"/>
      <c r="M137" s="127"/>
      <c r="N137" s="143"/>
      <c r="O137" s="143"/>
      <c r="P137" s="39" t="str">
        <f t="shared" si="26"/>
        <v/>
      </c>
      <c r="Q137" s="39" t="str">
        <f t="shared" si="27"/>
        <v/>
      </c>
      <c r="R137" s="39" t="str">
        <f t="shared" si="28"/>
        <v/>
      </c>
      <c r="S137" s="168" t="str">
        <f t="shared" si="29"/>
        <v/>
      </c>
      <c r="T137" s="140"/>
      <c r="U137" s="39" t="str">
        <f t="shared" si="30"/>
        <v/>
      </c>
      <c r="V137" s="39"/>
      <c r="W137" s="138"/>
    </row>
    <row r="138" spans="2:23" ht="18" customHeight="1" x14ac:dyDescent="0.15">
      <c r="B138" s="144" t="str">
        <f t="shared" ca="1" si="20"/>
        <v>-</v>
      </c>
      <c r="C138" s="135"/>
      <c r="D138" s="135"/>
      <c r="E138" s="141"/>
      <c r="F138" s="139"/>
      <c r="G138" s="126"/>
      <c r="H138" s="126"/>
      <c r="I138" s="126"/>
      <c r="J138" s="126"/>
      <c r="K138" s="127"/>
      <c r="L138" s="127"/>
      <c r="M138" s="127"/>
      <c r="N138" s="143"/>
      <c r="O138" s="143"/>
      <c r="P138" s="39" t="str">
        <f t="shared" si="26"/>
        <v/>
      </c>
      <c r="Q138" s="39" t="str">
        <f t="shared" si="27"/>
        <v/>
      </c>
      <c r="R138" s="39" t="str">
        <f t="shared" si="28"/>
        <v/>
      </c>
      <c r="S138" s="168" t="str">
        <f t="shared" si="29"/>
        <v/>
      </c>
      <c r="T138" s="140"/>
      <c r="U138" s="39" t="str">
        <f t="shared" si="30"/>
        <v/>
      </c>
      <c r="V138" s="39"/>
      <c r="W138" s="138"/>
    </row>
    <row r="139" spans="2:23" ht="18" customHeight="1" x14ac:dyDescent="0.15">
      <c r="B139" s="144" t="str">
        <f t="shared" ca="1" si="20"/>
        <v>-</v>
      </c>
      <c r="C139" s="135"/>
      <c r="D139" s="135"/>
      <c r="E139" s="141"/>
      <c r="F139" s="139"/>
      <c r="G139" s="126"/>
      <c r="H139" s="126"/>
      <c r="I139" s="126"/>
      <c r="J139" s="126"/>
      <c r="K139" s="127"/>
      <c r="L139" s="127"/>
      <c r="M139" s="127"/>
      <c r="N139" s="143"/>
      <c r="O139" s="143"/>
      <c r="P139" s="39" t="str">
        <f t="shared" si="26"/>
        <v/>
      </c>
      <c r="Q139" s="39" t="str">
        <f t="shared" si="27"/>
        <v/>
      </c>
      <c r="R139" s="39" t="str">
        <f t="shared" si="28"/>
        <v/>
      </c>
      <c r="S139" s="168" t="str">
        <f t="shared" si="29"/>
        <v/>
      </c>
      <c r="T139" s="140"/>
      <c r="U139" s="39" t="str">
        <f t="shared" si="30"/>
        <v/>
      </c>
      <c r="V139" s="39"/>
      <c r="W139" s="138"/>
    </row>
    <row r="140" spans="2:23" ht="18" customHeight="1" x14ac:dyDescent="0.15">
      <c r="B140" s="144" t="str">
        <f t="shared" ca="1" si="20"/>
        <v>-</v>
      </c>
      <c r="C140" s="135"/>
      <c r="D140" s="135"/>
      <c r="E140" s="141"/>
      <c r="F140" s="139"/>
      <c r="G140" s="126"/>
      <c r="H140" s="126"/>
      <c r="I140" s="126"/>
      <c r="J140" s="126"/>
      <c r="K140" s="127"/>
      <c r="L140" s="127"/>
      <c r="M140" s="127"/>
      <c r="N140" s="143"/>
      <c r="O140" s="143"/>
      <c r="P140" s="39" t="str">
        <f t="shared" si="26"/>
        <v/>
      </c>
      <c r="Q140" s="39" t="str">
        <f t="shared" si="27"/>
        <v/>
      </c>
      <c r="R140" s="39" t="str">
        <f t="shared" si="28"/>
        <v/>
      </c>
      <c r="S140" s="168" t="str">
        <f t="shared" si="29"/>
        <v/>
      </c>
      <c r="T140" s="140"/>
      <c r="U140" s="39" t="str">
        <f t="shared" si="30"/>
        <v/>
      </c>
      <c r="V140" s="39"/>
      <c r="W140" s="138"/>
    </row>
    <row r="141" spans="2:23" ht="18" customHeight="1" x14ac:dyDescent="0.15">
      <c r="B141" s="144" t="str">
        <f t="shared" ca="1" si="20"/>
        <v>-</v>
      </c>
      <c r="C141" s="135"/>
      <c r="D141" s="135"/>
      <c r="E141" s="141"/>
      <c r="F141" s="139"/>
      <c r="G141" s="126"/>
      <c r="H141" s="126"/>
      <c r="I141" s="126"/>
      <c r="J141" s="126"/>
      <c r="K141" s="127"/>
      <c r="L141" s="127"/>
      <c r="M141" s="127"/>
      <c r="N141" s="143"/>
      <c r="O141" s="143"/>
      <c r="P141" s="39" t="str">
        <f t="shared" si="26"/>
        <v/>
      </c>
      <c r="Q141" s="39" t="str">
        <f t="shared" si="27"/>
        <v/>
      </c>
      <c r="R141" s="39" t="str">
        <f t="shared" si="28"/>
        <v/>
      </c>
      <c r="S141" s="168" t="str">
        <f t="shared" si="29"/>
        <v/>
      </c>
      <c r="T141" s="140"/>
      <c r="U141" s="39" t="str">
        <f t="shared" si="30"/>
        <v/>
      </c>
      <c r="V141" s="39"/>
      <c r="W141" s="138"/>
    </row>
    <row r="142" spans="2:23" ht="18" customHeight="1" x14ac:dyDescent="0.15">
      <c r="B142" s="144" t="str">
        <f t="shared" ca="1" si="20"/>
        <v>-</v>
      </c>
      <c r="C142" s="135"/>
      <c r="D142" s="135"/>
      <c r="E142" s="141"/>
      <c r="F142" s="139"/>
      <c r="G142" s="126"/>
      <c r="H142" s="126"/>
      <c r="I142" s="126"/>
      <c r="J142" s="126"/>
      <c r="K142" s="127"/>
      <c r="L142" s="127"/>
      <c r="M142" s="127"/>
      <c r="N142" s="143"/>
      <c r="O142" s="143"/>
      <c r="P142" s="39" t="str">
        <f t="shared" si="26"/>
        <v/>
      </c>
      <c r="Q142" s="39" t="str">
        <f t="shared" si="27"/>
        <v/>
      </c>
      <c r="R142" s="39" t="str">
        <f t="shared" si="28"/>
        <v/>
      </c>
      <c r="S142" s="168" t="str">
        <f t="shared" si="29"/>
        <v/>
      </c>
      <c r="T142" s="140"/>
      <c r="U142" s="39" t="str">
        <f t="shared" si="30"/>
        <v/>
      </c>
      <c r="V142" s="39"/>
      <c r="W142" s="138"/>
    </row>
    <row r="143" spans="2:23" ht="18" customHeight="1" x14ac:dyDescent="0.15">
      <c r="B143" s="144" t="str">
        <f t="shared" ca="1" si="20"/>
        <v>-</v>
      </c>
      <c r="C143" s="135"/>
      <c r="D143" s="135"/>
      <c r="E143" s="141"/>
      <c r="F143" s="139"/>
      <c r="G143" s="126"/>
      <c r="H143" s="126"/>
      <c r="I143" s="126"/>
      <c r="J143" s="126"/>
      <c r="K143" s="127"/>
      <c r="L143" s="127"/>
      <c r="M143" s="127"/>
      <c r="N143" s="143"/>
      <c r="O143" s="143"/>
      <c r="P143" s="39" t="str">
        <f t="shared" si="26"/>
        <v/>
      </c>
      <c r="Q143" s="39" t="str">
        <f t="shared" si="27"/>
        <v/>
      </c>
      <c r="R143" s="39" t="str">
        <f t="shared" si="28"/>
        <v/>
      </c>
      <c r="S143" s="168" t="str">
        <f t="shared" si="29"/>
        <v/>
      </c>
      <c r="T143" s="140"/>
      <c r="U143" s="39" t="str">
        <f t="shared" si="30"/>
        <v/>
      </c>
      <c r="V143" s="39"/>
      <c r="W143" s="138"/>
    </row>
    <row r="144" spans="2:23" ht="18" customHeight="1" x14ac:dyDescent="0.15">
      <c r="B144" s="144" t="str">
        <f t="shared" ca="1" si="20"/>
        <v>-</v>
      </c>
      <c r="C144" s="135"/>
      <c r="D144" s="135"/>
      <c r="E144" s="141"/>
      <c r="F144" s="139"/>
      <c r="G144" s="126"/>
      <c r="H144" s="126"/>
      <c r="I144" s="126"/>
      <c r="J144" s="126"/>
      <c r="K144" s="127"/>
      <c r="L144" s="127"/>
      <c r="M144" s="127"/>
      <c r="N144" s="143"/>
      <c r="O144" s="143"/>
      <c r="P144" s="39" t="str">
        <f t="shared" si="26"/>
        <v/>
      </c>
      <c r="Q144" s="39" t="str">
        <f t="shared" si="27"/>
        <v/>
      </c>
      <c r="R144" s="39" t="str">
        <f t="shared" si="28"/>
        <v/>
      </c>
      <c r="S144" s="168" t="str">
        <f t="shared" si="29"/>
        <v/>
      </c>
      <c r="T144" s="140"/>
      <c r="U144" s="39" t="str">
        <f t="shared" si="30"/>
        <v/>
      </c>
      <c r="V144" s="39"/>
      <c r="W144" s="138"/>
    </row>
    <row r="145" spans="2:23" ht="18" customHeight="1" x14ac:dyDescent="0.15">
      <c r="B145" s="144" t="str">
        <f t="shared" ca="1" si="20"/>
        <v>-</v>
      </c>
      <c r="C145" s="135"/>
      <c r="D145" s="135"/>
      <c r="E145" s="141"/>
      <c r="F145" s="139"/>
      <c r="G145" s="126"/>
      <c r="H145" s="126"/>
      <c r="I145" s="126"/>
      <c r="J145" s="126"/>
      <c r="K145" s="127"/>
      <c r="L145" s="127"/>
      <c r="M145" s="127"/>
      <c r="N145" s="143"/>
      <c r="O145" s="143"/>
      <c r="P145" s="39" t="str">
        <f t="shared" si="26"/>
        <v/>
      </c>
      <c r="Q145" s="39" t="str">
        <f t="shared" si="27"/>
        <v/>
      </c>
      <c r="R145" s="39" t="str">
        <f t="shared" si="28"/>
        <v/>
      </c>
      <c r="S145" s="168" t="str">
        <f t="shared" si="29"/>
        <v/>
      </c>
      <c r="T145" s="140"/>
      <c r="U145" s="39" t="str">
        <f t="shared" si="30"/>
        <v/>
      </c>
      <c r="V145" s="39"/>
      <c r="W145" s="138"/>
    </row>
    <row r="146" spans="2:23" ht="18" customHeight="1" x14ac:dyDescent="0.15">
      <c r="B146" s="144" t="str">
        <f t="shared" ref="B146:B209" ca="1" si="31">IF(ISBLANK(D290),"-",COUNT(OFFSET(B$6,0,0,ROW()-ROW(B$6)))+1)</f>
        <v>-</v>
      </c>
      <c r="C146" s="135"/>
      <c r="D146" s="135"/>
      <c r="E146" s="141"/>
      <c r="F146" s="139"/>
      <c r="G146" s="126"/>
      <c r="H146" s="126"/>
      <c r="I146" s="126"/>
      <c r="J146" s="126"/>
      <c r="K146" s="127"/>
      <c r="L146" s="127"/>
      <c r="M146" s="127"/>
      <c r="N146" s="143"/>
      <c r="O146" s="143"/>
      <c r="P146" s="39" t="str">
        <f t="shared" si="26"/>
        <v/>
      </c>
      <c r="Q146" s="39" t="str">
        <f t="shared" si="27"/>
        <v/>
      </c>
      <c r="R146" s="39" t="str">
        <f t="shared" si="28"/>
        <v/>
      </c>
      <c r="S146" s="168" t="str">
        <f t="shared" si="29"/>
        <v/>
      </c>
      <c r="T146" s="140"/>
      <c r="U146" s="39" t="str">
        <f t="shared" si="30"/>
        <v/>
      </c>
      <c r="V146" s="39"/>
      <c r="W146" s="138"/>
    </row>
    <row r="147" spans="2:23" ht="18" customHeight="1" x14ac:dyDescent="0.15">
      <c r="B147" s="144" t="str">
        <f t="shared" ca="1" si="31"/>
        <v>-</v>
      </c>
      <c r="C147" s="135"/>
      <c r="D147" s="135"/>
      <c r="E147" s="141"/>
      <c r="F147" s="139"/>
      <c r="G147" s="126"/>
      <c r="H147" s="126"/>
      <c r="I147" s="126"/>
      <c r="J147" s="126"/>
      <c r="K147" s="127"/>
      <c r="L147" s="127"/>
      <c r="M147" s="127"/>
      <c r="N147" s="143"/>
      <c r="O147" s="143"/>
      <c r="P147" s="39" t="str">
        <f t="shared" si="26"/>
        <v/>
      </c>
      <c r="Q147" s="39" t="str">
        <f t="shared" si="27"/>
        <v/>
      </c>
      <c r="R147" s="39" t="str">
        <f t="shared" si="28"/>
        <v/>
      </c>
      <c r="S147" s="168" t="str">
        <f t="shared" si="29"/>
        <v/>
      </c>
      <c r="T147" s="140"/>
      <c r="U147" s="39" t="str">
        <f t="shared" si="30"/>
        <v/>
      </c>
      <c r="V147" s="39"/>
      <c r="W147" s="138"/>
    </row>
    <row r="148" spans="2:23" ht="18" customHeight="1" x14ac:dyDescent="0.15">
      <c r="B148" s="144" t="str">
        <f t="shared" ca="1" si="31"/>
        <v>-</v>
      </c>
      <c r="C148" s="135"/>
      <c r="D148" s="135"/>
      <c r="E148" s="141"/>
      <c r="F148" s="139"/>
      <c r="G148" s="126"/>
      <c r="H148" s="126"/>
      <c r="I148" s="126"/>
      <c r="J148" s="126"/>
      <c r="K148" s="127"/>
      <c r="L148" s="127"/>
      <c r="M148" s="127"/>
      <c r="N148" s="143"/>
      <c r="O148" s="143"/>
      <c r="P148" s="39" t="str">
        <f t="shared" si="26"/>
        <v/>
      </c>
      <c r="Q148" s="39" t="str">
        <f t="shared" si="27"/>
        <v/>
      </c>
      <c r="R148" s="39" t="str">
        <f t="shared" si="28"/>
        <v/>
      </c>
      <c r="S148" s="168" t="str">
        <f t="shared" si="29"/>
        <v/>
      </c>
      <c r="T148" s="140"/>
      <c r="U148" s="39" t="str">
        <f t="shared" si="30"/>
        <v/>
      </c>
      <c r="V148" s="39"/>
      <c r="W148" s="138"/>
    </row>
    <row r="149" spans="2:23" ht="18" customHeight="1" x14ac:dyDescent="0.15">
      <c r="B149" s="144" t="str">
        <f t="shared" ca="1" si="31"/>
        <v>-</v>
      </c>
      <c r="C149" s="135"/>
      <c r="D149" s="135"/>
      <c r="E149" s="141"/>
      <c r="F149" s="139"/>
      <c r="G149" s="126"/>
      <c r="H149" s="126"/>
      <c r="I149" s="126"/>
      <c r="J149" s="126"/>
      <c r="K149" s="127"/>
      <c r="L149" s="127"/>
      <c r="M149" s="127"/>
      <c r="N149" s="143"/>
      <c r="O149" s="143"/>
      <c r="P149" s="39" t="str">
        <f t="shared" si="26"/>
        <v/>
      </c>
      <c r="Q149" s="39" t="str">
        <f t="shared" si="27"/>
        <v/>
      </c>
      <c r="R149" s="39" t="str">
        <f t="shared" si="28"/>
        <v/>
      </c>
      <c r="S149" s="168" t="str">
        <f t="shared" si="29"/>
        <v/>
      </c>
      <c r="T149" s="140"/>
      <c r="U149" s="39" t="str">
        <f t="shared" si="30"/>
        <v/>
      </c>
      <c r="V149" s="39"/>
      <c r="W149" s="138"/>
    </row>
    <row r="150" spans="2:23" ht="18" customHeight="1" x14ac:dyDescent="0.15">
      <c r="B150" s="144" t="str">
        <f t="shared" ca="1" si="31"/>
        <v>-</v>
      </c>
      <c r="C150" s="135"/>
      <c r="D150" s="135"/>
      <c r="E150" s="141"/>
      <c r="F150" s="139"/>
      <c r="G150" s="126"/>
      <c r="H150" s="126"/>
      <c r="I150" s="126"/>
      <c r="J150" s="126"/>
      <c r="K150" s="127"/>
      <c r="L150" s="127"/>
      <c r="M150" s="127"/>
      <c r="N150" s="143"/>
      <c r="O150" s="143"/>
      <c r="P150" s="39" t="str">
        <f t="shared" si="26"/>
        <v/>
      </c>
      <c r="Q150" s="39" t="str">
        <f t="shared" si="27"/>
        <v/>
      </c>
      <c r="R150" s="39" t="str">
        <f t="shared" si="28"/>
        <v/>
      </c>
      <c r="S150" s="168" t="str">
        <f t="shared" si="29"/>
        <v/>
      </c>
      <c r="T150" s="140"/>
      <c r="U150" s="39" t="str">
        <f t="shared" si="30"/>
        <v/>
      </c>
      <c r="V150" s="39"/>
      <c r="W150" s="138"/>
    </row>
    <row r="151" spans="2:23" ht="18" customHeight="1" x14ac:dyDescent="0.15">
      <c r="B151" s="144" t="str">
        <f t="shared" ca="1" si="31"/>
        <v>-</v>
      </c>
      <c r="C151" s="135"/>
      <c r="D151" s="135"/>
      <c r="E151" s="141"/>
      <c r="F151" s="139"/>
      <c r="G151" s="126"/>
      <c r="H151" s="126"/>
      <c r="I151" s="126"/>
      <c r="J151" s="126"/>
      <c r="K151" s="127"/>
      <c r="L151" s="127"/>
      <c r="M151" s="127"/>
      <c r="N151" s="143"/>
      <c r="O151" s="143"/>
      <c r="P151" s="39" t="str">
        <f t="shared" si="26"/>
        <v/>
      </c>
      <c r="Q151" s="39" t="str">
        <f t="shared" si="27"/>
        <v/>
      </c>
      <c r="R151" s="39" t="str">
        <f t="shared" si="28"/>
        <v/>
      </c>
      <c r="S151" s="168" t="str">
        <f t="shared" si="29"/>
        <v/>
      </c>
      <c r="T151" s="140"/>
      <c r="U151" s="39" t="str">
        <f t="shared" si="30"/>
        <v/>
      </c>
      <c r="V151" s="39"/>
      <c r="W151" s="138"/>
    </row>
    <row r="152" spans="2:23" ht="18" customHeight="1" x14ac:dyDescent="0.15">
      <c r="B152" s="144" t="str">
        <f t="shared" ca="1" si="31"/>
        <v>-</v>
      </c>
      <c r="C152" s="135"/>
      <c r="D152" s="135"/>
      <c r="E152" s="141"/>
      <c r="F152" s="139"/>
      <c r="G152" s="126"/>
      <c r="H152" s="126"/>
      <c r="I152" s="126"/>
      <c r="J152" s="126"/>
      <c r="K152" s="127"/>
      <c r="L152" s="127"/>
      <c r="M152" s="127"/>
      <c r="N152" s="143"/>
      <c r="O152" s="143"/>
      <c r="P152" s="39" t="str">
        <f t="shared" si="26"/>
        <v/>
      </c>
      <c r="Q152" s="39" t="str">
        <f t="shared" si="27"/>
        <v/>
      </c>
      <c r="R152" s="39" t="str">
        <f t="shared" si="28"/>
        <v/>
      </c>
      <c r="S152" s="168" t="str">
        <f t="shared" si="29"/>
        <v/>
      </c>
      <c r="T152" s="140"/>
      <c r="U152" s="39" t="str">
        <f t="shared" si="30"/>
        <v/>
      </c>
      <c r="V152" s="39"/>
      <c r="W152" s="138"/>
    </row>
    <row r="153" spans="2:23" ht="18" customHeight="1" x14ac:dyDescent="0.15">
      <c r="B153" s="144" t="str">
        <f t="shared" ca="1" si="31"/>
        <v>-</v>
      </c>
      <c r="C153" s="135"/>
      <c r="D153" s="135"/>
      <c r="E153" s="141"/>
      <c r="F153" s="139"/>
      <c r="G153" s="126"/>
      <c r="H153" s="126"/>
      <c r="I153" s="126"/>
      <c r="J153" s="126"/>
      <c r="K153" s="127"/>
      <c r="L153" s="127"/>
      <c r="M153" s="127"/>
      <c r="N153" s="143"/>
      <c r="O153" s="143"/>
      <c r="P153" s="39" t="str">
        <f t="shared" si="26"/>
        <v/>
      </c>
      <c r="Q153" s="39" t="str">
        <f t="shared" si="27"/>
        <v/>
      </c>
      <c r="R153" s="39" t="str">
        <f t="shared" si="28"/>
        <v/>
      </c>
      <c r="S153" s="168" t="str">
        <f t="shared" si="29"/>
        <v/>
      </c>
      <c r="T153" s="140"/>
      <c r="U153" s="39" t="str">
        <f t="shared" si="30"/>
        <v/>
      </c>
      <c r="V153" s="39"/>
      <c r="W153" s="138"/>
    </row>
    <row r="154" spans="2:23" ht="18" customHeight="1" x14ac:dyDescent="0.15">
      <c r="B154" s="144" t="str">
        <f t="shared" ca="1" si="31"/>
        <v>-</v>
      </c>
      <c r="C154" s="135"/>
      <c r="D154" s="135"/>
      <c r="E154" s="141"/>
      <c r="F154" s="139"/>
      <c r="G154" s="126"/>
      <c r="H154" s="126"/>
      <c r="I154" s="126"/>
      <c r="J154" s="126"/>
      <c r="K154" s="127"/>
      <c r="L154" s="127"/>
      <c r="M154" s="127"/>
      <c r="N154" s="143"/>
      <c r="O154" s="143"/>
      <c r="P154" s="39" t="str">
        <f t="shared" si="26"/>
        <v/>
      </c>
      <c r="Q154" s="39" t="str">
        <f t="shared" si="27"/>
        <v/>
      </c>
      <c r="R154" s="39" t="str">
        <f t="shared" si="28"/>
        <v/>
      </c>
      <c r="S154" s="168" t="str">
        <f t="shared" si="29"/>
        <v/>
      </c>
      <c r="T154" s="140"/>
      <c r="U154" s="39" t="str">
        <f t="shared" si="30"/>
        <v/>
      </c>
      <c r="V154" s="39"/>
      <c r="W154" s="138"/>
    </row>
    <row r="155" spans="2:23" ht="18" customHeight="1" x14ac:dyDescent="0.15">
      <c r="B155" s="144" t="str">
        <f t="shared" ca="1" si="31"/>
        <v>-</v>
      </c>
      <c r="C155" s="135"/>
      <c r="D155" s="135"/>
      <c r="E155" s="141"/>
      <c r="F155" s="139"/>
      <c r="G155" s="126"/>
      <c r="H155" s="126"/>
      <c r="I155" s="126"/>
      <c r="J155" s="126"/>
      <c r="K155" s="127"/>
      <c r="L155" s="127"/>
      <c r="M155" s="127"/>
      <c r="N155" s="143"/>
      <c r="O155" s="143"/>
      <c r="P155" s="39" t="str">
        <f t="shared" si="26"/>
        <v/>
      </c>
      <c r="Q155" s="39" t="str">
        <f t="shared" si="27"/>
        <v/>
      </c>
      <c r="R155" s="39" t="str">
        <f t="shared" si="28"/>
        <v/>
      </c>
      <c r="S155" s="168" t="str">
        <f t="shared" si="29"/>
        <v/>
      </c>
      <c r="T155" s="140"/>
      <c r="U155" s="39" t="str">
        <f t="shared" si="30"/>
        <v/>
      </c>
      <c r="V155" s="39"/>
      <c r="W155" s="138"/>
    </row>
    <row r="156" spans="2:23" ht="18" customHeight="1" x14ac:dyDescent="0.15">
      <c r="B156" s="144" t="str">
        <f t="shared" ca="1" si="31"/>
        <v>-</v>
      </c>
      <c r="C156" s="135"/>
      <c r="D156" s="135"/>
      <c r="E156" s="141"/>
      <c r="F156" s="139"/>
      <c r="G156" s="126"/>
      <c r="H156" s="126"/>
      <c r="I156" s="126"/>
      <c r="J156" s="126"/>
      <c r="K156" s="127"/>
      <c r="L156" s="127"/>
      <c r="M156" s="127"/>
      <c r="N156" s="143"/>
      <c r="O156" s="143"/>
      <c r="P156" s="39" t="str">
        <f t="shared" si="26"/>
        <v/>
      </c>
      <c r="Q156" s="39" t="str">
        <f t="shared" si="27"/>
        <v/>
      </c>
      <c r="R156" s="39" t="str">
        <f t="shared" si="28"/>
        <v/>
      </c>
      <c r="S156" s="168" t="str">
        <f t="shared" si="29"/>
        <v/>
      </c>
      <c r="T156" s="140"/>
      <c r="U156" s="39" t="str">
        <f t="shared" si="30"/>
        <v/>
      </c>
      <c r="V156" s="39"/>
      <c r="W156" s="138"/>
    </row>
    <row r="157" spans="2:23" ht="18" customHeight="1" x14ac:dyDescent="0.15">
      <c r="B157" s="144" t="str">
        <f t="shared" ca="1" si="31"/>
        <v>-</v>
      </c>
      <c r="C157" s="135"/>
      <c r="D157" s="135"/>
      <c r="E157" s="141"/>
      <c r="F157" s="139"/>
      <c r="G157" s="126"/>
      <c r="H157" s="126"/>
      <c r="I157" s="126"/>
      <c r="J157" s="126"/>
      <c r="K157" s="127"/>
      <c r="L157" s="127"/>
      <c r="M157" s="127"/>
      <c r="N157" s="143"/>
      <c r="O157" s="143"/>
      <c r="P157" s="39" t="str">
        <f t="shared" si="26"/>
        <v/>
      </c>
      <c r="Q157" s="39" t="str">
        <f t="shared" si="27"/>
        <v/>
      </c>
      <c r="R157" s="39" t="str">
        <f t="shared" si="28"/>
        <v/>
      </c>
      <c r="S157" s="168" t="str">
        <f t="shared" si="29"/>
        <v/>
      </c>
      <c r="T157" s="140"/>
      <c r="U157" s="39" t="str">
        <f t="shared" si="30"/>
        <v/>
      </c>
      <c r="V157" s="39"/>
      <c r="W157" s="138"/>
    </row>
    <row r="158" spans="2:23" ht="18" customHeight="1" x14ac:dyDescent="0.15">
      <c r="B158" s="144" t="str">
        <f t="shared" ca="1" si="31"/>
        <v>-</v>
      </c>
      <c r="C158" s="135"/>
      <c r="D158" s="135"/>
      <c r="E158" s="141"/>
      <c r="F158" s="139"/>
      <c r="G158" s="126"/>
      <c r="H158" s="126"/>
      <c r="I158" s="126"/>
      <c r="J158" s="126"/>
      <c r="K158" s="127"/>
      <c r="L158" s="127"/>
      <c r="M158" s="127"/>
      <c r="N158" s="143"/>
      <c r="O158" s="143"/>
      <c r="P158" s="39" t="str">
        <f t="shared" si="26"/>
        <v/>
      </c>
      <c r="Q158" s="39" t="str">
        <f t="shared" si="27"/>
        <v/>
      </c>
      <c r="R158" s="39" t="str">
        <f t="shared" si="28"/>
        <v/>
      </c>
      <c r="S158" s="168" t="str">
        <f t="shared" si="29"/>
        <v/>
      </c>
      <c r="T158" s="140"/>
      <c r="U158" s="39" t="str">
        <f t="shared" si="30"/>
        <v/>
      </c>
      <c r="V158" s="39"/>
      <c r="W158" s="138"/>
    </row>
    <row r="159" spans="2:23" ht="18" customHeight="1" x14ac:dyDescent="0.15">
      <c r="B159" s="144" t="str">
        <f t="shared" ca="1" si="31"/>
        <v>-</v>
      </c>
      <c r="C159" s="135"/>
      <c r="D159" s="135"/>
      <c r="E159" s="141"/>
      <c r="F159" s="139"/>
      <c r="G159" s="126"/>
      <c r="H159" s="126"/>
      <c r="I159" s="126"/>
      <c r="J159" s="126"/>
      <c r="K159" s="127"/>
      <c r="L159" s="127"/>
      <c r="M159" s="127"/>
      <c r="N159" s="143"/>
      <c r="O159" s="143"/>
      <c r="P159" s="39" t="str">
        <f t="shared" si="26"/>
        <v/>
      </c>
      <c r="Q159" s="39" t="str">
        <f t="shared" si="27"/>
        <v/>
      </c>
      <c r="R159" s="39" t="str">
        <f t="shared" si="28"/>
        <v/>
      </c>
      <c r="S159" s="168" t="str">
        <f t="shared" si="29"/>
        <v/>
      </c>
      <c r="T159" s="140"/>
      <c r="U159" s="39" t="str">
        <f t="shared" si="30"/>
        <v/>
      </c>
      <c r="V159" s="39"/>
      <c r="W159" s="138"/>
    </row>
    <row r="160" spans="2:23" ht="18" customHeight="1" x14ac:dyDescent="0.15">
      <c r="B160" s="144" t="str">
        <f t="shared" ca="1" si="31"/>
        <v>-</v>
      </c>
      <c r="C160" s="135"/>
      <c r="D160" s="135"/>
      <c r="E160" s="141"/>
      <c r="F160" s="139"/>
      <c r="G160" s="126"/>
      <c r="H160" s="126"/>
      <c r="I160" s="126"/>
      <c r="J160" s="126"/>
      <c r="K160" s="127"/>
      <c r="L160" s="127"/>
      <c r="M160" s="127"/>
      <c r="N160" s="143"/>
      <c r="O160" s="143"/>
      <c r="P160" s="39" t="str">
        <f t="shared" si="26"/>
        <v/>
      </c>
      <c r="Q160" s="39" t="str">
        <f t="shared" si="27"/>
        <v/>
      </c>
      <c r="R160" s="39" t="str">
        <f t="shared" si="28"/>
        <v/>
      </c>
      <c r="S160" s="168" t="str">
        <f t="shared" si="29"/>
        <v/>
      </c>
      <c r="T160" s="140"/>
      <c r="U160" s="39" t="str">
        <f t="shared" si="30"/>
        <v/>
      </c>
      <c r="V160" s="39"/>
      <c r="W160" s="138"/>
    </row>
    <row r="161" spans="2:23" ht="18" customHeight="1" x14ac:dyDescent="0.15">
      <c r="B161" s="144" t="str">
        <f t="shared" ca="1" si="31"/>
        <v>-</v>
      </c>
      <c r="C161" s="135"/>
      <c r="D161" s="135"/>
      <c r="E161" s="141"/>
      <c r="F161" s="139"/>
      <c r="G161" s="126"/>
      <c r="H161" s="126"/>
      <c r="I161" s="126"/>
      <c r="J161" s="126"/>
      <c r="K161" s="127"/>
      <c r="L161" s="127"/>
      <c r="M161" s="127"/>
      <c r="N161" s="143"/>
      <c r="O161" s="143"/>
      <c r="P161" s="39" t="str">
        <f t="shared" si="26"/>
        <v/>
      </c>
      <c r="Q161" s="39" t="str">
        <f t="shared" si="27"/>
        <v/>
      </c>
      <c r="R161" s="39" t="str">
        <f t="shared" si="28"/>
        <v/>
      </c>
      <c r="S161" s="168" t="str">
        <f t="shared" si="29"/>
        <v/>
      </c>
      <c r="T161" s="140"/>
      <c r="U161" s="39" t="str">
        <f t="shared" si="30"/>
        <v/>
      </c>
      <c r="V161" s="39"/>
      <c r="W161" s="138"/>
    </row>
    <row r="162" spans="2:23" ht="18" customHeight="1" x14ac:dyDescent="0.15">
      <c r="B162" s="144" t="str">
        <f t="shared" ca="1" si="31"/>
        <v>-</v>
      </c>
      <c r="C162" s="135"/>
      <c r="D162" s="135"/>
      <c r="E162" s="141"/>
      <c r="F162" s="139"/>
      <c r="G162" s="126"/>
      <c r="H162" s="126"/>
      <c r="I162" s="126"/>
      <c r="J162" s="126"/>
      <c r="K162" s="127"/>
      <c r="L162" s="127"/>
      <c r="M162" s="127"/>
      <c r="N162" s="143"/>
      <c r="O162" s="143"/>
      <c r="P162" s="39" t="str">
        <f t="shared" si="26"/>
        <v/>
      </c>
      <c r="Q162" s="39" t="str">
        <f t="shared" si="27"/>
        <v/>
      </c>
      <c r="R162" s="39" t="str">
        <f t="shared" si="28"/>
        <v/>
      </c>
      <c r="S162" s="168" t="str">
        <f t="shared" si="29"/>
        <v/>
      </c>
      <c r="T162" s="140"/>
      <c r="U162" s="39" t="str">
        <f t="shared" si="30"/>
        <v/>
      </c>
      <c r="V162" s="39"/>
      <c r="W162" s="138"/>
    </row>
    <row r="163" spans="2:23" ht="18" customHeight="1" x14ac:dyDescent="0.15">
      <c r="B163" s="144" t="str">
        <f t="shared" ca="1" si="31"/>
        <v>-</v>
      </c>
      <c r="C163" s="135"/>
      <c r="D163" s="135"/>
      <c r="E163" s="141"/>
      <c r="F163" s="139"/>
      <c r="G163" s="126"/>
      <c r="H163" s="126"/>
      <c r="I163" s="126"/>
      <c r="J163" s="126"/>
      <c r="K163" s="127"/>
      <c r="L163" s="127"/>
      <c r="M163" s="127"/>
      <c r="N163" s="143"/>
      <c r="O163" s="143"/>
      <c r="P163" s="39" t="str">
        <f t="shared" si="26"/>
        <v/>
      </c>
      <c r="Q163" s="39" t="str">
        <f t="shared" si="27"/>
        <v/>
      </c>
      <c r="R163" s="39" t="str">
        <f t="shared" si="28"/>
        <v/>
      </c>
      <c r="S163" s="168" t="str">
        <f t="shared" si="29"/>
        <v/>
      </c>
      <c r="T163" s="140"/>
      <c r="U163" s="39" t="str">
        <f t="shared" si="30"/>
        <v/>
      </c>
      <c r="V163" s="39"/>
      <c r="W163" s="138"/>
    </row>
    <row r="164" spans="2:23" ht="18" customHeight="1" x14ac:dyDescent="0.15">
      <c r="B164" s="144" t="str">
        <f t="shared" ca="1" si="31"/>
        <v>-</v>
      </c>
      <c r="C164" s="135"/>
      <c r="D164" s="135"/>
      <c r="E164" s="141"/>
      <c r="F164" s="139"/>
      <c r="G164" s="126"/>
      <c r="H164" s="126"/>
      <c r="I164" s="126"/>
      <c r="J164" s="126"/>
      <c r="K164" s="127"/>
      <c r="L164" s="127"/>
      <c r="M164" s="127"/>
      <c r="N164" s="143"/>
      <c r="O164" s="143"/>
      <c r="P164" s="39" t="str">
        <f t="shared" si="26"/>
        <v/>
      </c>
      <c r="Q164" s="39" t="str">
        <f t="shared" si="27"/>
        <v/>
      </c>
      <c r="R164" s="39" t="str">
        <f t="shared" si="28"/>
        <v/>
      </c>
      <c r="S164" s="168" t="str">
        <f t="shared" si="29"/>
        <v/>
      </c>
      <c r="T164" s="140"/>
      <c r="U164" s="39" t="str">
        <f t="shared" si="30"/>
        <v/>
      </c>
      <c r="V164" s="39"/>
      <c r="W164" s="138"/>
    </row>
    <row r="165" spans="2:23" ht="18" customHeight="1" x14ac:dyDescent="0.15">
      <c r="B165" s="144" t="str">
        <f t="shared" ca="1" si="31"/>
        <v>-</v>
      </c>
      <c r="C165" s="135"/>
      <c r="D165" s="135"/>
      <c r="E165" s="141"/>
      <c r="F165" s="139"/>
      <c r="G165" s="126"/>
      <c r="H165" s="126"/>
      <c r="I165" s="126"/>
      <c r="J165" s="126"/>
      <c r="K165" s="127"/>
      <c r="L165" s="127"/>
      <c r="M165" s="127"/>
      <c r="N165" s="143"/>
      <c r="O165" s="143"/>
      <c r="P165" s="39" t="str">
        <f t="shared" si="26"/>
        <v/>
      </c>
      <c r="Q165" s="39" t="str">
        <f t="shared" si="27"/>
        <v/>
      </c>
      <c r="R165" s="39" t="str">
        <f t="shared" si="28"/>
        <v/>
      </c>
      <c r="S165" s="168" t="str">
        <f t="shared" si="29"/>
        <v/>
      </c>
      <c r="T165" s="140"/>
      <c r="U165" s="39" t="str">
        <f t="shared" si="30"/>
        <v/>
      </c>
      <c r="V165" s="39"/>
      <c r="W165" s="138"/>
    </row>
    <row r="166" spans="2:23" ht="18" customHeight="1" x14ac:dyDescent="0.15">
      <c r="B166" s="144" t="str">
        <f t="shared" ca="1" si="31"/>
        <v>-</v>
      </c>
      <c r="C166" s="135"/>
      <c r="D166" s="135"/>
      <c r="E166" s="141"/>
      <c r="F166" s="139"/>
      <c r="G166" s="126"/>
      <c r="H166" s="126"/>
      <c r="I166" s="126"/>
      <c r="J166" s="126"/>
      <c r="K166" s="127"/>
      <c r="L166" s="127"/>
      <c r="M166" s="127"/>
      <c r="N166" s="143"/>
      <c r="O166" s="143"/>
      <c r="P166" s="39" t="str">
        <f t="shared" si="26"/>
        <v/>
      </c>
      <c r="Q166" s="39" t="str">
        <f t="shared" si="27"/>
        <v/>
      </c>
      <c r="R166" s="39" t="str">
        <f t="shared" si="28"/>
        <v/>
      </c>
      <c r="S166" s="168" t="str">
        <f t="shared" si="29"/>
        <v/>
      </c>
      <c r="T166" s="140"/>
      <c r="U166" s="39" t="str">
        <f t="shared" si="30"/>
        <v/>
      </c>
      <c r="V166" s="39"/>
      <c r="W166" s="138"/>
    </row>
    <row r="167" spans="2:23" ht="18" customHeight="1" x14ac:dyDescent="0.15">
      <c r="B167" s="144" t="str">
        <f t="shared" ca="1" si="31"/>
        <v>-</v>
      </c>
      <c r="C167" s="135"/>
      <c r="D167" s="135"/>
      <c r="E167" s="141"/>
      <c r="F167" s="139"/>
      <c r="G167" s="126"/>
      <c r="H167" s="126"/>
      <c r="I167" s="126"/>
      <c r="J167" s="126"/>
      <c r="K167" s="127"/>
      <c r="L167" s="127"/>
      <c r="M167" s="127"/>
      <c r="N167" s="143"/>
      <c r="O167" s="143"/>
      <c r="P167" s="39" t="str">
        <f t="shared" si="26"/>
        <v/>
      </c>
      <c r="Q167" s="39" t="str">
        <f t="shared" si="27"/>
        <v/>
      </c>
      <c r="R167" s="39" t="str">
        <f t="shared" si="28"/>
        <v/>
      </c>
      <c r="S167" s="168" t="str">
        <f t="shared" si="29"/>
        <v/>
      </c>
      <c r="T167" s="140"/>
      <c r="U167" s="39" t="str">
        <f t="shared" si="30"/>
        <v/>
      </c>
      <c r="V167" s="39"/>
      <c r="W167" s="138"/>
    </row>
    <row r="168" spans="2:23" ht="18" customHeight="1" x14ac:dyDescent="0.15">
      <c r="B168" s="144" t="str">
        <f t="shared" ca="1" si="31"/>
        <v>-</v>
      </c>
      <c r="C168" s="135"/>
      <c r="D168" s="135"/>
      <c r="E168" s="141"/>
      <c r="F168" s="139"/>
      <c r="G168" s="126"/>
      <c r="H168" s="126"/>
      <c r="I168" s="126"/>
      <c r="J168" s="126"/>
      <c r="K168" s="127"/>
      <c r="L168" s="127"/>
      <c r="M168" s="127"/>
      <c r="N168" s="143"/>
      <c r="O168" s="143"/>
      <c r="P168" s="39" t="str">
        <f t="shared" si="26"/>
        <v/>
      </c>
      <c r="Q168" s="39" t="str">
        <f t="shared" si="27"/>
        <v/>
      </c>
      <c r="R168" s="39" t="str">
        <f t="shared" si="28"/>
        <v/>
      </c>
      <c r="S168" s="168" t="str">
        <f t="shared" si="29"/>
        <v/>
      </c>
      <c r="T168" s="140"/>
      <c r="U168" s="39" t="str">
        <f t="shared" si="30"/>
        <v/>
      </c>
      <c r="V168" s="39"/>
      <c r="W168" s="138"/>
    </row>
    <row r="169" spans="2:23" ht="18" customHeight="1" x14ac:dyDescent="0.15">
      <c r="B169" s="144" t="str">
        <f t="shared" ca="1" si="31"/>
        <v>-</v>
      </c>
      <c r="C169" s="135"/>
      <c r="D169" s="135"/>
      <c r="E169" s="141"/>
      <c r="F169" s="139"/>
      <c r="G169" s="126"/>
      <c r="H169" s="126"/>
      <c r="I169" s="126"/>
      <c r="J169" s="126"/>
      <c r="K169" s="127"/>
      <c r="L169" s="127"/>
      <c r="M169" s="127"/>
      <c r="N169" s="143"/>
      <c r="O169" s="143"/>
      <c r="P169" s="39" t="str">
        <f t="shared" si="26"/>
        <v/>
      </c>
      <c r="Q169" s="39" t="str">
        <f t="shared" si="27"/>
        <v/>
      </c>
      <c r="R169" s="39" t="str">
        <f t="shared" si="28"/>
        <v/>
      </c>
      <c r="S169" s="168" t="str">
        <f t="shared" si="29"/>
        <v/>
      </c>
      <c r="T169" s="140"/>
      <c r="U169" s="39" t="str">
        <f t="shared" si="30"/>
        <v/>
      </c>
      <c r="V169" s="39"/>
      <c r="W169" s="138"/>
    </row>
    <row r="170" spans="2:23" ht="18" customHeight="1" x14ac:dyDescent="0.15">
      <c r="B170" s="144" t="str">
        <f t="shared" ca="1" si="31"/>
        <v>-</v>
      </c>
      <c r="C170" s="135"/>
      <c r="D170" s="135"/>
      <c r="E170" s="141"/>
      <c r="F170" s="139"/>
      <c r="G170" s="126"/>
      <c r="H170" s="126"/>
      <c r="I170" s="126"/>
      <c r="J170" s="126"/>
      <c r="K170" s="127"/>
      <c r="L170" s="127"/>
      <c r="M170" s="127"/>
      <c r="N170" s="143"/>
      <c r="O170" s="143"/>
      <c r="P170" s="39" t="str">
        <f t="shared" si="26"/>
        <v/>
      </c>
      <c r="Q170" s="39" t="str">
        <f t="shared" si="27"/>
        <v/>
      </c>
      <c r="R170" s="39" t="str">
        <f t="shared" si="28"/>
        <v/>
      </c>
      <c r="S170" s="168" t="str">
        <f t="shared" si="29"/>
        <v/>
      </c>
      <c r="T170" s="140"/>
      <c r="U170" s="39" t="str">
        <f t="shared" si="30"/>
        <v/>
      </c>
      <c r="V170" s="39"/>
      <c r="W170" s="138"/>
    </row>
    <row r="171" spans="2:23" ht="18" customHeight="1" x14ac:dyDescent="0.15">
      <c r="B171" s="144" t="str">
        <f t="shared" ca="1" si="31"/>
        <v>-</v>
      </c>
      <c r="C171" s="135"/>
      <c r="D171" s="135"/>
      <c r="E171" s="141"/>
      <c r="F171" s="139"/>
      <c r="G171" s="126"/>
      <c r="H171" s="126"/>
      <c r="I171" s="126"/>
      <c r="J171" s="126"/>
      <c r="K171" s="127"/>
      <c r="L171" s="127"/>
      <c r="M171" s="127"/>
      <c r="N171" s="143"/>
      <c r="O171" s="143"/>
      <c r="P171" s="39" t="str">
        <f t="shared" si="26"/>
        <v/>
      </c>
      <c r="Q171" s="39" t="str">
        <f t="shared" si="27"/>
        <v/>
      </c>
      <c r="R171" s="39" t="str">
        <f t="shared" si="28"/>
        <v/>
      </c>
      <c r="S171" s="168" t="str">
        <f t="shared" si="29"/>
        <v/>
      </c>
      <c r="T171" s="140"/>
      <c r="U171" s="39" t="str">
        <f t="shared" si="30"/>
        <v/>
      </c>
      <c r="V171" s="39"/>
      <c r="W171" s="138"/>
    </row>
    <row r="172" spans="2:23" ht="18" customHeight="1" x14ac:dyDescent="0.15">
      <c r="B172" s="144" t="str">
        <f t="shared" ca="1" si="31"/>
        <v>-</v>
      </c>
      <c r="C172" s="135"/>
      <c r="D172" s="135"/>
      <c r="E172" s="141"/>
      <c r="F172" s="139"/>
      <c r="G172" s="126"/>
      <c r="H172" s="126"/>
      <c r="I172" s="126"/>
      <c r="J172" s="126"/>
      <c r="K172" s="127"/>
      <c r="L172" s="127"/>
      <c r="M172" s="127"/>
      <c r="N172" s="143"/>
      <c r="O172" s="143"/>
      <c r="P172" s="39" t="str">
        <f t="shared" si="26"/>
        <v/>
      </c>
      <c r="Q172" s="39" t="str">
        <f t="shared" si="27"/>
        <v/>
      </c>
      <c r="R172" s="39" t="str">
        <f t="shared" si="28"/>
        <v/>
      </c>
      <c r="S172" s="168" t="str">
        <f t="shared" si="29"/>
        <v/>
      </c>
      <c r="T172" s="140"/>
      <c r="U172" s="39" t="str">
        <f t="shared" si="30"/>
        <v/>
      </c>
      <c r="V172" s="39"/>
      <c r="W172" s="138"/>
    </row>
    <row r="173" spans="2:23" ht="18" customHeight="1" x14ac:dyDescent="0.15">
      <c r="B173" s="144" t="str">
        <f t="shared" ca="1" si="31"/>
        <v>-</v>
      </c>
      <c r="C173" s="135"/>
      <c r="D173" s="135"/>
      <c r="E173" s="141"/>
      <c r="F173" s="139"/>
      <c r="G173" s="126"/>
      <c r="H173" s="126"/>
      <c r="I173" s="126"/>
      <c r="J173" s="126"/>
      <c r="K173" s="127"/>
      <c r="L173" s="127"/>
      <c r="M173" s="127"/>
      <c r="N173" s="143"/>
      <c r="O173" s="143"/>
      <c r="P173" s="39" t="str">
        <f t="shared" si="26"/>
        <v/>
      </c>
      <c r="Q173" s="39" t="str">
        <f t="shared" si="27"/>
        <v/>
      </c>
      <c r="R173" s="39" t="str">
        <f t="shared" si="28"/>
        <v/>
      </c>
      <c r="S173" s="168" t="str">
        <f t="shared" si="29"/>
        <v/>
      </c>
      <c r="T173" s="140"/>
      <c r="U173" s="39" t="str">
        <f t="shared" si="30"/>
        <v/>
      </c>
      <c r="V173" s="39"/>
      <c r="W173" s="138"/>
    </row>
    <row r="174" spans="2:23" ht="18" customHeight="1" x14ac:dyDescent="0.15">
      <c r="B174" s="144" t="str">
        <f t="shared" ca="1" si="31"/>
        <v>-</v>
      </c>
      <c r="C174" s="135"/>
      <c r="D174" s="135"/>
      <c r="E174" s="141"/>
      <c r="F174" s="139"/>
      <c r="G174" s="126"/>
      <c r="H174" s="126"/>
      <c r="I174" s="126"/>
      <c r="J174" s="126"/>
      <c r="K174" s="127"/>
      <c r="L174" s="127"/>
      <c r="M174" s="127"/>
      <c r="N174" s="143"/>
      <c r="O174" s="143"/>
      <c r="P174" s="39" t="str">
        <f t="shared" si="26"/>
        <v/>
      </c>
      <c r="Q174" s="39" t="str">
        <f t="shared" si="27"/>
        <v/>
      </c>
      <c r="R174" s="39" t="str">
        <f t="shared" si="28"/>
        <v/>
      </c>
      <c r="S174" s="168" t="str">
        <f t="shared" si="29"/>
        <v/>
      </c>
      <c r="T174" s="140"/>
      <c r="U174" s="39" t="str">
        <f t="shared" si="30"/>
        <v/>
      </c>
      <c r="V174" s="39"/>
      <c r="W174" s="138"/>
    </row>
    <row r="175" spans="2:23" ht="18" customHeight="1" x14ac:dyDescent="0.15">
      <c r="B175" s="144" t="str">
        <f t="shared" ca="1" si="31"/>
        <v>-</v>
      </c>
      <c r="C175" s="135"/>
      <c r="D175" s="135"/>
      <c r="E175" s="141"/>
      <c r="F175" s="139"/>
      <c r="G175" s="126"/>
      <c r="H175" s="126"/>
      <c r="I175" s="126"/>
      <c r="J175" s="126"/>
      <c r="K175" s="127"/>
      <c r="L175" s="127"/>
      <c r="M175" s="127"/>
      <c r="N175" s="143"/>
      <c r="O175" s="143"/>
      <c r="P175" s="39" t="str">
        <f t="shared" si="26"/>
        <v/>
      </c>
      <c r="Q175" s="39" t="str">
        <f t="shared" si="27"/>
        <v/>
      </c>
      <c r="R175" s="39" t="str">
        <f t="shared" si="28"/>
        <v/>
      </c>
      <c r="S175" s="168" t="str">
        <f t="shared" si="29"/>
        <v/>
      </c>
      <c r="T175" s="140"/>
      <c r="U175" s="39" t="str">
        <f t="shared" si="30"/>
        <v/>
      </c>
      <c r="V175" s="39"/>
      <c r="W175" s="138"/>
    </row>
    <row r="176" spans="2:23" ht="18" customHeight="1" x14ac:dyDescent="0.15">
      <c r="B176" s="144" t="str">
        <f t="shared" ca="1" si="31"/>
        <v>-</v>
      </c>
      <c r="C176" s="135"/>
      <c r="D176" s="135"/>
      <c r="E176" s="141"/>
      <c r="F176" s="139"/>
      <c r="G176" s="126"/>
      <c r="H176" s="126"/>
      <c r="I176" s="126"/>
      <c r="J176" s="126"/>
      <c r="K176" s="127"/>
      <c r="L176" s="127"/>
      <c r="M176" s="127"/>
      <c r="N176" s="143"/>
      <c r="O176" s="143"/>
      <c r="P176" s="39" t="str">
        <f t="shared" si="26"/>
        <v/>
      </c>
      <c r="Q176" s="39" t="str">
        <f t="shared" si="27"/>
        <v/>
      </c>
      <c r="R176" s="39" t="str">
        <f t="shared" si="28"/>
        <v/>
      </c>
      <c r="S176" s="168" t="str">
        <f t="shared" si="29"/>
        <v/>
      </c>
      <c r="T176" s="140"/>
      <c r="U176" s="39" t="str">
        <f t="shared" si="30"/>
        <v/>
      </c>
      <c r="V176" s="39"/>
      <c r="W176" s="138"/>
    </row>
    <row r="177" spans="2:23" ht="18" customHeight="1" x14ac:dyDescent="0.15">
      <c r="B177" s="144" t="str">
        <f t="shared" ca="1" si="31"/>
        <v>-</v>
      </c>
      <c r="C177" s="135"/>
      <c r="D177" s="135"/>
      <c r="E177" s="141"/>
      <c r="F177" s="139"/>
      <c r="G177" s="126"/>
      <c r="H177" s="126"/>
      <c r="I177" s="126"/>
      <c r="J177" s="126"/>
      <c r="K177" s="127"/>
      <c r="L177" s="127"/>
      <c r="M177" s="127"/>
      <c r="N177" s="143"/>
      <c r="O177" s="143"/>
      <c r="P177" s="39" t="str">
        <f t="shared" si="26"/>
        <v/>
      </c>
      <c r="Q177" s="39" t="str">
        <f t="shared" si="27"/>
        <v/>
      </c>
      <c r="R177" s="39" t="str">
        <f t="shared" si="28"/>
        <v/>
      </c>
      <c r="S177" s="168" t="str">
        <f t="shared" si="29"/>
        <v/>
      </c>
      <c r="T177" s="140"/>
      <c r="U177" s="39" t="str">
        <f t="shared" si="30"/>
        <v/>
      </c>
      <c r="V177" s="39"/>
      <c r="W177" s="138"/>
    </row>
    <row r="178" spans="2:23" ht="18" customHeight="1" x14ac:dyDescent="0.15">
      <c r="B178" s="144" t="str">
        <f t="shared" ca="1" si="31"/>
        <v>-</v>
      </c>
      <c r="C178" s="135"/>
      <c r="D178" s="135"/>
      <c r="E178" s="141"/>
      <c r="F178" s="139"/>
      <c r="G178" s="126"/>
      <c r="H178" s="126"/>
      <c r="I178" s="126"/>
      <c r="J178" s="126"/>
      <c r="K178" s="127"/>
      <c r="L178" s="127"/>
      <c r="M178" s="127"/>
      <c r="N178" s="143"/>
      <c r="O178" s="143"/>
      <c r="P178" s="39" t="str">
        <f t="shared" si="26"/>
        <v/>
      </c>
      <c r="Q178" s="39" t="str">
        <f t="shared" si="27"/>
        <v/>
      </c>
      <c r="R178" s="39" t="str">
        <f t="shared" si="28"/>
        <v/>
      </c>
      <c r="S178" s="168" t="str">
        <f t="shared" si="29"/>
        <v/>
      </c>
      <c r="T178" s="140"/>
      <c r="U178" s="39" t="str">
        <f t="shared" si="30"/>
        <v/>
      </c>
      <c r="V178" s="39"/>
      <c r="W178" s="138"/>
    </row>
    <row r="179" spans="2:23" ht="18" customHeight="1" x14ac:dyDescent="0.15">
      <c r="B179" s="144" t="str">
        <f t="shared" ca="1" si="31"/>
        <v>-</v>
      </c>
      <c r="C179" s="135"/>
      <c r="D179" s="135"/>
      <c r="E179" s="141"/>
      <c r="F179" s="139"/>
      <c r="G179" s="126"/>
      <c r="H179" s="126"/>
      <c r="I179" s="126"/>
      <c r="J179" s="126"/>
      <c r="K179" s="127"/>
      <c r="L179" s="127"/>
      <c r="M179" s="127"/>
      <c r="N179" s="143"/>
      <c r="O179" s="143"/>
      <c r="P179" s="39" t="str">
        <f t="shared" si="26"/>
        <v/>
      </c>
      <c r="Q179" s="39" t="str">
        <f t="shared" si="27"/>
        <v/>
      </c>
      <c r="R179" s="39" t="str">
        <f t="shared" si="28"/>
        <v/>
      </c>
      <c r="S179" s="168" t="str">
        <f t="shared" si="29"/>
        <v/>
      </c>
      <c r="T179" s="140"/>
      <c r="U179" s="39" t="str">
        <f t="shared" si="30"/>
        <v/>
      </c>
      <c r="V179" s="39"/>
      <c r="W179" s="138"/>
    </row>
    <row r="180" spans="2:23" ht="18" customHeight="1" x14ac:dyDescent="0.15">
      <c r="B180" s="144" t="str">
        <f t="shared" ca="1" si="31"/>
        <v>-</v>
      </c>
      <c r="C180" s="135"/>
      <c r="D180" s="135"/>
      <c r="E180" s="141"/>
      <c r="F180" s="139"/>
      <c r="G180" s="126"/>
      <c r="H180" s="126"/>
      <c r="I180" s="126"/>
      <c r="J180" s="126"/>
      <c r="K180" s="127"/>
      <c r="L180" s="127"/>
      <c r="M180" s="127"/>
      <c r="N180" s="143"/>
      <c r="O180" s="143"/>
      <c r="P180" s="39" t="str">
        <f t="shared" si="26"/>
        <v/>
      </c>
      <c r="Q180" s="39" t="str">
        <f t="shared" si="27"/>
        <v/>
      </c>
      <c r="R180" s="39" t="str">
        <f t="shared" si="28"/>
        <v/>
      </c>
      <c r="S180" s="168" t="str">
        <f t="shared" si="29"/>
        <v/>
      </c>
      <c r="T180" s="140"/>
      <c r="U180" s="39" t="str">
        <f t="shared" si="30"/>
        <v/>
      </c>
      <c r="V180" s="39"/>
      <c r="W180" s="138"/>
    </row>
    <row r="181" spans="2:23" ht="18" customHeight="1" x14ac:dyDescent="0.15">
      <c r="B181" s="144" t="str">
        <f t="shared" ca="1" si="31"/>
        <v>-</v>
      </c>
      <c r="C181" s="135"/>
      <c r="D181" s="135"/>
      <c r="E181" s="141"/>
      <c r="F181" s="139"/>
      <c r="G181" s="126"/>
      <c r="H181" s="126"/>
      <c r="I181" s="126"/>
      <c r="J181" s="126"/>
      <c r="K181" s="127"/>
      <c r="L181" s="127"/>
      <c r="M181" s="127"/>
      <c r="N181" s="143"/>
      <c r="O181" s="143"/>
      <c r="P181" s="39" t="str">
        <f t="shared" si="26"/>
        <v/>
      </c>
      <c r="Q181" s="39" t="str">
        <f t="shared" si="27"/>
        <v/>
      </c>
      <c r="R181" s="39" t="str">
        <f t="shared" si="28"/>
        <v/>
      </c>
      <c r="S181" s="168" t="str">
        <f t="shared" si="29"/>
        <v/>
      </c>
      <c r="T181" s="140"/>
      <c r="U181" s="39" t="str">
        <f t="shared" si="30"/>
        <v/>
      </c>
      <c r="V181" s="39"/>
      <c r="W181" s="138"/>
    </row>
    <row r="182" spans="2:23" ht="18" customHeight="1" x14ac:dyDescent="0.15">
      <c r="B182" s="144" t="str">
        <f t="shared" ca="1" si="31"/>
        <v>-</v>
      </c>
      <c r="C182" s="135"/>
      <c r="D182" s="135"/>
      <c r="E182" s="141"/>
      <c r="F182" s="139"/>
      <c r="G182" s="126"/>
      <c r="H182" s="126"/>
      <c r="I182" s="126"/>
      <c r="J182" s="126"/>
      <c r="K182" s="127"/>
      <c r="L182" s="127"/>
      <c r="M182" s="127"/>
      <c r="N182" s="143"/>
      <c r="O182" s="143"/>
      <c r="P182" s="39" t="str">
        <f t="shared" si="26"/>
        <v/>
      </c>
      <c r="Q182" s="39" t="str">
        <f t="shared" si="27"/>
        <v/>
      </c>
      <c r="R182" s="39" t="str">
        <f t="shared" si="28"/>
        <v/>
      </c>
      <c r="S182" s="168" t="str">
        <f t="shared" si="29"/>
        <v/>
      </c>
      <c r="T182" s="140"/>
      <c r="U182" s="39" t="str">
        <f t="shared" si="30"/>
        <v/>
      </c>
      <c r="V182" s="39"/>
      <c r="W182" s="138"/>
    </row>
    <row r="183" spans="2:23" ht="18" customHeight="1" x14ac:dyDescent="0.15">
      <c r="B183" s="144" t="str">
        <f t="shared" ca="1" si="31"/>
        <v>-</v>
      </c>
      <c r="C183" s="135"/>
      <c r="D183" s="135"/>
      <c r="E183" s="141"/>
      <c r="F183" s="139"/>
      <c r="G183" s="126"/>
      <c r="H183" s="126"/>
      <c r="I183" s="126"/>
      <c r="J183" s="126"/>
      <c r="K183" s="127"/>
      <c r="L183" s="127"/>
      <c r="M183" s="127"/>
      <c r="N183" s="143"/>
      <c r="O183" s="143"/>
      <c r="P183" s="39" t="str">
        <f t="shared" si="26"/>
        <v/>
      </c>
      <c r="Q183" s="39" t="str">
        <f t="shared" si="27"/>
        <v/>
      </c>
      <c r="R183" s="39" t="str">
        <f t="shared" si="28"/>
        <v/>
      </c>
      <c r="S183" s="168" t="str">
        <f t="shared" si="29"/>
        <v/>
      </c>
      <c r="T183" s="140"/>
      <c r="U183" s="39" t="str">
        <f t="shared" si="30"/>
        <v/>
      </c>
      <c r="V183" s="39"/>
      <c r="W183" s="138"/>
    </row>
    <row r="184" spans="2:23" ht="18" customHeight="1" x14ac:dyDescent="0.15">
      <c r="B184" s="144" t="str">
        <f t="shared" ca="1" si="31"/>
        <v>-</v>
      </c>
      <c r="C184" s="135"/>
      <c r="D184" s="135"/>
      <c r="E184" s="141"/>
      <c r="F184" s="139"/>
      <c r="G184" s="126"/>
      <c r="H184" s="126"/>
      <c r="I184" s="126"/>
      <c r="J184" s="126"/>
      <c r="K184" s="127"/>
      <c r="L184" s="127"/>
      <c r="M184" s="127"/>
      <c r="N184" s="143"/>
      <c r="O184" s="143"/>
      <c r="P184" s="39" t="str">
        <f t="shared" si="26"/>
        <v/>
      </c>
      <c r="Q184" s="39" t="str">
        <f t="shared" si="27"/>
        <v/>
      </c>
      <c r="R184" s="39" t="str">
        <f t="shared" si="28"/>
        <v/>
      </c>
      <c r="S184" s="168" t="str">
        <f t="shared" si="29"/>
        <v/>
      </c>
      <c r="T184" s="140"/>
      <c r="U184" s="39" t="str">
        <f t="shared" si="30"/>
        <v/>
      </c>
      <c r="V184" s="39"/>
      <c r="W184" s="138"/>
    </row>
    <row r="185" spans="2:23" ht="18" customHeight="1" x14ac:dyDescent="0.15">
      <c r="B185" s="144" t="str">
        <f t="shared" ca="1" si="31"/>
        <v>-</v>
      </c>
      <c r="C185" s="135"/>
      <c r="D185" s="135"/>
      <c r="E185" s="141"/>
      <c r="F185" s="139"/>
      <c r="G185" s="126"/>
      <c r="H185" s="126"/>
      <c r="I185" s="126"/>
      <c r="J185" s="126"/>
      <c r="K185" s="127"/>
      <c r="L185" s="127"/>
      <c r="M185" s="127"/>
      <c r="N185" s="143"/>
      <c r="O185" s="143"/>
      <c r="P185" s="39" t="str">
        <f t="shared" si="26"/>
        <v/>
      </c>
      <c r="Q185" s="39" t="str">
        <f t="shared" si="27"/>
        <v/>
      </c>
      <c r="R185" s="39" t="str">
        <f t="shared" si="28"/>
        <v/>
      </c>
      <c r="S185" s="168" t="str">
        <f t="shared" si="29"/>
        <v/>
      </c>
      <c r="T185" s="140"/>
      <c r="U185" s="39" t="str">
        <f t="shared" si="30"/>
        <v/>
      </c>
      <c r="V185" s="39"/>
      <c r="W185" s="138"/>
    </row>
    <row r="186" spans="2:23" ht="18" customHeight="1" x14ac:dyDescent="0.15">
      <c r="B186" s="144" t="str">
        <f t="shared" ca="1" si="31"/>
        <v>-</v>
      </c>
      <c r="C186" s="135"/>
      <c r="D186" s="135"/>
      <c r="E186" s="141"/>
      <c r="F186" s="139"/>
      <c r="G186" s="126"/>
      <c r="H186" s="126"/>
      <c r="I186" s="126"/>
      <c r="J186" s="126"/>
      <c r="K186" s="127"/>
      <c r="L186" s="127"/>
      <c r="M186" s="127"/>
      <c r="N186" s="143"/>
      <c r="O186" s="143"/>
      <c r="P186" s="39" t="str">
        <f t="shared" si="26"/>
        <v/>
      </c>
      <c r="Q186" s="39" t="str">
        <f t="shared" si="27"/>
        <v/>
      </c>
      <c r="R186" s="39" t="str">
        <f t="shared" si="28"/>
        <v/>
      </c>
      <c r="S186" s="168" t="str">
        <f t="shared" si="29"/>
        <v/>
      </c>
      <c r="T186" s="140"/>
      <c r="U186" s="39" t="str">
        <f t="shared" si="30"/>
        <v/>
      </c>
      <c r="V186" s="39"/>
      <c r="W186" s="138"/>
    </row>
    <row r="187" spans="2:23" ht="18" customHeight="1" x14ac:dyDescent="0.15">
      <c r="B187" s="144" t="str">
        <f t="shared" ca="1" si="31"/>
        <v>-</v>
      </c>
      <c r="C187" s="135"/>
      <c r="D187" s="135"/>
      <c r="E187" s="141"/>
      <c r="F187" s="139"/>
      <c r="G187" s="126"/>
      <c r="H187" s="126"/>
      <c r="I187" s="126"/>
      <c r="J187" s="126"/>
      <c r="K187" s="127"/>
      <c r="L187" s="127"/>
      <c r="M187" s="127"/>
      <c r="N187" s="143"/>
      <c r="O187" s="143"/>
      <c r="P187" s="39" t="str">
        <f t="shared" si="26"/>
        <v/>
      </c>
      <c r="Q187" s="39" t="str">
        <f t="shared" si="27"/>
        <v/>
      </c>
      <c r="R187" s="39" t="str">
        <f t="shared" si="28"/>
        <v/>
      </c>
      <c r="S187" s="168" t="str">
        <f t="shared" si="29"/>
        <v/>
      </c>
      <c r="T187" s="140"/>
      <c r="U187" s="39" t="str">
        <f t="shared" si="30"/>
        <v/>
      </c>
      <c r="V187" s="39"/>
      <c r="W187" s="138"/>
    </row>
    <row r="188" spans="2:23" ht="18" customHeight="1" x14ac:dyDescent="0.15">
      <c r="B188" s="144" t="str">
        <f t="shared" ca="1" si="31"/>
        <v>-</v>
      </c>
      <c r="C188" s="135"/>
      <c r="D188" s="135"/>
      <c r="E188" s="141"/>
      <c r="F188" s="139"/>
      <c r="G188" s="126"/>
      <c r="H188" s="126"/>
      <c r="I188" s="126"/>
      <c r="J188" s="126"/>
      <c r="K188" s="127"/>
      <c r="L188" s="127"/>
      <c r="M188" s="127"/>
      <c r="N188" s="143"/>
      <c r="O188" s="143"/>
      <c r="P188" s="39" t="str">
        <f t="shared" si="26"/>
        <v/>
      </c>
      <c r="Q188" s="39" t="str">
        <f t="shared" si="27"/>
        <v/>
      </c>
      <c r="R188" s="39" t="str">
        <f t="shared" si="28"/>
        <v/>
      </c>
      <c r="S188" s="168" t="str">
        <f t="shared" si="29"/>
        <v/>
      </c>
      <c r="T188" s="140"/>
      <c r="U188" s="39" t="str">
        <f t="shared" si="30"/>
        <v/>
      </c>
      <c r="V188" s="39"/>
      <c r="W188" s="138"/>
    </row>
    <row r="189" spans="2:23" ht="18" customHeight="1" x14ac:dyDescent="0.15">
      <c r="B189" s="144" t="str">
        <f t="shared" ca="1" si="31"/>
        <v>-</v>
      </c>
      <c r="C189" s="135"/>
      <c r="D189" s="135"/>
      <c r="E189" s="141"/>
      <c r="F189" s="139"/>
      <c r="G189" s="126"/>
      <c r="H189" s="126"/>
      <c r="I189" s="126"/>
      <c r="J189" s="126"/>
      <c r="K189" s="127"/>
      <c r="L189" s="127"/>
      <c r="M189" s="127"/>
      <c r="N189" s="143"/>
      <c r="O189" s="143"/>
      <c r="P189" s="39" t="str">
        <f t="shared" si="26"/>
        <v/>
      </c>
      <c r="Q189" s="39" t="str">
        <f t="shared" si="27"/>
        <v/>
      </c>
      <c r="R189" s="39" t="str">
        <f t="shared" si="28"/>
        <v/>
      </c>
      <c r="S189" s="168" t="str">
        <f t="shared" si="29"/>
        <v/>
      </c>
      <c r="T189" s="140"/>
      <c r="U189" s="39" t="str">
        <f t="shared" si="30"/>
        <v/>
      </c>
      <c r="V189" s="39"/>
      <c r="W189" s="138"/>
    </row>
    <row r="190" spans="2:23" ht="18" customHeight="1" x14ac:dyDescent="0.15">
      <c r="B190" s="144" t="str">
        <f t="shared" ca="1" si="31"/>
        <v>-</v>
      </c>
      <c r="C190" s="135"/>
      <c r="D190" s="135"/>
      <c r="E190" s="141"/>
      <c r="F190" s="139"/>
      <c r="G190" s="126"/>
      <c r="H190" s="126"/>
      <c r="I190" s="126"/>
      <c r="J190" s="126"/>
      <c r="K190" s="127"/>
      <c r="L190" s="127"/>
      <c r="M190" s="127"/>
      <c r="N190" s="143"/>
      <c r="O190" s="143"/>
      <c r="P190" s="39" t="str">
        <f t="shared" si="26"/>
        <v/>
      </c>
      <c r="Q190" s="39" t="str">
        <f t="shared" si="27"/>
        <v/>
      </c>
      <c r="R190" s="39" t="str">
        <f t="shared" si="28"/>
        <v/>
      </c>
      <c r="S190" s="168" t="str">
        <f t="shared" si="29"/>
        <v/>
      </c>
      <c r="T190" s="140"/>
      <c r="U190" s="39" t="str">
        <f t="shared" si="30"/>
        <v/>
      </c>
      <c r="V190" s="39"/>
      <c r="W190" s="138"/>
    </row>
    <row r="191" spans="2:23" ht="18" customHeight="1" x14ac:dyDescent="0.15">
      <c r="B191" s="144" t="str">
        <f t="shared" ca="1" si="31"/>
        <v>-</v>
      </c>
      <c r="C191" s="135"/>
      <c r="D191" s="135"/>
      <c r="E191" s="141"/>
      <c r="F191" s="139"/>
      <c r="G191" s="126"/>
      <c r="H191" s="126"/>
      <c r="I191" s="126"/>
      <c r="J191" s="126"/>
      <c r="K191" s="127"/>
      <c r="L191" s="127"/>
      <c r="M191" s="127"/>
      <c r="N191" s="143"/>
      <c r="O191" s="143"/>
      <c r="P191" s="39" t="str">
        <f t="shared" si="26"/>
        <v/>
      </c>
      <c r="Q191" s="39" t="str">
        <f t="shared" si="27"/>
        <v/>
      </c>
      <c r="R191" s="39" t="str">
        <f t="shared" si="28"/>
        <v/>
      </c>
      <c r="S191" s="168" t="str">
        <f t="shared" si="29"/>
        <v/>
      </c>
      <c r="T191" s="140"/>
      <c r="U191" s="39" t="str">
        <f t="shared" si="30"/>
        <v/>
      </c>
      <c r="V191" s="39"/>
      <c r="W191" s="138"/>
    </row>
    <row r="192" spans="2:23" ht="18" customHeight="1" x14ac:dyDescent="0.15">
      <c r="B192" s="144" t="str">
        <f t="shared" ca="1" si="31"/>
        <v>-</v>
      </c>
      <c r="C192" s="135"/>
      <c r="D192" s="135"/>
      <c r="E192" s="141"/>
      <c r="F192" s="139"/>
      <c r="G192" s="126"/>
      <c r="H192" s="126"/>
      <c r="I192" s="126"/>
      <c r="J192" s="126"/>
      <c r="K192" s="127"/>
      <c r="L192" s="127"/>
      <c r="M192" s="127"/>
      <c r="N192" s="143"/>
      <c r="O192" s="143"/>
      <c r="P192" s="39" t="str">
        <f t="shared" si="26"/>
        <v/>
      </c>
      <c r="Q192" s="39" t="str">
        <f t="shared" si="27"/>
        <v/>
      </c>
      <c r="R192" s="39" t="str">
        <f t="shared" si="28"/>
        <v/>
      </c>
      <c r="S192" s="168" t="str">
        <f t="shared" si="29"/>
        <v/>
      </c>
      <c r="T192" s="140"/>
      <c r="U192" s="39" t="str">
        <f t="shared" si="30"/>
        <v/>
      </c>
      <c r="V192" s="39"/>
      <c r="W192" s="138"/>
    </row>
    <row r="193" spans="2:23" ht="18" customHeight="1" x14ac:dyDescent="0.15">
      <c r="B193" s="144" t="str">
        <f t="shared" ca="1" si="31"/>
        <v>-</v>
      </c>
      <c r="C193" s="135"/>
      <c r="D193" s="135"/>
      <c r="E193" s="141"/>
      <c r="F193" s="139"/>
      <c r="G193" s="126"/>
      <c r="H193" s="126"/>
      <c r="I193" s="126"/>
      <c r="J193" s="126"/>
      <c r="K193" s="127"/>
      <c r="L193" s="127"/>
      <c r="M193" s="127"/>
      <c r="N193" s="143"/>
      <c r="O193" s="143"/>
      <c r="P193" s="39" t="str">
        <f t="shared" si="26"/>
        <v/>
      </c>
      <c r="Q193" s="39" t="str">
        <f t="shared" si="27"/>
        <v/>
      </c>
      <c r="R193" s="39" t="str">
        <f t="shared" si="28"/>
        <v/>
      </c>
      <c r="S193" s="168" t="str">
        <f t="shared" si="29"/>
        <v/>
      </c>
      <c r="T193" s="140"/>
      <c r="U193" s="39" t="str">
        <f t="shared" si="30"/>
        <v/>
      </c>
      <c r="V193" s="39"/>
      <c r="W193" s="138"/>
    </row>
    <row r="194" spans="2:23" ht="18" customHeight="1" x14ac:dyDescent="0.15">
      <c r="B194" s="144" t="str">
        <f t="shared" ca="1" si="31"/>
        <v>-</v>
      </c>
      <c r="C194" s="135"/>
      <c r="D194" s="135"/>
      <c r="E194" s="141"/>
      <c r="F194" s="139"/>
      <c r="G194" s="126"/>
      <c r="H194" s="126"/>
      <c r="I194" s="126"/>
      <c r="J194" s="126"/>
      <c r="K194" s="127"/>
      <c r="L194" s="127"/>
      <c r="M194" s="127"/>
      <c r="N194" s="143"/>
      <c r="O194" s="143"/>
      <c r="P194" s="39" t="str">
        <f t="shared" ref="P194:P210" si="32">IF(OR(ISNUMBER(K194),ISNUMBER(L194),ISNUMBER(M194),ISNUMBER(N194),ISNUMBER(O194)),MIN(K194:O194),"")</f>
        <v/>
      </c>
      <c r="Q194" s="39" t="str">
        <f t="shared" ref="Q194:Q210" si="33">IF(OR(ISNUMBER(K194),ISNUMBER(L194),ISNUMBER(M194),ISNUMBER(N194),ISNUMBER(O194)),AVERAGE(K194:O194),"")</f>
        <v/>
      </c>
      <c r="R194" s="39" t="str">
        <f t="shared" ref="R194:R210" si="34">IF(OR(ISNUMBER(K194),ISNUMBER(L194),ISNUMBER(M194),ISNUMBER(N194),ISNUMBER(O194)),MAX(K194:O194),"")</f>
        <v/>
      </c>
      <c r="S194" s="168" t="str">
        <f t="shared" ref="S194:S210" si="35">IF(AND(ISNUMBER(Q194),Q194&lt;&gt;0),MAX(Q194-P194,R194-Q194)/Q194,"")</f>
        <v/>
      </c>
      <c r="T194" s="140"/>
      <c r="U194" s="39" t="str">
        <f t="shared" ref="U194:U210" si="36">IF(T194="N","",Q194)</f>
        <v/>
      </c>
      <c r="V194" s="39"/>
      <c r="W194" s="138"/>
    </row>
    <row r="195" spans="2:23" ht="18" customHeight="1" x14ac:dyDescent="0.15">
      <c r="B195" s="144" t="str">
        <f t="shared" ca="1" si="31"/>
        <v>-</v>
      </c>
      <c r="C195" s="135"/>
      <c r="D195" s="135"/>
      <c r="E195" s="141"/>
      <c r="F195" s="139"/>
      <c r="G195" s="126"/>
      <c r="H195" s="126"/>
      <c r="I195" s="126"/>
      <c r="J195" s="126"/>
      <c r="K195" s="127"/>
      <c r="L195" s="127"/>
      <c r="M195" s="127"/>
      <c r="N195" s="143"/>
      <c r="O195" s="143"/>
      <c r="P195" s="39" t="str">
        <f t="shared" si="32"/>
        <v/>
      </c>
      <c r="Q195" s="39" t="str">
        <f t="shared" si="33"/>
        <v/>
      </c>
      <c r="R195" s="39" t="str">
        <f t="shared" si="34"/>
        <v/>
      </c>
      <c r="S195" s="168" t="str">
        <f t="shared" si="35"/>
        <v/>
      </c>
      <c r="T195" s="140"/>
      <c r="U195" s="39" t="str">
        <f t="shared" si="36"/>
        <v/>
      </c>
      <c r="V195" s="39"/>
      <c r="W195" s="138"/>
    </row>
    <row r="196" spans="2:23" ht="18" customHeight="1" x14ac:dyDescent="0.15">
      <c r="B196" s="144" t="str">
        <f t="shared" ca="1" si="31"/>
        <v>-</v>
      </c>
      <c r="C196" s="135"/>
      <c r="D196" s="135"/>
      <c r="E196" s="141"/>
      <c r="F196" s="139"/>
      <c r="G196" s="126"/>
      <c r="H196" s="126"/>
      <c r="I196" s="126"/>
      <c r="J196" s="126"/>
      <c r="K196" s="127"/>
      <c r="L196" s="127"/>
      <c r="M196" s="127"/>
      <c r="N196" s="143"/>
      <c r="O196" s="143"/>
      <c r="P196" s="39" t="str">
        <f t="shared" si="32"/>
        <v/>
      </c>
      <c r="Q196" s="39" t="str">
        <f t="shared" si="33"/>
        <v/>
      </c>
      <c r="R196" s="39" t="str">
        <f t="shared" si="34"/>
        <v/>
      </c>
      <c r="S196" s="168" t="str">
        <f t="shared" si="35"/>
        <v/>
      </c>
      <c r="T196" s="140"/>
      <c r="U196" s="39" t="str">
        <f t="shared" si="36"/>
        <v/>
      </c>
      <c r="V196" s="39"/>
      <c r="W196" s="138"/>
    </row>
    <row r="197" spans="2:23" ht="18" customHeight="1" x14ac:dyDescent="0.15">
      <c r="B197" s="144" t="str">
        <f t="shared" ca="1" si="31"/>
        <v>-</v>
      </c>
      <c r="C197" s="135"/>
      <c r="D197" s="135"/>
      <c r="E197" s="141"/>
      <c r="F197" s="139"/>
      <c r="G197" s="126"/>
      <c r="H197" s="126"/>
      <c r="I197" s="126"/>
      <c r="J197" s="126"/>
      <c r="K197" s="127"/>
      <c r="L197" s="127"/>
      <c r="M197" s="127"/>
      <c r="N197" s="143"/>
      <c r="O197" s="143"/>
      <c r="P197" s="39" t="str">
        <f t="shared" si="32"/>
        <v/>
      </c>
      <c r="Q197" s="39" t="str">
        <f t="shared" si="33"/>
        <v/>
      </c>
      <c r="R197" s="39" t="str">
        <f t="shared" si="34"/>
        <v/>
      </c>
      <c r="S197" s="168" t="str">
        <f t="shared" si="35"/>
        <v/>
      </c>
      <c r="T197" s="140"/>
      <c r="U197" s="39" t="str">
        <f t="shared" si="36"/>
        <v/>
      </c>
      <c r="V197" s="39"/>
      <c r="W197" s="138"/>
    </row>
    <row r="198" spans="2:23" ht="18" customHeight="1" x14ac:dyDescent="0.15">
      <c r="B198" s="144" t="str">
        <f t="shared" ca="1" si="31"/>
        <v>-</v>
      </c>
      <c r="C198" s="135"/>
      <c r="D198" s="135"/>
      <c r="E198" s="141"/>
      <c r="F198" s="139"/>
      <c r="G198" s="126"/>
      <c r="H198" s="126"/>
      <c r="I198" s="126"/>
      <c r="J198" s="126"/>
      <c r="K198" s="127"/>
      <c r="L198" s="127"/>
      <c r="M198" s="127"/>
      <c r="N198" s="143"/>
      <c r="O198" s="143"/>
      <c r="P198" s="39" t="str">
        <f t="shared" si="32"/>
        <v/>
      </c>
      <c r="Q198" s="39" t="str">
        <f t="shared" si="33"/>
        <v/>
      </c>
      <c r="R198" s="39" t="str">
        <f t="shared" si="34"/>
        <v/>
      </c>
      <c r="S198" s="168" t="str">
        <f t="shared" si="35"/>
        <v/>
      </c>
      <c r="T198" s="140"/>
      <c r="U198" s="39" t="str">
        <f t="shared" si="36"/>
        <v/>
      </c>
      <c r="V198" s="39"/>
      <c r="W198" s="138"/>
    </row>
    <row r="199" spans="2:23" ht="18" customHeight="1" x14ac:dyDescent="0.15">
      <c r="B199" s="144" t="str">
        <f t="shared" ca="1" si="31"/>
        <v>-</v>
      </c>
      <c r="C199" s="135"/>
      <c r="D199" s="135"/>
      <c r="E199" s="141"/>
      <c r="F199" s="139"/>
      <c r="G199" s="126"/>
      <c r="H199" s="126"/>
      <c r="I199" s="126"/>
      <c r="J199" s="126"/>
      <c r="K199" s="127"/>
      <c r="L199" s="127"/>
      <c r="M199" s="127"/>
      <c r="N199" s="143"/>
      <c r="O199" s="143"/>
      <c r="P199" s="39" t="str">
        <f t="shared" si="32"/>
        <v/>
      </c>
      <c r="Q199" s="39" t="str">
        <f t="shared" si="33"/>
        <v/>
      </c>
      <c r="R199" s="39" t="str">
        <f t="shared" si="34"/>
        <v/>
      </c>
      <c r="S199" s="168" t="str">
        <f t="shared" si="35"/>
        <v/>
      </c>
      <c r="T199" s="140"/>
      <c r="U199" s="39" t="str">
        <f t="shared" si="36"/>
        <v/>
      </c>
      <c r="V199" s="39"/>
      <c r="W199" s="138"/>
    </row>
    <row r="200" spans="2:23" ht="18" customHeight="1" x14ac:dyDescent="0.15">
      <c r="B200" s="144" t="str">
        <f t="shared" ca="1" si="31"/>
        <v>-</v>
      </c>
      <c r="C200" s="135"/>
      <c r="D200" s="135"/>
      <c r="E200" s="141"/>
      <c r="F200" s="139"/>
      <c r="G200" s="126"/>
      <c r="H200" s="126"/>
      <c r="I200" s="126"/>
      <c r="J200" s="126"/>
      <c r="K200" s="127"/>
      <c r="L200" s="127"/>
      <c r="M200" s="127"/>
      <c r="N200" s="143"/>
      <c r="O200" s="143"/>
      <c r="P200" s="39" t="str">
        <f t="shared" si="32"/>
        <v/>
      </c>
      <c r="Q200" s="39" t="str">
        <f t="shared" si="33"/>
        <v/>
      </c>
      <c r="R200" s="39" t="str">
        <f t="shared" si="34"/>
        <v/>
      </c>
      <c r="S200" s="168" t="str">
        <f t="shared" si="35"/>
        <v/>
      </c>
      <c r="T200" s="140"/>
      <c r="U200" s="39" t="str">
        <f t="shared" si="36"/>
        <v/>
      </c>
      <c r="V200" s="39"/>
      <c r="W200" s="138"/>
    </row>
    <row r="201" spans="2:23" ht="18" customHeight="1" x14ac:dyDescent="0.15">
      <c r="B201" s="144" t="str">
        <f t="shared" ca="1" si="31"/>
        <v>-</v>
      </c>
      <c r="C201" s="135"/>
      <c r="D201" s="135"/>
      <c r="E201" s="141"/>
      <c r="F201" s="139"/>
      <c r="G201" s="126"/>
      <c r="H201" s="126"/>
      <c r="I201" s="126"/>
      <c r="J201" s="126"/>
      <c r="K201" s="127"/>
      <c r="L201" s="127"/>
      <c r="M201" s="127"/>
      <c r="N201" s="143"/>
      <c r="O201" s="143"/>
      <c r="P201" s="39" t="str">
        <f t="shared" si="32"/>
        <v/>
      </c>
      <c r="Q201" s="39" t="str">
        <f t="shared" si="33"/>
        <v/>
      </c>
      <c r="R201" s="39" t="str">
        <f t="shared" si="34"/>
        <v/>
      </c>
      <c r="S201" s="168" t="str">
        <f t="shared" si="35"/>
        <v/>
      </c>
      <c r="T201" s="140"/>
      <c r="U201" s="39" t="str">
        <f t="shared" si="36"/>
        <v/>
      </c>
      <c r="V201" s="39"/>
      <c r="W201" s="138"/>
    </row>
    <row r="202" spans="2:23" ht="18" customHeight="1" x14ac:dyDescent="0.15">
      <c r="B202" s="144" t="str">
        <f t="shared" ca="1" si="31"/>
        <v>-</v>
      </c>
      <c r="C202" s="135"/>
      <c r="D202" s="135"/>
      <c r="E202" s="141"/>
      <c r="F202" s="139"/>
      <c r="G202" s="126"/>
      <c r="H202" s="126"/>
      <c r="I202" s="126"/>
      <c r="J202" s="126"/>
      <c r="K202" s="127"/>
      <c r="L202" s="127"/>
      <c r="M202" s="127"/>
      <c r="N202" s="143"/>
      <c r="O202" s="143"/>
      <c r="P202" s="39" t="str">
        <f t="shared" si="32"/>
        <v/>
      </c>
      <c r="Q202" s="39" t="str">
        <f t="shared" si="33"/>
        <v/>
      </c>
      <c r="R202" s="39" t="str">
        <f t="shared" si="34"/>
        <v/>
      </c>
      <c r="S202" s="168" t="str">
        <f t="shared" si="35"/>
        <v/>
      </c>
      <c r="T202" s="140"/>
      <c r="U202" s="39" t="str">
        <f t="shared" si="36"/>
        <v/>
      </c>
      <c r="V202" s="39"/>
      <c r="W202" s="138"/>
    </row>
    <row r="203" spans="2:23" ht="18" customHeight="1" x14ac:dyDescent="0.15">
      <c r="B203" s="144" t="str">
        <f t="shared" ca="1" si="31"/>
        <v>-</v>
      </c>
      <c r="C203" s="135"/>
      <c r="D203" s="135"/>
      <c r="E203" s="141"/>
      <c r="F203" s="139"/>
      <c r="G203" s="126"/>
      <c r="H203" s="126"/>
      <c r="I203" s="126"/>
      <c r="J203" s="126"/>
      <c r="K203" s="127"/>
      <c r="L203" s="127"/>
      <c r="M203" s="127"/>
      <c r="N203" s="143"/>
      <c r="O203" s="143"/>
      <c r="P203" s="39" t="str">
        <f t="shared" si="32"/>
        <v/>
      </c>
      <c r="Q203" s="39" t="str">
        <f t="shared" si="33"/>
        <v/>
      </c>
      <c r="R203" s="39" t="str">
        <f t="shared" si="34"/>
        <v/>
      </c>
      <c r="S203" s="168" t="str">
        <f t="shared" si="35"/>
        <v/>
      </c>
      <c r="T203" s="140"/>
      <c r="U203" s="39" t="str">
        <f t="shared" si="36"/>
        <v/>
      </c>
      <c r="V203" s="39"/>
      <c r="W203" s="138"/>
    </row>
    <row r="204" spans="2:23" ht="18" customHeight="1" x14ac:dyDescent="0.15">
      <c r="B204" s="144" t="str">
        <f t="shared" ca="1" si="31"/>
        <v>-</v>
      </c>
      <c r="C204" s="135"/>
      <c r="D204" s="135"/>
      <c r="E204" s="141"/>
      <c r="F204" s="139"/>
      <c r="G204" s="126"/>
      <c r="H204" s="126"/>
      <c r="I204" s="126"/>
      <c r="J204" s="126"/>
      <c r="K204" s="127"/>
      <c r="L204" s="127"/>
      <c r="M204" s="127"/>
      <c r="N204" s="143"/>
      <c r="O204" s="143"/>
      <c r="P204" s="39" t="str">
        <f t="shared" si="32"/>
        <v/>
      </c>
      <c r="Q204" s="39" t="str">
        <f t="shared" si="33"/>
        <v/>
      </c>
      <c r="R204" s="39" t="str">
        <f t="shared" si="34"/>
        <v/>
      </c>
      <c r="S204" s="168" t="str">
        <f t="shared" si="35"/>
        <v/>
      </c>
      <c r="T204" s="140"/>
      <c r="U204" s="39" t="str">
        <f t="shared" si="36"/>
        <v/>
      </c>
      <c r="V204" s="39"/>
      <c r="W204" s="138"/>
    </row>
    <row r="205" spans="2:23" ht="18" customHeight="1" x14ac:dyDescent="0.15">
      <c r="B205" s="144" t="str">
        <f t="shared" ca="1" si="31"/>
        <v>-</v>
      </c>
      <c r="C205" s="135"/>
      <c r="D205" s="135"/>
      <c r="E205" s="141"/>
      <c r="F205" s="139"/>
      <c r="G205" s="126"/>
      <c r="H205" s="126"/>
      <c r="I205" s="126"/>
      <c r="J205" s="126"/>
      <c r="K205" s="127"/>
      <c r="L205" s="127"/>
      <c r="M205" s="127"/>
      <c r="N205" s="143"/>
      <c r="O205" s="143"/>
      <c r="P205" s="39" t="str">
        <f t="shared" si="32"/>
        <v/>
      </c>
      <c r="Q205" s="39" t="str">
        <f t="shared" si="33"/>
        <v/>
      </c>
      <c r="R205" s="39" t="str">
        <f t="shared" si="34"/>
        <v/>
      </c>
      <c r="S205" s="168" t="str">
        <f t="shared" si="35"/>
        <v/>
      </c>
      <c r="T205" s="140"/>
      <c r="U205" s="39" t="str">
        <f t="shared" si="36"/>
        <v/>
      </c>
      <c r="V205" s="39"/>
      <c r="W205" s="138"/>
    </row>
    <row r="206" spans="2:23" ht="18" customHeight="1" x14ac:dyDescent="0.15">
      <c r="B206" s="144" t="str">
        <f t="shared" ca="1" si="31"/>
        <v>-</v>
      </c>
      <c r="C206" s="135"/>
      <c r="D206" s="135"/>
      <c r="E206" s="141"/>
      <c r="F206" s="139"/>
      <c r="G206" s="126"/>
      <c r="H206" s="126"/>
      <c r="I206" s="126"/>
      <c r="J206" s="126"/>
      <c r="K206" s="127"/>
      <c r="L206" s="127"/>
      <c r="M206" s="127"/>
      <c r="N206" s="143"/>
      <c r="O206" s="143"/>
      <c r="P206" s="39" t="str">
        <f t="shared" si="32"/>
        <v/>
      </c>
      <c r="Q206" s="39" t="str">
        <f t="shared" si="33"/>
        <v/>
      </c>
      <c r="R206" s="39" t="str">
        <f t="shared" si="34"/>
        <v/>
      </c>
      <c r="S206" s="168" t="str">
        <f t="shared" si="35"/>
        <v/>
      </c>
      <c r="T206" s="140"/>
      <c r="U206" s="39" t="str">
        <f t="shared" si="36"/>
        <v/>
      </c>
      <c r="V206" s="39"/>
      <c r="W206" s="138"/>
    </row>
    <row r="207" spans="2:23" ht="18" customHeight="1" x14ac:dyDescent="0.15">
      <c r="B207" s="144" t="str">
        <f t="shared" ca="1" si="31"/>
        <v>-</v>
      </c>
      <c r="C207" s="135"/>
      <c r="D207" s="135"/>
      <c r="E207" s="141"/>
      <c r="F207" s="139"/>
      <c r="G207" s="126"/>
      <c r="H207" s="126"/>
      <c r="I207" s="126"/>
      <c r="J207" s="126"/>
      <c r="K207" s="127"/>
      <c r="L207" s="127"/>
      <c r="M207" s="127"/>
      <c r="N207" s="143"/>
      <c r="O207" s="143"/>
      <c r="P207" s="39" t="str">
        <f t="shared" si="32"/>
        <v/>
      </c>
      <c r="Q207" s="39" t="str">
        <f t="shared" si="33"/>
        <v/>
      </c>
      <c r="R207" s="39" t="str">
        <f t="shared" si="34"/>
        <v/>
      </c>
      <c r="S207" s="168" t="str">
        <f t="shared" si="35"/>
        <v/>
      </c>
      <c r="T207" s="140"/>
      <c r="U207" s="39" t="str">
        <f t="shared" si="36"/>
        <v/>
      </c>
      <c r="V207" s="39"/>
      <c r="W207" s="138"/>
    </row>
    <row r="208" spans="2:23" ht="18" customHeight="1" x14ac:dyDescent="0.15">
      <c r="B208" s="144" t="str">
        <f t="shared" ca="1" si="31"/>
        <v>-</v>
      </c>
      <c r="C208" s="135"/>
      <c r="D208" s="135"/>
      <c r="E208" s="141"/>
      <c r="F208" s="139"/>
      <c r="G208" s="126"/>
      <c r="H208" s="126"/>
      <c r="I208" s="126"/>
      <c r="J208" s="126"/>
      <c r="K208" s="127"/>
      <c r="L208" s="127"/>
      <c r="M208" s="127"/>
      <c r="N208" s="143"/>
      <c r="O208" s="143"/>
      <c r="P208" s="39" t="str">
        <f t="shared" si="32"/>
        <v/>
      </c>
      <c r="Q208" s="39" t="str">
        <f t="shared" si="33"/>
        <v/>
      </c>
      <c r="R208" s="39" t="str">
        <f t="shared" si="34"/>
        <v/>
      </c>
      <c r="S208" s="168" t="str">
        <f t="shared" si="35"/>
        <v/>
      </c>
      <c r="T208" s="140"/>
      <c r="U208" s="39" t="str">
        <f t="shared" si="36"/>
        <v/>
      </c>
      <c r="V208" s="39"/>
      <c r="W208" s="138"/>
    </row>
    <row r="209" spans="2:23" ht="18" customHeight="1" x14ac:dyDescent="0.15">
      <c r="B209" s="144" t="str">
        <f t="shared" ca="1" si="31"/>
        <v>-</v>
      </c>
      <c r="C209" s="135"/>
      <c r="D209" s="135"/>
      <c r="E209" s="141"/>
      <c r="F209" s="139"/>
      <c r="G209" s="126"/>
      <c r="H209" s="126"/>
      <c r="I209" s="126"/>
      <c r="J209" s="126"/>
      <c r="K209" s="127"/>
      <c r="L209" s="127"/>
      <c r="M209" s="127"/>
      <c r="N209" s="143"/>
      <c r="O209" s="143"/>
      <c r="P209" s="39" t="str">
        <f t="shared" si="32"/>
        <v/>
      </c>
      <c r="Q209" s="39" t="str">
        <f t="shared" si="33"/>
        <v/>
      </c>
      <c r="R209" s="39" t="str">
        <f t="shared" si="34"/>
        <v/>
      </c>
      <c r="S209" s="168" t="str">
        <f t="shared" si="35"/>
        <v/>
      </c>
      <c r="T209" s="140"/>
      <c r="U209" s="39" t="str">
        <f t="shared" si="36"/>
        <v/>
      </c>
      <c r="V209" s="39"/>
      <c r="W209" s="138"/>
    </row>
    <row r="210" spans="2:23" ht="18" customHeight="1" x14ac:dyDescent="0.15">
      <c r="B210" s="144" t="str">
        <f t="shared" ref="B210" ca="1" si="37">IF(ISBLANK(D354),"-",COUNT(OFFSET(B$6,0,0,ROW()-ROW(B$6)))+1)</f>
        <v>-</v>
      </c>
      <c r="C210" s="135"/>
      <c r="D210" s="135"/>
      <c r="E210" s="141"/>
      <c r="F210" s="139"/>
      <c r="G210" s="126"/>
      <c r="H210" s="126"/>
      <c r="I210" s="126"/>
      <c r="J210" s="126"/>
      <c r="K210" s="127"/>
      <c r="L210" s="127"/>
      <c r="M210" s="127"/>
      <c r="N210" s="143"/>
      <c r="O210" s="143"/>
      <c r="P210" s="39" t="str">
        <f t="shared" si="32"/>
        <v/>
      </c>
      <c r="Q210" s="39" t="str">
        <f t="shared" si="33"/>
        <v/>
      </c>
      <c r="R210" s="39" t="str">
        <f t="shared" si="34"/>
        <v/>
      </c>
      <c r="S210" s="168" t="str">
        <f t="shared" si="35"/>
        <v/>
      </c>
      <c r="T210" s="140"/>
      <c r="U210" s="39" t="str">
        <f t="shared" si="36"/>
        <v/>
      </c>
      <c r="V210" s="39"/>
      <c r="W210" s="138"/>
    </row>
  </sheetData>
  <mergeCells count="10">
    <mergeCell ref="C5:D5"/>
    <mergeCell ref="G5:J5"/>
    <mergeCell ref="K5:S5"/>
    <mergeCell ref="B2:D2"/>
    <mergeCell ref="C3:J3"/>
    <mergeCell ref="L3:S3"/>
    <mergeCell ref="C4:J4"/>
    <mergeCell ref="L4:M4"/>
    <mergeCell ref="N4:O4"/>
    <mergeCell ref="P4:S4"/>
  </mergeCells>
  <phoneticPr fontId="28" type="noConversion"/>
  <dataValidations count="7">
    <dataValidation allowBlank="1" showInputMessage="1" showErrorMessage="1" promptTitle="标准差判断" prompt="一般应小于期望值的40%，若超出，则需要重新估算。" sqref="C6"/>
    <dataValidation allowBlank="1" showInputMessage="1" showErrorMessage="1" prompt="功能需求项内容=功能需求编号+功能需求内容描述_x000a__x000a_非功能需求项=非功能需求属性+内容描述" sqref="D27 D31:D34 D8:D11 C7:D7 D15 D17:D18 C30:D30 D39:E39 D42:D43 D58:D59 E7:E38 C52:D52 C76:E210 C64:D64 D74:D75 D65 C67:D72 D53:D55 E40:E75"/>
    <dataValidation type="list" allowBlank="1" showInputMessage="1" showErrorMessage="1" sqref="T7:T81">
      <formula1>"Y,N"</formula1>
    </dataValidation>
    <dataValidation type="list" allowBlank="1" showInputMessage="1" showErrorMessage="1" prompt="功能需求项内容=功能需求编号+功能需求内容描述_x000a__x000a_非功能需求项=非功能需求属性+内容描述" sqref="F7:F210">
      <formula1>"软件业务,3D建模,U3D,Bug修复,其他"</formula1>
    </dataValidation>
    <dataValidation type="list" allowBlank="1" showInputMessage="1" showErrorMessage="1" sqref="H7:H210">
      <formula1>"有,无"</formula1>
    </dataValidation>
    <dataValidation type="list" allowBlank="1" showInputMessage="1" showErrorMessage="1" sqref="I7:I210">
      <formula1>"0,10,20,30,40,50,60,70,80,90,100"</formula1>
    </dataValidation>
    <dataValidation type="list" allowBlank="1" showInputMessage="1" showErrorMessage="1" sqref="J7:J210">
      <formula1>"高,中,低"</formula1>
    </dataValidation>
  </dataValidations>
  <pageMargins left="0.75" right="0.75" top="1" bottom="1" header="0.5" footer="0.5"/>
  <pageSetup paperSize="9" orientation="landscape" r:id="rId1"/>
  <headerFooter alignWithMargins="0">
    <oddHeader>&amp;L样式编号：WW-SW-PP-TM-01&amp;C&lt;请键入项目名称&gt;项目估算表&amp;R版本：&lt;请键入版本号&gt;</oddHeader>
    <oddFooter>&amp;L&amp;G&amp;R&amp;"黑体,常规"第&amp;P页 共&amp;N页</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封面</vt:lpstr>
      <vt:lpstr>估算说明</vt:lpstr>
      <vt:lpstr>技术复杂度评估表</vt:lpstr>
      <vt:lpstr>量级估算-OK</vt:lpstr>
      <vt:lpstr>预算估算表1</vt:lpstr>
      <vt:lpstr>预算估算总体估算与计划1</vt:lpstr>
      <vt:lpstr>预算估算表2</vt:lpstr>
      <vt:lpstr>预算估算总体估算与计划2</vt:lpstr>
      <vt:lpstr>预算估算表3</vt:lpstr>
      <vt:lpstr>预算估算总体估算与计划3</vt:lpstr>
      <vt:lpstr>预算估算表4</vt:lpstr>
      <vt:lpstr>预算估算总体估算与计划4</vt:lpstr>
      <vt:lpstr>预算估算表5</vt:lpstr>
      <vt:lpstr>预算估算总体估算与计划5</vt:lpstr>
      <vt:lpstr>人员评估系数表</vt:lpstr>
      <vt:lpstr>附录-节假日</vt:lpstr>
    </vt:vector>
  </TitlesOfParts>
  <Company>gsww</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程涛</dc:creator>
  <cp:lastModifiedBy>AutoBVT</cp:lastModifiedBy>
  <cp:lastPrinted>2007-03-14T02:42:00Z</cp:lastPrinted>
  <dcterms:created xsi:type="dcterms:W3CDTF">2006-09-23T03:40:00Z</dcterms:created>
  <dcterms:modified xsi:type="dcterms:W3CDTF">2018-11-10T07:34:35Z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