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80" windowWidth="9255" windowHeight="3600" activeTab="1"/>
  </bookViews>
  <sheets>
    <sheet name="1. 功能性需求状态跟踪表" sheetId="4" r:id="rId1"/>
    <sheet name="2. 非功能性需求跟踪表" sheetId="11" r:id="rId2"/>
  </sheets>
  <definedNames>
    <definedName name="_xlnm._FilterDatabase" localSheetId="0" hidden="1">'1. 功能性需求状态跟踪表'!$A$3:$T$32</definedName>
  </definedNames>
  <calcPr calcId="145621"/>
</workbook>
</file>

<file path=xl/calcChain.xml><?xml version="1.0" encoding="utf-8"?>
<calcChain xmlns="http://schemas.openxmlformats.org/spreadsheetml/2006/main">
  <c r="K19" i="11" l="1"/>
  <c r="K18" i="11"/>
  <c r="K17" i="11"/>
  <c r="K16" i="11"/>
  <c r="K15" i="11"/>
  <c r="K14" i="11"/>
  <c r="K13" i="11"/>
  <c r="J19" i="11"/>
  <c r="J18" i="11"/>
  <c r="J17" i="11"/>
  <c r="J16" i="11"/>
  <c r="J15" i="11"/>
  <c r="J14" i="11"/>
  <c r="J13" i="11"/>
  <c r="I19" i="11"/>
  <c r="I18" i="11"/>
  <c r="I17" i="11"/>
  <c r="I16" i="11"/>
  <c r="I15" i="11"/>
  <c r="I14" i="11"/>
  <c r="I13" i="11"/>
  <c r="H19" i="11"/>
  <c r="H18" i="11"/>
  <c r="H17" i="11"/>
  <c r="H16" i="11"/>
  <c r="H15" i="11"/>
  <c r="H14" i="11"/>
  <c r="H13" i="11"/>
  <c r="G19" i="11"/>
  <c r="G18" i="11"/>
  <c r="G17" i="11"/>
  <c r="G16" i="11"/>
  <c r="G15" i="11"/>
  <c r="G14" i="11"/>
  <c r="G13" i="11"/>
  <c r="F15" i="11"/>
  <c r="F19" i="11"/>
  <c r="F18" i="11"/>
  <c r="F17" i="11"/>
  <c r="F16" i="11"/>
  <c r="F14" i="11"/>
  <c r="F13" i="11"/>
  <c r="G20" i="11" l="1"/>
  <c r="H20" i="11"/>
  <c r="J20" i="11"/>
  <c r="K20" i="11"/>
  <c r="I20" i="11"/>
  <c r="F20" i="11"/>
  <c r="A20" i="11"/>
  <c r="A19" i="11"/>
  <c r="A18" i="11"/>
  <c r="A17" i="11"/>
  <c r="A16" i="11"/>
  <c r="A15" i="11"/>
  <c r="A14" i="11"/>
  <c r="A13" i="11"/>
  <c r="A11" i="11"/>
  <c r="A10" i="11"/>
  <c r="A9" i="11"/>
  <c r="A8" i="11"/>
  <c r="A7" i="11"/>
  <c r="A6" i="11"/>
  <c r="A4" i="11"/>
  <c r="R32" i="4" l="1"/>
  <c r="R31" i="4"/>
  <c r="R30" i="4"/>
  <c r="R29" i="4"/>
  <c r="R28" i="4"/>
  <c r="R27" i="4"/>
  <c r="P32" i="4"/>
  <c r="P31" i="4"/>
  <c r="P30" i="4"/>
  <c r="P29" i="4"/>
  <c r="P28" i="4"/>
  <c r="P27" i="4"/>
  <c r="N32" i="4"/>
  <c r="N31" i="4"/>
  <c r="N30" i="4"/>
  <c r="N29" i="4"/>
  <c r="N28" i="4"/>
  <c r="N27" i="4"/>
  <c r="L32" i="4"/>
  <c r="L31" i="4"/>
  <c r="L30" i="4"/>
  <c r="L29" i="4"/>
  <c r="L28" i="4"/>
  <c r="L27" i="4"/>
  <c r="J32" i="4"/>
  <c r="J31" i="4"/>
  <c r="J30" i="4"/>
  <c r="J29" i="4"/>
  <c r="J28" i="4"/>
  <c r="J27" i="4"/>
  <c r="Q25" i="4"/>
  <c r="Q24" i="4"/>
  <c r="Q23" i="4"/>
  <c r="Q22" i="4"/>
  <c r="Q21" i="4"/>
  <c r="O25" i="4"/>
  <c r="O24" i="4"/>
  <c r="O23" i="4"/>
  <c r="O22" i="4"/>
  <c r="O21" i="4"/>
  <c r="M25" i="4"/>
  <c r="M24" i="4"/>
  <c r="M23" i="4"/>
  <c r="M22" i="4"/>
  <c r="M21" i="4"/>
  <c r="K25" i="4"/>
  <c r="K24" i="4"/>
  <c r="K23" i="4"/>
  <c r="K22" i="4"/>
  <c r="K21" i="4"/>
  <c r="I25" i="4"/>
  <c r="I24" i="4"/>
  <c r="I23" i="4"/>
  <c r="I22" i="4"/>
  <c r="I21" i="4"/>
  <c r="H25" i="4"/>
  <c r="H24" i="4"/>
  <c r="H23" i="4"/>
  <c r="H22" i="4"/>
  <c r="H21" i="4"/>
  <c r="A29" i="4"/>
  <c r="A28" i="4"/>
  <c r="A27" i="4"/>
  <c r="A26" i="4"/>
  <c r="A25" i="4"/>
  <c r="A24" i="4"/>
  <c r="J19" i="4" l="1"/>
  <c r="J20" i="4"/>
  <c r="A32" i="4" l="1"/>
  <c r="A31" i="4"/>
  <c r="A30" i="4"/>
  <c r="R20" i="4"/>
  <c r="R19" i="4"/>
  <c r="P20" i="4"/>
  <c r="P19" i="4"/>
  <c r="N20" i="4"/>
  <c r="N19" i="4"/>
  <c r="Q20" i="4"/>
  <c r="Q19" i="4"/>
  <c r="O20" i="4"/>
  <c r="O19" i="4"/>
  <c r="M20" i="4"/>
  <c r="M19" i="4"/>
  <c r="K20" i="4"/>
  <c r="K19" i="4"/>
  <c r="I19" i="4"/>
  <c r="I20" i="4"/>
  <c r="K26" i="4" l="1"/>
  <c r="M26" i="4"/>
  <c r="Q26" i="4"/>
  <c r="O26" i="4"/>
  <c r="A5" i="11"/>
  <c r="I26" i="4"/>
  <c r="L20" i="4"/>
  <c r="H20" i="4"/>
  <c r="A8" i="4" l="1"/>
  <c r="A9" i="4"/>
  <c r="A13" i="4"/>
  <c r="A14" i="4"/>
  <c r="A15" i="4"/>
  <c r="A16" i="4"/>
  <c r="A17" i="4"/>
  <c r="A4" i="4"/>
  <c r="A6" i="4"/>
  <c r="A7" i="4"/>
  <c r="A19" i="4"/>
  <c r="A20" i="4"/>
  <c r="A21" i="4"/>
  <c r="A22" i="4"/>
  <c r="A23" i="4"/>
  <c r="L19" i="4" l="1"/>
  <c r="A5" i="4" l="1"/>
  <c r="H19" i="4"/>
  <c r="H26" i="4" s="1"/>
</calcChain>
</file>

<file path=xl/sharedStrings.xml><?xml version="1.0" encoding="utf-8"?>
<sst xmlns="http://schemas.openxmlformats.org/spreadsheetml/2006/main" count="130" uniqueCount="89">
  <si>
    <t>备注</t>
    <phoneticPr fontId="1" type="noConversion"/>
  </si>
  <si>
    <t>高</t>
  </si>
  <si>
    <t>已完成合计</t>
    <phoneticPr fontId="1" type="noConversion"/>
  </si>
  <si>
    <t>编号</t>
    <phoneticPr fontId="1" type="noConversion"/>
  </si>
  <si>
    <t>业务模块</t>
    <phoneticPr fontId="1" type="noConversion"/>
  </si>
  <si>
    <t>业务单元</t>
    <phoneticPr fontId="1" type="noConversion"/>
  </si>
  <si>
    <t>客户需求优先级</t>
    <phoneticPr fontId="1" type="noConversion"/>
  </si>
  <si>
    <t>需求规格状态</t>
    <phoneticPr fontId="1" type="noConversion"/>
  </si>
  <si>
    <t>产品业务可重用情况</t>
    <phoneticPr fontId="1" type="noConversion"/>
  </si>
  <si>
    <t>产品经理验收时填写</t>
    <phoneticPr fontId="1" type="noConversion"/>
  </si>
  <si>
    <t>产品经理验收时填写</t>
    <phoneticPr fontId="1" type="noConversion"/>
  </si>
  <si>
    <t>基于CRS的系统设计状态</t>
    <phoneticPr fontId="1" type="noConversion"/>
  </si>
  <si>
    <t>客户需求(CRS)编号</t>
    <phoneticPr fontId="1" type="noConversion"/>
  </si>
  <si>
    <t>需求规格(SRS)编号</t>
    <phoneticPr fontId="1" type="noConversion"/>
  </si>
  <si>
    <t>基于SRS的系统设计状态</t>
    <phoneticPr fontId="1" type="noConversion"/>
  </si>
  <si>
    <t>基于CRS的编码实现状态</t>
    <phoneticPr fontId="1" type="noConversion"/>
  </si>
  <si>
    <t>基于SRS的编码实现状态</t>
    <phoneticPr fontId="1" type="noConversion"/>
  </si>
  <si>
    <t>基于CRS的测试用例状态</t>
    <phoneticPr fontId="1" type="noConversion"/>
  </si>
  <si>
    <t>基于SRS的测试用例状态</t>
    <phoneticPr fontId="1" type="noConversion"/>
  </si>
  <si>
    <t>基于CRS的测试状态</t>
    <phoneticPr fontId="1" type="noConversion"/>
  </si>
  <si>
    <t>基于SRS的测试状态</t>
    <phoneticPr fontId="1" type="noConversion"/>
  </si>
  <si>
    <t>基于CRS的验收状态</t>
    <phoneticPr fontId="1" type="noConversion"/>
  </si>
  <si>
    <t>基于SRS的验收状态</t>
    <phoneticPr fontId="1" type="noConversion"/>
  </si>
  <si>
    <t>1. 客户需求说明书评审通过后初始化；
2. 如果有新增的客户需求，则在变更审批通过后增加需求条目（不能删除需求条目）。
3. 产品经理填写</t>
    <phoneticPr fontId="1" type="noConversion"/>
  </si>
  <si>
    <t>1. 需求规格说明书评审通过且阶段结束后跟踪填写
2. 需求规格同前面第二点
3. 项目经理填写</t>
    <phoneticPr fontId="1" type="noConversion"/>
  </si>
  <si>
    <t>1. 系统设计说明书评审通过且阶段结束后跟踪填写
2. 项目经理填写</t>
    <phoneticPr fontId="1" type="noConversion"/>
  </si>
  <si>
    <t>1. 编码阶段结束后跟踪填写
2. 项目经理填写</t>
    <phoneticPr fontId="1" type="noConversion"/>
  </si>
  <si>
    <t>1. 测试用例评审通过后跟踪填写
2. 项目经理填写</t>
    <phoneticPr fontId="1" type="noConversion"/>
  </si>
  <si>
    <t>1. 测试阶段结束后跟踪填写
2. 项目经理填写</t>
    <phoneticPr fontId="1" type="noConversion"/>
  </si>
  <si>
    <t>填写说明</t>
    <phoneticPr fontId="1" type="noConversion"/>
  </si>
  <si>
    <t>未完成合计</t>
    <phoneticPr fontId="1" type="noConversion"/>
  </si>
  <si>
    <t>说明：在此之前插入行，可以自动统计，不用修改函数</t>
    <phoneticPr fontId="1" type="noConversion"/>
  </si>
  <si>
    <t>客户需求新增-已完成合计</t>
    <phoneticPr fontId="1" type="noConversion"/>
  </si>
  <si>
    <t>客户需求新增-未完成合计</t>
    <phoneticPr fontId="1" type="noConversion"/>
  </si>
  <si>
    <t>客户需求修改-已完成合计</t>
    <phoneticPr fontId="1" type="noConversion"/>
  </si>
  <si>
    <t>客户需求修改-未完成合计</t>
    <phoneticPr fontId="1" type="noConversion"/>
  </si>
  <si>
    <t>客户需求删除-已完成合计</t>
    <phoneticPr fontId="1" type="noConversion"/>
  </si>
  <si>
    <t>客户需求删除-未完成</t>
    <phoneticPr fontId="1" type="noConversion"/>
  </si>
  <si>
    <t>需求规格新增-已完成合计</t>
    <phoneticPr fontId="1" type="noConversion"/>
  </si>
  <si>
    <t>需求规格新增-未完成合计</t>
    <phoneticPr fontId="1" type="noConversion"/>
  </si>
  <si>
    <t>需求规格修改-已完成合计</t>
    <phoneticPr fontId="1" type="noConversion"/>
  </si>
  <si>
    <t>需求规格修改-未完成合计</t>
    <phoneticPr fontId="1" type="noConversion"/>
  </si>
  <si>
    <t>需求规格删除-已完成合计</t>
    <phoneticPr fontId="1" type="noConversion"/>
  </si>
  <si>
    <t>需求规格删除-未完成合计</t>
    <phoneticPr fontId="1" type="noConversion"/>
  </si>
  <si>
    <t>已完成</t>
  </si>
  <si>
    <t>非功能性需求跟踪表--以评审通过的/基线的《客户需求说明书》为基准</t>
    <phoneticPr fontId="1" type="noConversion"/>
  </si>
  <si>
    <t>非功能性需求类型</t>
    <phoneticPr fontId="1" type="noConversion"/>
  </si>
  <si>
    <t>非功能性需求详细描述</t>
    <phoneticPr fontId="1" type="noConversion"/>
  </si>
  <si>
    <t>非功能性客户需求(NCRS)编号</t>
    <phoneticPr fontId="1" type="noConversion"/>
  </si>
  <si>
    <t>优先级</t>
    <phoneticPr fontId="1" type="noConversion"/>
  </si>
  <si>
    <t>1. 需求规格说明书评审通过且阶段结束后跟踪填写
2. 需求规格同前面第二点
3. 项目经理填写</t>
    <phoneticPr fontId="12" type="noConversion"/>
  </si>
  <si>
    <t>1. 系统设计说明书评审通过且阶段结束后跟踪填写
2. 项目经理填写</t>
    <phoneticPr fontId="12" type="noConversion"/>
  </si>
  <si>
    <t>1. 编码阶段结束后跟踪填写
2. 项目经理填写</t>
    <phoneticPr fontId="12" type="noConversion"/>
  </si>
  <si>
    <t>1. 测试用例评审通过后跟踪填写
2. 项目经理填写</t>
    <phoneticPr fontId="12" type="noConversion"/>
  </si>
  <si>
    <t>1. 测试阶段结束后跟踪填写
2. 项目经理填写</t>
    <phoneticPr fontId="12" type="noConversion"/>
  </si>
  <si>
    <t>产品经理验收时填写</t>
    <phoneticPr fontId="12" type="noConversion"/>
  </si>
  <si>
    <t>是否完成了非功能性需求的设计</t>
    <phoneticPr fontId="1" type="noConversion"/>
  </si>
  <si>
    <t>是否完成了非功能性需求的实现</t>
    <phoneticPr fontId="1" type="noConversion"/>
  </si>
  <si>
    <t>是否完成了非功能性需求的需求规格分析</t>
    <phoneticPr fontId="1" type="noConversion"/>
  </si>
  <si>
    <t>是否完成了非功能性需求的用例设计</t>
    <phoneticPr fontId="1" type="noConversion"/>
  </si>
  <si>
    <t>是否完成且通过了非功能性需求的测试</t>
    <phoneticPr fontId="1" type="noConversion"/>
  </si>
  <si>
    <t>是否完成且通过了非功能性需求的验收</t>
    <phoneticPr fontId="1" type="noConversion"/>
  </si>
  <si>
    <t>原需求已完成合计</t>
    <phoneticPr fontId="1" type="noConversion"/>
  </si>
  <si>
    <t>原需求未完成合计</t>
    <phoneticPr fontId="1" type="noConversion"/>
  </si>
  <si>
    <t>需求新增-已完成合计</t>
    <phoneticPr fontId="1" type="noConversion"/>
  </si>
  <si>
    <t>需求新增-未完成合计</t>
    <phoneticPr fontId="1" type="noConversion"/>
  </si>
  <si>
    <t>需求修改-已完成合计</t>
    <phoneticPr fontId="1" type="noConversion"/>
  </si>
  <si>
    <t>需求删除-已完成合计</t>
    <phoneticPr fontId="1" type="noConversion"/>
  </si>
  <si>
    <t>需求修改-未完成合计</t>
    <phoneticPr fontId="1" type="noConversion"/>
  </si>
  <si>
    <t>需求删除-未完成</t>
    <phoneticPr fontId="1" type="noConversion"/>
  </si>
  <si>
    <t>原需求已完成</t>
  </si>
  <si>
    <t>性能需求</t>
    <phoneticPr fontId="1" type="noConversion"/>
  </si>
  <si>
    <t>兼容性需求</t>
    <phoneticPr fontId="12" type="noConversion"/>
  </si>
  <si>
    <t>迭代一</t>
    <phoneticPr fontId="1" type="noConversion"/>
  </si>
  <si>
    <t>需求跟踪矩阵--以评审通过的/基线的《客户需求说明书》或需求列表为基准</t>
    <phoneticPr fontId="1" type="noConversion"/>
  </si>
  <si>
    <t>里程碑</t>
    <phoneticPr fontId="1" type="noConversion"/>
  </si>
  <si>
    <t>用户端-账号管理</t>
    <phoneticPr fontId="1" type="noConversion"/>
  </si>
  <si>
    <t>账号数据丢失问题修复</t>
    <phoneticPr fontId="1" type="noConversion"/>
  </si>
  <si>
    <t>R1.1_CR001</t>
    <phoneticPr fontId="1" type="noConversion"/>
  </si>
  <si>
    <t>银行-柜面子系统</t>
    <phoneticPr fontId="1" type="noConversion"/>
  </si>
  <si>
    <t>细节优化汇总</t>
    <phoneticPr fontId="1" type="noConversion"/>
  </si>
  <si>
    <t>R1.1_CR002</t>
  </si>
  <si>
    <t>支持IE11、谷歌；分辨率最小1280，最大1920</t>
    <phoneticPr fontId="1" type="noConversion"/>
  </si>
  <si>
    <t>R1.1_NCR002</t>
    <phoneticPr fontId="12" type="noConversion"/>
  </si>
  <si>
    <t>测试300学生同时操作登录平台的并发和响应时间；测试100教师同时操作登录平台的并发和响应时间</t>
    <phoneticPr fontId="1" type="noConversion"/>
  </si>
  <si>
    <t>R1.1_NCR001</t>
    <phoneticPr fontId="12" type="noConversion"/>
  </si>
  <si>
    <t>/</t>
    <phoneticPr fontId="12" type="noConversion"/>
  </si>
  <si>
    <t>/</t>
    <phoneticPr fontId="1" type="noConversion"/>
  </si>
  <si>
    <t>可重用已有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</si>
</sst>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i/>
      <sz val="10"/>
      <color rgb="FF0066FF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9"/>
      <name val="Times New Roman"/>
      <family val="1"/>
    </font>
    <font>
      <sz val="10"/>
      <name val="Times New Roman"/>
      <family val="1"/>
    </font>
    <font>
      <sz val="10"/>
      <color indexed="9"/>
      <name val="宋体"/>
      <family val="3"/>
      <charset val="134"/>
    </font>
    <font>
      <sz val="10"/>
      <color theme="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Up"/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3" fillId="0" borderId="0">
      <alignment vertical="center"/>
    </xf>
  </cellStyleXfs>
  <cellXfs count="67">
    <xf numFmtId="0" fontId="0" fillId="0" borderId="0" xfId="0"/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7" fillId="2" borderId="1" xfId="0" applyFont="1" applyFill="1" applyBorder="1" applyAlignment="1" applyProtection="1">
      <alignment horizont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>
      <alignment wrapText="1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5" fillId="5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2" fillId="7" borderId="1" xfId="0" applyFont="1" applyFill="1" applyBorder="1" applyAlignment="1" applyProtection="1">
      <alignment horizontal="center" wrapText="1"/>
      <protection locked="0"/>
    </xf>
    <xf numFmtId="0" fontId="7" fillId="7" borderId="1" xfId="0" applyFont="1" applyFill="1" applyBorder="1" applyAlignment="1" applyProtection="1">
      <alignment horizontal="center" wrapText="1"/>
      <protection locked="0"/>
    </xf>
    <xf numFmtId="0" fontId="8" fillId="7" borderId="1" xfId="0" applyFont="1" applyFill="1" applyBorder="1" applyAlignment="1" applyProtection="1">
      <alignment horizontal="center" vertical="center" wrapText="1"/>
      <protection locked="0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7" fillId="8" borderId="1" xfId="0" applyFont="1" applyFill="1" applyBorder="1" applyAlignment="1" applyProtection="1">
      <alignment horizontal="center" wrapText="1"/>
      <protection locked="0"/>
    </xf>
    <xf numFmtId="0" fontId="9" fillId="8" borderId="11" xfId="0" applyFont="1" applyFill="1" applyBorder="1" applyAlignment="1" applyProtection="1">
      <alignment horizontal="center" vertical="center" wrapText="1"/>
      <protection locked="0"/>
    </xf>
    <xf numFmtId="0" fontId="7" fillId="9" borderId="1" xfId="0" applyFont="1" applyFill="1" applyBorder="1" applyAlignment="1" applyProtection="1">
      <alignment horizontal="center" vertical="center" wrapText="1"/>
    </xf>
    <xf numFmtId="0" fontId="2" fillId="9" borderId="1" xfId="0" applyFont="1" applyFill="1" applyBorder="1" applyAlignment="1" applyProtection="1">
      <alignment horizontal="center" vertical="center" wrapText="1"/>
    </xf>
    <xf numFmtId="0" fontId="10" fillId="9" borderId="1" xfId="0" applyFont="1" applyFill="1" applyBorder="1" applyAlignment="1" applyProtection="1">
      <alignment horizontal="center" wrapText="1"/>
      <protection locked="0"/>
    </xf>
    <xf numFmtId="0" fontId="10" fillId="9" borderId="11" xfId="0" applyFont="1" applyFill="1" applyBorder="1" applyAlignment="1" applyProtection="1">
      <alignment horizontal="center" vertical="center" wrapText="1"/>
      <protection locked="0"/>
    </xf>
    <xf numFmtId="0" fontId="8" fillId="8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2" fillId="6" borderId="11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0" xfId="0" applyFont="1" applyFill="1" applyBorder="1" applyAlignment="1" applyProtection="1">
      <alignment horizontal="center" vertical="center" wrapText="1"/>
      <protection locked="0"/>
    </xf>
    <xf numFmtId="0" fontId="2" fillId="3" borderId="11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 applyProtection="1">
      <alignment horizontal="center" wrapText="1"/>
      <protection locked="0"/>
    </xf>
    <xf numFmtId="0" fontId="7" fillId="8" borderId="11" xfId="0" applyFont="1" applyFill="1" applyBorder="1" applyAlignment="1" applyProtection="1">
      <alignment horizontal="center" wrapText="1"/>
      <protection locked="0"/>
    </xf>
    <xf numFmtId="0" fontId="7" fillId="2" borderId="11" xfId="0" applyFont="1" applyFill="1" applyBorder="1" applyAlignment="1" applyProtection="1">
      <alignment horizont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4" fillId="3" borderId="6" xfId="0" applyFont="1" applyFill="1" applyBorder="1" applyAlignment="1" applyProtection="1">
      <alignment horizontal="center" vertical="center" wrapText="1"/>
      <protection locked="0"/>
    </xf>
    <xf numFmtId="0" fontId="4" fillId="3" borderId="7" xfId="0" applyFont="1" applyFill="1" applyBorder="1" applyAlignment="1" applyProtection="1">
      <alignment horizontal="center" vertical="center" wrapText="1"/>
      <protection locked="0"/>
    </xf>
    <xf numFmtId="0" fontId="4" fillId="3" borderId="11" xfId="0" applyFont="1" applyFill="1" applyBorder="1" applyAlignment="1" applyProtection="1">
      <alignment horizontal="center" vertical="center" wrapText="1"/>
      <protection locked="0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1" fillId="10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66CCFF"/>
      <color rgb="FFDED1FD"/>
      <color rgb="FF33CCCC"/>
      <color rgb="FF009999"/>
      <color rgb="FFFDFED0"/>
      <color rgb="FF0066FF"/>
      <color rgb="FFCCFFFF"/>
      <color rgb="FFD3E6FB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客户需求及需求规格变更分布图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'1. 功能性需求状态跟踪表'!$C$19</c:f>
              <c:strCache>
                <c:ptCount val="1"/>
                <c:pt idx="0">
                  <c:v>已完成合计</c:v>
                </c:pt>
              </c:strCache>
            </c:strRef>
          </c:tx>
          <c:invertIfNegative val="0"/>
          <c:cat>
            <c:strRef>
              <c:f>'1. 功能性需求状态跟踪表'!$H$3:$R$3</c:f>
              <c:strCache>
                <c:ptCount val="11"/>
                <c:pt idx="0">
                  <c:v>需求规格状态</c:v>
                </c:pt>
                <c:pt idx="1">
                  <c:v>基于CRS的系统设计状态</c:v>
                </c:pt>
                <c:pt idx="2">
                  <c:v>基于SRS的系统设计状态</c:v>
                </c:pt>
                <c:pt idx="3">
                  <c:v>基于CRS的编码实现状态</c:v>
                </c:pt>
                <c:pt idx="4">
                  <c:v>基于SRS的编码实现状态</c:v>
                </c:pt>
                <c:pt idx="5">
                  <c:v>基于CRS的测试用例状态</c:v>
                </c:pt>
                <c:pt idx="6">
                  <c:v>基于SRS的测试用例状态</c:v>
                </c:pt>
                <c:pt idx="7">
                  <c:v>基于CRS的测试状态</c:v>
                </c:pt>
                <c:pt idx="8">
                  <c:v>基于SRS的测试状态</c:v>
                </c:pt>
                <c:pt idx="9">
                  <c:v>基于CRS的验收状态</c:v>
                </c:pt>
                <c:pt idx="10">
                  <c:v>基于SRS的验收状态</c:v>
                </c:pt>
              </c:strCache>
            </c:strRef>
          </c:cat>
          <c:val>
            <c:numRef>
              <c:f>'1. 功能性需求状态跟踪表'!$H$19:$R$19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'1. 功能性需求状态跟踪表'!$C$20</c:f>
              <c:strCache>
                <c:ptCount val="1"/>
                <c:pt idx="0">
                  <c:v>未完成合计</c:v>
                </c:pt>
              </c:strCache>
            </c:strRef>
          </c:tx>
          <c:invertIfNegative val="0"/>
          <c:cat>
            <c:strRef>
              <c:f>'1. 功能性需求状态跟踪表'!$H$3:$R$3</c:f>
              <c:strCache>
                <c:ptCount val="11"/>
                <c:pt idx="0">
                  <c:v>需求规格状态</c:v>
                </c:pt>
                <c:pt idx="1">
                  <c:v>基于CRS的系统设计状态</c:v>
                </c:pt>
                <c:pt idx="2">
                  <c:v>基于SRS的系统设计状态</c:v>
                </c:pt>
                <c:pt idx="3">
                  <c:v>基于CRS的编码实现状态</c:v>
                </c:pt>
                <c:pt idx="4">
                  <c:v>基于SRS的编码实现状态</c:v>
                </c:pt>
                <c:pt idx="5">
                  <c:v>基于CRS的测试用例状态</c:v>
                </c:pt>
                <c:pt idx="6">
                  <c:v>基于SRS的测试用例状态</c:v>
                </c:pt>
                <c:pt idx="7">
                  <c:v>基于CRS的测试状态</c:v>
                </c:pt>
                <c:pt idx="8">
                  <c:v>基于SRS的测试状态</c:v>
                </c:pt>
                <c:pt idx="9">
                  <c:v>基于CRS的验收状态</c:v>
                </c:pt>
                <c:pt idx="10">
                  <c:v>基于SRS的验收状态</c:v>
                </c:pt>
              </c:strCache>
            </c:strRef>
          </c:cat>
          <c:val>
            <c:numRef>
              <c:f>'1. 功能性需求状态跟踪表'!$H$20:$R$20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'1. 功能性需求状态跟踪表'!$C$21</c:f>
              <c:strCache>
                <c:ptCount val="1"/>
                <c:pt idx="0">
                  <c:v>客户需求新增-已完成合计</c:v>
                </c:pt>
              </c:strCache>
            </c:strRef>
          </c:tx>
          <c:invertIfNegative val="0"/>
          <c:cat>
            <c:strRef>
              <c:f>'1. 功能性需求状态跟踪表'!$H$3:$R$3</c:f>
              <c:strCache>
                <c:ptCount val="11"/>
                <c:pt idx="0">
                  <c:v>需求规格状态</c:v>
                </c:pt>
                <c:pt idx="1">
                  <c:v>基于CRS的系统设计状态</c:v>
                </c:pt>
                <c:pt idx="2">
                  <c:v>基于SRS的系统设计状态</c:v>
                </c:pt>
                <c:pt idx="3">
                  <c:v>基于CRS的编码实现状态</c:v>
                </c:pt>
                <c:pt idx="4">
                  <c:v>基于SRS的编码实现状态</c:v>
                </c:pt>
                <c:pt idx="5">
                  <c:v>基于CRS的测试用例状态</c:v>
                </c:pt>
                <c:pt idx="6">
                  <c:v>基于SRS的测试用例状态</c:v>
                </c:pt>
                <c:pt idx="7">
                  <c:v>基于CRS的测试状态</c:v>
                </c:pt>
                <c:pt idx="8">
                  <c:v>基于SRS的测试状态</c:v>
                </c:pt>
                <c:pt idx="9">
                  <c:v>基于CRS的验收状态</c:v>
                </c:pt>
                <c:pt idx="10">
                  <c:v>基于SRS的验收状态</c:v>
                </c:pt>
              </c:strCache>
            </c:strRef>
          </c:cat>
          <c:val>
            <c:numRef>
              <c:f>'1. 功能性需求状态跟踪表'!$H$21:$R$21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5">
                  <c:v>0</c:v>
                </c:pt>
                <c:pt idx="7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tx>
            <c:strRef>
              <c:f>'1. 功能性需求状态跟踪表'!$C$22</c:f>
              <c:strCache>
                <c:ptCount val="1"/>
                <c:pt idx="0">
                  <c:v>客户需求新增-未完成合计</c:v>
                </c:pt>
              </c:strCache>
            </c:strRef>
          </c:tx>
          <c:invertIfNegative val="0"/>
          <c:cat>
            <c:strRef>
              <c:f>'1. 功能性需求状态跟踪表'!$H$3:$R$3</c:f>
              <c:strCache>
                <c:ptCount val="11"/>
                <c:pt idx="0">
                  <c:v>需求规格状态</c:v>
                </c:pt>
                <c:pt idx="1">
                  <c:v>基于CRS的系统设计状态</c:v>
                </c:pt>
                <c:pt idx="2">
                  <c:v>基于SRS的系统设计状态</c:v>
                </c:pt>
                <c:pt idx="3">
                  <c:v>基于CRS的编码实现状态</c:v>
                </c:pt>
                <c:pt idx="4">
                  <c:v>基于SRS的编码实现状态</c:v>
                </c:pt>
                <c:pt idx="5">
                  <c:v>基于CRS的测试用例状态</c:v>
                </c:pt>
                <c:pt idx="6">
                  <c:v>基于SRS的测试用例状态</c:v>
                </c:pt>
                <c:pt idx="7">
                  <c:v>基于CRS的测试状态</c:v>
                </c:pt>
                <c:pt idx="8">
                  <c:v>基于SRS的测试状态</c:v>
                </c:pt>
                <c:pt idx="9">
                  <c:v>基于CRS的验收状态</c:v>
                </c:pt>
                <c:pt idx="10">
                  <c:v>基于SRS的验收状态</c:v>
                </c:pt>
              </c:strCache>
            </c:strRef>
          </c:cat>
          <c:val>
            <c:numRef>
              <c:f>'1. 功能性需求状态跟踪表'!$H$22:$R$22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5">
                  <c:v>0</c:v>
                </c:pt>
                <c:pt idx="7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4"/>
          <c:tx>
            <c:strRef>
              <c:f>'1. 功能性需求状态跟踪表'!$C$23</c:f>
              <c:strCache>
                <c:ptCount val="1"/>
                <c:pt idx="0">
                  <c:v>客户需求修改-已完成合计</c:v>
                </c:pt>
              </c:strCache>
            </c:strRef>
          </c:tx>
          <c:invertIfNegative val="0"/>
          <c:cat>
            <c:strRef>
              <c:f>'1. 功能性需求状态跟踪表'!$H$3:$R$3</c:f>
              <c:strCache>
                <c:ptCount val="11"/>
                <c:pt idx="0">
                  <c:v>需求规格状态</c:v>
                </c:pt>
                <c:pt idx="1">
                  <c:v>基于CRS的系统设计状态</c:v>
                </c:pt>
                <c:pt idx="2">
                  <c:v>基于SRS的系统设计状态</c:v>
                </c:pt>
                <c:pt idx="3">
                  <c:v>基于CRS的编码实现状态</c:v>
                </c:pt>
                <c:pt idx="4">
                  <c:v>基于SRS的编码实现状态</c:v>
                </c:pt>
                <c:pt idx="5">
                  <c:v>基于CRS的测试用例状态</c:v>
                </c:pt>
                <c:pt idx="6">
                  <c:v>基于SRS的测试用例状态</c:v>
                </c:pt>
                <c:pt idx="7">
                  <c:v>基于CRS的测试状态</c:v>
                </c:pt>
                <c:pt idx="8">
                  <c:v>基于SRS的测试状态</c:v>
                </c:pt>
                <c:pt idx="9">
                  <c:v>基于CRS的验收状态</c:v>
                </c:pt>
                <c:pt idx="10">
                  <c:v>基于SRS的验收状态</c:v>
                </c:pt>
              </c:strCache>
            </c:strRef>
          </c:cat>
          <c:val>
            <c:numRef>
              <c:f>'1. 功能性需求状态跟踪表'!$H$23:$R$23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5">
                  <c:v>0</c:v>
                </c:pt>
                <c:pt idx="7">
                  <c:v>0</c:v>
                </c:pt>
                <c:pt idx="9">
                  <c:v>0</c:v>
                </c:pt>
              </c:numCache>
            </c:numRef>
          </c:val>
        </c:ser>
        <c:ser>
          <c:idx val="5"/>
          <c:order val="5"/>
          <c:tx>
            <c:strRef>
              <c:f>'1. 功能性需求状态跟踪表'!$C$30</c:f>
              <c:strCache>
                <c:ptCount val="1"/>
                <c:pt idx="0">
                  <c:v>需求规格修改-未完成合计</c:v>
                </c:pt>
              </c:strCache>
            </c:strRef>
          </c:tx>
          <c:invertIfNegative val="0"/>
          <c:cat>
            <c:strRef>
              <c:f>'1. 功能性需求状态跟踪表'!$H$3:$R$3</c:f>
              <c:strCache>
                <c:ptCount val="11"/>
                <c:pt idx="0">
                  <c:v>需求规格状态</c:v>
                </c:pt>
                <c:pt idx="1">
                  <c:v>基于CRS的系统设计状态</c:v>
                </c:pt>
                <c:pt idx="2">
                  <c:v>基于SRS的系统设计状态</c:v>
                </c:pt>
                <c:pt idx="3">
                  <c:v>基于CRS的编码实现状态</c:v>
                </c:pt>
                <c:pt idx="4">
                  <c:v>基于SRS的编码实现状态</c:v>
                </c:pt>
                <c:pt idx="5">
                  <c:v>基于CRS的测试用例状态</c:v>
                </c:pt>
                <c:pt idx="6">
                  <c:v>基于SRS的测试用例状态</c:v>
                </c:pt>
                <c:pt idx="7">
                  <c:v>基于CRS的测试状态</c:v>
                </c:pt>
                <c:pt idx="8">
                  <c:v>基于SRS的测试状态</c:v>
                </c:pt>
                <c:pt idx="9">
                  <c:v>基于CRS的验收状态</c:v>
                </c:pt>
                <c:pt idx="10">
                  <c:v>基于SRS的验收状态</c:v>
                </c:pt>
              </c:strCache>
            </c:strRef>
          </c:cat>
          <c:val>
            <c:numRef>
              <c:f>'1. 功能性需求状态跟踪表'!$H$30:$R$30</c:f>
              <c:numCache>
                <c:formatCode>General</c:formatCode>
                <c:ptCount val="11"/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'1. 功能性需求状态跟踪表'!$C$31</c:f>
              <c:strCache>
                <c:ptCount val="1"/>
                <c:pt idx="0">
                  <c:v>需求规格删除-已完成合计</c:v>
                </c:pt>
              </c:strCache>
            </c:strRef>
          </c:tx>
          <c:invertIfNegative val="0"/>
          <c:cat>
            <c:strRef>
              <c:f>'1. 功能性需求状态跟踪表'!$H$3:$R$3</c:f>
              <c:strCache>
                <c:ptCount val="11"/>
                <c:pt idx="0">
                  <c:v>需求规格状态</c:v>
                </c:pt>
                <c:pt idx="1">
                  <c:v>基于CRS的系统设计状态</c:v>
                </c:pt>
                <c:pt idx="2">
                  <c:v>基于SRS的系统设计状态</c:v>
                </c:pt>
                <c:pt idx="3">
                  <c:v>基于CRS的编码实现状态</c:v>
                </c:pt>
                <c:pt idx="4">
                  <c:v>基于SRS的编码实现状态</c:v>
                </c:pt>
                <c:pt idx="5">
                  <c:v>基于CRS的测试用例状态</c:v>
                </c:pt>
                <c:pt idx="6">
                  <c:v>基于SRS的测试用例状态</c:v>
                </c:pt>
                <c:pt idx="7">
                  <c:v>基于CRS的测试状态</c:v>
                </c:pt>
                <c:pt idx="8">
                  <c:v>基于SRS的测试状态</c:v>
                </c:pt>
                <c:pt idx="9">
                  <c:v>基于CRS的验收状态</c:v>
                </c:pt>
                <c:pt idx="10">
                  <c:v>基于SRS的验收状态</c:v>
                </c:pt>
              </c:strCache>
            </c:strRef>
          </c:cat>
          <c:val>
            <c:numRef>
              <c:f>'1. 功能性需求状态跟踪表'!$H$31:$R$31</c:f>
              <c:numCache>
                <c:formatCode>General</c:formatCode>
                <c:ptCount val="11"/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'1. 功能性需求状态跟踪表'!$C$32</c:f>
              <c:strCache>
                <c:ptCount val="1"/>
                <c:pt idx="0">
                  <c:v>需求规格删除-未完成合计</c:v>
                </c:pt>
              </c:strCache>
            </c:strRef>
          </c:tx>
          <c:invertIfNegative val="0"/>
          <c:cat>
            <c:strRef>
              <c:f>'1. 功能性需求状态跟踪表'!$H$3:$R$3</c:f>
              <c:strCache>
                <c:ptCount val="11"/>
                <c:pt idx="0">
                  <c:v>需求规格状态</c:v>
                </c:pt>
                <c:pt idx="1">
                  <c:v>基于CRS的系统设计状态</c:v>
                </c:pt>
                <c:pt idx="2">
                  <c:v>基于SRS的系统设计状态</c:v>
                </c:pt>
                <c:pt idx="3">
                  <c:v>基于CRS的编码实现状态</c:v>
                </c:pt>
                <c:pt idx="4">
                  <c:v>基于SRS的编码实现状态</c:v>
                </c:pt>
                <c:pt idx="5">
                  <c:v>基于CRS的测试用例状态</c:v>
                </c:pt>
                <c:pt idx="6">
                  <c:v>基于SRS的测试用例状态</c:v>
                </c:pt>
                <c:pt idx="7">
                  <c:v>基于CRS的测试状态</c:v>
                </c:pt>
                <c:pt idx="8">
                  <c:v>基于SRS的测试状态</c:v>
                </c:pt>
                <c:pt idx="9">
                  <c:v>基于CRS的验收状态</c:v>
                </c:pt>
                <c:pt idx="10">
                  <c:v>基于SRS的验收状态</c:v>
                </c:pt>
              </c:strCache>
            </c:strRef>
          </c:cat>
          <c:val>
            <c:numRef>
              <c:f>'1. 功能性需求状态跟踪表'!$H$32:$R$32</c:f>
              <c:numCache>
                <c:formatCode>General</c:formatCode>
                <c:ptCount val="11"/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box"/>
        <c:axId val="180911104"/>
        <c:axId val="180921088"/>
        <c:axId val="0"/>
      </c:bar3DChart>
      <c:catAx>
        <c:axId val="1809111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0921088"/>
        <c:crosses val="autoZero"/>
        <c:auto val="1"/>
        <c:lblAlgn val="ctr"/>
        <c:lblOffset val="100"/>
        <c:noMultiLvlLbl val="0"/>
      </c:catAx>
      <c:valAx>
        <c:axId val="1809210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80911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32</xdr:row>
      <xdr:rowOff>0</xdr:rowOff>
    </xdr:from>
    <xdr:to>
      <xdr:col>3</xdr:col>
      <xdr:colOff>171450</xdr:colOff>
      <xdr:row>33</xdr:row>
      <xdr:rowOff>53009</xdr:rowOff>
    </xdr:to>
    <xdr:pic>
      <xdr:nvPicPr>
        <xdr:cNvPr id="2115" name="rightPoint@m_321014777" descr="http://10.10.5.153:9111/web/component/images/dynamictree/empt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00325" y="203311125"/>
          <a:ext cx="17145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9526</xdr:rowOff>
    </xdr:from>
    <xdr:to>
      <xdr:col>11</xdr:col>
      <xdr:colOff>19050</xdr:colOff>
      <xdr:row>59</xdr:row>
      <xdr:rowOff>133350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0</xdr:rowOff>
    </xdr:from>
    <xdr:to>
      <xdr:col>2</xdr:col>
      <xdr:colOff>171450</xdr:colOff>
      <xdr:row>21</xdr:row>
      <xdr:rowOff>53009</xdr:rowOff>
    </xdr:to>
    <xdr:pic>
      <xdr:nvPicPr>
        <xdr:cNvPr id="2" name="rightPoint@m_321014777" descr="http://10.10.5.153:9111/web/component/images/dynamictree/empty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5400" y="15906750"/>
          <a:ext cx="171450" cy="3387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showGridLines="0" topLeftCell="E1" zoomScaleNormal="100" workbookViewId="0">
      <pane ySplit="3" topLeftCell="A4" activePane="bottomLeft" state="frozen"/>
      <selection pane="bottomLeft" activeCell="H9" sqref="H9"/>
    </sheetView>
  </sheetViews>
  <sheetFormatPr defaultRowHeight="12" x14ac:dyDescent="0.15"/>
  <cols>
    <col min="1" max="1" width="2.875" style="12" customWidth="1"/>
    <col min="2" max="2" width="8.375" style="12" customWidth="1"/>
    <col min="3" max="3" width="14.125" style="13" customWidth="1"/>
    <col min="4" max="4" width="22.625" style="13" customWidth="1"/>
    <col min="5" max="5" width="10.625" style="13" customWidth="1"/>
    <col min="6" max="6" width="7.5" style="13" customWidth="1"/>
    <col min="7" max="7" width="10.5" style="13" customWidth="1"/>
    <col min="8" max="18" width="10.125" style="12" customWidth="1"/>
    <col min="19" max="20" width="9.625" style="12" customWidth="1"/>
    <col min="21" max="16384" width="9" style="12"/>
  </cols>
  <sheetData>
    <row r="1" spans="1:20" ht="26.1" customHeight="1" x14ac:dyDescent="0.15">
      <c r="A1" s="52" t="s">
        <v>74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4"/>
    </row>
    <row r="2" spans="1:20" ht="49.5" customHeight="1" x14ac:dyDescent="0.15">
      <c r="A2" s="23" t="s">
        <v>29</v>
      </c>
      <c r="B2" s="62" t="s">
        <v>23</v>
      </c>
      <c r="C2" s="66"/>
      <c r="D2" s="66"/>
      <c r="E2" s="66"/>
      <c r="F2" s="63"/>
      <c r="G2" s="60" t="s">
        <v>24</v>
      </c>
      <c r="H2" s="61"/>
      <c r="I2" s="60" t="s">
        <v>25</v>
      </c>
      <c r="J2" s="61"/>
      <c r="K2" s="60" t="s">
        <v>26</v>
      </c>
      <c r="L2" s="61"/>
      <c r="M2" s="60" t="s">
        <v>27</v>
      </c>
      <c r="N2" s="61"/>
      <c r="O2" s="60" t="s">
        <v>28</v>
      </c>
      <c r="P2" s="61"/>
      <c r="Q2" s="62" t="s">
        <v>9</v>
      </c>
      <c r="R2" s="63"/>
      <c r="S2" s="26" t="s">
        <v>10</v>
      </c>
      <c r="T2" s="22"/>
    </row>
    <row r="3" spans="1:20" s="13" customFormat="1" ht="26.1" customHeight="1" x14ac:dyDescent="0.15">
      <c r="A3" s="23" t="s">
        <v>3</v>
      </c>
      <c r="B3" s="45" t="s">
        <v>75</v>
      </c>
      <c r="C3" s="24" t="s">
        <v>4</v>
      </c>
      <c r="D3" s="24" t="s">
        <v>5</v>
      </c>
      <c r="E3" s="24" t="s">
        <v>12</v>
      </c>
      <c r="F3" s="24" t="s">
        <v>6</v>
      </c>
      <c r="G3" s="24" t="s">
        <v>13</v>
      </c>
      <c r="H3" s="24" t="s">
        <v>7</v>
      </c>
      <c r="I3" s="24" t="s">
        <v>11</v>
      </c>
      <c r="J3" s="24" t="s">
        <v>14</v>
      </c>
      <c r="K3" s="24" t="s">
        <v>15</v>
      </c>
      <c r="L3" s="24" t="s">
        <v>16</v>
      </c>
      <c r="M3" s="24" t="s">
        <v>17</v>
      </c>
      <c r="N3" s="24" t="s">
        <v>18</v>
      </c>
      <c r="O3" s="24" t="s">
        <v>19</v>
      </c>
      <c r="P3" s="24" t="s">
        <v>20</v>
      </c>
      <c r="Q3" s="24" t="s">
        <v>21</v>
      </c>
      <c r="R3" s="24" t="s">
        <v>22</v>
      </c>
      <c r="S3" s="24" t="s">
        <v>8</v>
      </c>
      <c r="T3" s="25" t="s">
        <v>0</v>
      </c>
    </row>
    <row r="4" spans="1:20" s="8" customFormat="1" ht="27.75" customHeight="1" x14ac:dyDescent="0.15">
      <c r="A4" s="2">
        <f t="shared" ref="A4:A23" ca="1" si="0">IF(ISBLANK(D4),"-",COUNT(OFFSET(A$3,0,0,ROW()-ROW(A$3)))+1)</f>
        <v>1</v>
      </c>
      <c r="B4" s="64" t="s">
        <v>73</v>
      </c>
      <c r="C4" s="43" t="s">
        <v>76</v>
      </c>
      <c r="D4" s="3" t="s">
        <v>77</v>
      </c>
      <c r="E4" s="4" t="s">
        <v>78</v>
      </c>
      <c r="F4" s="5" t="s">
        <v>1</v>
      </c>
      <c r="G4" s="5" t="s">
        <v>87</v>
      </c>
      <c r="H4" s="20" t="s">
        <v>87</v>
      </c>
      <c r="I4" s="20" t="s">
        <v>87</v>
      </c>
      <c r="J4" s="21" t="s">
        <v>87</v>
      </c>
      <c r="K4" s="20" t="s">
        <v>44</v>
      </c>
      <c r="L4" s="21" t="s">
        <v>87</v>
      </c>
      <c r="M4" s="20" t="s">
        <v>44</v>
      </c>
      <c r="N4" s="21" t="s">
        <v>87</v>
      </c>
      <c r="O4" s="20" t="s">
        <v>44</v>
      </c>
      <c r="P4" s="21" t="s">
        <v>87</v>
      </c>
      <c r="Q4" s="20" t="s">
        <v>44</v>
      </c>
      <c r="R4" s="21" t="s">
        <v>87</v>
      </c>
      <c r="S4" s="3" t="s">
        <v>88</v>
      </c>
      <c r="T4" s="7"/>
    </row>
    <row r="5" spans="1:20" s="8" customFormat="1" ht="27.75" customHeight="1" x14ac:dyDescent="0.15">
      <c r="A5" s="2">
        <f t="shared" ca="1" si="0"/>
        <v>2</v>
      </c>
      <c r="B5" s="65"/>
      <c r="C5" s="44" t="s">
        <v>79</v>
      </c>
      <c r="D5" s="3" t="s">
        <v>80</v>
      </c>
      <c r="E5" s="4" t="s">
        <v>81</v>
      </c>
      <c r="F5" s="9" t="s">
        <v>1</v>
      </c>
      <c r="G5" s="5" t="s">
        <v>87</v>
      </c>
      <c r="H5" s="20" t="s">
        <v>87</v>
      </c>
      <c r="I5" s="20" t="s">
        <v>87</v>
      </c>
      <c r="J5" s="21" t="s">
        <v>87</v>
      </c>
      <c r="K5" s="20" t="s">
        <v>44</v>
      </c>
      <c r="L5" s="21" t="s">
        <v>87</v>
      </c>
      <c r="M5" s="20" t="s">
        <v>44</v>
      </c>
      <c r="N5" s="21" t="s">
        <v>87</v>
      </c>
      <c r="O5" s="20" t="s">
        <v>44</v>
      </c>
      <c r="P5" s="21" t="s">
        <v>87</v>
      </c>
      <c r="Q5" s="20" t="s">
        <v>44</v>
      </c>
      <c r="R5" s="21" t="s">
        <v>87</v>
      </c>
      <c r="S5" s="3" t="s">
        <v>88</v>
      </c>
      <c r="T5" s="7"/>
    </row>
    <row r="6" spans="1:20" s="8" customFormat="1" ht="27.75" customHeight="1" x14ac:dyDescent="0.15">
      <c r="A6" s="1" t="str">
        <f t="shared" ca="1" si="0"/>
        <v>-</v>
      </c>
      <c r="B6" s="46"/>
      <c r="C6" s="10"/>
      <c r="D6" s="10"/>
      <c r="E6" s="10"/>
      <c r="F6" s="14"/>
      <c r="G6" s="5"/>
      <c r="H6" s="20"/>
      <c r="I6" s="20"/>
      <c r="J6" s="21"/>
      <c r="K6" s="20"/>
      <c r="L6" s="21"/>
      <c r="M6" s="20"/>
      <c r="N6" s="21"/>
      <c r="O6" s="20"/>
      <c r="P6" s="21"/>
      <c r="Q6" s="20"/>
      <c r="R6" s="21"/>
      <c r="S6" s="15"/>
      <c r="T6" s="7"/>
    </row>
    <row r="7" spans="1:20" s="8" customFormat="1" ht="27.75" customHeight="1" x14ac:dyDescent="0.15">
      <c r="A7" s="1" t="str">
        <f t="shared" ca="1" si="0"/>
        <v>-</v>
      </c>
      <c r="B7" s="46"/>
      <c r="C7" s="10"/>
      <c r="D7" s="10"/>
      <c r="E7" s="10"/>
      <c r="F7" s="14"/>
      <c r="G7" s="5"/>
      <c r="H7" s="20"/>
      <c r="I7" s="20"/>
      <c r="J7" s="21"/>
      <c r="K7" s="20"/>
      <c r="L7" s="21"/>
      <c r="M7" s="20"/>
      <c r="N7" s="21"/>
      <c r="O7" s="20"/>
      <c r="P7" s="21"/>
      <c r="Q7" s="20"/>
      <c r="R7" s="21"/>
      <c r="S7" s="15"/>
      <c r="T7" s="7"/>
    </row>
    <row r="8" spans="1:20" s="8" customFormat="1" ht="27.75" customHeight="1" x14ac:dyDescent="0.15">
      <c r="A8" s="1" t="str">
        <f t="shared" ca="1" si="0"/>
        <v>-</v>
      </c>
      <c r="B8" s="46"/>
      <c r="C8" s="10"/>
      <c r="D8" s="10"/>
      <c r="E8" s="10"/>
      <c r="F8" s="14"/>
      <c r="G8" s="5"/>
      <c r="H8" s="20"/>
      <c r="I8" s="20"/>
      <c r="J8" s="21"/>
      <c r="K8" s="20"/>
      <c r="L8" s="21"/>
      <c r="M8" s="20"/>
      <c r="N8" s="21"/>
      <c r="O8" s="20"/>
      <c r="P8" s="21"/>
      <c r="Q8" s="20"/>
      <c r="R8" s="21"/>
      <c r="S8" s="14"/>
      <c r="T8" s="7"/>
    </row>
    <row r="9" spans="1:20" s="8" customFormat="1" ht="27.75" customHeight="1" x14ac:dyDescent="0.15">
      <c r="A9" s="1" t="str">
        <f t="shared" ca="1" si="0"/>
        <v>-</v>
      </c>
      <c r="B9" s="46"/>
      <c r="C9" s="10"/>
      <c r="D9" s="10"/>
      <c r="E9" s="10"/>
      <c r="F9" s="14"/>
      <c r="G9" s="5"/>
      <c r="H9" s="20"/>
      <c r="I9" s="20"/>
      <c r="J9" s="21"/>
      <c r="K9" s="20"/>
      <c r="L9" s="21"/>
      <c r="M9" s="20"/>
      <c r="N9" s="21"/>
      <c r="O9" s="20"/>
      <c r="P9" s="21"/>
      <c r="Q9" s="20"/>
      <c r="R9" s="21"/>
      <c r="S9" s="14"/>
      <c r="T9" s="7"/>
    </row>
    <row r="10" spans="1:20" s="8" customFormat="1" ht="27.75" customHeight="1" x14ac:dyDescent="0.15">
      <c r="A10" s="1"/>
      <c r="B10" s="46"/>
      <c r="C10" s="10"/>
      <c r="D10" s="10"/>
      <c r="E10" s="10"/>
      <c r="F10" s="14"/>
      <c r="G10" s="5"/>
      <c r="H10" s="20"/>
      <c r="I10" s="20"/>
      <c r="J10" s="21"/>
      <c r="K10" s="20"/>
      <c r="L10" s="21"/>
      <c r="M10" s="20"/>
      <c r="N10" s="21"/>
      <c r="O10" s="20"/>
      <c r="P10" s="21"/>
      <c r="Q10" s="20"/>
      <c r="R10" s="21"/>
      <c r="S10" s="14"/>
      <c r="T10" s="7"/>
    </row>
    <row r="11" spans="1:20" s="8" customFormat="1" ht="27.75" customHeight="1" x14ac:dyDescent="0.15">
      <c r="A11" s="1"/>
      <c r="B11" s="46"/>
      <c r="C11" s="10"/>
      <c r="D11" s="10"/>
      <c r="E11" s="10"/>
      <c r="F11" s="14"/>
      <c r="G11" s="5"/>
      <c r="H11" s="20"/>
      <c r="I11" s="20"/>
      <c r="J11" s="21"/>
      <c r="K11" s="20"/>
      <c r="L11" s="21"/>
      <c r="M11" s="20"/>
      <c r="N11" s="21"/>
      <c r="O11" s="20"/>
      <c r="P11" s="21"/>
      <c r="Q11" s="20"/>
      <c r="R11" s="21"/>
      <c r="S11" s="14"/>
      <c r="T11" s="7"/>
    </row>
    <row r="12" spans="1:20" s="8" customFormat="1" ht="27.75" customHeight="1" x14ac:dyDescent="0.15">
      <c r="A12" s="1"/>
      <c r="B12" s="46"/>
      <c r="C12" s="10"/>
      <c r="D12" s="10"/>
      <c r="E12" s="10"/>
      <c r="F12" s="14"/>
      <c r="G12" s="5"/>
      <c r="H12" s="20"/>
      <c r="I12" s="20"/>
      <c r="J12" s="21"/>
      <c r="K12" s="20"/>
      <c r="L12" s="21"/>
      <c r="M12" s="20"/>
      <c r="N12" s="21"/>
      <c r="O12" s="20"/>
      <c r="P12" s="21"/>
      <c r="Q12" s="20"/>
      <c r="R12" s="21"/>
      <c r="S12" s="14"/>
      <c r="T12" s="7"/>
    </row>
    <row r="13" spans="1:20" s="8" customFormat="1" ht="27.75" customHeight="1" x14ac:dyDescent="0.15">
      <c r="A13" s="1" t="str">
        <f t="shared" ca="1" si="0"/>
        <v>-</v>
      </c>
      <c r="B13" s="46"/>
      <c r="C13" s="10"/>
      <c r="D13" s="10"/>
      <c r="E13" s="10"/>
      <c r="F13" s="14"/>
      <c r="G13" s="5"/>
      <c r="H13" s="20"/>
      <c r="I13" s="20"/>
      <c r="J13" s="21"/>
      <c r="K13" s="20"/>
      <c r="L13" s="21"/>
      <c r="M13" s="20"/>
      <c r="N13" s="21"/>
      <c r="O13" s="20"/>
      <c r="P13" s="21"/>
      <c r="Q13" s="20"/>
      <c r="R13" s="21"/>
      <c r="S13" s="14"/>
      <c r="T13" s="7"/>
    </row>
    <row r="14" spans="1:20" s="8" customFormat="1" ht="27.75" customHeight="1" x14ac:dyDescent="0.15">
      <c r="A14" s="1" t="str">
        <f t="shared" ca="1" si="0"/>
        <v>-</v>
      </c>
      <c r="B14" s="46"/>
      <c r="C14" s="11"/>
      <c r="D14" s="11"/>
      <c r="E14" s="11"/>
      <c r="F14" s="14"/>
      <c r="G14" s="5"/>
      <c r="H14" s="20"/>
      <c r="I14" s="20"/>
      <c r="J14" s="21"/>
      <c r="K14" s="20"/>
      <c r="L14" s="21"/>
      <c r="M14" s="20"/>
      <c r="N14" s="21"/>
      <c r="O14" s="20"/>
      <c r="P14" s="21"/>
      <c r="Q14" s="20"/>
      <c r="R14" s="21"/>
      <c r="S14" s="14"/>
      <c r="T14" s="7"/>
    </row>
    <row r="15" spans="1:20" s="8" customFormat="1" ht="27.75" customHeight="1" x14ac:dyDescent="0.15">
      <c r="A15" s="1" t="str">
        <f t="shared" ca="1" si="0"/>
        <v>-</v>
      </c>
      <c r="B15" s="46"/>
      <c r="C15" s="11"/>
      <c r="D15" s="11"/>
      <c r="E15" s="11"/>
      <c r="F15" s="14"/>
      <c r="G15" s="5"/>
      <c r="H15" s="20"/>
      <c r="I15" s="20"/>
      <c r="J15" s="21"/>
      <c r="K15" s="20"/>
      <c r="L15" s="21"/>
      <c r="M15" s="20"/>
      <c r="N15" s="21"/>
      <c r="O15" s="20"/>
      <c r="P15" s="21"/>
      <c r="Q15" s="20"/>
      <c r="R15" s="21"/>
      <c r="S15" s="14"/>
      <c r="T15" s="7"/>
    </row>
    <row r="16" spans="1:20" s="8" customFormat="1" ht="27.75" customHeight="1" x14ac:dyDescent="0.15">
      <c r="A16" s="1" t="str">
        <f t="shared" ca="1" si="0"/>
        <v>-</v>
      </c>
      <c r="B16" s="46"/>
      <c r="C16" s="11"/>
      <c r="D16" s="11"/>
      <c r="E16" s="11"/>
      <c r="F16" s="14"/>
      <c r="G16" s="5"/>
      <c r="H16" s="20"/>
      <c r="I16" s="20"/>
      <c r="J16" s="21"/>
      <c r="K16" s="20"/>
      <c r="L16" s="21"/>
      <c r="M16" s="20"/>
      <c r="N16" s="21"/>
      <c r="O16" s="20"/>
      <c r="P16" s="21"/>
      <c r="Q16" s="20"/>
      <c r="R16" s="21"/>
      <c r="S16" s="14"/>
      <c r="T16" s="7"/>
    </row>
    <row r="17" spans="1:20" s="8" customFormat="1" ht="27.75" customHeight="1" x14ac:dyDescent="0.15">
      <c r="A17" s="1" t="str">
        <f t="shared" ca="1" si="0"/>
        <v>-</v>
      </c>
      <c r="B17" s="46"/>
      <c r="C17" s="11"/>
      <c r="D17" s="11"/>
      <c r="E17" s="11"/>
      <c r="F17" s="14"/>
      <c r="G17" s="5"/>
      <c r="H17" s="20"/>
      <c r="I17" s="20"/>
      <c r="J17" s="21"/>
      <c r="K17" s="20"/>
      <c r="L17" s="21"/>
      <c r="M17" s="20"/>
      <c r="N17" s="21"/>
      <c r="O17" s="20"/>
      <c r="P17" s="21"/>
      <c r="Q17" s="20"/>
      <c r="R17" s="21"/>
      <c r="S17" s="14"/>
      <c r="T17" s="7"/>
    </row>
    <row r="18" spans="1:20" s="8" customFormat="1" ht="20.100000000000001" customHeight="1" x14ac:dyDescent="0.15">
      <c r="A18" s="55" t="s">
        <v>31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7"/>
    </row>
    <row r="19" spans="1:20" s="16" customFormat="1" ht="20.100000000000001" customHeight="1" x14ac:dyDescent="0.15">
      <c r="A19" s="36" t="str">
        <f ca="1">IF(ISBLANK(D19),"-",COUNT(OFFSET(A$3,0,0,ROW()-ROW(A$3)))+1)</f>
        <v>-</v>
      </c>
      <c r="B19" s="47"/>
      <c r="C19" s="37" t="s">
        <v>2</v>
      </c>
      <c r="D19" s="28"/>
      <c r="E19" s="28"/>
      <c r="F19" s="28"/>
      <c r="G19" s="28"/>
      <c r="H19" s="35">
        <f t="shared" ref="H19:R19" si="1">COUNTIF(H4:H17,"已完成")</f>
        <v>0</v>
      </c>
      <c r="I19" s="35">
        <f t="shared" si="1"/>
        <v>0</v>
      </c>
      <c r="J19" s="35">
        <f t="shared" si="1"/>
        <v>0</v>
      </c>
      <c r="K19" s="35">
        <f t="shared" si="1"/>
        <v>2</v>
      </c>
      <c r="L19" s="35">
        <f t="shared" si="1"/>
        <v>0</v>
      </c>
      <c r="M19" s="35">
        <f t="shared" si="1"/>
        <v>2</v>
      </c>
      <c r="N19" s="35">
        <f t="shared" si="1"/>
        <v>0</v>
      </c>
      <c r="O19" s="35">
        <f t="shared" si="1"/>
        <v>2</v>
      </c>
      <c r="P19" s="35">
        <f t="shared" si="1"/>
        <v>0</v>
      </c>
      <c r="Q19" s="35">
        <f t="shared" si="1"/>
        <v>2</v>
      </c>
      <c r="R19" s="35">
        <f t="shared" si="1"/>
        <v>0</v>
      </c>
      <c r="S19" s="30"/>
      <c r="T19" s="30"/>
    </row>
    <row r="20" spans="1:20" s="19" customFormat="1" ht="20.100000000000001" customHeight="1" x14ac:dyDescent="0.2">
      <c r="A20" s="36" t="str">
        <f t="shared" ca="1" si="0"/>
        <v>-</v>
      </c>
      <c r="B20" s="47"/>
      <c r="C20" s="37" t="s">
        <v>30</v>
      </c>
      <c r="D20" s="29"/>
      <c r="E20" s="29"/>
      <c r="F20" s="29"/>
      <c r="G20" s="29"/>
      <c r="H20" s="34">
        <f t="shared" ref="H20:R20" si="2">COUNTIF(H4:H17,"未完成")</f>
        <v>0</v>
      </c>
      <c r="I20" s="34">
        <f t="shared" si="2"/>
        <v>0</v>
      </c>
      <c r="J20" s="34">
        <f t="shared" si="2"/>
        <v>0</v>
      </c>
      <c r="K20" s="34">
        <f t="shared" si="2"/>
        <v>0</v>
      </c>
      <c r="L20" s="34">
        <f t="shared" si="2"/>
        <v>0</v>
      </c>
      <c r="M20" s="34">
        <f t="shared" si="2"/>
        <v>0</v>
      </c>
      <c r="N20" s="34">
        <f t="shared" si="2"/>
        <v>0</v>
      </c>
      <c r="O20" s="34">
        <f t="shared" si="2"/>
        <v>0</v>
      </c>
      <c r="P20" s="34">
        <f t="shared" si="2"/>
        <v>0</v>
      </c>
      <c r="Q20" s="34">
        <f t="shared" si="2"/>
        <v>0</v>
      </c>
      <c r="R20" s="34">
        <f t="shared" si="2"/>
        <v>0</v>
      </c>
      <c r="S20" s="31"/>
      <c r="T20" s="31"/>
    </row>
    <row r="21" spans="1:20" s="19" customFormat="1" ht="21.95" customHeight="1" x14ac:dyDescent="0.2">
      <c r="A21" s="32" t="str">
        <f t="shared" ca="1" si="0"/>
        <v>-</v>
      </c>
      <c r="B21" s="48"/>
      <c r="C21" s="33" t="s">
        <v>32</v>
      </c>
      <c r="D21" s="30"/>
      <c r="E21" s="30"/>
      <c r="F21" s="30"/>
      <c r="G21" s="30"/>
      <c r="H21" s="38">
        <f>COUNTIF(H4:H17,"客户需求新增-已完成")</f>
        <v>0</v>
      </c>
      <c r="I21" s="38">
        <f>COUNTIF(I4:I17,"客户需求新增-已完成")</f>
        <v>0</v>
      </c>
      <c r="J21" s="30"/>
      <c r="K21" s="38">
        <f>COUNTIF(K4:K17,"客户需求新增-已完成")</f>
        <v>0</v>
      </c>
      <c r="L21" s="30"/>
      <c r="M21" s="38">
        <f>COUNTIF(M4:M17,"客户需求新增-已完成")</f>
        <v>0</v>
      </c>
      <c r="N21" s="30"/>
      <c r="O21" s="38">
        <f>COUNTIF(O4:O17,"客户需求新增-已完成")</f>
        <v>0</v>
      </c>
      <c r="P21" s="30"/>
      <c r="Q21" s="38">
        <f>COUNTIF(Q4:Q17,"客户需求新增-已完成")</f>
        <v>0</v>
      </c>
      <c r="R21" s="30"/>
      <c r="S21" s="29"/>
      <c r="T21" s="29"/>
    </row>
    <row r="22" spans="1:20" s="19" customFormat="1" ht="21.95" customHeight="1" x14ac:dyDescent="0.2">
      <c r="A22" s="32" t="str">
        <f t="shared" ca="1" si="0"/>
        <v>-</v>
      </c>
      <c r="B22" s="48"/>
      <c r="C22" s="33" t="s">
        <v>33</v>
      </c>
      <c r="D22" s="31"/>
      <c r="E22" s="31"/>
      <c r="F22" s="31"/>
      <c r="G22" s="31"/>
      <c r="H22" s="38">
        <f>COUNTIF(H4:H17,"客户需求新增-未完成")</f>
        <v>0</v>
      </c>
      <c r="I22" s="38">
        <f>COUNTIF(I4:I17,"客户需求新增-未完成")</f>
        <v>0</v>
      </c>
      <c r="J22" s="31"/>
      <c r="K22" s="38">
        <f>COUNTIF(K4:K17,"客户需求新增-未完成")</f>
        <v>0</v>
      </c>
      <c r="L22" s="31"/>
      <c r="M22" s="38">
        <f>COUNTIF(M4:M17,"客户需求新增-未完成")</f>
        <v>0</v>
      </c>
      <c r="N22" s="31"/>
      <c r="O22" s="38">
        <f>COUNTIF(O4:O17,"客户需求新增-未完成")</f>
        <v>0</v>
      </c>
      <c r="P22" s="31"/>
      <c r="Q22" s="38">
        <f>COUNTIF(Q4:Q17,"客户需求新增-未完成")</f>
        <v>0</v>
      </c>
      <c r="R22" s="31"/>
      <c r="S22" s="30"/>
      <c r="T22" s="30"/>
    </row>
    <row r="23" spans="1:20" s="19" customFormat="1" ht="21.95" customHeight="1" x14ac:dyDescent="0.2">
      <c r="A23" s="32" t="str">
        <f t="shared" ca="1" si="0"/>
        <v>-</v>
      </c>
      <c r="B23" s="48"/>
      <c r="C23" s="33" t="s">
        <v>34</v>
      </c>
      <c r="D23" s="29"/>
      <c r="E23" s="29"/>
      <c r="F23" s="29"/>
      <c r="G23" s="29"/>
      <c r="H23" s="38">
        <f>COUNTIF(H4:H17,"客户需求修改-已完成")</f>
        <v>0</v>
      </c>
      <c r="I23" s="38">
        <f>COUNTIF(I4:I17,"客户需求修改-已完成")</f>
        <v>0</v>
      </c>
      <c r="J23" s="29"/>
      <c r="K23" s="38">
        <f>COUNTIF(K4:K17,"客户需求修改-已完成")</f>
        <v>0</v>
      </c>
      <c r="L23" s="29"/>
      <c r="M23" s="38">
        <f>COUNTIF(M4:M17,"客户需求修改-已完成")</f>
        <v>0</v>
      </c>
      <c r="N23" s="29"/>
      <c r="O23" s="38">
        <f>COUNTIF(O4:O17,"客户需求修改-已完成")</f>
        <v>0</v>
      </c>
      <c r="P23" s="29"/>
      <c r="Q23" s="38">
        <f>COUNTIF(Q4:Q17,"客户需求修改-已完成")</f>
        <v>0</v>
      </c>
      <c r="R23" s="29"/>
      <c r="S23" s="31"/>
      <c r="T23" s="31"/>
    </row>
    <row r="24" spans="1:20" s="19" customFormat="1" ht="21.95" customHeight="1" x14ac:dyDescent="0.2">
      <c r="A24" s="32" t="str">
        <f t="shared" ref="A24:A29" ca="1" si="3">IF(ISBLANK(D24),"-",COUNT(OFFSET(A$3,0,0,ROW()-ROW(A$3)))+1)</f>
        <v>-</v>
      </c>
      <c r="B24" s="48"/>
      <c r="C24" s="33" t="s">
        <v>35</v>
      </c>
      <c r="D24" s="30"/>
      <c r="E24" s="30"/>
      <c r="F24" s="30"/>
      <c r="G24" s="30"/>
      <c r="H24" s="38">
        <f>COUNTIF(H4:H17,"客户需求修改-未完成")</f>
        <v>0</v>
      </c>
      <c r="I24" s="38">
        <f>COUNTIF(I4:I17,"客户需求修改-未完成")</f>
        <v>0</v>
      </c>
      <c r="J24" s="30"/>
      <c r="K24" s="38">
        <f>COUNTIF(K4:K17,"客户需求修改-未完成")</f>
        <v>0</v>
      </c>
      <c r="L24" s="30"/>
      <c r="M24" s="38">
        <f>COUNTIF(M4:M17,"客户需求修改-未完成")</f>
        <v>0</v>
      </c>
      <c r="N24" s="30"/>
      <c r="O24" s="38">
        <f>COUNTIF(O4:O17,"客户需求修改-未完成")</f>
        <v>0</v>
      </c>
      <c r="P24" s="30"/>
      <c r="Q24" s="38">
        <f>COUNTIF(Q4:Q17,"客户需求修改-未完成")</f>
        <v>0</v>
      </c>
      <c r="R24" s="30"/>
      <c r="S24" s="29"/>
      <c r="T24" s="29"/>
    </row>
    <row r="25" spans="1:20" s="19" customFormat="1" ht="21.95" customHeight="1" x14ac:dyDescent="0.2">
      <c r="A25" s="32" t="str">
        <f t="shared" ca="1" si="3"/>
        <v>-</v>
      </c>
      <c r="B25" s="48"/>
      <c r="C25" s="33" t="s">
        <v>36</v>
      </c>
      <c r="D25" s="31"/>
      <c r="E25" s="31"/>
      <c r="F25" s="31"/>
      <c r="G25" s="31"/>
      <c r="H25" s="38">
        <f>COUNTIF(H4:H17,"客户需求删除-已完成")</f>
        <v>0</v>
      </c>
      <c r="I25" s="38">
        <f>COUNTIF(I4:I17,"客户需求删除-已完成")</f>
        <v>0</v>
      </c>
      <c r="J25" s="31"/>
      <c r="K25" s="38">
        <f>COUNTIF(K4:K17,"客户需求删除-已完成")</f>
        <v>0</v>
      </c>
      <c r="L25" s="31"/>
      <c r="M25" s="38">
        <f>COUNTIF(M4:M17,"客户需求删除-已完成")</f>
        <v>0</v>
      </c>
      <c r="N25" s="31"/>
      <c r="O25" s="38">
        <f>COUNTIF(O4:O17,"客户需求删除-已完成")</f>
        <v>0</v>
      </c>
      <c r="P25" s="31"/>
      <c r="Q25" s="38">
        <f>COUNTIF(Q4:Q17,"客户需求删除-已完成")</f>
        <v>0</v>
      </c>
      <c r="R25" s="31"/>
      <c r="S25" s="30"/>
      <c r="T25" s="30"/>
    </row>
    <row r="26" spans="1:20" s="19" customFormat="1" ht="21.95" customHeight="1" x14ac:dyDescent="0.2">
      <c r="A26" s="32" t="str">
        <f t="shared" ca="1" si="3"/>
        <v>-</v>
      </c>
      <c r="B26" s="48"/>
      <c r="C26" s="33" t="s">
        <v>37</v>
      </c>
      <c r="D26" s="29"/>
      <c r="E26" s="29"/>
      <c r="F26" s="29"/>
      <c r="G26" s="29"/>
      <c r="H26" s="38">
        <f>COUNTIF(H5:H22,"客户需求删除-未完成")</f>
        <v>0</v>
      </c>
      <c r="I26" s="38">
        <f>COUNTIF(I5:I22,"客户需求删除-未完成")</f>
        <v>0</v>
      </c>
      <c r="J26" s="29"/>
      <c r="K26" s="38">
        <f>COUNTIF(K5:K22,"客户需求删除-未完成")</f>
        <v>0</v>
      </c>
      <c r="L26" s="29"/>
      <c r="M26" s="38">
        <f>COUNTIF(M5:M22,"客户需求删除-未完成")</f>
        <v>0</v>
      </c>
      <c r="N26" s="29"/>
      <c r="O26" s="38">
        <f>COUNTIF(O5:O22,"客户需求删除-未完成")</f>
        <v>0</v>
      </c>
      <c r="P26" s="29"/>
      <c r="Q26" s="38">
        <f>COUNTIF(Q5:Q22,"客户需求删除-未完成")</f>
        <v>0</v>
      </c>
      <c r="R26" s="29"/>
      <c r="S26" s="31"/>
      <c r="T26" s="31"/>
    </row>
    <row r="27" spans="1:20" s="19" customFormat="1" ht="21.95" customHeight="1" x14ac:dyDescent="0.2">
      <c r="A27" s="17" t="str">
        <f t="shared" ca="1" si="3"/>
        <v>-</v>
      </c>
      <c r="B27" s="49"/>
      <c r="C27" s="27" t="s">
        <v>38</v>
      </c>
      <c r="D27" s="30"/>
      <c r="E27" s="30"/>
      <c r="F27" s="30"/>
      <c r="G27" s="30"/>
      <c r="H27" s="30"/>
      <c r="I27" s="30"/>
      <c r="J27" s="18">
        <f>COUNTIF(J4:J17,"需求规格新增-已完成")</f>
        <v>0</v>
      </c>
      <c r="K27" s="30"/>
      <c r="L27" s="18">
        <f>COUNTIF(L4:L17,"需求规格新增-已完成")</f>
        <v>0</v>
      </c>
      <c r="M27" s="30"/>
      <c r="N27" s="18">
        <f>COUNTIF(N4:N17,"需求规格新增-已完成")</f>
        <v>0</v>
      </c>
      <c r="O27" s="30"/>
      <c r="P27" s="18">
        <f>COUNTIF(P4:P17,"需求规格新增-已完成")</f>
        <v>0</v>
      </c>
      <c r="Q27" s="30"/>
      <c r="R27" s="18">
        <f>COUNTIF(R4:R17,"需求规格新增-已完成")</f>
        <v>0</v>
      </c>
      <c r="S27" s="29"/>
      <c r="T27" s="29"/>
    </row>
    <row r="28" spans="1:20" s="19" customFormat="1" ht="21.95" customHeight="1" x14ac:dyDescent="0.2">
      <c r="A28" s="17" t="str">
        <f t="shared" ca="1" si="3"/>
        <v>-</v>
      </c>
      <c r="B28" s="49"/>
      <c r="C28" s="27" t="s">
        <v>39</v>
      </c>
      <c r="D28" s="31"/>
      <c r="E28" s="31"/>
      <c r="F28" s="31"/>
      <c r="G28" s="31"/>
      <c r="H28" s="31"/>
      <c r="I28" s="31"/>
      <c r="J28" s="18">
        <f>COUNTIF(J4:J17,"需求规格新增-未完成")</f>
        <v>0</v>
      </c>
      <c r="K28" s="31"/>
      <c r="L28" s="18">
        <f>COUNTIF(L4:L17,"需求规格新增-未完成")</f>
        <v>0</v>
      </c>
      <c r="M28" s="31"/>
      <c r="N28" s="18">
        <f>COUNTIF(N4:N17,"需求规格新增-未完成")</f>
        <v>0</v>
      </c>
      <c r="O28" s="31"/>
      <c r="P28" s="18">
        <f>COUNTIF(P4:P17,"需求规格新增-未完成")</f>
        <v>0</v>
      </c>
      <c r="Q28" s="31"/>
      <c r="R28" s="18">
        <f>COUNTIF(R4:R17,"需求规格新增-未完成")</f>
        <v>0</v>
      </c>
      <c r="S28" s="31"/>
      <c r="T28" s="31"/>
    </row>
    <row r="29" spans="1:20" s="19" customFormat="1" ht="21.95" customHeight="1" x14ac:dyDescent="0.2">
      <c r="A29" s="17" t="str">
        <f t="shared" ca="1" si="3"/>
        <v>-</v>
      </c>
      <c r="B29" s="49"/>
      <c r="C29" s="27" t="s">
        <v>40</v>
      </c>
      <c r="D29" s="29"/>
      <c r="E29" s="29"/>
      <c r="F29" s="29"/>
      <c r="G29" s="29"/>
      <c r="H29" s="29"/>
      <c r="I29" s="29"/>
      <c r="J29" s="18">
        <f>COUNTIF(J4:J17,"需求规格修改-已完成")</f>
        <v>0</v>
      </c>
      <c r="K29" s="29"/>
      <c r="L29" s="18">
        <f>COUNTIF(L4:L17,"需求规格修改-已完成")</f>
        <v>0</v>
      </c>
      <c r="M29" s="29"/>
      <c r="N29" s="18">
        <f>COUNTIF(N4:N17,"需求规格修改-已完成")</f>
        <v>0</v>
      </c>
      <c r="O29" s="29"/>
      <c r="P29" s="18">
        <f>COUNTIF(P4:P17,"需求规格修改-已完成")</f>
        <v>0</v>
      </c>
      <c r="Q29" s="29"/>
      <c r="R29" s="18">
        <f>COUNTIF(R4:R17,"需求规格修改-已完成")</f>
        <v>0</v>
      </c>
      <c r="S29" s="29"/>
      <c r="T29" s="29"/>
    </row>
    <row r="30" spans="1:20" s="19" customFormat="1" ht="21.95" customHeight="1" x14ac:dyDescent="0.2">
      <c r="A30" s="17" t="str">
        <f t="shared" ref="A30:A32" ca="1" si="4">IF(ISBLANK(D30),"-",COUNT(OFFSET(A$3,0,0,ROW()-ROW(A$3)))+1)</f>
        <v>-</v>
      </c>
      <c r="B30" s="49"/>
      <c r="C30" s="27" t="s">
        <v>41</v>
      </c>
      <c r="D30" s="30"/>
      <c r="E30" s="30"/>
      <c r="F30" s="30"/>
      <c r="G30" s="30"/>
      <c r="H30" s="30"/>
      <c r="I30" s="30"/>
      <c r="J30" s="18">
        <f>COUNTIF(J4:J17,"需求规格修改-未完成")</f>
        <v>0</v>
      </c>
      <c r="K30" s="30"/>
      <c r="L30" s="18">
        <f>COUNTIF(L4:L17,"需求规格修改-未完成")</f>
        <v>0</v>
      </c>
      <c r="M30" s="30"/>
      <c r="N30" s="18">
        <f>COUNTIF(N4:N17,"需求规格修改-未完成")</f>
        <v>0</v>
      </c>
      <c r="O30" s="30"/>
      <c r="P30" s="18">
        <f>COUNTIF(P4:P17,"需求规格修改-未完成")</f>
        <v>0</v>
      </c>
      <c r="Q30" s="30"/>
      <c r="R30" s="18">
        <f>COUNTIF(R4:R17,"需求规格修改-未完成")</f>
        <v>0</v>
      </c>
      <c r="S30" s="29"/>
      <c r="T30" s="29"/>
    </row>
    <row r="31" spans="1:20" s="19" customFormat="1" ht="21.95" customHeight="1" x14ac:dyDescent="0.2">
      <c r="A31" s="17" t="str">
        <f t="shared" ca="1" si="4"/>
        <v>-</v>
      </c>
      <c r="B31" s="49"/>
      <c r="C31" s="27" t="s">
        <v>42</v>
      </c>
      <c r="D31" s="31"/>
      <c r="E31" s="31"/>
      <c r="F31" s="31"/>
      <c r="G31" s="31"/>
      <c r="H31" s="31"/>
      <c r="I31" s="31"/>
      <c r="J31" s="18">
        <f>COUNTIF(J4:J17,"需求规格删除-已完成")</f>
        <v>0</v>
      </c>
      <c r="K31" s="31"/>
      <c r="L31" s="18">
        <f>COUNTIF(L4:L17,"需求规格删除-已完成")</f>
        <v>0</v>
      </c>
      <c r="M31" s="31"/>
      <c r="N31" s="18">
        <f>COUNTIF(N4:N17,"需求规格删除-已完成")</f>
        <v>0</v>
      </c>
      <c r="O31" s="31"/>
      <c r="P31" s="18">
        <f>COUNTIF(P4:P17,"需求规格删除-已完成")</f>
        <v>0</v>
      </c>
      <c r="Q31" s="31"/>
      <c r="R31" s="18">
        <f>COUNTIF(R4:R17,"需求规格删除-已完成")</f>
        <v>0</v>
      </c>
      <c r="S31" s="31"/>
      <c r="T31" s="31"/>
    </row>
    <row r="32" spans="1:20" s="19" customFormat="1" ht="21.95" customHeight="1" x14ac:dyDescent="0.2">
      <c r="A32" s="17" t="str">
        <f t="shared" ca="1" si="4"/>
        <v>-</v>
      </c>
      <c r="B32" s="49"/>
      <c r="C32" s="27" t="s">
        <v>43</v>
      </c>
      <c r="D32" s="29"/>
      <c r="E32" s="29"/>
      <c r="F32" s="29"/>
      <c r="G32" s="29"/>
      <c r="H32" s="29"/>
      <c r="I32" s="29"/>
      <c r="J32" s="18">
        <f>COUNTIF(J4:J17,"需求规格删除-未完成")</f>
        <v>0</v>
      </c>
      <c r="K32" s="29"/>
      <c r="L32" s="18">
        <f>COUNTIF(L4:L17,"需求规格删除-未完成")</f>
        <v>0</v>
      </c>
      <c r="M32" s="29"/>
      <c r="N32" s="18">
        <f>COUNTIF(N4:N17,"需求规格删除-未完成")</f>
        <v>0</v>
      </c>
      <c r="O32" s="29"/>
      <c r="P32" s="18">
        <f>COUNTIF(P4:P17,"需求规格删除-未完成")</f>
        <v>0</v>
      </c>
      <c r="Q32" s="29"/>
      <c r="R32" s="18">
        <f>COUNTIF(R4:R17,"需求规格删除-未完成")</f>
        <v>0</v>
      </c>
      <c r="S32" s="29"/>
      <c r="T32" s="29"/>
    </row>
    <row r="33" spans="1:20" ht="22.5" customHeight="1" x14ac:dyDescent="0.15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</row>
    <row r="34" spans="1:20" x14ac:dyDescent="0.15">
      <c r="C34" s="12"/>
      <c r="D34" s="12"/>
      <c r="E34" s="12"/>
      <c r="F34" s="12"/>
      <c r="G34" s="12"/>
    </row>
    <row r="35" spans="1:20" x14ac:dyDescent="0.15">
      <c r="C35" s="12"/>
      <c r="D35" s="12"/>
      <c r="E35" s="12"/>
      <c r="F35" s="12"/>
      <c r="G35" s="12"/>
    </row>
    <row r="36" spans="1:20" x14ac:dyDescent="0.15">
      <c r="C36" s="12"/>
      <c r="D36" s="12"/>
      <c r="E36" s="12"/>
      <c r="F36" s="12"/>
      <c r="G36" s="12"/>
    </row>
    <row r="37" spans="1:20" x14ac:dyDescent="0.15">
      <c r="C37" s="12"/>
      <c r="D37" s="12"/>
      <c r="E37" s="12"/>
      <c r="F37" s="12"/>
      <c r="G37" s="12"/>
    </row>
    <row r="38" spans="1:20" x14ac:dyDescent="0.15">
      <c r="C38" s="12"/>
      <c r="D38" s="12"/>
      <c r="E38" s="12"/>
      <c r="F38" s="12"/>
      <c r="G38" s="12"/>
    </row>
    <row r="39" spans="1:20" x14ac:dyDescent="0.15">
      <c r="C39" s="12"/>
      <c r="D39" s="12"/>
      <c r="E39" s="12"/>
      <c r="F39" s="12"/>
      <c r="G39" s="12"/>
    </row>
    <row r="40" spans="1:20" x14ac:dyDescent="0.15">
      <c r="C40" s="12"/>
      <c r="D40" s="12"/>
      <c r="E40" s="12"/>
      <c r="F40" s="12"/>
      <c r="G40" s="12"/>
    </row>
    <row r="41" spans="1:20" x14ac:dyDescent="0.15">
      <c r="C41" s="12"/>
      <c r="D41" s="12"/>
      <c r="E41" s="12"/>
      <c r="F41" s="12"/>
      <c r="G41" s="12"/>
    </row>
    <row r="42" spans="1:20" x14ac:dyDescent="0.15">
      <c r="C42" s="12"/>
      <c r="D42" s="12"/>
      <c r="E42" s="12"/>
      <c r="F42" s="12"/>
      <c r="G42" s="12"/>
    </row>
    <row r="43" spans="1:20" x14ac:dyDescent="0.15">
      <c r="C43" s="12"/>
      <c r="D43" s="12"/>
      <c r="E43" s="12"/>
      <c r="F43" s="12"/>
      <c r="G43" s="12"/>
    </row>
    <row r="44" spans="1:20" x14ac:dyDescent="0.15">
      <c r="C44" s="12"/>
      <c r="D44" s="12"/>
      <c r="E44" s="12"/>
      <c r="F44" s="12"/>
      <c r="G44" s="12"/>
    </row>
    <row r="45" spans="1:20" x14ac:dyDescent="0.15">
      <c r="C45" s="12"/>
      <c r="D45" s="12"/>
      <c r="E45" s="12"/>
      <c r="F45" s="12"/>
      <c r="G45" s="12"/>
    </row>
    <row r="46" spans="1:20" x14ac:dyDescent="0.15">
      <c r="C46" s="12"/>
      <c r="D46" s="12"/>
      <c r="E46" s="12"/>
      <c r="F46" s="12"/>
      <c r="G46" s="12"/>
    </row>
    <row r="47" spans="1:20" x14ac:dyDescent="0.15">
      <c r="C47" s="12"/>
      <c r="D47" s="12"/>
      <c r="E47" s="12"/>
      <c r="F47" s="12"/>
      <c r="G47" s="12"/>
    </row>
    <row r="48" spans="1:20" x14ac:dyDescent="0.15">
      <c r="C48" s="12"/>
      <c r="D48" s="12"/>
      <c r="E48" s="12"/>
      <c r="F48" s="12"/>
      <c r="G48" s="12"/>
    </row>
    <row r="49" spans="3:7" x14ac:dyDescent="0.15">
      <c r="C49" s="12"/>
      <c r="D49" s="12"/>
      <c r="E49" s="12"/>
      <c r="F49" s="12"/>
      <c r="G49" s="12"/>
    </row>
    <row r="50" spans="3:7" x14ac:dyDescent="0.15">
      <c r="C50" s="12"/>
      <c r="D50" s="12"/>
      <c r="E50" s="12"/>
      <c r="F50" s="12"/>
      <c r="G50" s="12"/>
    </row>
    <row r="51" spans="3:7" x14ac:dyDescent="0.15">
      <c r="C51" s="12"/>
      <c r="D51" s="12"/>
      <c r="E51" s="12"/>
      <c r="F51" s="12"/>
      <c r="G51" s="12"/>
    </row>
    <row r="52" spans="3:7" x14ac:dyDescent="0.15">
      <c r="C52" s="12"/>
      <c r="D52" s="12"/>
      <c r="E52" s="12"/>
      <c r="F52" s="12"/>
      <c r="G52" s="12"/>
    </row>
    <row r="53" spans="3:7" x14ac:dyDescent="0.15">
      <c r="C53" s="12"/>
      <c r="D53" s="12"/>
      <c r="E53" s="12"/>
      <c r="F53" s="12"/>
      <c r="G53" s="12"/>
    </row>
    <row r="54" spans="3:7" x14ac:dyDescent="0.15">
      <c r="C54" s="12"/>
      <c r="D54" s="12"/>
      <c r="E54" s="12"/>
      <c r="F54" s="12"/>
      <c r="G54" s="12"/>
    </row>
    <row r="55" spans="3:7" x14ac:dyDescent="0.15">
      <c r="C55" s="12"/>
      <c r="D55" s="12"/>
      <c r="E55" s="12"/>
      <c r="F55" s="12"/>
      <c r="G55" s="12"/>
    </row>
    <row r="56" spans="3:7" x14ac:dyDescent="0.15">
      <c r="C56" s="12"/>
      <c r="D56" s="12"/>
      <c r="E56" s="12"/>
      <c r="F56" s="12"/>
      <c r="G56" s="12"/>
    </row>
    <row r="57" spans="3:7" x14ac:dyDescent="0.15">
      <c r="C57" s="12"/>
      <c r="D57" s="12"/>
      <c r="E57" s="12"/>
      <c r="F57" s="12"/>
      <c r="G57" s="12"/>
    </row>
    <row r="58" spans="3:7" x14ac:dyDescent="0.15">
      <c r="C58" s="12"/>
      <c r="D58" s="12"/>
      <c r="E58" s="12"/>
      <c r="F58" s="12"/>
      <c r="G58" s="12"/>
    </row>
    <row r="59" spans="3:7" x14ac:dyDescent="0.15">
      <c r="C59" s="12"/>
      <c r="D59" s="12"/>
      <c r="E59" s="12"/>
      <c r="F59" s="12"/>
      <c r="G59" s="12"/>
    </row>
  </sheetData>
  <dataConsolidate/>
  <mergeCells count="11">
    <mergeCell ref="A1:T1"/>
    <mergeCell ref="A18:T18"/>
    <mergeCell ref="A33:T33"/>
    <mergeCell ref="G2:H2"/>
    <mergeCell ref="I2:J2"/>
    <mergeCell ref="K2:L2"/>
    <mergeCell ref="M2:N2"/>
    <mergeCell ref="O2:P2"/>
    <mergeCell ref="Q2:R2"/>
    <mergeCell ref="B4:B5"/>
    <mergeCell ref="B2:F2"/>
  </mergeCells>
  <phoneticPr fontId="1" type="noConversion"/>
  <dataValidations count="4">
    <dataValidation type="list" allowBlank="1" showInputMessage="1" showErrorMessage="1" sqref="F4:F17">
      <formula1>"高,中,低"</formula1>
    </dataValidation>
    <dataValidation type="list" allowBlank="1" showInputMessage="1" showErrorMessage="1" sqref="S4:S17">
      <formula1>"可重用已有,将来产品级重用,将来公司级重用"</formula1>
    </dataValidation>
    <dataValidation type="list" allowBlank="1" showInputMessage="1" showErrorMessage="1" sqref="Q4:Q17 M4:M17 K4:K17 O4:O17 H6:I17">
      <formula1>"已完成,未完成,客户需求新增-已完成,客户需求新增-未完成,客户需求修改-已完成,客户需求修改-未完成,客户需求删除-已完成,客户需求删除-未完成"</formula1>
    </dataValidation>
    <dataValidation type="list" allowBlank="1" showInputMessage="1" showErrorMessage="1" sqref="P6:P17 L6:L17 J6:J17 N6:N17 R6:R17">
      <formula1>"已完成,未完成,需求规格新增-已完成,需求规格新增-未完成,需求规格修改-已完成,需求规格修改-未完成,需求规格删除-已完成,需求规格删除-未完成"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B1" workbookViewId="0">
      <pane xSplit="1" ySplit="3" topLeftCell="C4" activePane="bottomRight" state="frozen"/>
      <selection activeCell="B1" sqref="B1"/>
      <selection pane="topRight" activeCell="C1" sqref="C1"/>
      <selection pane="bottomLeft" activeCell="B4" sqref="B4"/>
      <selection pane="bottomRight" activeCell="B4" sqref="B4"/>
    </sheetView>
  </sheetViews>
  <sheetFormatPr defaultRowHeight="12" x14ac:dyDescent="0.15"/>
  <cols>
    <col min="1" max="1" width="2.875" style="12" customWidth="1"/>
    <col min="2" max="2" width="8.875" style="13" customWidth="1"/>
    <col min="3" max="3" width="53.5" style="13" customWidth="1"/>
    <col min="4" max="4" width="11.25" style="13" customWidth="1"/>
    <col min="5" max="5" width="6.375" style="13" customWidth="1"/>
    <col min="6" max="6" width="14.125" style="12" customWidth="1"/>
    <col min="7" max="7" width="13.75" style="12" customWidth="1"/>
    <col min="8" max="8" width="13.125" style="12" customWidth="1"/>
    <col min="9" max="9" width="13.375" style="12" customWidth="1"/>
    <col min="10" max="10" width="14" style="12" customWidth="1"/>
    <col min="11" max="11" width="11.125" style="12" customWidth="1"/>
    <col min="12" max="12" width="8.375" style="12" customWidth="1"/>
    <col min="13" max="16384" width="9" style="12"/>
  </cols>
  <sheetData>
    <row r="1" spans="1:12" ht="26.1" customHeight="1" x14ac:dyDescent="0.15">
      <c r="A1" s="52" t="s">
        <v>45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/>
    </row>
    <row r="2" spans="1:12" ht="56.25" customHeight="1" x14ac:dyDescent="0.15">
      <c r="A2" s="23" t="s">
        <v>29</v>
      </c>
      <c r="B2" s="62" t="s">
        <v>23</v>
      </c>
      <c r="C2" s="66"/>
      <c r="D2" s="66"/>
      <c r="E2" s="63"/>
      <c r="F2" s="41" t="s">
        <v>50</v>
      </c>
      <c r="G2" s="41" t="s">
        <v>51</v>
      </c>
      <c r="H2" s="41" t="s">
        <v>52</v>
      </c>
      <c r="I2" s="41" t="s">
        <v>53</v>
      </c>
      <c r="J2" s="41" t="s">
        <v>54</v>
      </c>
      <c r="K2" s="40" t="s">
        <v>55</v>
      </c>
      <c r="L2" s="22"/>
    </row>
    <row r="3" spans="1:12" s="13" customFormat="1" ht="37.5" customHeight="1" x14ac:dyDescent="0.15">
      <c r="A3" s="23" t="s">
        <v>3</v>
      </c>
      <c r="B3" s="24" t="s">
        <v>46</v>
      </c>
      <c r="C3" s="24" t="s">
        <v>47</v>
      </c>
      <c r="D3" s="24" t="s">
        <v>48</v>
      </c>
      <c r="E3" s="24" t="s">
        <v>49</v>
      </c>
      <c r="F3" s="24" t="s">
        <v>58</v>
      </c>
      <c r="G3" s="24" t="s">
        <v>56</v>
      </c>
      <c r="H3" s="24" t="s">
        <v>57</v>
      </c>
      <c r="I3" s="24" t="s">
        <v>59</v>
      </c>
      <c r="J3" s="24" t="s">
        <v>60</v>
      </c>
      <c r="K3" s="24" t="s">
        <v>61</v>
      </c>
      <c r="L3" s="25" t="s">
        <v>0</v>
      </c>
    </row>
    <row r="4" spans="1:12" s="8" customFormat="1" ht="39.75" customHeight="1" x14ac:dyDescent="0.15">
      <c r="A4" s="2">
        <f t="shared" ref="A4:A20" ca="1" si="0">IF(ISBLANK(C4),"-",COUNT(OFFSET(A$3,0,0,ROW()-ROW(A$3)))+1)</f>
        <v>1</v>
      </c>
      <c r="B4" s="51" t="s">
        <v>71</v>
      </c>
      <c r="C4" s="39" t="s">
        <v>84</v>
      </c>
      <c r="D4" s="4" t="s">
        <v>85</v>
      </c>
      <c r="E4" s="5" t="s">
        <v>1</v>
      </c>
      <c r="F4" s="21" t="s">
        <v>86</v>
      </c>
      <c r="G4" s="21" t="s">
        <v>70</v>
      </c>
      <c r="H4" s="21" t="s">
        <v>70</v>
      </c>
      <c r="I4" s="21" t="s">
        <v>70</v>
      </c>
      <c r="J4" s="21" t="s">
        <v>70</v>
      </c>
      <c r="K4" s="6" t="s">
        <v>70</v>
      </c>
      <c r="L4" s="7"/>
    </row>
    <row r="5" spans="1:12" s="8" customFormat="1" ht="27.75" customHeight="1" x14ac:dyDescent="0.15">
      <c r="A5" s="1">
        <f t="shared" ca="1" si="0"/>
        <v>2</v>
      </c>
      <c r="B5" s="50" t="s">
        <v>72</v>
      </c>
      <c r="C5" s="42" t="s">
        <v>82</v>
      </c>
      <c r="D5" s="4" t="s">
        <v>83</v>
      </c>
      <c r="E5" s="5" t="s">
        <v>1</v>
      </c>
      <c r="F5" s="21" t="s">
        <v>86</v>
      </c>
      <c r="G5" s="21" t="s">
        <v>70</v>
      </c>
      <c r="H5" s="21" t="s">
        <v>70</v>
      </c>
      <c r="I5" s="21" t="s">
        <v>70</v>
      </c>
      <c r="J5" s="21" t="s">
        <v>70</v>
      </c>
      <c r="K5" s="50" t="s">
        <v>70</v>
      </c>
      <c r="L5" s="7"/>
    </row>
    <row r="6" spans="1:12" s="8" customFormat="1" ht="27.75" customHeight="1" x14ac:dyDescent="0.15">
      <c r="A6" s="1" t="str">
        <f t="shared" ca="1" si="0"/>
        <v>-</v>
      </c>
      <c r="B6" s="10"/>
      <c r="C6" s="10"/>
      <c r="D6" s="10"/>
      <c r="E6" s="14"/>
      <c r="F6" s="21"/>
      <c r="G6" s="21"/>
      <c r="H6" s="21"/>
      <c r="I6" s="21"/>
      <c r="J6" s="21"/>
      <c r="K6" s="6"/>
      <c r="L6" s="7"/>
    </row>
    <row r="7" spans="1:12" s="8" customFormat="1" ht="27.75" customHeight="1" x14ac:dyDescent="0.15">
      <c r="A7" s="1" t="str">
        <f t="shared" ca="1" si="0"/>
        <v>-</v>
      </c>
      <c r="B7" s="10"/>
      <c r="C7" s="10"/>
      <c r="D7" s="10"/>
      <c r="E7" s="14"/>
      <c r="F7" s="21"/>
      <c r="G7" s="21"/>
      <c r="H7" s="21"/>
      <c r="I7" s="21"/>
      <c r="J7" s="21"/>
      <c r="K7" s="6"/>
      <c r="L7" s="7"/>
    </row>
    <row r="8" spans="1:12" s="8" customFormat="1" ht="27.75" customHeight="1" x14ac:dyDescent="0.15">
      <c r="A8" s="1" t="str">
        <f t="shared" ca="1" si="0"/>
        <v>-</v>
      </c>
      <c r="B8" s="11"/>
      <c r="C8" s="11"/>
      <c r="D8" s="11"/>
      <c r="E8" s="14"/>
      <c r="F8" s="21"/>
      <c r="G8" s="21"/>
      <c r="H8" s="21"/>
      <c r="I8" s="21"/>
      <c r="J8" s="21"/>
      <c r="K8" s="6"/>
      <c r="L8" s="7"/>
    </row>
    <row r="9" spans="1:12" s="8" customFormat="1" ht="27.75" customHeight="1" x14ac:dyDescent="0.15">
      <c r="A9" s="1" t="str">
        <f t="shared" ca="1" si="0"/>
        <v>-</v>
      </c>
      <c r="B9" s="11"/>
      <c r="C9" s="11"/>
      <c r="D9" s="11"/>
      <c r="E9" s="14"/>
      <c r="F9" s="21"/>
      <c r="G9" s="21"/>
      <c r="H9" s="21"/>
      <c r="I9" s="21"/>
      <c r="J9" s="21"/>
      <c r="K9" s="6"/>
      <c r="L9" s="7"/>
    </row>
    <row r="10" spans="1:12" s="8" customFormat="1" ht="27.75" customHeight="1" x14ac:dyDescent="0.15">
      <c r="A10" s="1" t="str">
        <f t="shared" ca="1" si="0"/>
        <v>-</v>
      </c>
      <c r="B10" s="11"/>
      <c r="C10" s="11"/>
      <c r="D10" s="11"/>
      <c r="E10" s="14"/>
      <c r="F10" s="21"/>
      <c r="G10" s="21"/>
      <c r="H10" s="21"/>
      <c r="I10" s="21"/>
      <c r="J10" s="21"/>
      <c r="K10" s="6"/>
      <c r="L10" s="7"/>
    </row>
    <row r="11" spans="1:12" s="8" customFormat="1" ht="27.75" customHeight="1" x14ac:dyDescent="0.15">
      <c r="A11" s="1" t="str">
        <f t="shared" ca="1" si="0"/>
        <v>-</v>
      </c>
      <c r="B11" s="11"/>
      <c r="C11" s="11"/>
      <c r="D11" s="11"/>
      <c r="E11" s="14"/>
      <c r="F11" s="21"/>
      <c r="G11" s="21"/>
      <c r="H11" s="21"/>
      <c r="I11" s="21"/>
      <c r="J11" s="21"/>
      <c r="K11" s="6"/>
      <c r="L11" s="7"/>
    </row>
    <row r="12" spans="1:12" s="8" customFormat="1" ht="20.100000000000001" customHeight="1" x14ac:dyDescent="0.15">
      <c r="A12" s="55" t="s">
        <v>31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7"/>
    </row>
    <row r="13" spans="1:12" s="16" customFormat="1" ht="20.100000000000001" customHeight="1" x14ac:dyDescent="0.15">
      <c r="A13" s="36" t="str">
        <f ca="1">IF(ISBLANK(C13),"-",COUNT(OFFSET(A$3,0,0,ROW()-ROW(A$3)))+1)</f>
        <v>-</v>
      </c>
      <c r="B13" s="37" t="s">
        <v>62</v>
      </c>
      <c r="C13" s="28"/>
      <c r="D13" s="28"/>
      <c r="E13" s="28"/>
      <c r="F13" s="35">
        <f t="shared" ref="F13:K13" si="1">COUNTIF(F4:F11,"原需求已完成")</f>
        <v>0</v>
      </c>
      <c r="G13" s="35">
        <f t="shared" si="1"/>
        <v>2</v>
      </c>
      <c r="H13" s="35">
        <f t="shared" si="1"/>
        <v>2</v>
      </c>
      <c r="I13" s="35">
        <f t="shared" si="1"/>
        <v>2</v>
      </c>
      <c r="J13" s="35">
        <f t="shared" si="1"/>
        <v>2</v>
      </c>
      <c r="K13" s="35">
        <f t="shared" si="1"/>
        <v>2</v>
      </c>
      <c r="L13" s="30"/>
    </row>
    <row r="14" spans="1:12" s="19" customFormat="1" ht="20.100000000000001" customHeight="1" x14ac:dyDescent="0.2">
      <c r="A14" s="36" t="str">
        <f t="shared" ca="1" si="0"/>
        <v>-</v>
      </c>
      <c r="B14" s="37" t="s">
        <v>63</v>
      </c>
      <c r="C14" s="29"/>
      <c r="D14" s="29"/>
      <c r="E14" s="29"/>
      <c r="F14" s="34">
        <f t="shared" ref="F14:K14" si="2">COUNTIF(F4:F11,"原需求未完成")</f>
        <v>0</v>
      </c>
      <c r="G14" s="34">
        <f t="shared" si="2"/>
        <v>0</v>
      </c>
      <c r="H14" s="34">
        <f t="shared" si="2"/>
        <v>0</v>
      </c>
      <c r="I14" s="34">
        <f t="shared" si="2"/>
        <v>0</v>
      </c>
      <c r="J14" s="34">
        <f t="shared" si="2"/>
        <v>0</v>
      </c>
      <c r="K14" s="34">
        <f t="shared" si="2"/>
        <v>0</v>
      </c>
      <c r="L14" s="31"/>
    </row>
    <row r="15" spans="1:12" s="19" customFormat="1" ht="21.95" customHeight="1" x14ac:dyDescent="0.2">
      <c r="A15" s="32" t="str">
        <f t="shared" ca="1" si="0"/>
        <v>-</v>
      </c>
      <c r="B15" s="33" t="s">
        <v>64</v>
      </c>
      <c r="C15" s="30"/>
      <c r="D15" s="30"/>
      <c r="E15" s="30"/>
      <c r="F15" s="38">
        <f t="shared" ref="F15:K15" si="3">COUNTIF(F4:F11,"需求新增-已完成")</f>
        <v>0</v>
      </c>
      <c r="G15" s="38">
        <f t="shared" si="3"/>
        <v>0</v>
      </c>
      <c r="H15" s="38">
        <f t="shared" si="3"/>
        <v>0</v>
      </c>
      <c r="I15" s="38">
        <f t="shared" si="3"/>
        <v>0</v>
      </c>
      <c r="J15" s="38">
        <f t="shared" si="3"/>
        <v>0</v>
      </c>
      <c r="K15" s="38">
        <f t="shared" si="3"/>
        <v>0</v>
      </c>
      <c r="L15" s="29"/>
    </row>
    <row r="16" spans="1:12" s="19" customFormat="1" ht="21.95" customHeight="1" x14ac:dyDescent="0.2">
      <c r="A16" s="32" t="str">
        <f t="shared" ca="1" si="0"/>
        <v>-</v>
      </c>
      <c r="B16" s="33" t="s">
        <v>65</v>
      </c>
      <c r="C16" s="31"/>
      <c r="D16" s="31"/>
      <c r="E16" s="31"/>
      <c r="F16" s="38">
        <f t="shared" ref="F16:K16" si="4">COUNTIF(F4:F11,"需求新增-未完成")</f>
        <v>0</v>
      </c>
      <c r="G16" s="38">
        <f t="shared" si="4"/>
        <v>0</v>
      </c>
      <c r="H16" s="38">
        <f t="shared" si="4"/>
        <v>0</v>
      </c>
      <c r="I16" s="38">
        <f t="shared" si="4"/>
        <v>0</v>
      </c>
      <c r="J16" s="38">
        <f t="shared" si="4"/>
        <v>0</v>
      </c>
      <c r="K16" s="38">
        <f t="shared" si="4"/>
        <v>0</v>
      </c>
      <c r="L16" s="30"/>
    </row>
    <row r="17" spans="1:12" s="19" customFormat="1" ht="21.95" customHeight="1" x14ac:dyDescent="0.2">
      <c r="A17" s="32" t="str">
        <f t="shared" ca="1" si="0"/>
        <v>-</v>
      </c>
      <c r="B17" s="33" t="s">
        <v>66</v>
      </c>
      <c r="C17" s="29"/>
      <c r="D17" s="29"/>
      <c r="E17" s="29"/>
      <c r="F17" s="38">
        <f t="shared" ref="F17:K17" si="5">COUNTIF(F4:F11,"需求修改-已完成")</f>
        <v>0</v>
      </c>
      <c r="G17" s="38">
        <f t="shared" si="5"/>
        <v>0</v>
      </c>
      <c r="H17" s="38">
        <f t="shared" si="5"/>
        <v>0</v>
      </c>
      <c r="I17" s="38">
        <f t="shared" si="5"/>
        <v>0</v>
      </c>
      <c r="J17" s="38">
        <f t="shared" si="5"/>
        <v>0</v>
      </c>
      <c r="K17" s="38">
        <f t="shared" si="5"/>
        <v>0</v>
      </c>
      <c r="L17" s="31"/>
    </row>
    <row r="18" spans="1:12" s="19" customFormat="1" ht="21.95" customHeight="1" x14ac:dyDescent="0.2">
      <c r="A18" s="32" t="str">
        <f t="shared" ca="1" si="0"/>
        <v>-</v>
      </c>
      <c r="B18" s="33" t="s">
        <v>68</v>
      </c>
      <c r="C18" s="30"/>
      <c r="D18" s="30"/>
      <c r="E18" s="30"/>
      <c r="F18" s="38">
        <f t="shared" ref="F18:K18" si="6">COUNTIF(F4:F11,"需求修改-未完成")</f>
        <v>0</v>
      </c>
      <c r="G18" s="38">
        <f t="shared" si="6"/>
        <v>0</v>
      </c>
      <c r="H18" s="38">
        <f t="shared" si="6"/>
        <v>0</v>
      </c>
      <c r="I18" s="38">
        <f t="shared" si="6"/>
        <v>0</v>
      </c>
      <c r="J18" s="38">
        <f t="shared" si="6"/>
        <v>0</v>
      </c>
      <c r="K18" s="38">
        <f t="shared" si="6"/>
        <v>0</v>
      </c>
      <c r="L18" s="29"/>
    </row>
    <row r="19" spans="1:12" s="19" customFormat="1" ht="21.95" customHeight="1" x14ac:dyDescent="0.2">
      <c r="A19" s="32" t="str">
        <f t="shared" ca="1" si="0"/>
        <v>-</v>
      </c>
      <c r="B19" s="33" t="s">
        <v>67</v>
      </c>
      <c r="C19" s="31"/>
      <c r="D19" s="31"/>
      <c r="E19" s="31"/>
      <c r="F19" s="38">
        <f t="shared" ref="F19:K19" si="7">COUNTIF(F4:F11,"需求删除-已完成")</f>
        <v>0</v>
      </c>
      <c r="G19" s="38">
        <f t="shared" si="7"/>
        <v>0</v>
      </c>
      <c r="H19" s="38">
        <f t="shared" si="7"/>
        <v>0</v>
      </c>
      <c r="I19" s="38">
        <f t="shared" si="7"/>
        <v>0</v>
      </c>
      <c r="J19" s="38">
        <f t="shared" si="7"/>
        <v>0</v>
      </c>
      <c r="K19" s="38">
        <f t="shared" si="7"/>
        <v>0</v>
      </c>
      <c r="L19" s="30"/>
    </row>
    <row r="20" spans="1:12" s="19" customFormat="1" ht="21.95" customHeight="1" x14ac:dyDescent="0.2">
      <c r="A20" s="32" t="str">
        <f t="shared" ca="1" si="0"/>
        <v>-</v>
      </c>
      <c r="B20" s="33" t="s">
        <v>69</v>
      </c>
      <c r="C20" s="29"/>
      <c r="D20" s="29"/>
      <c r="E20" s="29"/>
      <c r="F20" s="38">
        <f t="shared" ref="F20:K20" si="8">COUNTIF(F5:F16,"需求删除-未完成")</f>
        <v>0</v>
      </c>
      <c r="G20" s="38">
        <f t="shared" si="8"/>
        <v>0</v>
      </c>
      <c r="H20" s="38">
        <f t="shared" si="8"/>
        <v>0</v>
      </c>
      <c r="I20" s="38">
        <f t="shared" si="8"/>
        <v>0</v>
      </c>
      <c r="J20" s="38">
        <f t="shared" si="8"/>
        <v>0</v>
      </c>
      <c r="K20" s="38">
        <f t="shared" si="8"/>
        <v>0</v>
      </c>
      <c r="L20" s="31"/>
    </row>
    <row r="21" spans="1:12" ht="22.5" customHeight="1" x14ac:dyDescent="0.15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</row>
    <row r="22" spans="1:12" x14ac:dyDescent="0.15">
      <c r="B22" s="12"/>
      <c r="C22" s="12"/>
      <c r="D22" s="12"/>
      <c r="E22" s="12"/>
    </row>
    <row r="23" spans="1:12" x14ac:dyDescent="0.15">
      <c r="B23" s="12"/>
      <c r="C23" s="12"/>
      <c r="D23" s="12"/>
      <c r="E23" s="12"/>
    </row>
    <row r="24" spans="1:12" x14ac:dyDescent="0.15">
      <c r="B24" s="12"/>
      <c r="C24" s="12"/>
      <c r="D24" s="12"/>
      <c r="E24" s="12"/>
    </row>
    <row r="25" spans="1:12" x14ac:dyDescent="0.15">
      <c r="B25" s="12"/>
      <c r="C25" s="12"/>
      <c r="D25" s="12"/>
      <c r="E25" s="12"/>
    </row>
    <row r="26" spans="1:12" x14ac:dyDescent="0.15">
      <c r="B26" s="12"/>
      <c r="C26" s="12"/>
      <c r="D26" s="12"/>
      <c r="E26" s="12"/>
    </row>
    <row r="27" spans="1:12" x14ac:dyDescent="0.15">
      <c r="B27" s="12"/>
      <c r="C27" s="12"/>
      <c r="D27" s="12"/>
      <c r="E27" s="12"/>
    </row>
    <row r="28" spans="1:12" x14ac:dyDescent="0.15">
      <c r="B28" s="12"/>
      <c r="C28" s="12"/>
      <c r="D28" s="12"/>
      <c r="E28" s="12"/>
    </row>
    <row r="29" spans="1:12" x14ac:dyDescent="0.15">
      <c r="B29" s="12"/>
      <c r="C29" s="12"/>
      <c r="D29" s="12"/>
      <c r="E29" s="12"/>
    </row>
    <row r="30" spans="1:12" x14ac:dyDescent="0.15">
      <c r="B30" s="12"/>
      <c r="C30" s="12"/>
      <c r="D30" s="12"/>
      <c r="E30" s="12"/>
    </row>
    <row r="31" spans="1:12" x14ac:dyDescent="0.15">
      <c r="B31" s="12"/>
      <c r="C31" s="12"/>
      <c r="D31" s="12"/>
      <c r="E31" s="12"/>
    </row>
    <row r="32" spans="1:12" x14ac:dyDescent="0.15">
      <c r="B32" s="12"/>
      <c r="C32" s="12"/>
      <c r="D32" s="12"/>
      <c r="E32" s="12"/>
    </row>
    <row r="33" spans="2:5" x14ac:dyDescent="0.15">
      <c r="B33" s="12"/>
      <c r="C33" s="12"/>
      <c r="D33" s="12"/>
      <c r="E33" s="12"/>
    </row>
    <row r="34" spans="2:5" x14ac:dyDescent="0.15">
      <c r="B34" s="12"/>
      <c r="C34" s="12"/>
      <c r="D34" s="12"/>
      <c r="E34" s="12"/>
    </row>
    <row r="35" spans="2:5" x14ac:dyDescent="0.15">
      <c r="B35" s="12"/>
      <c r="C35" s="12"/>
      <c r="D35" s="12"/>
      <c r="E35" s="12"/>
    </row>
    <row r="36" spans="2:5" x14ac:dyDescent="0.15">
      <c r="B36" s="12"/>
      <c r="C36" s="12"/>
      <c r="D36" s="12"/>
      <c r="E36" s="12"/>
    </row>
    <row r="37" spans="2:5" x14ac:dyDescent="0.15">
      <c r="B37" s="12"/>
      <c r="C37" s="12"/>
      <c r="D37" s="12"/>
      <c r="E37" s="12"/>
    </row>
    <row r="38" spans="2:5" x14ac:dyDescent="0.15">
      <c r="B38" s="12"/>
      <c r="C38" s="12"/>
      <c r="D38" s="12"/>
      <c r="E38" s="12"/>
    </row>
    <row r="39" spans="2:5" x14ac:dyDescent="0.15">
      <c r="B39" s="12"/>
      <c r="C39" s="12"/>
      <c r="D39" s="12"/>
      <c r="E39" s="12"/>
    </row>
    <row r="40" spans="2:5" x14ac:dyDescent="0.15">
      <c r="B40" s="12"/>
      <c r="C40" s="12"/>
      <c r="D40" s="12"/>
      <c r="E40" s="12"/>
    </row>
    <row r="41" spans="2:5" x14ac:dyDescent="0.15">
      <c r="B41" s="12"/>
      <c r="C41" s="12"/>
      <c r="D41" s="12"/>
      <c r="E41" s="12"/>
    </row>
    <row r="42" spans="2:5" x14ac:dyDescent="0.15">
      <c r="B42" s="12"/>
      <c r="C42" s="12"/>
      <c r="D42" s="12"/>
      <c r="E42" s="12"/>
    </row>
    <row r="43" spans="2:5" x14ac:dyDescent="0.15">
      <c r="B43" s="12"/>
      <c r="C43" s="12"/>
      <c r="D43" s="12"/>
      <c r="E43" s="12"/>
    </row>
    <row r="44" spans="2:5" x14ac:dyDescent="0.15">
      <c r="B44" s="12"/>
      <c r="C44" s="12"/>
      <c r="D44" s="12"/>
      <c r="E44" s="12"/>
    </row>
    <row r="45" spans="2:5" x14ac:dyDescent="0.15">
      <c r="B45" s="12"/>
      <c r="C45" s="12"/>
      <c r="D45" s="12"/>
      <c r="E45" s="12"/>
    </row>
    <row r="46" spans="2:5" x14ac:dyDescent="0.15">
      <c r="B46" s="12"/>
      <c r="C46" s="12"/>
      <c r="D46" s="12"/>
      <c r="E46" s="12"/>
    </row>
    <row r="47" spans="2:5" x14ac:dyDescent="0.15">
      <c r="B47" s="12"/>
      <c r="C47" s="12"/>
      <c r="D47" s="12"/>
      <c r="E47" s="12"/>
    </row>
  </sheetData>
  <mergeCells count="4">
    <mergeCell ref="A12:L12"/>
    <mergeCell ref="A21:L21"/>
    <mergeCell ref="A1:L1"/>
    <mergeCell ref="B2:E2"/>
  </mergeCells>
  <phoneticPr fontId="12" type="noConversion"/>
  <dataValidations count="2">
    <dataValidation type="list" allowBlank="1" showInputMessage="1" showErrorMessage="1" sqref="E4:E11">
      <formula1>"高,中,低"</formula1>
    </dataValidation>
    <dataValidation type="list" allowBlank="1" showInputMessage="1" showErrorMessage="1" sqref="G4:K11 F6:F11">
      <formula1>"原需求已完成,原需求未完成,需求新增-已完成,需求新增-未完成,需求修改-已完成,需求修改-未完成,需求删除-已完成,需求删除-未完成"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 功能性需求状态跟踪表</vt:lpstr>
      <vt:lpstr>2. 非功能性需求跟踪表</vt:lpstr>
    </vt:vector>
  </TitlesOfParts>
  <Company>comtop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Windows 用户</cp:lastModifiedBy>
  <dcterms:created xsi:type="dcterms:W3CDTF">2003-11-04T02:28:05Z</dcterms:created>
  <dcterms:modified xsi:type="dcterms:W3CDTF">2018-10-27T11:31:47Z</dcterms:modified>
</cp:coreProperties>
</file>