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工作\1.项目管理\2018\柔性化智能实验教学管理平台R1.1\1.Engineering\11.Requirement Management\迭代03\"/>
    </mc:Choice>
  </mc:AlternateContent>
  <bookViews>
    <workbookView xWindow="240" yWindow="180" windowWidth="9255" windowHeight="3600"/>
  </bookViews>
  <sheets>
    <sheet name="1. 功能性需求状态跟踪表" sheetId="4" r:id="rId1"/>
    <sheet name="2. 非功能性需求跟踪表" sheetId="11" r:id="rId2"/>
  </sheets>
  <definedNames>
    <definedName name="_xlnm._FilterDatabase" localSheetId="0" hidden="1">'1. 功能性需求状态跟踪表'!$A$3:$T$99</definedName>
  </definedNames>
  <calcPr calcId="152511"/>
</workbook>
</file>

<file path=xl/calcChain.xml><?xml version="1.0" encoding="utf-8"?>
<calcChain xmlns="http://schemas.openxmlformats.org/spreadsheetml/2006/main">
  <c r="A10" i="11" l="1"/>
  <c r="K18" i="11" l="1"/>
  <c r="K17" i="11"/>
  <c r="K16" i="11"/>
  <c r="K15" i="11"/>
  <c r="K14" i="11"/>
  <c r="K13" i="11"/>
  <c r="K12" i="11"/>
  <c r="J18" i="11"/>
  <c r="J17" i="11"/>
  <c r="J16" i="11"/>
  <c r="J15" i="11"/>
  <c r="J14" i="11"/>
  <c r="J13" i="11"/>
  <c r="J12" i="11"/>
  <c r="I18" i="11"/>
  <c r="I17" i="11"/>
  <c r="I16" i="11"/>
  <c r="I15" i="11"/>
  <c r="I14" i="11"/>
  <c r="I13" i="11"/>
  <c r="I12" i="11"/>
  <c r="H18" i="11"/>
  <c r="H17" i="11"/>
  <c r="H16" i="11"/>
  <c r="H15" i="11"/>
  <c r="H14" i="11"/>
  <c r="H13" i="11"/>
  <c r="H12" i="11"/>
  <c r="G18" i="11"/>
  <c r="G17" i="11"/>
  <c r="G16" i="11"/>
  <c r="G15" i="11"/>
  <c r="G14" i="11"/>
  <c r="G13" i="11"/>
  <c r="G12" i="11"/>
  <c r="F14" i="11"/>
  <c r="F18" i="11"/>
  <c r="F17" i="11"/>
  <c r="F16" i="11"/>
  <c r="F15" i="11"/>
  <c r="F13" i="11"/>
  <c r="F12" i="11"/>
  <c r="G19" i="11" l="1"/>
  <c r="H19" i="11"/>
  <c r="J19" i="11"/>
  <c r="K19" i="11"/>
  <c r="I19" i="11"/>
  <c r="F19" i="11"/>
  <c r="A19" i="11"/>
  <c r="A18" i="11"/>
  <c r="A17" i="11"/>
  <c r="A16" i="11"/>
  <c r="A15" i="11"/>
  <c r="A14" i="11"/>
  <c r="A13" i="11"/>
  <c r="A12" i="11"/>
  <c r="R99" i="4" l="1"/>
  <c r="R98" i="4"/>
  <c r="R97" i="4"/>
  <c r="R96" i="4"/>
  <c r="R95" i="4"/>
  <c r="R94" i="4"/>
  <c r="P99" i="4"/>
  <c r="P98" i="4"/>
  <c r="P97" i="4"/>
  <c r="P96" i="4"/>
  <c r="P95" i="4"/>
  <c r="P94" i="4"/>
  <c r="N99" i="4"/>
  <c r="N98" i="4"/>
  <c r="N97" i="4"/>
  <c r="N96" i="4"/>
  <c r="N95" i="4"/>
  <c r="N94" i="4"/>
  <c r="L99" i="4"/>
  <c r="L98" i="4"/>
  <c r="L97" i="4"/>
  <c r="L96" i="4"/>
  <c r="L95" i="4"/>
  <c r="L94" i="4"/>
  <c r="J99" i="4"/>
  <c r="J98" i="4"/>
  <c r="J97" i="4"/>
  <c r="J96" i="4"/>
  <c r="J95" i="4"/>
  <c r="J94" i="4"/>
  <c r="Q92" i="4"/>
  <c r="Q91" i="4"/>
  <c r="Q90" i="4"/>
  <c r="Q89" i="4"/>
  <c r="Q88" i="4"/>
  <c r="O92" i="4"/>
  <c r="O91" i="4"/>
  <c r="O90" i="4"/>
  <c r="O89" i="4"/>
  <c r="O88" i="4"/>
  <c r="M92" i="4"/>
  <c r="M91" i="4"/>
  <c r="M90" i="4"/>
  <c r="M89" i="4"/>
  <c r="M88" i="4"/>
  <c r="K92" i="4"/>
  <c r="K91" i="4"/>
  <c r="K90" i="4"/>
  <c r="K89" i="4"/>
  <c r="K88" i="4"/>
  <c r="I92" i="4"/>
  <c r="I91" i="4"/>
  <c r="I90" i="4"/>
  <c r="I89" i="4"/>
  <c r="I88" i="4"/>
  <c r="H92" i="4"/>
  <c r="H91" i="4"/>
  <c r="H90" i="4"/>
  <c r="H89" i="4"/>
  <c r="H88" i="4"/>
  <c r="A96" i="4"/>
  <c r="A95" i="4"/>
  <c r="A94" i="4"/>
  <c r="A93" i="4"/>
  <c r="A92" i="4"/>
  <c r="A91" i="4"/>
  <c r="J86" i="4" l="1"/>
  <c r="J87" i="4"/>
  <c r="A99" i="4" l="1"/>
  <c r="A98" i="4"/>
  <c r="A97" i="4"/>
  <c r="R87" i="4"/>
  <c r="R86" i="4"/>
  <c r="P87" i="4"/>
  <c r="P86" i="4"/>
  <c r="N87" i="4"/>
  <c r="N86" i="4"/>
  <c r="Q87" i="4"/>
  <c r="Q86" i="4"/>
  <c r="O87" i="4"/>
  <c r="O86" i="4"/>
  <c r="M87" i="4"/>
  <c r="M86" i="4"/>
  <c r="K87" i="4"/>
  <c r="K86" i="4"/>
  <c r="K93" i="4" s="1"/>
  <c r="I86" i="4"/>
  <c r="I87" i="4"/>
  <c r="M93" i="4" l="1"/>
  <c r="Q93" i="4"/>
  <c r="O93" i="4"/>
  <c r="A4" i="11"/>
  <c r="I93" i="4"/>
  <c r="L87" i="4"/>
  <c r="H87" i="4"/>
  <c r="A80" i="4" l="1"/>
  <c r="A81" i="4"/>
  <c r="A82" i="4"/>
  <c r="A83" i="4"/>
  <c r="A84" i="4"/>
  <c r="A4" i="4"/>
  <c r="A86" i="4"/>
  <c r="A87" i="4"/>
  <c r="A88" i="4"/>
  <c r="A89" i="4"/>
  <c r="A90" i="4"/>
  <c r="A5" i="4" l="1"/>
  <c r="A6" i="4" s="1"/>
  <c r="A5" i="11"/>
  <c r="L86" i="4"/>
  <c r="A7" i="4" l="1"/>
  <c r="A8" i="4" s="1"/>
  <c r="A9" i="4" s="1"/>
  <c r="A6" i="11"/>
  <c r="H86" i="4"/>
  <c r="H93" i="4" s="1"/>
  <c r="A10" i="4" l="1"/>
  <c r="A11" i="4" s="1"/>
  <c r="A7" i="11"/>
  <c r="A12" i="4" l="1"/>
  <c r="A13" i="4" s="1"/>
  <c r="A8" i="11"/>
  <c r="A9" i="11" s="1"/>
  <c r="A14" i="4" l="1"/>
  <c r="A15" i="4" l="1"/>
  <c r="A16" i="4" s="1"/>
  <c r="A17" i="4" s="1"/>
  <c r="A18" i="4" s="1"/>
  <c r="A19" i="4" s="1"/>
  <c r="A20" i="4" s="1"/>
  <c r="A21" i="4" s="1"/>
  <c r="A22" i="4" s="1"/>
  <c r="A23" i="4" l="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alcChain>
</file>

<file path=xl/sharedStrings.xml><?xml version="1.0" encoding="utf-8"?>
<sst xmlns="http://schemas.openxmlformats.org/spreadsheetml/2006/main" count="1426" uniqueCount="337">
  <si>
    <t>备注</t>
    <phoneticPr fontId="3" type="noConversion"/>
  </si>
  <si>
    <t>高</t>
  </si>
  <si>
    <t>已完成合计</t>
    <phoneticPr fontId="3" type="noConversion"/>
  </si>
  <si>
    <t>编号</t>
    <phoneticPr fontId="3" type="noConversion"/>
  </si>
  <si>
    <t>业务模块</t>
    <phoneticPr fontId="3" type="noConversion"/>
  </si>
  <si>
    <t>业务单元</t>
    <phoneticPr fontId="3" type="noConversion"/>
  </si>
  <si>
    <t>客户需求优先级</t>
    <phoneticPr fontId="3" type="noConversion"/>
  </si>
  <si>
    <t>需求规格状态</t>
    <phoneticPr fontId="3" type="noConversion"/>
  </si>
  <si>
    <t>产品业务可重用情况</t>
    <phoneticPr fontId="3" type="noConversion"/>
  </si>
  <si>
    <t>产品经理验收时填写</t>
    <phoneticPr fontId="3" type="noConversion"/>
  </si>
  <si>
    <t>产品经理验收时填写</t>
    <phoneticPr fontId="3" type="noConversion"/>
  </si>
  <si>
    <t>基于CRS的系统设计状态</t>
    <phoneticPr fontId="3" type="noConversion"/>
  </si>
  <si>
    <t>客户需求(CRS)编号</t>
    <phoneticPr fontId="3" type="noConversion"/>
  </si>
  <si>
    <t>需求规格(SRS)编号</t>
    <phoneticPr fontId="3" type="noConversion"/>
  </si>
  <si>
    <t>基于SRS的系统设计状态</t>
    <phoneticPr fontId="3" type="noConversion"/>
  </si>
  <si>
    <t>基于CRS的编码实现状态</t>
    <phoneticPr fontId="3" type="noConversion"/>
  </si>
  <si>
    <t>基于SRS的编码实现状态</t>
    <phoneticPr fontId="3" type="noConversion"/>
  </si>
  <si>
    <t>基于CRS的测试用例状态</t>
    <phoneticPr fontId="3" type="noConversion"/>
  </si>
  <si>
    <t>基于SRS的测试用例状态</t>
    <phoneticPr fontId="3" type="noConversion"/>
  </si>
  <si>
    <t>基于CRS的测试状态</t>
    <phoneticPr fontId="3" type="noConversion"/>
  </si>
  <si>
    <t>基于SRS的测试状态</t>
    <phoneticPr fontId="3" type="noConversion"/>
  </si>
  <si>
    <t>基于CRS的验收状态</t>
    <phoneticPr fontId="3" type="noConversion"/>
  </si>
  <si>
    <t>基于SRS的验收状态</t>
    <phoneticPr fontId="3" type="noConversion"/>
  </si>
  <si>
    <t>1. 客户需求说明书评审通过后初始化；
2. 如果有新增的客户需求，则在变更审批通过后增加需求条目（不能删除需求条目）。
3. 产品经理填写</t>
    <phoneticPr fontId="3" type="noConversion"/>
  </si>
  <si>
    <t>1. 需求规格说明书评审通过且阶段结束后跟踪填写
2. 需求规格同前面第二点
3. 项目经理填写</t>
    <phoneticPr fontId="3" type="noConversion"/>
  </si>
  <si>
    <t>1. 系统设计说明书评审通过且阶段结束后跟踪填写
2. 项目经理填写</t>
    <phoneticPr fontId="3" type="noConversion"/>
  </si>
  <si>
    <t>1. 编码阶段结束后跟踪填写
2. 项目经理填写</t>
    <phoneticPr fontId="3" type="noConversion"/>
  </si>
  <si>
    <t>1. 测试用例评审通过后跟踪填写
2. 项目经理填写</t>
    <phoneticPr fontId="3" type="noConversion"/>
  </si>
  <si>
    <t>1. 测试阶段结束后跟踪填写
2. 项目经理填写</t>
    <phoneticPr fontId="3" type="noConversion"/>
  </si>
  <si>
    <t>填写说明</t>
    <phoneticPr fontId="3" type="noConversion"/>
  </si>
  <si>
    <t>未完成合计</t>
    <phoneticPr fontId="3" type="noConversion"/>
  </si>
  <si>
    <t>说明：在此之前插入行，可以自动统计，不用修改函数</t>
    <phoneticPr fontId="3" type="noConversion"/>
  </si>
  <si>
    <t>客户需求新增-已完成合计</t>
    <phoneticPr fontId="3" type="noConversion"/>
  </si>
  <si>
    <t>客户需求新增-未完成合计</t>
    <phoneticPr fontId="3" type="noConversion"/>
  </si>
  <si>
    <t>客户需求修改-已完成合计</t>
    <phoneticPr fontId="3" type="noConversion"/>
  </si>
  <si>
    <t>客户需求修改-未完成合计</t>
    <phoneticPr fontId="3" type="noConversion"/>
  </si>
  <si>
    <t>客户需求删除-已完成合计</t>
    <phoneticPr fontId="3" type="noConversion"/>
  </si>
  <si>
    <t>客户需求删除-未完成</t>
    <phoneticPr fontId="3" type="noConversion"/>
  </si>
  <si>
    <t>需求规格新增-已完成合计</t>
    <phoneticPr fontId="3" type="noConversion"/>
  </si>
  <si>
    <t>需求规格新增-未完成合计</t>
    <phoneticPr fontId="3" type="noConversion"/>
  </si>
  <si>
    <t>需求规格修改-已完成合计</t>
    <phoneticPr fontId="3" type="noConversion"/>
  </si>
  <si>
    <t>需求规格修改-未完成合计</t>
    <phoneticPr fontId="3" type="noConversion"/>
  </si>
  <si>
    <t>需求规格删除-已完成合计</t>
    <phoneticPr fontId="3" type="noConversion"/>
  </si>
  <si>
    <t>需求规格删除-未完成合计</t>
    <phoneticPr fontId="3" type="noConversion"/>
  </si>
  <si>
    <t>已完成</t>
  </si>
  <si>
    <t>非功能性需求跟踪表--以评审通过的/基线的《客户需求说明书》为基准</t>
    <phoneticPr fontId="3" type="noConversion"/>
  </si>
  <si>
    <t>非功能性需求类型</t>
    <phoneticPr fontId="3" type="noConversion"/>
  </si>
  <si>
    <t>非功能性需求详细描述</t>
    <phoneticPr fontId="3" type="noConversion"/>
  </si>
  <si>
    <t>非功能性客户需求(NCRS)编号</t>
    <phoneticPr fontId="3" type="noConversion"/>
  </si>
  <si>
    <t>优先级</t>
    <phoneticPr fontId="3" type="noConversion"/>
  </si>
  <si>
    <t>1. 需求规格说明书评审通过且阶段结束后跟踪填写
2. 需求规格同前面第二点
3. 项目经理填写</t>
    <phoneticPr fontId="13" type="noConversion"/>
  </si>
  <si>
    <t>1. 系统设计说明书评审通过且阶段结束后跟踪填写
2. 项目经理填写</t>
    <phoneticPr fontId="13" type="noConversion"/>
  </si>
  <si>
    <t>1. 编码阶段结束后跟踪填写
2. 项目经理填写</t>
    <phoneticPr fontId="13" type="noConversion"/>
  </si>
  <si>
    <t>1. 测试用例评审通过后跟踪填写
2. 项目经理填写</t>
    <phoneticPr fontId="13" type="noConversion"/>
  </si>
  <si>
    <t>1. 测试阶段结束后跟踪填写
2. 项目经理填写</t>
    <phoneticPr fontId="13" type="noConversion"/>
  </si>
  <si>
    <t>产品经理验收时填写</t>
    <phoneticPr fontId="13" type="noConversion"/>
  </si>
  <si>
    <t>是否完成了非功能性需求的设计</t>
    <phoneticPr fontId="3" type="noConversion"/>
  </si>
  <si>
    <t>是否完成了非功能性需求的实现</t>
    <phoneticPr fontId="3" type="noConversion"/>
  </si>
  <si>
    <t>是否完成了非功能性需求的需求规格分析</t>
    <phoneticPr fontId="3" type="noConversion"/>
  </si>
  <si>
    <t>是否完成了非功能性需求的用例设计</t>
    <phoneticPr fontId="3" type="noConversion"/>
  </si>
  <si>
    <t>是否完成且通过了非功能性需求的测试</t>
    <phoneticPr fontId="3" type="noConversion"/>
  </si>
  <si>
    <t>是否完成且通过了非功能性需求的验收</t>
    <phoneticPr fontId="3" type="noConversion"/>
  </si>
  <si>
    <t>原需求已完成合计</t>
    <phoneticPr fontId="3" type="noConversion"/>
  </si>
  <si>
    <t>原需求未完成合计</t>
    <phoneticPr fontId="3" type="noConversion"/>
  </si>
  <si>
    <t>需求新增-已完成合计</t>
    <phoneticPr fontId="3" type="noConversion"/>
  </si>
  <si>
    <t>需求新增-未完成合计</t>
    <phoneticPr fontId="3" type="noConversion"/>
  </si>
  <si>
    <t>需求修改-已完成合计</t>
    <phoneticPr fontId="3" type="noConversion"/>
  </si>
  <si>
    <t>需求删除-已完成合计</t>
    <phoneticPr fontId="3" type="noConversion"/>
  </si>
  <si>
    <t>需求修改-未完成合计</t>
    <phoneticPr fontId="3" type="noConversion"/>
  </si>
  <si>
    <t>需求删除-未完成</t>
    <phoneticPr fontId="3" type="noConversion"/>
  </si>
  <si>
    <t>原需求已完成</t>
  </si>
  <si>
    <t>需求跟踪矩阵--以评审通过的/基线的《客户需求说明书》或需求列表为基准</t>
    <phoneticPr fontId="3" type="noConversion"/>
  </si>
  <si>
    <t>里程碑</t>
    <phoneticPr fontId="3" type="noConversion"/>
  </si>
  <si>
    <t>迭代三</t>
    <phoneticPr fontId="3" type="noConversion"/>
  </si>
  <si>
    <t>平台-（超管）应用-应用管理-理论应用-配置应用内容</t>
  </si>
  <si>
    <t>平台-（理论应用）教学-我的应用-发布考核</t>
  </si>
  <si>
    <t>平台-（理论应用）学习-我的应用-进入考核</t>
  </si>
  <si>
    <t>平台-（理论应用）教学/学习-查看成绩</t>
  </si>
  <si>
    <t>平台-（理论应用）教学/学习-理论练习</t>
  </si>
  <si>
    <t>平台-理论试题管理系统</t>
  </si>
  <si>
    <t>平台-用户注册功能</t>
  </si>
  <si>
    <t>平台-（学校管理员）管理-用户管理</t>
  </si>
  <si>
    <t>平台-应用分类-应用类型</t>
  </si>
  <si>
    <t>平台-细节优化汇总</t>
  </si>
  <si>
    <t>平台-（教师）发布考核-团队模式</t>
  </si>
  <si>
    <t>平台-（超管）应用-应用管理-创建应用</t>
  </si>
  <si>
    <t>平台-（接口模式应用）教学-我的应用</t>
  </si>
  <si>
    <t>平台-（接口模式应用）学习-我的应用</t>
  </si>
  <si>
    <t>平台-（教师）教学-成绩管理-查看学生成绩详情</t>
  </si>
  <si>
    <t>平台-银行子系统-自由模式练习</t>
  </si>
  <si>
    <t>平台-（教师）发布考核</t>
  </si>
  <si>
    <t>平台-（教师）考核列表</t>
  </si>
  <si>
    <t>平台-（学生）查看成绩-考核点详情</t>
  </si>
  <si>
    <t>平台-（教师）教学-我的应用-应用信息</t>
  </si>
  <si>
    <t>平台-（学生）学习-我的应用-应用信息</t>
  </si>
  <si>
    <t>平台-理论考试系统-试卷管理</t>
  </si>
  <si>
    <t>理论应用可以进入第二步配置应用内容中进行试题配置，可配置内置理论练习试题和理论考核试题</t>
  </si>
  <si>
    <t>教师进入理论应用中，可选择内置的理论考核试卷，或自定义上传试题，配置理论试题卷，发布理论考核。</t>
  </si>
  <si>
    <t>在应用简介页面上点击“进入考核”按钮，进入理论试题考核答题页面。</t>
  </si>
  <si>
    <t>教师可查看已结束的理论考核成绩，包括成绩概况（最高分、最低分、平均分）、成绩统计图、错题统计、学生成绩得分列表（可导出成绩单）。</t>
  </si>
  <si>
    <t>应用学习页面点击“进入练习”按钮，选择理论试题，进入对应试题的练习答题页面；学生还可查看练习历史成绩</t>
  </si>
  <si>
    <t>用于管理理论试题，可上传、编辑、删除理论试题，试题可用于理论考试系统中进行创建试卷。</t>
  </si>
  <si>
    <t>增加用户自主注册学生账号功能。</t>
  </si>
  <si>
    <t>1.修改用户端管理员导入账号的模板，将组织架构导入和账号导入的模板合为一个；
2.将原来的一个列表，拆分为“教师管理”和“学生管理”两个列表，教师管理列表页只显示管理员和教师账号，学生管理列表只显示学生账号；
3.班级架构处初始默认内置一套完整的班级架构（包括：默认专业-2018级-一班），可直接往此班级内新增账号，用户也可以删除此套默认班级年级和专业。
4.右侧账号列表增加搜索功能，可按姓名/账号模糊查询用户信息，学生还可以按学号查询。
5.右侧账号列表增加显示用户账号。
6.查看学生账号信息弹窗中显示学号。
7.专业年级班级三个字段可输入符号。
8.添加账号时不需要设置密码，直接由系统生成默认密码111aaa。
9.重置密码由666666改为111aaa。
10.创建学生账号时不需要输入电话和邮箱。</t>
  </si>
  <si>
    <t>应用中心页面增加“应用类型”筛选项，可按应用类型“实训应用/理论应用”进行筛选展示</t>
  </si>
  <si>
    <t>部分页面细节优化汇总，包括认证考试页面、超管页面、超管应用管理页面、查看成绩页面等。</t>
  </si>
  <si>
    <t>实训应用增加发布团队模式考核功能，可进行学生团队分组实训考核</t>
  </si>
  <si>
    <t>1.模式类型中增加“接口模式”，为直接接口对接模式，选择后下一步为“配置应用内容”，只需要选择一个系统，无练习/考核设置，完成后跳转至最后一步完成页面（即不需要配置资源）。
2.应用类型增加“工具应用”。工具应用只能选择“接口模式”的模式类型。
3.应用基本信息中增加“应用来源”字段，可将应用归类为自研应用或第三方应用</t>
  </si>
  <si>
    <t>在我的应用中，点击接口模式应用的应用图标，直接跳转至该应用的教师首页。</t>
  </si>
  <si>
    <t>在我的应用中，点击接口模式应用的应用图标，直接跳转至该应用的学生首页。</t>
  </si>
  <si>
    <t>教师端查看考核成绩详情页面，学生成绩单中，点击学生姓名，可打开查看该学生成绩详情的页面，并在详情页面中点击【导出实验报告】将该学生成绩详情导出为excel。</t>
  </si>
  <si>
    <t>增加自由模式练习，不计分</t>
  </si>
  <si>
    <t>同一个教师一个时间段内可以发布多个考核（只要保证这些考核之间的考核学生没有冲突）；</t>
  </si>
  <si>
    <t>1.考核开始后教师可以随时提前结束考核；
2.考核结束之前，教师可以延长考试时间。</t>
  </si>
  <si>
    <t>查看学生成绩详情页面（包括考核成绩和练习成绩），列表展示各项业务内每个考核点的正确答案、学生填写答案、考核点分值和学生得分</t>
  </si>
  <si>
    <t>进入应用前的应用信息由原来的页面修改为弹窗，弹窗中只显示应用的专业方向、行业、关键词、应用类型（实训应用/理论应用/工具应用）、包含项目名称，和【进入应用】【发布考核】【考核列表】等按钮。</t>
  </si>
  <si>
    <t>进入应用前的应用信息由原来的页面修改为弹窗，弹窗中只显示应用的专业方向、行业、关键词、应用类型（实训应用/理论应用/工具应用）、包含项目名称，和【进入应用】【进入考核】【进入练习】等按钮。</t>
  </si>
  <si>
    <t>用于管理理论练习/考核试卷，包含超管和教师两种用户权限。</t>
  </si>
  <si>
    <t>展示全系统中已创建的所有大赛，包括大赛基本信息（名称、状态、比赛形式、比赛阶段、比赛业务、比赛时间等），可点击查看详情、查看参赛人信息、查看成绩结果。</t>
  </si>
  <si>
    <t>展示大赛的竞赛名称、时间等基本信息，和参赛人名单信息。</t>
  </si>
  <si>
    <t>可创建新竞赛、查看已创建竞赛、发布已保存竞赛、修改未结束竞赛、删除已结束竞赛</t>
  </si>
  <si>
    <t>创建新竞赛时，可设置竞赛类型（个人/团体）、竞赛阶段（每个阶段一项赛项内容）、比赛方式（实训/理论/线下）、竞赛内容、参赛学生等。</t>
  </si>
  <si>
    <t>竞赛阶段结束后，可查看阶段比赛中所有参加学生的成绩和排名。“实训”和“理论”两种比赛方式，成绩由系统自动评分显示；“线下”比赛方式，成绩由竞赛创建人导入。点击详情可查看单个参赛者的考核点/试题得分详情信息。</t>
  </si>
  <si>
    <t>展示全系统中已创建的所有大赛，包括大赛基本信息（名称、状态、比赛形式、比赛阶段、比赛业务、比赛时间等），可点击报名大赛、查看详情、查看成绩结果。</t>
  </si>
  <si>
    <t>展示大赛的竞赛名称、时间等基本信息，和参赛人信息。</t>
  </si>
  <si>
    <t>点击【我要报名】按钮报名参加竞赛。个人赛可直接报名，团体赛需要组建参赛团队。团队赛参赛者需选择加入一个团队或创建新团队。</t>
  </si>
  <si>
    <t>我的大赛列表展示当前学生报名成功的所有大赛，标明目前参赛状态（是否淘汰）</t>
  </si>
  <si>
    <t>竞赛阶段结束后，可查看阶段比赛中所有参加学生的成绩和排名。</t>
  </si>
  <si>
    <t>1. 考核项目数据对接：大赛系统中所有竞赛考核项目与平台中的后台考核项目共用；
2. 教师权限：平台教师可进入大赛应用教师端，未购买大赛应用的学校教师不能创建大赛，其余查看功能可使用；已购买的学校教师可使用全部功能；
3. 学生权限：平台所有学生均可进入大赛应用学生端（包括未购买应用的学校学生）。</t>
  </si>
  <si>
    <t>大赛系统-教师/管理员端-竞赛列表</t>
  </si>
  <si>
    <t>大赛系统-教师/管理员端-竞赛列表-查看详情</t>
  </si>
  <si>
    <t>大赛系统-教师/管理员端-我的竞赛</t>
  </si>
  <si>
    <t>大赛系统-教师/管理员端-我的竞赛-创建竞赛</t>
  </si>
  <si>
    <t>大赛系统-教端-竞赛排名</t>
  </si>
  <si>
    <t>大赛系统-学生端-竞赛列表</t>
  </si>
  <si>
    <t>大赛系统-学生端-竞赛列表-查看详情</t>
  </si>
  <si>
    <t>大赛系统-学生端-竞赛列表-我要报名</t>
  </si>
  <si>
    <t>大赛系统-学生端-我的竞赛</t>
  </si>
  <si>
    <t>大赛系统-学生端-竞赛排名</t>
  </si>
  <si>
    <t>大赛系统-平台对接需求</t>
  </si>
  <si>
    <t xml:space="preserve">国际业务子系统-教师端-教学-我的应用--发布考核--自定义案例
国际业务子系统--教师端--后台
</t>
  </si>
  <si>
    <t>国际业务子系统-教师端-教学--我的应用--案例面板（进入系统后）
国际业务子系统--学生端--学习--案例面板（进入系统后）</t>
  </si>
  <si>
    <t>国际业务子系统-学生端-我的成绩-考核详情-查看
国际业务子系统-学生端-我的应用-进入应用—进入练习—查看历史成绩</t>
  </si>
  <si>
    <t>国际业务子系统细节优化汇总</t>
  </si>
  <si>
    <t>柜面业务子系统细节优化</t>
  </si>
  <si>
    <t>1、 将以往的“实训案例管理”模块扩展为2个模块:“案例管理”及“项目管理”两个模块
2、案例管理当前页面表：含序号、案例名称、所属课程、创建人、创建时间、操作；
3、项目管理当前页面表：含序号、项目名称、所属课程、创建人、项目用途、创建时间、操作
4、 “案例管理”—“新增”：含案例名称、案例内容、案例数据。
5、 “项目管理”—“新增”：含项目名称、项目用途、案例名称、案例内容、关联交易（每个交易选择后弹出考核点相关内容：含序号、考核点、正确答案、考核点分值）</t>
  </si>
  <si>
    <t>1、 案例面板展开时，在项目名和操作详情中间加上“案例数据”模块（读取后台里的案例数据字段：数据名称、数据属性）
2、 操作详情中点击任一交易，弹出对应交易涵盖的考核点详情，考核点详情含“正确答案”、“考核点分值”两列。</t>
  </si>
  <si>
    <t>1、从我的成绩进入子系统，点击“考核详情—查看”后，详情页面中的“任务详情”更名为“成绩解析”，每条交易都展示出本交易的分数，交易下方表格形式展示出：序号、考核点、正确答案、学生答案、考核点分值、学生实际得分；展示信息来自考核信息。
2、进入练习，点击“查看历史成绩”，查看历史成绩页面中展示和“我的成绩”中一致的页面，信息来自练习信息。</t>
  </si>
  <si>
    <t>1、客户信息管理--公司客户信息建立：登记币种和注册国家下拉选项增加其他可选项。其中登记币种增加：英镑、港币、美元、日元、欧元等；注册国家增加：英国、香港、美国、日本、加拿大等；
2、汇付--汇出汇款申请：取消“收款银行名址要与致银行名址一致”的限制条件
3、汇入汇款--取款通知书：“汇款人国别”项增加“CN（中国）”选项
4、所有签名、签字、签署处（业务操作界面右下角）增加必填项星号标志，如汇付--汇出汇款：汇出汇款申请（汇款人签署）、止付申请（Application's signature）；汇付--汇入汇款：汇入汇款退汇申请（Application's signature）、取款通知书（客户签名）等等；托收--光票托收：光票托收申请中“指定托收行名址”增加必填项星号标志
5、托收--光票托收--光票托收申请：Amonut金额处，取消”Amonut金额与合同中金额不一致“的限制条件
6、托收--出口跟单托收--跟单托收申请：商业汇票中Exchange for(USD)处：取消“输入的金额应与合同中的金额一致”的限制条件
商业汇票中Amount in figure(USD)处：取消“输入的金额应与合同中的金额一致”的限制条件
商业汇票中the sum of (USD)处：取消“输入的金额应与合同中的金额一致”的限制条件
7、托收--光票托收--光票托收登记：“票据类型”项增加“商业汇票commercial draft”
8、托收--光票托收--光票托收金额：票据金额处，取消“票据金额与合同中金额不一致”的限制条件
9、托收--出口跟单托收--跟单托收申请：取消“银行名址To”与“指定代收行名址”的绑定
10、托收--出口跟单托收--跟单托收申请：取消“to银行名址和开户行地址不能一样”的限制条件
11、托收--出口跟单托收-跟单托收申请：商业发票中“数量与货品名”、“单价”设定为必填项，且标星号标志；
12、托收--代收业务--代收登记：进口代收金额项中取消“进口代收金额与签署合同中金额不一致”的限制条件</t>
  </si>
  <si>
    <t>1、账户服务--挂失管理--凭证挂失：开通对公账户也可以做凭证挂失的功能，目前只支持个人账户办理凭证挂失；
2、所有公司账户开立（公司人民币活期、公司外币活期、公司人民币定期、公司外币定期、公司人民币通知存款、公司外币通知存款）时，eg:公司业务--公司人民币活期--人民币活期开立，在选择按“支付密码”的支付方式时，增加填写支取密码的空格；
3、个人定期业务（教育储蓄、定活两便、零存整取、存本取息）账户开立时，凭证类型选项里屏蔽“活期存折”，增加“定期存折”和“个人定期存单”选项，和“通知存款”、“整存整取”账户开立时的凭证类型选择一致；
4、公共交易--外汇管理局：点击外汇管理局，页面窗口为新增而不是新开选项卡；</t>
  </si>
  <si>
    <t>实训考核结束后，个人考核，可在平台查看得分和考核成绩详情（包括考核的案例内容和考核点正确答案、学生答案、考核点分值、考核点得分），可点击【查看详情】按钮，跳转至子系统-该学生该次考核的查看试卷（出单员）页面中查看实训记录。</t>
  </si>
  <si>
    <t>实训考核结束后，团队考核，可在平台查看得分，点击【查看】按钮时跳转至子系统-学生端-实训考核-团队考核-已考核列表页，并在列表中筛选只展示当前考核的信息。同时隐藏其他一二级菜单。</t>
  </si>
  <si>
    <t>点击平台学生端【个人练习】按钮弹出练习项目选择弹窗，展示所有内置练习项目名称和管理当前学生的教师在子系统项目管理中创建的“练习”项目名称（内置的始终在弹窗最上面，教师创建的顺位排在最下面），点击【进入项目】打开进入子系统-对应项目的实训练习（出单员）页面。</t>
  </si>
  <si>
    <t>在平台个人练习的项目选择弹窗底部增加【自由练习】按钮，点击跳转至子系统-实训练习-个人模式-练习记录页面，同时隐藏其他一二级菜单。</t>
  </si>
  <si>
    <t>平台学生端实训练习处增加【团队练习】按钮，点击直接跳转至子系统-实训练习-团队模式页面，同时需将学生的教学班级信息传到子系统，供学生在子系统中进行团队创建、加入、进入练习等操作。同时隐藏其他所有一二级菜单按钮。（平台对接后，团队练习里“全部团队”中改为显示当前学生所在学校的所有学生创建的团队）</t>
  </si>
  <si>
    <t>平台学生端个人练习中，可查看各练习项目的历史成绩，点击项目名称后的【查看历史成绩】按钮，弹窗展示该练习项目最近一次的练习成绩（包括练习的案例内容和考核点正确答案、学生答案、考核点分值、考核点得分），点击【前一次】切换查看此项目的上一次练习成绩，点击【后一次】切换查看下一次练习成绩，点击【查看详情】按钮，跳转至子系统-该学生该次项目练习的查看试卷（出单员）页面中查看实训记录。</t>
  </si>
  <si>
    <t>若当前时间下有个人考核，则按钮可点击，否则按钮置灰；点击【个人考核】按钮，直接进入此个人考核的出单员页面。</t>
  </si>
  <si>
    <t>若当前时间下有团队考核，则按钮可点击，否则按钮置灰；点击【团队考核】按钮，则带着团队分组信息进入子系统-学生端-实训考核-团队模式-未考核页面，并在列表中筛选只展示当前考核的信息。同时隐藏其他一二级菜单。</t>
  </si>
  <si>
    <t>学生查看成绩界面（包括练习和考核的查看成绩），展示案例内容。根据考核点的业务分类分别展示：
出单员-投保——投保案例；
核保员-核保——投保案例；
接报案专员-接报案——接报案案例；
查勘员-查勘——查勘案例；
查勘员-立案——立案案例；
定损员-定损——定损案例；
核赔员-核赔——核赔案例。</t>
  </si>
  <si>
    <t>点击【个人考核】按钮弹出个人考核的发布弹窗（与平台银行子系统的发布弹窗类似），弹窗中部分功能说明如下：
1.考核时间：平台教师端发布个人考核时，考核时间处可选择实时启动模式或定时发布模式（参考银行各个子系统发布考核时的考核时间设置，实时启动则用户输入考核时长，保存后随时点击开始考核启动考试时间倒计时；定时发布则用户输入开始和结束时间，到开始时间时自动启动考试。）
2.选择考核：教师端可选择内置考核项目，数据来自超管端应用后台和当前教师的保险综合应用后台的项目管理中权限为“考核”的项目名称，点击【查看】可以查看该项目的名称、险种、考核点评分标准信息。
3.自定义考核：教师端点击自定义考核，打开进入子系统教师管理员端-项目管理页面。
考核发布成功后，子系统中同步创建一条完全一致的考核信息。</t>
  </si>
  <si>
    <t>点击【团队考核】按钮弹出团队考核的发布弹窗，团队考核发布弹窗与个人考核类似，只多了一个“团队分组”功能。完成团队考核发布后，相应考核信息（包括分组信息）同步至子系统中。</t>
  </si>
  <si>
    <t>教师端含【考核列表】按钮，点击弹出考核列表弹窗，显示历史创建的所有考核，并在考核名称后面标识“（个人）”或“（团队）”区分考核模式。未结束但所有学生均已提交的考核可在此点击提前结束（同银行系统的考核列表）</t>
  </si>
  <si>
    <t>教师端可查看班级的考核成绩情况。个人考核，在班级学生成绩单中点击学生姓名，打开该学生的平台学生考核成绩查看页面（教师不可查看学生的考试详情，不显示【查看详情】按钮）；团队考核，在班级成绩查看页面，只显示成绩单，成绩单中显示各个团队的组名和得分，点击【查看详情】，跳转打开子系统-教师端-实训考核-团队模式-成绩管理页面，并在列表中筛选只展示当前查看考核的成绩信息。</t>
  </si>
  <si>
    <t>教师端可由平台进入实训练习，练习项目与学生端个人练习相同（无自由练习）。</t>
  </si>
  <si>
    <t>平台教师端可通过“后台”点击保险综合子系统图标，默认进入子系统-知识点管理页面，对知识点内容进行编辑。同时隐藏所有一二级菜单。
子系统左上角增加下拉框“系统切换”，下拉框选项包括：知识点管理和项目管理，当下拉框选择项目管理时，切换至教师管理员端的项目管理页面；下拉框选择知识点管理时，切换回教师端的知识点管理页面。</t>
  </si>
  <si>
    <t>为平台教师账号开放子系统管理员端-项目管理的权限，则子系统项目管理功能的角色权限说明调整如下：
1. 平台超管账号权限
通过平台超管账号进入项目管理功能页面，可查看、删除、屏蔽/开启所有平台超管账号创建的项目信息；可新增项目，新增的项目同步至平台超管端，作为保险综合应用的内置项目。
2. 平台教师账号权限
通过平台教师账号进入项目管理功能页面，可查看所有超管账号创建的内置项目信息；可查看、删除、屏蔽/开启当前教师自己创建的项目信息；可新增项目——新增的“考核”项目同步至当前教师平台发布考核的“选择考核”列表中，只能被当前教师用作发布考核；新增的“练习”项目同步至当前教师及其管理的所有学生账号的保险综合应用“进入练习”弹窗列表中。</t>
  </si>
  <si>
    <t>超管端创建应用时，第二步配置应用内容中的实训练习数据直接读取显示在子系统管理员端-项目管理中所有权限为“练习”的项目名称，用于学生项目练习；实训考核数据直接读取显示在子系统管理员端-项目管理中所有权限为“考核”的考核项目名称，用于教师在发布考核时快捷勾选。</t>
  </si>
  <si>
    <t>管理员可通过超管端应用后台，进入保险综合子系统的管理员-项目管理页面，进行内置项目的增删查改。内置练习项目的增删改需同步至平台的项目列表。内置考核项目的增删改需同步至应用的内置实训考核中。</t>
  </si>
  <si>
    <t>子系统管理员端内置的项目，类型为“练习”的，对应到平台的“实训练习”项目，供学生自行进入练习使用；类型为“考核”的，对应到平台的“实训考核”项目，供教师发布考核时一键选择。</t>
  </si>
  <si>
    <t>同步返回实训项目练习和实训考核成绩数据到以渔有方平台</t>
  </si>
  <si>
    <t>实现由以渔有方平台跳转至保险综合系统页面：
实训项目练习跳转至项目练习系统页面；实训考核跳转至实训考核系统页面</t>
  </si>
  <si>
    <t>根据以渔有方平台传输的实训考核数据，实现在保险综合系统中同步创建实训考核数据</t>
  </si>
  <si>
    <t>学生在子系统中提交考核的时间/考核用时同步至平台端，在平台查看成绩中显示学生的考核用时。</t>
  </si>
  <si>
    <t>保险综合对接-学生端-考核成绩（个人考核）</t>
  </si>
  <si>
    <t>保险综合对接-学生端-考核成绩（团队考核）</t>
  </si>
  <si>
    <t>保险综合对接-学生端-个人练习</t>
  </si>
  <si>
    <t>保险综合对接-学生端-个人练习-自由练习</t>
  </si>
  <si>
    <t>保险综合对接-学生端-团队练习</t>
  </si>
  <si>
    <t>保险综合对接-学生端-练习-查看历史成绩</t>
  </si>
  <si>
    <t>保险综合对接-学生端-个人考核</t>
  </si>
  <si>
    <t>保险综合对接-学生端-团队考核</t>
  </si>
  <si>
    <t>保险综合对接-学生端-查看实训成绩中的案例内容展示要求</t>
  </si>
  <si>
    <t>保险综合对接-教师端-发布个人考核</t>
  </si>
  <si>
    <t>保险综合对接-教师端-发布团队考核</t>
  </si>
  <si>
    <t>保险综合对接-教师端-考核列表</t>
  </si>
  <si>
    <t>保险综合对接-教师端-查看考核成绩</t>
  </si>
  <si>
    <t>保险综合对接-教师端-进入练习</t>
  </si>
  <si>
    <t>保险综合对接-教师端-后台</t>
  </si>
  <si>
    <t>保险综合对接-子系统-项目管理功能权限修改</t>
  </si>
  <si>
    <t>保险综合对接-超管端-创建应用</t>
  </si>
  <si>
    <t>保险综合对接-超管端-应用后台</t>
  </si>
  <si>
    <t>保险综合对接-内置项目接口</t>
  </si>
  <si>
    <t>保险综合对接-应用练习/考核成绩同步接口</t>
  </si>
  <si>
    <t>保险综合对接-进入练习/考核登录接口</t>
  </si>
  <si>
    <t>保险综合对接-创建应用考核接口</t>
  </si>
  <si>
    <t>保险综合对接-考核时间同步接口</t>
  </si>
  <si>
    <t>R1.1_CR009</t>
  </si>
  <si>
    <t>R1.1_CR010</t>
  </si>
  <si>
    <t>R1.1_CR011</t>
  </si>
  <si>
    <t>R1.1_CR012</t>
  </si>
  <si>
    <t>R1.1_CR013</t>
  </si>
  <si>
    <t>R1.1_CR014</t>
  </si>
  <si>
    <t>R1.1_CR015</t>
  </si>
  <si>
    <t>R1.1_CR016</t>
  </si>
  <si>
    <t>R1.1_CR017</t>
  </si>
  <si>
    <t>R1.1_CR018</t>
  </si>
  <si>
    <t>R1.1_CR019</t>
  </si>
  <si>
    <t>R1.1_CR020</t>
  </si>
  <si>
    <t>R1.1_CR021</t>
  </si>
  <si>
    <t>R1.1_CR022</t>
  </si>
  <si>
    <t>R1.1_CR023</t>
  </si>
  <si>
    <t>R1.1_CR024</t>
  </si>
  <si>
    <t>R1.1_CR025</t>
  </si>
  <si>
    <t>R1.1_CR026</t>
  </si>
  <si>
    <t>R1.1_CR027</t>
  </si>
  <si>
    <t>R1.1_CR028</t>
  </si>
  <si>
    <t>R1.1_CR029</t>
  </si>
  <si>
    <t>R1.1_CR030</t>
  </si>
  <si>
    <t>R1.1_CR031</t>
  </si>
  <si>
    <t>R1.1_CR032</t>
  </si>
  <si>
    <t>R1.1_CR033</t>
  </si>
  <si>
    <t>R1.1_CR034</t>
  </si>
  <si>
    <t>R1.1_CR035</t>
  </si>
  <si>
    <t>R1.1_CR036</t>
  </si>
  <si>
    <t>R1.1_CR037</t>
  </si>
  <si>
    <t>R1.1_CR038</t>
  </si>
  <si>
    <t>R1.1_CR039</t>
  </si>
  <si>
    <t>R1.1_CR040</t>
  </si>
  <si>
    <t>R1.1_CR041</t>
  </si>
  <si>
    <t>R1.1_CR042</t>
  </si>
  <si>
    <t>R1.1_CR043</t>
  </si>
  <si>
    <t>R1.1_CR044</t>
  </si>
  <si>
    <t>R1.1_CR045</t>
  </si>
  <si>
    <t>R1.1_CR046</t>
  </si>
  <si>
    <t>R1.1_CR047</t>
  </si>
  <si>
    <t>R1.1_CR048</t>
  </si>
  <si>
    <t>R1.1_CR049</t>
  </si>
  <si>
    <t>R1.1_CR050</t>
  </si>
  <si>
    <t>R1.1_CR051</t>
  </si>
  <si>
    <t>R1.1_CR052</t>
  </si>
  <si>
    <t>R1.1_CR053</t>
  </si>
  <si>
    <t>R1.1_CR054</t>
  </si>
  <si>
    <t>R1.1_CR055</t>
  </si>
  <si>
    <t>R1.1_CR056</t>
  </si>
  <si>
    <t>R1.1_CR057</t>
  </si>
  <si>
    <t>R1.1_CR058</t>
  </si>
  <si>
    <t>R1.1_CR059</t>
  </si>
  <si>
    <t>R1.1_CR060</t>
  </si>
  <si>
    <t>R1.1_CR061</t>
  </si>
  <si>
    <t>R1.1_CR062</t>
  </si>
  <si>
    <t>R1.1_CR063</t>
  </si>
  <si>
    <t>R1.1_CR008</t>
    <phoneticPr fontId="3" type="noConversion"/>
  </si>
  <si>
    <t>R1.1_CR064</t>
  </si>
  <si>
    <t>R1.1_CR065</t>
  </si>
  <si>
    <t>R1.1_CR066</t>
  </si>
  <si>
    <t>R1.1_CR067</t>
  </si>
  <si>
    <t>R1.1_CR068</t>
  </si>
  <si>
    <t>R1.1_CR069</t>
  </si>
  <si>
    <t>R1.1_CR070</t>
  </si>
  <si>
    <t>R1.1_CR071</t>
  </si>
  <si>
    <t>R1.1_CR072</t>
  </si>
  <si>
    <t>R1.1_CR073</t>
  </si>
  <si>
    <t>R1.1_CR074</t>
  </si>
  <si>
    <t>R1.1_CR075</t>
  </si>
  <si>
    <t>R1.1_CR076</t>
  </si>
  <si>
    <t>R1.1_CR077</t>
  </si>
  <si>
    <t>R1.1_CR078</t>
  </si>
  <si>
    <t>R1.1_CR079</t>
  </si>
  <si>
    <t>R1.1_CR080</t>
  </si>
  <si>
    <t>R1.1_CR081</t>
  </si>
  <si>
    <t>R1.1_CR082</t>
  </si>
  <si>
    <t>R1.1_CR083</t>
  </si>
  <si>
    <t>R1.1_NCR004</t>
    <phoneticPr fontId="13" type="noConversion"/>
  </si>
  <si>
    <t>兼容性需求</t>
    <phoneticPr fontId="13" type="noConversion"/>
  </si>
  <si>
    <t>R1.1_NCR005</t>
  </si>
  <si>
    <t>性能需求</t>
    <phoneticPr fontId="13" type="noConversion"/>
  </si>
  <si>
    <t>R1.1_NCR006</t>
  </si>
  <si>
    <t>R1.1_NCR007</t>
  </si>
  <si>
    <t>R1.1_NCR008</t>
  </si>
  <si>
    <t>R1.1_NCR009</t>
  </si>
  <si>
    <t>测试学生进入大赛系统首页、报名参赛和进入竞赛的性能；测试学生在竞赛过程中提交成绩至大赛端的接口性能</t>
    <phoneticPr fontId="3" type="noConversion"/>
  </si>
  <si>
    <t>测试学生在财会易子系统练习中切换表单、点击自动判错，考核中切换任务、保存任务和提交考核的响应时间</t>
    <phoneticPr fontId="3" type="noConversion"/>
  </si>
  <si>
    <t>测试学生在保险综合子系统中进行新增团队练习、加入小组，和进行机动车商业险投保、核保、理赔等步骤保存/提交操作的响应时间</t>
    <phoneticPr fontId="3" type="noConversion"/>
  </si>
  <si>
    <t>测试学生在柜面子系统中进行部分业务提交操作的响应时间</t>
    <phoneticPr fontId="3" type="noConversion"/>
  </si>
  <si>
    <t>测试学生通过平台进入理论考核、接收保险综合和财会易考核成绩的接口性能；测试学生在理论考试子系统中切换上下题及提交考核操作的的响应时间</t>
    <phoneticPr fontId="3" type="noConversion"/>
  </si>
  <si>
    <t>平台和所有子系统页面，需兼容IE11、谷歌；分辨率最小1280，最大1920</t>
    <phoneticPr fontId="3" type="noConversion"/>
  </si>
  <si>
    <t>财会易-以渔有方学生端-我的应用-进入应用</t>
  </si>
  <si>
    <t xml:space="preserve">财会易-以渔有方学生端-进入练习 </t>
  </si>
  <si>
    <t>财会易-以渔有方学生端-进入练习-查看历史成绩</t>
  </si>
  <si>
    <t>财会易-学生端-进入考核</t>
  </si>
  <si>
    <t>财会易-教师端-我的应用-进入应用-教学环节</t>
  </si>
  <si>
    <t>财会易-教师端-实训案例管理</t>
  </si>
  <si>
    <t>财会易-教师端-实训案例管理-新增案例</t>
  </si>
  <si>
    <t>财会易-教师端-实训案例管理-案例编辑</t>
  </si>
  <si>
    <t>财会易-教师端-项目管理</t>
  </si>
  <si>
    <t>财会易-教师端-项目管理-创建项目</t>
  </si>
  <si>
    <t>财会易-教师端-试卷管理</t>
  </si>
  <si>
    <t>财会易-教师端-表单管理</t>
  </si>
  <si>
    <t>财会易-管理员端-案例管理</t>
  </si>
  <si>
    <t>财会易-管理员端-项目管理</t>
  </si>
  <si>
    <t>财会易-管理员端-试卷管理</t>
  </si>
  <si>
    <t>在以渔有方平台上面放置资源原系统学习中心中的资源</t>
  </si>
  <si>
    <t>进入练习页面重新设计</t>
  </si>
  <si>
    <t>查看历史成绩页面重新设计</t>
  </si>
  <si>
    <t>学生端考试页面优化</t>
  </si>
  <si>
    <t>教师资源转到以渔教学环节</t>
  </si>
  <si>
    <t>案例管理重新设计页面</t>
  </si>
  <si>
    <t>新增案例模块</t>
  </si>
  <si>
    <t>案例编辑模块</t>
  </si>
  <si>
    <t>项目管理页面</t>
  </si>
  <si>
    <t>创建项目页面重新设计</t>
  </si>
  <si>
    <t>试卷管理页面重新设计</t>
  </si>
  <si>
    <t>表单管理页面重新设计</t>
  </si>
  <si>
    <t>管理员端案例管理与教师端保持一致，只是权限不同，管理员端创建的案例及项目为内置案例</t>
  </si>
  <si>
    <t>管理员端添加的项目管理，页面与教师端项目管理一致，只是权限不同，管理员创建的是内置项目</t>
  </si>
  <si>
    <t>管理员端添加的试卷管理，页面与教师端试卷管理一致，只是权限不同，管理员创建的是内置试卷</t>
  </si>
  <si>
    <t>R1.1_CR010_FR001-2</t>
    <phoneticPr fontId="3" type="noConversion"/>
  </si>
  <si>
    <t>R1.1_CR011_FR001</t>
    <phoneticPr fontId="3" type="noConversion"/>
  </si>
  <si>
    <t>R1.1_CR012_FR001-2</t>
    <phoneticPr fontId="3" type="noConversion"/>
  </si>
  <si>
    <t>R1.1_CR022_FR001</t>
    <phoneticPr fontId="3" type="noConversion"/>
  </si>
  <si>
    <t>R1.1_CR029_FR001-2</t>
    <phoneticPr fontId="3" type="noConversion"/>
  </si>
  <si>
    <t>R1.1_CR024_FR001</t>
    <phoneticPr fontId="3" type="noConversion"/>
  </si>
  <si>
    <t>R1.1_CR025_FR001</t>
    <phoneticPr fontId="3" type="noConversion"/>
  </si>
  <si>
    <t>R1.1_CR013_FR001-2</t>
    <phoneticPr fontId="3" type="noConversion"/>
  </si>
  <si>
    <t>R1.1_CR030_FR001</t>
    <phoneticPr fontId="3" type="noConversion"/>
  </si>
  <si>
    <t>R1.1_CR031_FR001</t>
    <phoneticPr fontId="3" type="noConversion"/>
  </si>
  <si>
    <t>R1.1_CR032_FR001</t>
    <phoneticPr fontId="3" type="noConversion"/>
  </si>
  <si>
    <t>R1.1_CR033_FR001</t>
    <phoneticPr fontId="3" type="noConversion"/>
  </si>
  <si>
    <t>R1.1_CR034_FR001</t>
    <phoneticPr fontId="3" type="noConversion"/>
  </si>
  <si>
    <t>R1.1_CR035_FR001</t>
    <phoneticPr fontId="3" type="noConversion"/>
  </si>
  <si>
    <t>R1.1_CR036_FR001</t>
    <phoneticPr fontId="3" type="noConversion"/>
  </si>
  <si>
    <t>R1.1_CR037_FR001</t>
    <phoneticPr fontId="3" type="noConversion"/>
  </si>
  <si>
    <t>R1.1_CR038_FR001</t>
    <phoneticPr fontId="3" type="noConversion"/>
  </si>
  <si>
    <t>R1.1_CR039_FR001</t>
    <phoneticPr fontId="3" type="noConversion"/>
  </si>
  <si>
    <t>/</t>
    <phoneticPr fontId="3" type="noConversion"/>
  </si>
  <si>
    <t>/</t>
    <phoneticPr fontId="3" type="noConversion"/>
  </si>
  <si>
    <t>可重用已有</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</si>
</sst>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宋体"/>
      <charset val="134"/>
    </font>
    <font>
      <sz val="11"/>
      <color theme="1"/>
      <name val="宋体"/>
      <family val="2"/>
      <charset val="134"/>
      <scheme val="minor"/>
    </font>
    <font>
      <sz val="11"/>
      <color theme="1"/>
      <name val="宋体"/>
      <family val="2"/>
      <charset val="134"/>
      <scheme val="minor"/>
    </font>
    <font>
      <sz val="9"/>
      <name val="宋体"/>
      <family val="3"/>
      <charset val="134"/>
    </font>
    <font>
      <sz val="10"/>
      <name val="宋体"/>
      <family val="3"/>
      <charset val="134"/>
    </font>
    <font>
      <sz val="10"/>
      <color theme="1"/>
      <name val="宋体"/>
      <family val="3"/>
      <charset val="134"/>
      <scheme val="minor"/>
    </font>
    <font>
      <b/>
      <sz val="10"/>
      <name val="宋体"/>
      <family val="3"/>
      <charset val="134"/>
    </font>
    <font>
      <i/>
      <sz val="10"/>
      <color rgb="FF0066FF"/>
      <name val="宋体"/>
      <family val="3"/>
      <charset val="134"/>
    </font>
    <font>
      <sz val="10"/>
      <color indexed="9"/>
      <name val="Times New Roman"/>
      <family val="1"/>
    </font>
    <font>
      <sz val="10"/>
      <name val="Times New Roman"/>
      <family val="1"/>
    </font>
    <font>
      <sz val="10"/>
      <color indexed="9"/>
      <name val="宋体"/>
      <family val="3"/>
      <charset val="134"/>
    </font>
    <font>
      <sz val="10"/>
      <color theme="0"/>
      <name val="宋体"/>
      <family val="3"/>
      <charset val="134"/>
    </font>
    <font>
      <b/>
      <sz val="10"/>
      <color theme="1"/>
      <name val="宋体"/>
      <family val="3"/>
      <charset val="134"/>
      <scheme val="minor"/>
    </font>
    <font>
      <sz val="9"/>
      <name val="宋体"/>
      <family val="3"/>
      <charset val="134"/>
    </font>
    <font>
      <sz val="11"/>
      <color theme="1"/>
      <name val="宋体"/>
      <family val="3"/>
      <charset val="134"/>
      <scheme val="minor"/>
    </font>
    <font>
      <sz val="12"/>
      <name val="宋体"/>
      <family val="3"/>
      <charset val="134"/>
    </font>
    <font>
      <sz val="11"/>
      <color theme="1"/>
      <name val="宋体"/>
      <family val="3"/>
      <charset val="134"/>
      <scheme val="minor"/>
    </font>
  </fonts>
  <fills count="11">
    <fill>
      <patternFill patternType="none"/>
    </fill>
    <fill>
      <patternFill patternType="gray125"/>
    </fill>
    <fill>
      <patternFill patternType="solid">
        <fgColor indexed="6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lightUp"/>
    </fill>
    <fill>
      <patternFill patternType="solid">
        <fgColor theme="8" tint="-0.249977111117893"/>
        <bgColor indexed="64"/>
      </patternFill>
    </fill>
    <fill>
      <patternFill patternType="solid">
        <fgColor theme="3" tint="0.59999389629810485"/>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s>
  <cellStyleXfs count="14">
    <xf numFmtId="0" fontId="0" fillId="0" borderId="0"/>
    <xf numFmtId="0" fontId="14" fillId="0" borderId="0">
      <alignment vertical="center"/>
    </xf>
    <xf numFmtId="0" fontId="2" fillId="0" borderId="0">
      <alignment vertical="center"/>
    </xf>
    <xf numFmtId="0" fontId="15" fillId="0" borderId="0">
      <alignment vertical="center"/>
    </xf>
    <xf numFmtId="0" fontId="14" fillId="0" borderId="0"/>
    <xf numFmtId="0" fontId="15" fillId="0" borderId="0">
      <alignment vertical="center"/>
    </xf>
    <xf numFmtId="0" fontId="14" fillId="0" borderId="0">
      <alignment vertical="center"/>
    </xf>
    <xf numFmtId="0" fontId="1" fillId="0" borderId="0">
      <alignment vertical="center"/>
    </xf>
    <xf numFmtId="0" fontId="15" fillId="0" borderId="0"/>
    <xf numFmtId="0" fontId="16" fillId="0" borderId="0">
      <alignment vertical="center"/>
    </xf>
    <xf numFmtId="0" fontId="1" fillId="0" borderId="0">
      <alignment vertical="center"/>
    </xf>
    <xf numFmtId="0" fontId="16" fillId="0" borderId="0"/>
    <xf numFmtId="0" fontId="15" fillId="0" borderId="0">
      <alignment vertical="center"/>
    </xf>
    <xf numFmtId="0" fontId="16" fillId="0" borderId="0">
      <alignment vertical="center"/>
    </xf>
  </cellStyleXfs>
  <cellXfs count="63">
    <xf numFmtId="0" fontId="0" fillId="0" borderId="0" xfId="0"/>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pplyProtection="1">
      <alignment horizontal="left" vertical="center" wrapText="1"/>
      <protection locked="0"/>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Fill="1" applyBorder="1" applyAlignment="1" applyProtection="1">
      <alignment horizontal="center" vertical="center" wrapText="1"/>
      <protection locked="0"/>
    </xf>
    <xf numFmtId="0" fontId="4" fillId="0" borderId="2" xfId="0" applyFont="1" applyBorder="1" applyAlignment="1">
      <alignment vertical="center" wrapText="1"/>
    </xf>
    <xf numFmtId="0" fontId="4" fillId="0" borderId="0" xfId="0" applyFont="1" applyAlignment="1">
      <alignment vertical="center" wrapText="1"/>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wrapText="1"/>
      <protection locked="0"/>
    </xf>
    <xf numFmtId="0" fontId="4" fillId="0" borderId="0" xfId="0" applyFont="1" applyAlignment="1">
      <alignment wrapText="1"/>
    </xf>
    <xf numFmtId="0" fontId="4" fillId="0" borderId="0" xfId="0" applyFont="1" applyBorder="1" applyAlignment="1">
      <alignment wrapText="1"/>
    </xf>
    <xf numFmtId="0" fontId="4" fillId="0" borderId="1" xfId="0" applyFont="1" applyBorder="1" applyAlignment="1">
      <alignment horizontal="center" vertical="center" wrapText="1"/>
    </xf>
    <xf numFmtId="0" fontId="6" fillId="0" borderId="0" xfId="0" applyFont="1" applyAlignment="1">
      <alignment wrapText="1"/>
    </xf>
    <xf numFmtId="0" fontId="8" fillId="2" borderId="1" xfId="0" applyFont="1" applyFill="1" applyBorder="1" applyAlignment="1" applyProtection="1">
      <alignment horizontal="center" wrapText="1"/>
      <protection locked="0"/>
    </xf>
    <xf numFmtId="0" fontId="8" fillId="2" borderId="1" xfId="0" applyFont="1" applyFill="1" applyBorder="1" applyAlignment="1" applyProtection="1">
      <alignment horizontal="center" vertical="center" wrapText="1"/>
    </xf>
    <xf numFmtId="0" fontId="6" fillId="0" borderId="0" xfId="0" applyFont="1" applyFill="1" applyAlignment="1">
      <alignment wrapText="1"/>
    </xf>
    <xf numFmtId="0" fontId="7" fillId="4" borderId="1" xfId="0"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wrapText="1"/>
      <protection locked="0"/>
    </xf>
    <xf numFmtId="0" fontId="4" fillId="3" borderId="1" xfId="0" applyFont="1" applyFill="1" applyBorder="1" applyAlignment="1">
      <alignment horizontal="center" vertical="center" wrapText="1"/>
    </xf>
    <xf numFmtId="0" fontId="4" fillId="3" borderId="12"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wrapText="1"/>
      <protection locked="0"/>
    </xf>
    <xf numFmtId="0" fontId="4" fillId="6" borderId="1" xfId="0" applyFont="1" applyFill="1" applyBorder="1" applyAlignment="1">
      <alignment horizontal="center" vertical="center" wrapText="1"/>
    </xf>
    <xf numFmtId="0" fontId="10" fillId="2" borderId="11" xfId="0" applyFont="1" applyFill="1" applyBorder="1" applyAlignment="1" applyProtection="1">
      <alignment horizontal="center" vertical="center" wrapText="1"/>
      <protection locked="0"/>
    </xf>
    <xf numFmtId="0" fontId="4" fillId="7" borderId="1" xfId="0" applyFont="1" applyFill="1" applyBorder="1" applyAlignment="1" applyProtection="1">
      <alignment horizontal="center" wrapText="1"/>
      <protection locked="0"/>
    </xf>
    <xf numFmtId="0" fontId="8" fillId="7" borderId="1" xfId="0" applyFont="1" applyFill="1" applyBorder="1" applyAlignment="1" applyProtection="1">
      <alignment horizontal="center" wrapText="1"/>
      <protection locked="0"/>
    </xf>
    <xf numFmtId="0" fontId="9" fillId="7" borderId="1" xfId="0" applyFont="1" applyFill="1" applyBorder="1" applyAlignment="1" applyProtection="1">
      <alignment horizontal="center" vertical="center" wrapText="1"/>
      <protection locked="0"/>
    </xf>
    <xf numFmtId="0" fontId="4" fillId="7" borderId="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wrapText="1"/>
      <protection locked="0"/>
    </xf>
    <xf numFmtId="0" fontId="10" fillId="8" borderId="11" xfId="0" applyFont="1" applyFill="1" applyBorder="1" applyAlignment="1" applyProtection="1">
      <alignment horizontal="center" vertical="center" wrapText="1"/>
      <protection locked="0"/>
    </xf>
    <xf numFmtId="0" fontId="8" fillId="9" borderId="1"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11" fillId="9" borderId="1" xfId="0" applyFont="1" applyFill="1" applyBorder="1" applyAlignment="1" applyProtection="1">
      <alignment horizontal="center" wrapText="1"/>
      <protection locked="0"/>
    </xf>
    <xf numFmtId="0" fontId="11" fillId="9" borderId="11" xfId="0" applyFont="1" applyFill="1" applyBorder="1" applyAlignment="1" applyProtection="1">
      <alignment horizontal="center" vertical="center" wrapText="1"/>
      <protection locked="0"/>
    </xf>
    <xf numFmtId="0" fontId="9" fillId="8" borderId="1" xfId="0" applyFont="1" applyFill="1" applyBorder="1" applyAlignment="1" applyProtection="1">
      <alignment horizontal="center" vertical="center" wrapText="1"/>
    </xf>
    <xf numFmtId="0" fontId="4" fillId="6" borderId="11"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7" fillId="0" borderId="1" xfId="0" applyFont="1" applyFill="1" applyBorder="1" applyAlignment="1" applyProtection="1">
      <alignment horizontal="left" vertical="center" wrapText="1"/>
      <protection locked="0"/>
    </xf>
    <xf numFmtId="0" fontId="4" fillId="3" borderId="11" xfId="0" applyFont="1" applyFill="1" applyBorder="1" applyAlignment="1" applyProtection="1">
      <alignment horizontal="center" vertical="center" wrapText="1"/>
      <protection locked="0"/>
    </xf>
    <xf numFmtId="0" fontId="5" fillId="0" borderId="14" xfId="0" applyFont="1" applyFill="1" applyBorder="1" applyAlignment="1">
      <alignment horizontal="center" vertical="center" wrapText="1"/>
    </xf>
    <xf numFmtId="0" fontId="11" fillId="9" borderId="11" xfId="0" applyFont="1" applyFill="1" applyBorder="1" applyAlignment="1" applyProtection="1">
      <alignment horizontal="center" wrapText="1"/>
      <protection locked="0"/>
    </xf>
    <xf numFmtId="0" fontId="8" fillId="8" borderId="11" xfId="0" applyFont="1" applyFill="1" applyBorder="1" applyAlignment="1" applyProtection="1">
      <alignment horizontal="center" wrapText="1"/>
      <protection locked="0"/>
    </xf>
    <xf numFmtId="0" fontId="8" fillId="2" borderId="11" xfId="0" applyFont="1" applyFill="1" applyBorder="1" applyAlignment="1" applyProtection="1">
      <alignment horizont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12" fillId="10" borderId="6"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2" fillId="10" borderId="9" xfId="0" applyFont="1" applyFill="1" applyBorder="1" applyAlignment="1">
      <alignment horizontal="center" vertical="center" wrapText="1"/>
    </xf>
    <xf numFmtId="0" fontId="4" fillId="0" borderId="8" xfId="0" applyFont="1" applyBorder="1" applyAlignment="1">
      <alignment horizontal="left" vertical="center" wrapText="1"/>
    </xf>
    <xf numFmtId="0" fontId="4" fillId="0" borderId="0" xfId="0" applyFont="1" applyBorder="1" applyAlignment="1">
      <alignment horizontal="left" vertical="center" wrapText="1"/>
    </xf>
    <xf numFmtId="0" fontId="4" fillId="3" borderId="6"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5" fillId="0" borderId="10" xfId="0" applyFont="1" applyFill="1" applyBorder="1" applyAlignment="1">
      <alignment horizontal="center" vertical="top" wrapText="1"/>
    </xf>
    <xf numFmtId="0" fontId="5" fillId="0" borderId="13" xfId="0" applyFont="1" applyFill="1" applyBorder="1" applyAlignment="1">
      <alignment horizontal="center" vertical="top" wrapText="1"/>
    </xf>
    <xf numFmtId="0" fontId="5" fillId="0" borderId="3" xfId="0" applyFont="1" applyFill="1" applyBorder="1" applyAlignment="1">
      <alignment horizontal="center" vertical="top" wrapText="1"/>
    </xf>
  </cellXfs>
  <cellStyles count="14">
    <cellStyle name="常规" xfId="0" builtinId="0"/>
    <cellStyle name="常规 2" xfId="1"/>
    <cellStyle name="常规 2 2" xfId="3"/>
    <cellStyle name="常规 2 3" xfId="9"/>
    <cellStyle name="常规 3" xfId="4"/>
    <cellStyle name="常规 3 2" xfId="11"/>
    <cellStyle name="常规 4" xfId="5"/>
    <cellStyle name="常规 4 2" xfId="12"/>
    <cellStyle name="常规 5" xfId="6"/>
    <cellStyle name="常规 5 2" xfId="13"/>
    <cellStyle name="常规 6" xfId="2"/>
    <cellStyle name="常规 6 2" xfId="10"/>
    <cellStyle name="常规 7" xfId="8"/>
    <cellStyle name="常规 8" xfId="7"/>
  </cellStyles>
  <dxfs count="0"/>
  <tableStyles count="0" defaultTableStyle="TableStyleMedium9" defaultPivotStyle="PivotStyleLight16"/>
  <colors>
    <mruColors>
      <color rgb="FF66CCFF"/>
      <color rgb="FFDED1FD"/>
      <color rgb="FF33CCCC"/>
      <color rgb="FF009999"/>
      <color rgb="FFFDFED0"/>
      <color rgb="FF0066FF"/>
      <color rgb="FFCCFFFF"/>
      <color rgb="FFD3E6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客户需求及需求规格变更分布图</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 功能性需求状态跟踪表'!$C$86</c:f>
              <c:strCache>
                <c:ptCount val="1"/>
                <c:pt idx="0">
                  <c:v>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功能性需求状态跟踪表'!$H$86:$R$86</c:f>
              <c:numCache>
                <c:formatCode>General</c:formatCode>
                <c:ptCount val="11"/>
                <c:pt idx="0">
                  <c:v>18</c:v>
                </c:pt>
                <c:pt idx="1">
                  <c:v>0</c:v>
                </c:pt>
                <c:pt idx="2">
                  <c:v>0</c:v>
                </c:pt>
                <c:pt idx="3">
                  <c:v>76</c:v>
                </c:pt>
                <c:pt idx="4">
                  <c:v>18</c:v>
                </c:pt>
                <c:pt idx="5">
                  <c:v>76</c:v>
                </c:pt>
                <c:pt idx="6">
                  <c:v>18</c:v>
                </c:pt>
                <c:pt idx="7">
                  <c:v>76</c:v>
                </c:pt>
                <c:pt idx="8">
                  <c:v>18</c:v>
                </c:pt>
                <c:pt idx="9">
                  <c:v>76</c:v>
                </c:pt>
                <c:pt idx="10">
                  <c:v>76</c:v>
                </c:pt>
              </c:numCache>
            </c:numRef>
          </c:val>
        </c:ser>
        <c:ser>
          <c:idx val="1"/>
          <c:order val="1"/>
          <c:tx>
            <c:strRef>
              <c:f>'1. 功能性需求状态跟踪表'!$C$87</c:f>
              <c:strCache>
                <c:ptCount val="1"/>
                <c:pt idx="0">
                  <c:v>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功能性需求状态跟踪表'!$H$87:$R$87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'1. 功能性需求状态跟踪表'!$C$88</c:f>
              <c:strCache>
                <c:ptCount val="1"/>
                <c:pt idx="0">
                  <c:v>客户需求新增-已完成合计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功能性需求状态跟踪表'!$H$88:$R$88</c:f>
              <c:numCache>
                <c:formatCode>General</c:formatCode>
                <c:ptCount val="11"/>
                <c:pt idx="0">
                  <c:v>0</c:v>
                </c:pt>
                <c:pt idx="1">
                  <c:v>0</c:v>
                </c:pt>
                <c:pt idx="3">
                  <c:v>0</c:v>
                </c:pt>
                <c:pt idx="5">
                  <c:v>0</c:v>
                </c:pt>
                <c:pt idx="7">
                  <c:v>0</c:v>
                </c:pt>
                <c:pt idx="9">
                  <c:v>0</c:v>
                </c:pt>
              </c:numCache>
            </c:numRef>
          </c:val>
        </c:ser>
        <c:ser>
          <c:idx val="3"/>
          <c:order val="3"/>
          <c:tx>
            <c:strRef>
              <c:f>'1. 功能性需求状态跟踪表'!$C$89</c:f>
              <c:strCache>
                <c:ptCount val="1"/>
                <c:pt idx="0">
                  <c:v>客户需求新增-未完成合计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功能性需求状态跟踪表'!$H$89:$R$89</c:f>
              <c:numCache>
                <c:formatCode>General</c:formatCode>
                <c:ptCount val="11"/>
                <c:pt idx="0">
                  <c:v>0</c:v>
                </c:pt>
                <c:pt idx="1">
                  <c:v>0</c:v>
                </c:pt>
                <c:pt idx="3">
                  <c:v>0</c:v>
                </c:pt>
                <c:pt idx="5">
                  <c:v>0</c:v>
                </c:pt>
                <c:pt idx="7">
                  <c:v>0</c:v>
                </c:pt>
                <c:pt idx="9">
                  <c:v>0</c:v>
                </c:pt>
              </c:numCache>
            </c:numRef>
          </c:val>
        </c:ser>
        <c:ser>
          <c:idx val="4"/>
          <c:order val="4"/>
          <c:tx>
            <c:strRef>
              <c:f>'1. 功能性需求状态跟踪表'!$C$90</c:f>
              <c:strCache>
                <c:ptCount val="1"/>
                <c:pt idx="0">
                  <c:v>客户需求修改-已完成合计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功能性需求状态跟踪表'!$H$90:$R$90</c:f>
              <c:numCache>
                <c:formatCode>General</c:formatCode>
                <c:ptCount val="11"/>
                <c:pt idx="0">
                  <c:v>0</c:v>
                </c:pt>
                <c:pt idx="1">
                  <c:v>0</c:v>
                </c:pt>
                <c:pt idx="3">
                  <c:v>0</c:v>
                </c:pt>
                <c:pt idx="5">
                  <c:v>0</c:v>
                </c:pt>
                <c:pt idx="7">
                  <c:v>0</c:v>
                </c:pt>
                <c:pt idx="9">
                  <c:v>0</c:v>
                </c:pt>
              </c:numCache>
            </c:numRef>
          </c:val>
        </c:ser>
        <c:ser>
          <c:idx val="5"/>
          <c:order val="5"/>
          <c:tx>
            <c:strRef>
              <c:f>'1. 功能性需求状态跟踪表'!$C$97</c:f>
              <c:strCache>
                <c:ptCount val="1"/>
                <c:pt idx="0">
                  <c:v>需求规格修改-未完成合计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功能性需求状态跟踪表'!$H$97:$R$97</c:f>
              <c:numCache>
                <c:formatCode>General</c:formatCode>
                <c:ptCount val="11"/>
                <c:pt idx="2">
                  <c:v>0</c:v>
                </c:pt>
                <c:pt idx="4">
                  <c:v>0</c:v>
                </c:pt>
                <c:pt idx="6">
                  <c:v>0</c:v>
                </c:pt>
                <c:pt idx="8">
                  <c:v>0</c:v>
                </c:pt>
                <c:pt idx="10">
                  <c:v>0</c:v>
                </c:pt>
              </c:numCache>
            </c:numRef>
          </c:val>
        </c:ser>
        <c:ser>
          <c:idx val="6"/>
          <c:order val="6"/>
          <c:tx>
            <c:strRef>
              <c:f>'1. 功能性需求状态跟踪表'!$C$98</c:f>
              <c:strCache>
                <c:ptCount val="1"/>
                <c:pt idx="0">
                  <c:v>需求规格删除-已完成合计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功能性需求状态跟踪表'!$H$98:$R$98</c:f>
              <c:numCache>
                <c:formatCode>General</c:formatCode>
                <c:ptCount val="11"/>
                <c:pt idx="2">
                  <c:v>0</c:v>
                </c:pt>
                <c:pt idx="4">
                  <c:v>0</c:v>
                </c:pt>
                <c:pt idx="6">
                  <c:v>0</c:v>
                </c:pt>
                <c:pt idx="8">
                  <c:v>0</c:v>
                </c:pt>
                <c:pt idx="10">
                  <c:v>0</c:v>
                </c:pt>
              </c:numCache>
            </c:numRef>
          </c:val>
        </c:ser>
        <c:ser>
          <c:idx val="7"/>
          <c:order val="7"/>
          <c:tx>
            <c:strRef>
              <c:f>'1. 功能性需求状态跟踪表'!$C$99</c:f>
              <c:strCache>
                <c:ptCount val="1"/>
                <c:pt idx="0">
                  <c:v>需求规格删除-未完成合计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功能性需求状态跟踪表'!$H$99:$R$99</c:f>
              <c:numCache>
                <c:formatCode>General</c:formatCode>
                <c:ptCount val="11"/>
                <c:pt idx="2">
                  <c:v>0</c:v>
                </c:pt>
                <c:pt idx="4">
                  <c:v>0</c:v>
                </c:pt>
                <c:pt idx="6">
                  <c:v>0</c:v>
                </c:pt>
                <c:pt idx="8">
                  <c:v>0</c:v>
                </c:pt>
                <c:pt idx="10">
                  <c:v>0</c:v>
                </c:pt>
              </c:numCache>
            </c:numRef>
          </c:val>
        </c:ser>
        <c:dLbls>
          <c:showLegendKey val="0"/>
          <c:showVal val="0"/>
          <c:showCatName val="0"/>
          <c:showSerName val="0"/>
          <c:showPercent val="0"/>
          <c:showBubbleSize val="0"/>
        </c:dLbls>
        <c:gapWidth val="55"/>
        <c:gapDepth val="55"/>
        <c:shape val="box"/>
        <c:axId val="150420720"/>
        <c:axId val="247856416"/>
        <c:axId val="0"/>
      </c:bar3DChart>
      <c:catAx>
        <c:axId val="150420720"/>
        <c:scaling>
          <c:orientation val="minMax"/>
        </c:scaling>
        <c:delete val="0"/>
        <c:axPos val="b"/>
        <c:numFmt formatCode="General" sourceLinked="0"/>
        <c:majorTickMark val="none"/>
        <c:minorTickMark val="none"/>
        <c:tickLblPos val="nextTo"/>
        <c:crossAx val="247856416"/>
        <c:crosses val="autoZero"/>
        <c:auto val="1"/>
        <c:lblAlgn val="ctr"/>
        <c:lblOffset val="100"/>
        <c:noMultiLvlLbl val="0"/>
      </c:catAx>
      <c:valAx>
        <c:axId val="247856416"/>
        <c:scaling>
          <c:orientation val="minMax"/>
        </c:scaling>
        <c:delete val="0"/>
        <c:axPos val="l"/>
        <c:majorGridlines/>
        <c:numFmt formatCode="General" sourceLinked="1"/>
        <c:majorTickMark val="none"/>
        <c:minorTickMark val="none"/>
        <c:tickLblPos val="nextTo"/>
        <c:crossAx val="150420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99</xdr:row>
      <xdr:rowOff>0</xdr:rowOff>
    </xdr:from>
    <xdr:to>
      <xdr:col>3</xdr:col>
      <xdr:colOff>171450</xdr:colOff>
      <xdr:row>100</xdr:row>
      <xdr:rowOff>53009</xdr:rowOff>
    </xdr:to>
    <xdr:pic>
      <xdr:nvPicPr>
        <xdr:cNvPr id="2115"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2600325" y="203311125"/>
          <a:ext cx="171450" cy="342900"/>
        </a:xfrm>
        <a:prstGeom prst="rect">
          <a:avLst/>
        </a:prstGeom>
        <a:noFill/>
        <a:ln w="9525">
          <a:noFill/>
          <a:miter lim="800000"/>
          <a:headEnd/>
          <a:tailEnd/>
        </a:ln>
      </xdr:spPr>
    </xdr:pic>
    <xdr:clientData/>
  </xdr:twoCellAnchor>
  <xdr:twoCellAnchor>
    <xdr:from>
      <xdr:col>0</xdr:col>
      <xdr:colOff>0</xdr:colOff>
      <xdr:row>100</xdr:row>
      <xdr:rowOff>9526</xdr:rowOff>
    </xdr:from>
    <xdr:to>
      <xdr:col>11</xdr:col>
      <xdr:colOff>19050</xdr:colOff>
      <xdr:row>126</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2</xdr:col>
      <xdr:colOff>171450</xdr:colOff>
      <xdr:row>20</xdr:row>
      <xdr:rowOff>53009</xdr:rowOff>
    </xdr:to>
    <xdr:pic>
      <xdr:nvPicPr>
        <xdr:cNvPr id="2"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1295400" y="15906750"/>
          <a:ext cx="171450" cy="3387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6"/>
  <sheetViews>
    <sheetView showGridLines="0" tabSelected="1" topLeftCell="E1" zoomScaleNormal="100" workbookViewId="0">
      <pane ySplit="3" topLeftCell="A4" activePane="bottomLeft" state="frozen"/>
      <selection pane="bottomLeft" activeCell="Q8" sqref="Q8"/>
    </sheetView>
  </sheetViews>
  <sheetFormatPr defaultRowHeight="12" x14ac:dyDescent="0.15"/>
  <cols>
    <col min="1" max="1" width="2.875" style="11" customWidth="1"/>
    <col min="2" max="2" width="8.375" style="11" customWidth="1"/>
    <col min="3" max="3" width="56.625" style="12" customWidth="1"/>
    <col min="4" max="4" width="22.625" style="12" customWidth="1"/>
    <col min="5" max="5" width="10.625" style="12" customWidth="1"/>
    <col min="6" max="6" width="7.5" style="12" customWidth="1"/>
    <col min="7" max="7" width="18.25" style="12" customWidth="1"/>
    <col min="8" max="18" width="10.125" style="11" customWidth="1"/>
    <col min="19" max="20" width="9.625" style="11" customWidth="1"/>
    <col min="21" max="16384" width="9" style="11"/>
  </cols>
  <sheetData>
    <row r="1" spans="1:20" ht="26.1" customHeight="1" x14ac:dyDescent="0.15">
      <c r="A1" s="47" t="s">
        <v>71</v>
      </c>
      <c r="B1" s="48"/>
      <c r="C1" s="48"/>
      <c r="D1" s="48"/>
      <c r="E1" s="48"/>
      <c r="F1" s="48"/>
      <c r="G1" s="48"/>
      <c r="H1" s="48"/>
      <c r="I1" s="48"/>
      <c r="J1" s="48"/>
      <c r="K1" s="48"/>
      <c r="L1" s="48"/>
      <c r="M1" s="48"/>
      <c r="N1" s="48"/>
      <c r="O1" s="48"/>
      <c r="P1" s="48"/>
      <c r="Q1" s="48"/>
      <c r="R1" s="48"/>
      <c r="S1" s="48"/>
      <c r="T1" s="49"/>
    </row>
    <row r="2" spans="1:20" ht="49.5" customHeight="1" x14ac:dyDescent="0.15">
      <c r="A2" s="21" t="s">
        <v>29</v>
      </c>
      <c r="B2" s="57" t="s">
        <v>23</v>
      </c>
      <c r="C2" s="59"/>
      <c r="D2" s="59"/>
      <c r="E2" s="59"/>
      <c r="F2" s="58"/>
      <c r="G2" s="55" t="s">
        <v>24</v>
      </c>
      <c r="H2" s="56"/>
      <c r="I2" s="55" t="s">
        <v>25</v>
      </c>
      <c r="J2" s="56"/>
      <c r="K2" s="55" t="s">
        <v>26</v>
      </c>
      <c r="L2" s="56"/>
      <c r="M2" s="55" t="s">
        <v>27</v>
      </c>
      <c r="N2" s="56"/>
      <c r="O2" s="55" t="s">
        <v>28</v>
      </c>
      <c r="P2" s="56"/>
      <c r="Q2" s="57" t="s">
        <v>9</v>
      </c>
      <c r="R2" s="58"/>
      <c r="S2" s="24" t="s">
        <v>10</v>
      </c>
      <c r="T2" s="20"/>
    </row>
    <row r="3" spans="1:20" s="12" customFormat="1" ht="26.1" customHeight="1" x14ac:dyDescent="0.15">
      <c r="A3" s="21" t="s">
        <v>3</v>
      </c>
      <c r="B3" s="40" t="s">
        <v>72</v>
      </c>
      <c r="C3" s="22" t="s">
        <v>4</v>
      </c>
      <c r="D3" s="22" t="s">
        <v>5</v>
      </c>
      <c r="E3" s="22" t="s">
        <v>12</v>
      </c>
      <c r="F3" s="22" t="s">
        <v>6</v>
      </c>
      <c r="G3" s="22" t="s">
        <v>13</v>
      </c>
      <c r="H3" s="22" t="s">
        <v>7</v>
      </c>
      <c r="I3" s="22" t="s">
        <v>11</v>
      </c>
      <c r="J3" s="22" t="s">
        <v>14</v>
      </c>
      <c r="K3" s="22" t="s">
        <v>15</v>
      </c>
      <c r="L3" s="22" t="s">
        <v>16</v>
      </c>
      <c r="M3" s="22" t="s">
        <v>17</v>
      </c>
      <c r="N3" s="22" t="s">
        <v>18</v>
      </c>
      <c r="O3" s="22" t="s">
        <v>19</v>
      </c>
      <c r="P3" s="22" t="s">
        <v>20</v>
      </c>
      <c r="Q3" s="22" t="s">
        <v>21</v>
      </c>
      <c r="R3" s="22" t="s">
        <v>22</v>
      </c>
      <c r="S3" s="22" t="s">
        <v>8</v>
      </c>
      <c r="T3" s="23" t="s">
        <v>0</v>
      </c>
    </row>
    <row r="4" spans="1:20" s="8" customFormat="1" ht="27.75" customHeight="1" x14ac:dyDescent="0.15">
      <c r="A4" s="2">
        <f ca="1">IF(ISBLANK(D4),"-",COUNT(OFFSET(A$3,0,0,ROW()-ROW(A$3)))+1)</f>
        <v>1</v>
      </c>
      <c r="B4" s="60" t="s">
        <v>73</v>
      </c>
      <c r="C4" s="46" t="s">
        <v>74</v>
      </c>
      <c r="D4" s="46" t="s">
        <v>96</v>
      </c>
      <c r="E4" s="4" t="s">
        <v>251</v>
      </c>
      <c r="F4" s="5" t="s">
        <v>1</v>
      </c>
      <c r="G4" s="5" t="s">
        <v>334</v>
      </c>
      <c r="H4" s="18" t="s">
        <v>334</v>
      </c>
      <c r="I4" s="18" t="s">
        <v>334</v>
      </c>
      <c r="J4" s="19" t="s">
        <v>334</v>
      </c>
      <c r="K4" s="18" t="s">
        <v>44</v>
      </c>
      <c r="L4" s="19" t="s">
        <v>334</v>
      </c>
      <c r="M4" s="18" t="s">
        <v>44</v>
      </c>
      <c r="N4" s="19" t="s">
        <v>334</v>
      </c>
      <c r="O4" s="18" t="s">
        <v>44</v>
      </c>
      <c r="P4" s="19" t="s">
        <v>334</v>
      </c>
      <c r="Q4" s="18" t="s">
        <v>44</v>
      </c>
      <c r="R4" s="19" t="s">
        <v>44</v>
      </c>
      <c r="S4" s="3" t="s">
        <v>336</v>
      </c>
      <c r="T4" s="7"/>
    </row>
    <row r="5" spans="1:20" s="8" customFormat="1" ht="27.75" customHeight="1" x14ac:dyDescent="0.15">
      <c r="A5" s="2">
        <f t="shared" ref="A5:A68" ca="1" si="0">IF(ISBLANK(D5),"-",COUNT(OFFSET(A$3,0,0,ROW()-ROW(A$3)))+1)</f>
        <v>2</v>
      </c>
      <c r="B5" s="61"/>
      <c r="C5" s="46" t="s">
        <v>75</v>
      </c>
      <c r="D5" s="46" t="s">
        <v>97</v>
      </c>
      <c r="E5" s="4" t="s">
        <v>196</v>
      </c>
      <c r="F5" s="5" t="s">
        <v>1</v>
      </c>
      <c r="G5" s="5" t="s">
        <v>334</v>
      </c>
      <c r="H5" s="18" t="s">
        <v>334</v>
      </c>
      <c r="I5" s="18" t="s">
        <v>334</v>
      </c>
      <c r="J5" s="19" t="s">
        <v>334</v>
      </c>
      <c r="K5" s="18" t="s">
        <v>44</v>
      </c>
      <c r="L5" s="19" t="s">
        <v>334</v>
      </c>
      <c r="M5" s="18" t="s">
        <v>44</v>
      </c>
      <c r="N5" s="19" t="s">
        <v>334</v>
      </c>
      <c r="O5" s="18" t="s">
        <v>44</v>
      </c>
      <c r="P5" s="19" t="s">
        <v>334</v>
      </c>
      <c r="Q5" s="18" t="s">
        <v>44</v>
      </c>
      <c r="R5" s="19" t="s">
        <v>44</v>
      </c>
      <c r="S5" s="46" t="s">
        <v>336</v>
      </c>
      <c r="T5" s="7"/>
    </row>
    <row r="6" spans="1:20" s="8" customFormat="1" ht="27.75" customHeight="1" x14ac:dyDescent="0.15">
      <c r="A6" s="2">
        <f t="shared" ca="1" si="0"/>
        <v>3</v>
      </c>
      <c r="B6" s="61"/>
      <c r="C6" s="46" t="s">
        <v>76</v>
      </c>
      <c r="D6" s="46" t="s">
        <v>98</v>
      </c>
      <c r="E6" s="4" t="s">
        <v>197</v>
      </c>
      <c r="F6" s="5" t="s">
        <v>1</v>
      </c>
      <c r="G6" s="5" t="s">
        <v>316</v>
      </c>
      <c r="H6" s="18" t="s">
        <v>44</v>
      </c>
      <c r="I6" s="18" t="s">
        <v>334</v>
      </c>
      <c r="J6" s="19" t="s">
        <v>334</v>
      </c>
      <c r="K6" s="18" t="s">
        <v>44</v>
      </c>
      <c r="L6" s="19" t="s">
        <v>44</v>
      </c>
      <c r="M6" s="18" t="s">
        <v>44</v>
      </c>
      <c r="N6" s="19" t="s">
        <v>44</v>
      </c>
      <c r="O6" s="18" t="s">
        <v>44</v>
      </c>
      <c r="P6" s="19" t="s">
        <v>44</v>
      </c>
      <c r="Q6" s="18" t="s">
        <v>44</v>
      </c>
      <c r="R6" s="19" t="s">
        <v>44</v>
      </c>
      <c r="S6" s="46" t="s">
        <v>336</v>
      </c>
      <c r="T6" s="7"/>
    </row>
    <row r="7" spans="1:20" s="8" customFormat="1" ht="27.75" customHeight="1" x14ac:dyDescent="0.15">
      <c r="A7" s="2">
        <f t="shared" ca="1" si="0"/>
        <v>4</v>
      </c>
      <c r="B7" s="61"/>
      <c r="C7" s="46" t="s">
        <v>77</v>
      </c>
      <c r="D7" s="46" t="s">
        <v>99</v>
      </c>
      <c r="E7" s="4" t="s">
        <v>198</v>
      </c>
      <c r="F7" s="5" t="s">
        <v>1</v>
      </c>
      <c r="G7" s="5" t="s">
        <v>317</v>
      </c>
      <c r="H7" s="18" t="s">
        <v>44</v>
      </c>
      <c r="I7" s="18" t="s">
        <v>334</v>
      </c>
      <c r="J7" s="19" t="s">
        <v>334</v>
      </c>
      <c r="K7" s="18" t="s">
        <v>44</v>
      </c>
      <c r="L7" s="19" t="s">
        <v>44</v>
      </c>
      <c r="M7" s="18" t="s">
        <v>44</v>
      </c>
      <c r="N7" s="19" t="s">
        <v>44</v>
      </c>
      <c r="O7" s="18" t="s">
        <v>44</v>
      </c>
      <c r="P7" s="19" t="s">
        <v>44</v>
      </c>
      <c r="Q7" s="18" t="s">
        <v>44</v>
      </c>
      <c r="R7" s="19" t="s">
        <v>44</v>
      </c>
      <c r="S7" s="46" t="s">
        <v>336</v>
      </c>
      <c r="T7" s="7"/>
    </row>
    <row r="8" spans="1:20" s="8" customFormat="1" ht="27.75" customHeight="1" x14ac:dyDescent="0.15">
      <c r="A8" s="2">
        <f t="shared" ca="1" si="0"/>
        <v>5</v>
      </c>
      <c r="B8" s="61"/>
      <c r="C8" s="46" t="s">
        <v>78</v>
      </c>
      <c r="D8" s="46" t="s">
        <v>100</v>
      </c>
      <c r="E8" s="4" t="s">
        <v>199</v>
      </c>
      <c r="F8" s="5" t="s">
        <v>1</v>
      </c>
      <c r="G8" s="5" t="s">
        <v>318</v>
      </c>
      <c r="H8" s="18" t="s">
        <v>44</v>
      </c>
      <c r="I8" s="18" t="s">
        <v>334</v>
      </c>
      <c r="J8" s="19" t="s">
        <v>334</v>
      </c>
      <c r="K8" s="18" t="s">
        <v>44</v>
      </c>
      <c r="L8" s="19" t="s">
        <v>44</v>
      </c>
      <c r="M8" s="18" t="s">
        <v>44</v>
      </c>
      <c r="N8" s="19" t="s">
        <v>44</v>
      </c>
      <c r="O8" s="18" t="s">
        <v>44</v>
      </c>
      <c r="P8" s="19" t="s">
        <v>44</v>
      </c>
      <c r="Q8" s="18" t="s">
        <v>44</v>
      </c>
      <c r="R8" s="19" t="s">
        <v>44</v>
      </c>
      <c r="S8" s="46" t="s">
        <v>336</v>
      </c>
      <c r="T8" s="7"/>
    </row>
    <row r="9" spans="1:20" s="8" customFormat="1" ht="27.75" customHeight="1" x14ac:dyDescent="0.15">
      <c r="A9" s="2">
        <f t="shared" ca="1" si="0"/>
        <v>6</v>
      </c>
      <c r="B9" s="61"/>
      <c r="C9" s="46" t="s">
        <v>79</v>
      </c>
      <c r="D9" s="46" t="s">
        <v>101</v>
      </c>
      <c r="E9" s="4" t="s">
        <v>200</v>
      </c>
      <c r="F9" s="5" t="s">
        <v>1</v>
      </c>
      <c r="G9" s="5" t="s">
        <v>323</v>
      </c>
      <c r="H9" s="18" t="s">
        <v>44</v>
      </c>
      <c r="I9" s="18" t="s">
        <v>334</v>
      </c>
      <c r="J9" s="19" t="s">
        <v>334</v>
      </c>
      <c r="K9" s="18" t="s">
        <v>44</v>
      </c>
      <c r="L9" s="19" t="s">
        <v>44</v>
      </c>
      <c r="M9" s="18" t="s">
        <v>44</v>
      </c>
      <c r="N9" s="19" t="s">
        <v>44</v>
      </c>
      <c r="O9" s="18" t="s">
        <v>44</v>
      </c>
      <c r="P9" s="19" t="s">
        <v>44</v>
      </c>
      <c r="Q9" s="18" t="s">
        <v>44</v>
      </c>
      <c r="R9" s="19" t="s">
        <v>44</v>
      </c>
      <c r="S9" s="46" t="s">
        <v>336</v>
      </c>
      <c r="T9" s="7"/>
    </row>
    <row r="10" spans="1:20" s="8" customFormat="1" ht="27.75" customHeight="1" x14ac:dyDescent="0.15">
      <c r="A10" s="2">
        <f t="shared" ca="1" si="0"/>
        <v>7</v>
      </c>
      <c r="B10" s="61"/>
      <c r="C10" s="46" t="s">
        <v>80</v>
      </c>
      <c r="D10" s="46" t="s">
        <v>102</v>
      </c>
      <c r="E10" s="4" t="s">
        <v>201</v>
      </c>
      <c r="F10" s="5" t="s">
        <v>1</v>
      </c>
      <c r="G10" s="5" t="s">
        <v>334</v>
      </c>
      <c r="H10" s="18" t="s">
        <v>334</v>
      </c>
      <c r="I10" s="18" t="s">
        <v>334</v>
      </c>
      <c r="J10" s="19" t="s">
        <v>334</v>
      </c>
      <c r="K10" s="18" t="s">
        <v>44</v>
      </c>
      <c r="L10" s="19" t="s">
        <v>334</v>
      </c>
      <c r="M10" s="18" t="s">
        <v>44</v>
      </c>
      <c r="N10" s="19"/>
      <c r="O10" s="18" t="s">
        <v>44</v>
      </c>
      <c r="P10" s="19"/>
      <c r="Q10" s="18" t="s">
        <v>44</v>
      </c>
      <c r="R10" s="19" t="s">
        <v>44</v>
      </c>
      <c r="S10" s="46" t="s">
        <v>336</v>
      </c>
      <c r="T10" s="7"/>
    </row>
    <row r="11" spans="1:20" s="8" customFormat="1" ht="27.75" customHeight="1" x14ac:dyDescent="0.15">
      <c r="A11" s="2">
        <f t="shared" ca="1" si="0"/>
        <v>8</v>
      </c>
      <c r="B11" s="61"/>
      <c r="C11" s="46" t="s">
        <v>81</v>
      </c>
      <c r="D11" s="46" t="s">
        <v>103</v>
      </c>
      <c r="E11" s="4" t="s">
        <v>202</v>
      </c>
      <c r="F11" s="5" t="s">
        <v>1</v>
      </c>
      <c r="G11" s="5" t="s">
        <v>334</v>
      </c>
      <c r="H11" s="18" t="s">
        <v>334</v>
      </c>
      <c r="I11" s="18" t="s">
        <v>334</v>
      </c>
      <c r="J11" s="19" t="s">
        <v>334</v>
      </c>
      <c r="K11" s="18" t="s">
        <v>44</v>
      </c>
      <c r="L11" s="19" t="s">
        <v>334</v>
      </c>
      <c r="M11" s="18" t="s">
        <v>44</v>
      </c>
      <c r="N11" s="19" t="s">
        <v>334</v>
      </c>
      <c r="O11" s="18" t="s">
        <v>44</v>
      </c>
      <c r="P11" s="19" t="s">
        <v>334</v>
      </c>
      <c r="Q11" s="18" t="s">
        <v>44</v>
      </c>
      <c r="R11" s="19" t="s">
        <v>44</v>
      </c>
      <c r="S11" s="46" t="s">
        <v>336</v>
      </c>
      <c r="T11" s="7"/>
    </row>
    <row r="12" spans="1:20" s="8" customFormat="1" ht="27.75" customHeight="1" x14ac:dyDescent="0.15">
      <c r="A12" s="2">
        <f t="shared" ca="1" si="0"/>
        <v>9</v>
      </c>
      <c r="B12" s="61"/>
      <c r="C12" s="46" t="s">
        <v>82</v>
      </c>
      <c r="D12" s="46" t="s">
        <v>104</v>
      </c>
      <c r="E12" s="4" t="s">
        <v>203</v>
      </c>
      <c r="F12" s="5" t="s">
        <v>1</v>
      </c>
      <c r="G12" s="5" t="s">
        <v>334</v>
      </c>
      <c r="H12" s="18" t="s">
        <v>334</v>
      </c>
      <c r="I12" s="18" t="s">
        <v>334</v>
      </c>
      <c r="J12" s="19" t="s">
        <v>334</v>
      </c>
      <c r="K12" s="18" t="s">
        <v>44</v>
      </c>
      <c r="L12" s="19" t="s">
        <v>334</v>
      </c>
      <c r="M12" s="18" t="s">
        <v>44</v>
      </c>
      <c r="N12" s="19" t="s">
        <v>334</v>
      </c>
      <c r="O12" s="18" t="s">
        <v>44</v>
      </c>
      <c r="P12" s="19" t="s">
        <v>334</v>
      </c>
      <c r="Q12" s="18" t="s">
        <v>44</v>
      </c>
      <c r="R12" s="19" t="s">
        <v>44</v>
      </c>
      <c r="S12" s="46" t="s">
        <v>336</v>
      </c>
      <c r="T12" s="7"/>
    </row>
    <row r="13" spans="1:20" s="8" customFormat="1" ht="27.75" customHeight="1" x14ac:dyDescent="0.15">
      <c r="A13" s="2">
        <f t="shared" ca="1" si="0"/>
        <v>10</v>
      </c>
      <c r="B13" s="61"/>
      <c r="C13" s="46" t="s">
        <v>83</v>
      </c>
      <c r="D13" s="46" t="s">
        <v>105</v>
      </c>
      <c r="E13" s="4" t="s">
        <v>204</v>
      </c>
      <c r="F13" s="5" t="s">
        <v>1</v>
      </c>
      <c r="G13" s="5" t="s">
        <v>334</v>
      </c>
      <c r="H13" s="18" t="s">
        <v>334</v>
      </c>
      <c r="I13" s="18" t="s">
        <v>334</v>
      </c>
      <c r="J13" s="19" t="s">
        <v>334</v>
      </c>
      <c r="K13" s="18" t="s">
        <v>44</v>
      </c>
      <c r="L13" s="19" t="s">
        <v>334</v>
      </c>
      <c r="M13" s="18" t="s">
        <v>44</v>
      </c>
      <c r="N13" s="19" t="s">
        <v>334</v>
      </c>
      <c r="O13" s="18" t="s">
        <v>44</v>
      </c>
      <c r="P13" s="19" t="s">
        <v>334</v>
      </c>
      <c r="Q13" s="18" t="s">
        <v>44</v>
      </c>
      <c r="R13" s="19" t="s">
        <v>44</v>
      </c>
      <c r="S13" s="46" t="s">
        <v>336</v>
      </c>
      <c r="T13" s="7"/>
    </row>
    <row r="14" spans="1:20" s="8" customFormat="1" ht="27.75" customHeight="1" x14ac:dyDescent="0.15">
      <c r="A14" s="2">
        <f t="shared" ca="1" si="0"/>
        <v>11</v>
      </c>
      <c r="B14" s="61"/>
      <c r="C14" s="46" t="s">
        <v>84</v>
      </c>
      <c r="D14" s="46" t="s">
        <v>106</v>
      </c>
      <c r="E14" s="4" t="s">
        <v>205</v>
      </c>
      <c r="F14" s="5" t="s">
        <v>1</v>
      </c>
      <c r="G14" s="5" t="s">
        <v>334</v>
      </c>
      <c r="H14" s="18" t="s">
        <v>334</v>
      </c>
      <c r="I14" s="18" t="s">
        <v>334</v>
      </c>
      <c r="J14" s="19" t="s">
        <v>334</v>
      </c>
      <c r="K14" s="18" t="s">
        <v>44</v>
      </c>
      <c r="L14" s="19" t="s">
        <v>334</v>
      </c>
      <c r="M14" s="18" t="s">
        <v>44</v>
      </c>
      <c r="N14" s="19" t="s">
        <v>334</v>
      </c>
      <c r="O14" s="18" t="s">
        <v>44</v>
      </c>
      <c r="P14" s="19" t="s">
        <v>334</v>
      </c>
      <c r="Q14" s="18" t="s">
        <v>44</v>
      </c>
      <c r="R14" s="19" t="s">
        <v>44</v>
      </c>
      <c r="S14" s="46" t="s">
        <v>336</v>
      </c>
      <c r="T14" s="7"/>
    </row>
    <row r="15" spans="1:20" s="8" customFormat="1" ht="27.75" customHeight="1" x14ac:dyDescent="0.15">
      <c r="A15" s="2">
        <f t="shared" ca="1" si="0"/>
        <v>12</v>
      </c>
      <c r="B15" s="61"/>
      <c r="C15" s="46" t="s">
        <v>85</v>
      </c>
      <c r="D15" s="46" t="s">
        <v>107</v>
      </c>
      <c r="E15" s="4" t="s">
        <v>206</v>
      </c>
      <c r="F15" s="5" t="s">
        <v>1</v>
      </c>
      <c r="G15" s="5" t="s">
        <v>334</v>
      </c>
      <c r="H15" s="18" t="s">
        <v>334</v>
      </c>
      <c r="I15" s="18" t="s">
        <v>334</v>
      </c>
      <c r="J15" s="19" t="s">
        <v>334</v>
      </c>
      <c r="K15" s="18" t="s">
        <v>44</v>
      </c>
      <c r="L15" s="19" t="s">
        <v>334</v>
      </c>
      <c r="M15" s="18" t="s">
        <v>44</v>
      </c>
      <c r="N15" s="19" t="s">
        <v>334</v>
      </c>
      <c r="O15" s="18" t="s">
        <v>44</v>
      </c>
      <c r="P15" s="19" t="s">
        <v>334</v>
      </c>
      <c r="Q15" s="18" t="s">
        <v>44</v>
      </c>
      <c r="R15" s="19" t="s">
        <v>44</v>
      </c>
      <c r="S15" s="46" t="s">
        <v>336</v>
      </c>
      <c r="T15" s="7"/>
    </row>
    <row r="16" spans="1:20" s="8" customFormat="1" ht="27.75" customHeight="1" x14ac:dyDescent="0.15">
      <c r="A16" s="2">
        <f t="shared" ca="1" si="0"/>
        <v>13</v>
      </c>
      <c r="B16" s="61"/>
      <c r="C16" s="46" t="s">
        <v>86</v>
      </c>
      <c r="D16" s="46" t="s">
        <v>108</v>
      </c>
      <c r="E16" s="4" t="s">
        <v>207</v>
      </c>
      <c r="F16" s="5" t="s">
        <v>1</v>
      </c>
      <c r="G16" s="5" t="s">
        <v>334</v>
      </c>
      <c r="H16" s="18" t="s">
        <v>334</v>
      </c>
      <c r="I16" s="18" t="s">
        <v>334</v>
      </c>
      <c r="J16" s="19" t="s">
        <v>334</v>
      </c>
      <c r="K16" s="18" t="s">
        <v>44</v>
      </c>
      <c r="L16" s="19" t="s">
        <v>334</v>
      </c>
      <c r="M16" s="18" t="s">
        <v>44</v>
      </c>
      <c r="N16" s="19" t="s">
        <v>334</v>
      </c>
      <c r="O16" s="18" t="s">
        <v>44</v>
      </c>
      <c r="P16" s="19" t="s">
        <v>334</v>
      </c>
      <c r="Q16" s="18" t="s">
        <v>44</v>
      </c>
      <c r="R16" s="19" t="s">
        <v>44</v>
      </c>
      <c r="S16" s="46" t="s">
        <v>336</v>
      </c>
      <c r="T16" s="7"/>
    </row>
    <row r="17" spans="1:20" s="8" customFormat="1" ht="27.75" customHeight="1" x14ac:dyDescent="0.15">
      <c r="A17" s="2">
        <f t="shared" ca="1" si="0"/>
        <v>14</v>
      </c>
      <c r="B17" s="61"/>
      <c r="C17" s="46" t="s">
        <v>87</v>
      </c>
      <c r="D17" s="46" t="s">
        <v>109</v>
      </c>
      <c r="E17" s="4" t="s">
        <v>208</v>
      </c>
      <c r="F17" s="5" t="s">
        <v>1</v>
      </c>
      <c r="G17" s="5" t="s">
        <v>334</v>
      </c>
      <c r="H17" s="18" t="s">
        <v>334</v>
      </c>
      <c r="I17" s="18" t="s">
        <v>334</v>
      </c>
      <c r="J17" s="19" t="s">
        <v>334</v>
      </c>
      <c r="K17" s="18" t="s">
        <v>44</v>
      </c>
      <c r="L17" s="19" t="s">
        <v>334</v>
      </c>
      <c r="M17" s="18" t="s">
        <v>44</v>
      </c>
      <c r="N17" s="19" t="s">
        <v>334</v>
      </c>
      <c r="O17" s="18" t="s">
        <v>44</v>
      </c>
      <c r="P17" s="19" t="s">
        <v>334</v>
      </c>
      <c r="Q17" s="18" t="s">
        <v>44</v>
      </c>
      <c r="R17" s="19" t="s">
        <v>44</v>
      </c>
      <c r="S17" s="46" t="s">
        <v>336</v>
      </c>
      <c r="T17" s="7"/>
    </row>
    <row r="18" spans="1:20" s="8" customFormat="1" ht="27.75" customHeight="1" x14ac:dyDescent="0.15">
      <c r="A18" s="2">
        <f t="shared" ca="1" si="0"/>
        <v>15</v>
      </c>
      <c r="B18" s="61"/>
      <c r="C18" s="46" t="s">
        <v>88</v>
      </c>
      <c r="D18" s="46" t="s">
        <v>110</v>
      </c>
      <c r="E18" s="4" t="s">
        <v>209</v>
      </c>
      <c r="F18" s="5" t="s">
        <v>1</v>
      </c>
      <c r="G18" s="5" t="s">
        <v>319</v>
      </c>
      <c r="H18" s="18" t="s">
        <v>44</v>
      </c>
      <c r="I18" s="18" t="s">
        <v>334</v>
      </c>
      <c r="J18" s="19" t="s">
        <v>334</v>
      </c>
      <c r="K18" s="18" t="s">
        <v>44</v>
      </c>
      <c r="L18" s="19" t="s">
        <v>44</v>
      </c>
      <c r="M18" s="18" t="s">
        <v>44</v>
      </c>
      <c r="N18" s="19" t="s">
        <v>44</v>
      </c>
      <c r="O18" s="18" t="s">
        <v>44</v>
      </c>
      <c r="P18" s="19" t="s">
        <v>44</v>
      </c>
      <c r="Q18" s="18" t="s">
        <v>44</v>
      </c>
      <c r="R18" s="19" t="s">
        <v>44</v>
      </c>
      <c r="S18" s="46" t="s">
        <v>336</v>
      </c>
      <c r="T18" s="7"/>
    </row>
    <row r="19" spans="1:20" s="8" customFormat="1" ht="27.75" customHeight="1" x14ac:dyDescent="0.15">
      <c r="A19" s="2">
        <f t="shared" ca="1" si="0"/>
        <v>16</v>
      </c>
      <c r="B19" s="61"/>
      <c r="C19" s="46" t="s">
        <v>89</v>
      </c>
      <c r="D19" s="46" t="s">
        <v>111</v>
      </c>
      <c r="E19" s="4" t="s">
        <v>210</v>
      </c>
      <c r="F19" s="5" t="s">
        <v>1</v>
      </c>
      <c r="G19" s="5" t="s">
        <v>334</v>
      </c>
      <c r="H19" s="18" t="s">
        <v>334</v>
      </c>
      <c r="I19" s="18" t="s">
        <v>334</v>
      </c>
      <c r="J19" s="19" t="s">
        <v>334</v>
      </c>
      <c r="K19" s="18" t="s">
        <v>44</v>
      </c>
      <c r="L19" s="19" t="s">
        <v>334</v>
      </c>
      <c r="M19" s="18" t="s">
        <v>44</v>
      </c>
      <c r="N19" s="19" t="s">
        <v>334</v>
      </c>
      <c r="O19" s="18" t="s">
        <v>44</v>
      </c>
      <c r="P19" s="19" t="s">
        <v>334</v>
      </c>
      <c r="Q19" s="18" t="s">
        <v>44</v>
      </c>
      <c r="R19" s="19" t="s">
        <v>44</v>
      </c>
      <c r="S19" s="46" t="s">
        <v>336</v>
      </c>
      <c r="T19" s="7"/>
    </row>
    <row r="20" spans="1:20" s="8" customFormat="1" ht="27.75" customHeight="1" x14ac:dyDescent="0.15">
      <c r="A20" s="2">
        <f t="shared" ca="1" si="0"/>
        <v>17</v>
      </c>
      <c r="B20" s="61"/>
      <c r="C20" s="46" t="s">
        <v>90</v>
      </c>
      <c r="D20" s="46" t="s">
        <v>112</v>
      </c>
      <c r="E20" s="4" t="s">
        <v>211</v>
      </c>
      <c r="F20" s="5" t="s">
        <v>1</v>
      </c>
      <c r="G20" s="5" t="s">
        <v>321</v>
      </c>
      <c r="H20" s="18" t="s">
        <v>44</v>
      </c>
      <c r="I20" s="18" t="s">
        <v>334</v>
      </c>
      <c r="J20" s="19" t="s">
        <v>334</v>
      </c>
      <c r="K20" s="18" t="s">
        <v>44</v>
      </c>
      <c r="L20" s="19" t="s">
        <v>44</v>
      </c>
      <c r="M20" s="18" t="s">
        <v>44</v>
      </c>
      <c r="N20" s="19" t="s">
        <v>44</v>
      </c>
      <c r="O20" s="18" t="s">
        <v>44</v>
      </c>
      <c r="P20" s="19" t="s">
        <v>44</v>
      </c>
      <c r="Q20" s="18" t="s">
        <v>44</v>
      </c>
      <c r="R20" s="19" t="s">
        <v>44</v>
      </c>
      <c r="S20" s="46" t="s">
        <v>336</v>
      </c>
      <c r="T20" s="7"/>
    </row>
    <row r="21" spans="1:20" s="8" customFormat="1" ht="27.75" customHeight="1" x14ac:dyDescent="0.15">
      <c r="A21" s="2">
        <f t="shared" ca="1" si="0"/>
        <v>18</v>
      </c>
      <c r="B21" s="61"/>
      <c r="C21" s="46" t="s">
        <v>91</v>
      </c>
      <c r="D21" s="46" t="s">
        <v>113</v>
      </c>
      <c r="E21" s="4" t="s">
        <v>212</v>
      </c>
      <c r="F21" s="5" t="s">
        <v>1</v>
      </c>
      <c r="G21" s="5" t="s">
        <v>322</v>
      </c>
      <c r="H21" s="18" t="s">
        <v>44</v>
      </c>
      <c r="I21" s="18" t="s">
        <v>334</v>
      </c>
      <c r="J21" s="19" t="s">
        <v>334</v>
      </c>
      <c r="K21" s="18" t="s">
        <v>44</v>
      </c>
      <c r="L21" s="19" t="s">
        <v>44</v>
      </c>
      <c r="M21" s="18" t="s">
        <v>44</v>
      </c>
      <c r="N21" s="19" t="s">
        <v>44</v>
      </c>
      <c r="O21" s="18" t="s">
        <v>44</v>
      </c>
      <c r="P21" s="19" t="s">
        <v>44</v>
      </c>
      <c r="Q21" s="18" t="s">
        <v>44</v>
      </c>
      <c r="R21" s="19" t="s">
        <v>44</v>
      </c>
      <c r="S21" s="46" t="s">
        <v>336</v>
      </c>
      <c r="T21" s="7"/>
    </row>
    <row r="22" spans="1:20" s="8" customFormat="1" ht="27.75" customHeight="1" x14ac:dyDescent="0.15">
      <c r="A22" s="2">
        <f t="shared" ca="1" si="0"/>
        <v>19</v>
      </c>
      <c r="B22" s="61"/>
      <c r="C22" s="46" t="s">
        <v>92</v>
      </c>
      <c r="D22" s="46" t="s">
        <v>114</v>
      </c>
      <c r="E22" s="4" t="s">
        <v>213</v>
      </c>
      <c r="F22" s="5" t="s">
        <v>1</v>
      </c>
      <c r="G22" s="5" t="s">
        <v>334</v>
      </c>
      <c r="H22" s="18" t="s">
        <v>334</v>
      </c>
      <c r="I22" s="18" t="s">
        <v>334</v>
      </c>
      <c r="J22" s="19" t="s">
        <v>334</v>
      </c>
      <c r="K22" s="18" t="s">
        <v>44</v>
      </c>
      <c r="L22" s="19" t="s">
        <v>334</v>
      </c>
      <c r="M22" s="18" t="s">
        <v>44</v>
      </c>
      <c r="N22" s="19" t="s">
        <v>334</v>
      </c>
      <c r="O22" s="18" t="s">
        <v>44</v>
      </c>
      <c r="P22" s="19" t="s">
        <v>334</v>
      </c>
      <c r="Q22" s="18" t="s">
        <v>44</v>
      </c>
      <c r="R22" s="19" t="s">
        <v>44</v>
      </c>
      <c r="S22" s="46" t="s">
        <v>336</v>
      </c>
      <c r="T22" s="7"/>
    </row>
    <row r="23" spans="1:20" s="8" customFormat="1" ht="27.75" customHeight="1" x14ac:dyDescent="0.15">
      <c r="A23" s="2">
        <f t="shared" ca="1" si="0"/>
        <v>20</v>
      </c>
      <c r="B23" s="61"/>
      <c r="C23" s="46" t="s">
        <v>93</v>
      </c>
      <c r="D23" s="46" t="s">
        <v>115</v>
      </c>
      <c r="E23" s="4" t="s">
        <v>214</v>
      </c>
      <c r="F23" s="5" t="s">
        <v>1</v>
      </c>
      <c r="G23" s="5" t="s">
        <v>334</v>
      </c>
      <c r="H23" s="18" t="s">
        <v>334</v>
      </c>
      <c r="I23" s="18" t="s">
        <v>334</v>
      </c>
      <c r="J23" s="19" t="s">
        <v>334</v>
      </c>
      <c r="K23" s="18" t="s">
        <v>44</v>
      </c>
      <c r="L23" s="19" t="s">
        <v>334</v>
      </c>
      <c r="M23" s="18" t="s">
        <v>44</v>
      </c>
      <c r="N23" s="19" t="s">
        <v>334</v>
      </c>
      <c r="O23" s="18" t="s">
        <v>44</v>
      </c>
      <c r="P23" s="19" t="s">
        <v>334</v>
      </c>
      <c r="Q23" s="18" t="s">
        <v>44</v>
      </c>
      <c r="R23" s="19" t="s">
        <v>44</v>
      </c>
      <c r="S23" s="46" t="s">
        <v>336</v>
      </c>
      <c r="T23" s="7"/>
    </row>
    <row r="24" spans="1:20" s="8" customFormat="1" ht="27.75" customHeight="1" x14ac:dyDescent="0.15">
      <c r="A24" s="2">
        <f t="shared" ca="1" si="0"/>
        <v>21</v>
      </c>
      <c r="B24" s="61"/>
      <c r="C24" s="46" t="s">
        <v>94</v>
      </c>
      <c r="D24" s="46" t="s">
        <v>116</v>
      </c>
      <c r="E24" s="4" t="s">
        <v>215</v>
      </c>
      <c r="F24" s="5" t="s">
        <v>1</v>
      </c>
      <c r="G24" s="5" t="s">
        <v>334</v>
      </c>
      <c r="H24" s="18" t="s">
        <v>334</v>
      </c>
      <c r="I24" s="18" t="s">
        <v>334</v>
      </c>
      <c r="J24" s="19" t="s">
        <v>334</v>
      </c>
      <c r="K24" s="18" t="s">
        <v>44</v>
      </c>
      <c r="L24" s="19" t="s">
        <v>334</v>
      </c>
      <c r="M24" s="18" t="s">
        <v>44</v>
      </c>
      <c r="N24" s="19" t="s">
        <v>334</v>
      </c>
      <c r="O24" s="18" t="s">
        <v>44</v>
      </c>
      <c r="P24" s="19" t="s">
        <v>334</v>
      </c>
      <c r="Q24" s="18" t="s">
        <v>44</v>
      </c>
      <c r="R24" s="19" t="s">
        <v>44</v>
      </c>
      <c r="S24" s="46" t="s">
        <v>336</v>
      </c>
      <c r="T24" s="7"/>
    </row>
    <row r="25" spans="1:20" s="8" customFormat="1" ht="27.75" customHeight="1" x14ac:dyDescent="0.15">
      <c r="A25" s="2">
        <f t="shared" ca="1" si="0"/>
        <v>22</v>
      </c>
      <c r="B25" s="61"/>
      <c r="C25" s="46" t="s">
        <v>95</v>
      </c>
      <c r="D25" s="46" t="s">
        <v>117</v>
      </c>
      <c r="E25" s="4" t="s">
        <v>216</v>
      </c>
      <c r="F25" s="5" t="s">
        <v>1</v>
      </c>
      <c r="G25" s="5" t="s">
        <v>320</v>
      </c>
      <c r="H25" s="18" t="s">
        <v>44</v>
      </c>
      <c r="I25" s="18" t="s">
        <v>334</v>
      </c>
      <c r="J25" s="19" t="s">
        <v>334</v>
      </c>
      <c r="K25" s="18" t="s">
        <v>44</v>
      </c>
      <c r="L25" s="19" t="s">
        <v>44</v>
      </c>
      <c r="M25" s="18" t="s">
        <v>44</v>
      </c>
      <c r="N25" s="19" t="s">
        <v>44</v>
      </c>
      <c r="O25" s="18" t="s">
        <v>44</v>
      </c>
      <c r="P25" s="19" t="s">
        <v>44</v>
      </c>
      <c r="Q25" s="18" t="s">
        <v>44</v>
      </c>
      <c r="R25" s="19" t="s">
        <v>44</v>
      </c>
      <c r="S25" s="46" t="s">
        <v>336</v>
      </c>
      <c r="T25" s="7"/>
    </row>
    <row r="26" spans="1:20" s="8" customFormat="1" ht="27.75" customHeight="1" x14ac:dyDescent="0.15">
      <c r="A26" s="2">
        <f t="shared" ca="1" si="0"/>
        <v>23</v>
      </c>
      <c r="B26" s="61"/>
      <c r="C26" s="46" t="s">
        <v>129</v>
      </c>
      <c r="D26" s="46" t="s">
        <v>118</v>
      </c>
      <c r="E26" s="4" t="s">
        <v>217</v>
      </c>
      <c r="F26" s="5" t="s">
        <v>1</v>
      </c>
      <c r="G26" s="5" t="s">
        <v>324</v>
      </c>
      <c r="H26" s="18" t="s">
        <v>44</v>
      </c>
      <c r="I26" s="18" t="s">
        <v>334</v>
      </c>
      <c r="J26" s="19" t="s">
        <v>334</v>
      </c>
      <c r="K26" s="18" t="s">
        <v>44</v>
      </c>
      <c r="L26" s="19" t="s">
        <v>44</v>
      </c>
      <c r="M26" s="18" t="s">
        <v>44</v>
      </c>
      <c r="N26" s="19" t="s">
        <v>44</v>
      </c>
      <c r="O26" s="18" t="s">
        <v>44</v>
      </c>
      <c r="P26" s="19" t="s">
        <v>44</v>
      </c>
      <c r="Q26" s="18" t="s">
        <v>44</v>
      </c>
      <c r="R26" s="19" t="s">
        <v>44</v>
      </c>
      <c r="S26" s="46" t="s">
        <v>336</v>
      </c>
      <c r="T26" s="7"/>
    </row>
    <row r="27" spans="1:20" s="8" customFormat="1" ht="27.75" customHeight="1" x14ac:dyDescent="0.15">
      <c r="A27" s="2">
        <f t="shared" ca="1" si="0"/>
        <v>24</v>
      </c>
      <c r="B27" s="61"/>
      <c r="C27" s="46" t="s">
        <v>130</v>
      </c>
      <c r="D27" s="46" t="s">
        <v>119</v>
      </c>
      <c r="E27" s="4" t="s">
        <v>218</v>
      </c>
      <c r="F27" s="5" t="s">
        <v>1</v>
      </c>
      <c r="G27" s="5" t="s">
        <v>325</v>
      </c>
      <c r="H27" s="18" t="s">
        <v>44</v>
      </c>
      <c r="I27" s="18" t="s">
        <v>334</v>
      </c>
      <c r="J27" s="19" t="s">
        <v>334</v>
      </c>
      <c r="K27" s="18" t="s">
        <v>44</v>
      </c>
      <c r="L27" s="19" t="s">
        <v>44</v>
      </c>
      <c r="M27" s="18" t="s">
        <v>44</v>
      </c>
      <c r="N27" s="19" t="s">
        <v>44</v>
      </c>
      <c r="O27" s="18" t="s">
        <v>44</v>
      </c>
      <c r="P27" s="19" t="s">
        <v>44</v>
      </c>
      <c r="Q27" s="18" t="s">
        <v>44</v>
      </c>
      <c r="R27" s="19" t="s">
        <v>44</v>
      </c>
      <c r="S27" s="46" t="s">
        <v>336</v>
      </c>
      <c r="T27" s="7"/>
    </row>
    <row r="28" spans="1:20" s="8" customFormat="1" ht="27.75" customHeight="1" x14ac:dyDescent="0.15">
      <c r="A28" s="2">
        <f t="shared" ca="1" si="0"/>
        <v>25</v>
      </c>
      <c r="B28" s="61"/>
      <c r="C28" s="46" t="s">
        <v>131</v>
      </c>
      <c r="D28" s="46" t="s">
        <v>120</v>
      </c>
      <c r="E28" s="4" t="s">
        <v>219</v>
      </c>
      <c r="F28" s="5" t="s">
        <v>1</v>
      </c>
      <c r="G28" s="5" t="s">
        <v>326</v>
      </c>
      <c r="H28" s="18" t="s">
        <v>44</v>
      </c>
      <c r="I28" s="18" t="s">
        <v>334</v>
      </c>
      <c r="J28" s="19" t="s">
        <v>334</v>
      </c>
      <c r="K28" s="18" t="s">
        <v>44</v>
      </c>
      <c r="L28" s="19" t="s">
        <v>44</v>
      </c>
      <c r="M28" s="18" t="s">
        <v>44</v>
      </c>
      <c r="N28" s="19" t="s">
        <v>44</v>
      </c>
      <c r="O28" s="18" t="s">
        <v>44</v>
      </c>
      <c r="P28" s="19" t="s">
        <v>44</v>
      </c>
      <c r="Q28" s="18" t="s">
        <v>44</v>
      </c>
      <c r="R28" s="19" t="s">
        <v>44</v>
      </c>
      <c r="S28" s="46" t="s">
        <v>336</v>
      </c>
      <c r="T28" s="7"/>
    </row>
    <row r="29" spans="1:20" s="8" customFormat="1" ht="27.75" customHeight="1" x14ac:dyDescent="0.15">
      <c r="A29" s="2">
        <f t="shared" ca="1" si="0"/>
        <v>26</v>
      </c>
      <c r="B29" s="61"/>
      <c r="C29" s="46" t="s">
        <v>132</v>
      </c>
      <c r="D29" s="46" t="s">
        <v>121</v>
      </c>
      <c r="E29" s="4" t="s">
        <v>220</v>
      </c>
      <c r="F29" s="5" t="s">
        <v>1</v>
      </c>
      <c r="G29" s="5" t="s">
        <v>327</v>
      </c>
      <c r="H29" s="18" t="s">
        <v>44</v>
      </c>
      <c r="I29" s="18" t="s">
        <v>334</v>
      </c>
      <c r="J29" s="19" t="s">
        <v>334</v>
      </c>
      <c r="K29" s="18" t="s">
        <v>44</v>
      </c>
      <c r="L29" s="19" t="s">
        <v>44</v>
      </c>
      <c r="M29" s="18" t="s">
        <v>44</v>
      </c>
      <c r="N29" s="19" t="s">
        <v>44</v>
      </c>
      <c r="O29" s="18" t="s">
        <v>44</v>
      </c>
      <c r="P29" s="19" t="s">
        <v>44</v>
      </c>
      <c r="Q29" s="18" t="s">
        <v>44</v>
      </c>
      <c r="R29" s="19" t="s">
        <v>44</v>
      </c>
      <c r="S29" s="46" t="s">
        <v>336</v>
      </c>
      <c r="T29" s="7"/>
    </row>
    <row r="30" spans="1:20" s="8" customFormat="1" ht="27.75" customHeight="1" x14ac:dyDescent="0.15">
      <c r="A30" s="2">
        <f t="shared" ca="1" si="0"/>
        <v>27</v>
      </c>
      <c r="B30" s="61"/>
      <c r="C30" s="46" t="s">
        <v>133</v>
      </c>
      <c r="D30" s="46" t="s">
        <v>122</v>
      </c>
      <c r="E30" s="4" t="s">
        <v>221</v>
      </c>
      <c r="F30" s="5" t="s">
        <v>1</v>
      </c>
      <c r="G30" s="5" t="s">
        <v>328</v>
      </c>
      <c r="H30" s="18" t="s">
        <v>44</v>
      </c>
      <c r="I30" s="18" t="s">
        <v>334</v>
      </c>
      <c r="J30" s="19" t="s">
        <v>334</v>
      </c>
      <c r="K30" s="18" t="s">
        <v>44</v>
      </c>
      <c r="L30" s="19" t="s">
        <v>44</v>
      </c>
      <c r="M30" s="18" t="s">
        <v>44</v>
      </c>
      <c r="N30" s="19" t="s">
        <v>44</v>
      </c>
      <c r="O30" s="18" t="s">
        <v>44</v>
      </c>
      <c r="P30" s="19" t="s">
        <v>44</v>
      </c>
      <c r="Q30" s="18" t="s">
        <v>44</v>
      </c>
      <c r="R30" s="19" t="s">
        <v>44</v>
      </c>
      <c r="S30" s="46" t="s">
        <v>336</v>
      </c>
      <c r="T30" s="7"/>
    </row>
    <row r="31" spans="1:20" s="8" customFormat="1" ht="27.75" customHeight="1" x14ac:dyDescent="0.15">
      <c r="A31" s="2">
        <f t="shared" ca="1" si="0"/>
        <v>28</v>
      </c>
      <c r="B31" s="61"/>
      <c r="C31" s="46" t="s">
        <v>134</v>
      </c>
      <c r="D31" s="46" t="s">
        <v>123</v>
      </c>
      <c r="E31" s="4" t="s">
        <v>222</v>
      </c>
      <c r="F31" s="5" t="s">
        <v>1</v>
      </c>
      <c r="G31" s="5" t="s">
        <v>329</v>
      </c>
      <c r="H31" s="18" t="s">
        <v>44</v>
      </c>
      <c r="I31" s="18" t="s">
        <v>334</v>
      </c>
      <c r="J31" s="19" t="s">
        <v>334</v>
      </c>
      <c r="K31" s="18" t="s">
        <v>44</v>
      </c>
      <c r="L31" s="19" t="s">
        <v>44</v>
      </c>
      <c r="M31" s="18" t="s">
        <v>44</v>
      </c>
      <c r="N31" s="19" t="s">
        <v>44</v>
      </c>
      <c r="O31" s="18" t="s">
        <v>44</v>
      </c>
      <c r="P31" s="19" t="s">
        <v>44</v>
      </c>
      <c r="Q31" s="18" t="s">
        <v>44</v>
      </c>
      <c r="R31" s="19" t="s">
        <v>44</v>
      </c>
      <c r="S31" s="46" t="s">
        <v>336</v>
      </c>
      <c r="T31" s="7"/>
    </row>
    <row r="32" spans="1:20" s="8" customFormat="1" ht="27.75" customHeight="1" x14ac:dyDescent="0.15">
      <c r="A32" s="2">
        <f t="shared" ca="1" si="0"/>
        <v>29</v>
      </c>
      <c r="B32" s="61"/>
      <c r="C32" s="46" t="s">
        <v>135</v>
      </c>
      <c r="D32" s="46" t="s">
        <v>124</v>
      </c>
      <c r="E32" s="4" t="s">
        <v>223</v>
      </c>
      <c r="F32" s="5" t="s">
        <v>1</v>
      </c>
      <c r="G32" s="5" t="s">
        <v>330</v>
      </c>
      <c r="H32" s="18" t="s">
        <v>44</v>
      </c>
      <c r="I32" s="18" t="s">
        <v>334</v>
      </c>
      <c r="J32" s="19" t="s">
        <v>334</v>
      </c>
      <c r="K32" s="18" t="s">
        <v>44</v>
      </c>
      <c r="L32" s="19" t="s">
        <v>44</v>
      </c>
      <c r="M32" s="18" t="s">
        <v>44</v>
      </c>
      <c r="N32" s="19" t="s">
        <v>44</v>
      </c>
      <c r="O32" s="18" t="s">
        <v>44</v>
      </c>
      <c r="P32" s="19" t="s">
        <v>44</v>
      </c>
      <c r="Q32" s="18" t="s">
        <v>44</v>
      </c>
      <c r="R32" s="19" t="s">
        <v>44</v>
      </c>
      <c r="S32" s="46" t="s">
        <v>336</v>
      </c>
      <c r="T32" s="7"/>
    </row>
    <row r="33" spans="1:20" s="8" customFormat="1" ht="27.75" customHeight="1" x14ac:dyDescent="0.15">
      <c r="A33" s="2">
        <f t="shared" ca="1" si="0"/>
        <v>30</v>
      </c>
      <c r="B33" s="61"/>
      <c r="C33" s="46" t="s">
        <v>136</v>
      </c>
      <c r="D33" s="46" t="s">
        <v>125</v>
      </c>
      <c r="E33" s="4" t="s">
        <v>224</v>
      </c>
      <c r="F33" s="5" t="s">
        <v>1</v>
      </c>
      <c r="G33" s="5" t="s">
        <v>331</v>
      </c>
      <c r="H33" s="18" t="s">
        <v>44</v>
      </c>
      <c r="I33" s="18" t="s">
        <v>334</v>
      </c>
      <c r="J33" s="19" t="s">
        <v>334</v>
      </c>
      <c r="K33" s="18" t="s">
        <v>44</v>
      </c>
      <c r="L33" s="19" t="s">
        <v>44</v>
      </c>
      <c r="M33" s="18" t="s">
        <v>44</v>
      </c>
      <c r="N33" s="19" t="s">
        <v>44</v>
      </c>
      <c r="O33" s="18" t="s">
        <v>44</v>
      </c>
      <c r="P33" s="19" t="s">
        <v>44</v>
      </c>
      <c r="Q33" s="18" t="s">
        <v>44</v>
      </c>
      <c r="R33" s="19" t="s">
        <v>44</v>
      </c>
      <c r="S33" s="46" t="s">
        <v>336</v>
      </c>
      <c r="T33" s="7"/>
    </row>
    <row r="34" spans="1:20" s="8" customFormat="1" ht="27.75" customHeight="1" x14ac:dyDescent="0.15">
      <c r="A34" s="2">
        <f t="shared" ca="1" si="0"/>
        <v>31</v>
      </c>
      <c r="B34" s="61"/>
      <c r="C34" s="46" t="s">
        <v>137</v>
      </c>
      <c r="D34" s="46" t="s">
        <v>126</v>
      </c>
      <c r="E34" s="4" t="s">
        <v>225</v>
      </c>
      <c r="F34" s="5" t="s">
        <v>1</v>
      </c>
      <c r="G34" s="5" t="s">
        <v>332</v>
      </c>
      <c r="H34" s="18" t="s">
        <v>44</v>
      </c>
      <c r="I34" s="18" t="s">
        <v>334</v>
      </c>
      <c r="J34" s="19" t="s">
        <v>334</v>
      </c>
      <c r="K34" s="18" t="s">
        <v>44</v>
      </c>
      <c r="L34" s="19" t="s">
        <v>44</v>
      </c>
      <c r="M34" s="18" t="s">
        <v>44</v>
      </c>
      <c r="N34" s="19" t="s">
        <v>44</v>
      </c>
      <c r="O34" s="18" t="s">
        <v>44</v>
      </c>
      <c r="P34" s="19" t="s">
        <v>44</v>
      </c>
      <c r="Q34" s="18" t="s">
        <v>44</v>
      </c>
      <c r="R34" s="19" t="s">
        <v>44</v>
      </c>
      <c r="S34" s="46" t="s">
        <v>336</v>
      </c>
      <c r="T34" s="7"/>
    </row>
    <row r="35" spans="1:20" s="8" customFormat="1" ht="27.75" customHeight="1" x14ac:dyDescent="0.15">
      <c r="A35" s="2">
        <f t="shared" ca="1" si="0"/>
        <v>32</v>
      </c>
      <c r="B35" s="61"/>
      <c r="C35" s="46" t="s">
        <v>138</v>
      </c>
      <c r="D35" s="46" t="s">
        <v>127</v>
      </c>
      <c r="E35" s="4" t="s">
        <v>226</v>
      </c>
      <c r="F35" s="5" t="s">
        <v>1</v>
      </c>
      <c r="G35" s="5" t="s">
        <v>333</v>
      </c>
      <c r="H35" s="18" t="s">
        <v>44</v>
      </c>
      <c r="I35" s="18" t="s">
        <v>334</v>
      </c>
      <c r="J35" s="19" t="s">
        <v>334</v>
      </c>
      <c r="K35" s="18" t="s">
        <v>44</v>
      </c>
      <c r="L35" s="19" t="s">
        <v>44</v>
      </c>
      <c r="M35" s="18" t="s">
        <v>44</v>
      </c>
      <c r="N35" s="19" t="s">
        <v>44</v>
      </c>
      <c r="O35" s="18" t="s">
        <v>44</v>
      </c>
      <c r="P35" s="19" t="s">
        <v>44</v>
      </c>
      <c r="Q35" s="18" t="s">
        <v>44</v>
      </c>
      <c r="R35" s="19" t="s">
        <v>44</v>
      </c>
      <c r="S35" s="46" t="s">
        <v>336</v>
      </c>
      <c r="T35" s="7"/>
    </row>
    <row r="36" spans="1:20" s="8" customFormat="1" ht="27.75" customHeight="1" x14ac:dyDescent="0.15">
      <c r="A36" s="2">
        <f t="shared" ca="1" si="0"/>
        <v>33</v>
      </c>
      <c r="B36" s="61"/>
      <c r="C36" s="46" t="s">
        <v>139</v>
      </c>
      <c r="D36" s="46" t="s">
        <v>128</v>
      </c>
      <c r="E36" s="4" t="s">
        <v>227</v>
      </c>
      <c r="F36" s="5" t="s">
        <v>1</v>
      </c>
      <c r="G36" s="5" t="s">
        <v>335</v>
      </c>
      <c r="H36" s="18" t="s">
        <v>334</v>
      </c>
      <c r="I36" s="18" t="s">
        <v>334</v>
      </c>
      <c r="J36" s="19" t="s">
        <v>334</v>
      </c>
      <c r="K36" s="18" t="s">
        <v>44</v>
      </c>
      <c r="L36" s="19" t="s">
        <v>334</v>
      </c>
      <c r="M36" s="18" t="s">
        <v>44</v>
      </c>
      <c r="N36" s="19" t="s">
        <v>334</v>
      </c>
      <c r="O36" s="18" t="s">
        <v>44</v>
      </c>
      <c r="P36" s="19" t="s">
        <v>334</v>
      </c>
      <c r="Q36" s="18" t="s">
        <v>44</v>
      </c>
      <c r="R36" s="19" t="s">
        <v>44</v>
      </c>
      <c r="S36" s="46" t="s">
        <v>336</v>
      </c>
      <c r="T36" s="7"/>
    </row>
    <row r="37" spans="1:20" s="8" customFormat="1" ht="27.75" customHeight="1" x14ac:dyDescent="0.15">
      <c r="A37" s="2">
        <f t="shared" ca="1" si="0"/>
        <v>34</v>
      </c>
      <c r="B37" s="61"/>
      <c r="C37" s="46" t="s">
        <v>140</v>
      </c>
      <c r="D37" s="46" t="s">
        <v>145</v>
      </c>
      <c r="E37" s="4" t="s">
        <v>228</v>
      </c>
      <c r="F37" s="5" t="s">
        <v>1</v>
      </c>
      <c r="G37" s="5" t="s">
        <v>335</v>
      </c>
      <c r="H37" s="18" t="s">
        <v>334</v>
      </c>
      <c r="I37" s="18" t="s">
        <v>334</v>
      </c>
      <c r="J37" s="19" t="s">
        <v>334</v>
      </c>
      <c r="K37" s="18" t="s">
        <v>44</v>
      </c>
      <c r="L37" s="19" t="s">
        <v>334</v>
      </c>
      <c r="M37" s="18" t="s">
        <v>44</v>
      </c>
      <c r="N37" s="19" t="s">
        <v>334</v>
      </c>
      <c r="O37" s="18" t="s">
        <v>44</v>
      </c>
      <c r="P37" s="19" t="s">
        <v>334</v>
      </c>
      <c r="Q37" s="18" t="s">
        <v>44</v>
      </c>
      <c r="R37" s="19" t="s">
        <v>44</v>
      </c>
      <c r="S37" s="46" t="s">
        <v>336</v>
      </c>
      <c r="T37" s="7"/>
    </row>
    <row r="38" spans="1:20" s="8" customFormat="1" ht="27.75" customHeight="1" x14ac:dyDescent="0.15">
      <c r="A38" s="2">
        <f t="shared" ca="1" si="0"/>
        <v>35</v>
      </c>
      <c r="B38" s="61"/>
      <c r="C38" s="46" t="s">
        <v>141</v>
      </c>
      <c r="D38" s="46" t="s">
        <v>146</v>
      </c>
      <c r="E38" s="4" t="s">
        <v>229</v>
      </c>
      <c r="F38" s="5" t="s">
        <v>1</v>
      </c>
      <c r="G38" s="5" t="s">
        <v>335</v>
      </c>
      <c r="H38" s="18" t="s">
        <v>334</v>
      </c>
      <c r="I38" s="18" t="s">
        <v>334</v>
      </c>
      <c r="J38" s="19" t="s">
        <v>334</v>
      </c>
      <c r="K38" s="18" t="s">
        <v>44</v>
      </c>
      <c r="L38" s="19" t="s">
        <v>334</v>
      </c>
      <c r="M38" s="18" t="s">
        <v>44</v>
      </c>
      <c r="N38" s="19" t="s">
        <v>334</v>
      </c>
      <c r="O38" s="18" t="s">
        <v>44</v>
      </c>
      <c r="P38" s="19" t="s">
        <v>334</v>
      </c>
      <c r="Q38" s="18" t="s">
        <v>44</v>
      </c>
      <c r="R38" s="19" t="s">
        <v>44</v>
      </c>
      <c r="S38" s="46" t="s">
        <v>336</v>
      </c>
      <c r="T38" s="7"/>
    </row>
    <row r="39" spans="1:20" s="8" customFormat="1" ht="27.75" customHeight="1" x14ac:dyDescent="0.15">
      <c r="A39" s="2">
        <f t="shared" ca="1" si="0"/>
        <v>36</v>
      </c>
      <c r="B39" s="61"/>
      <c r="C39" s="46" t="s">
        <v>142</v>
      </c>
      <c r="D39" s="46" t="s">
        <v>147</v>
      </c>
      <c r="E39" s="4" t="s">
        <v>230</v>
      </c>
      <c r="F39" s="5" t="s">
        <v>1</v>
      </c>
      <c r="G39" s="5" t="s">
        <v>335</v>
      </c>
      <c r="H39" s="18" t="s">
        <v>334</v>
      </c>
      <c r="I39" s="18" t="s">
        <v>334</v>
      </c>
      <c r="J39" s="19" t="s">
        <v>334</v>
      </c>
      <c r="K39" s="18" t="s">
        <v>44</v>
      </c>
      <c r="L39" s="19" t="s">
        <v>334</v>
      </c>
      <c r="M39" s="18" t="s">
        <v>44</v>
      </c>
      <c r="N39" s="19" t="s">
        <v>334</v>
      </c>
      <c r="O39" s="18" t="s">
        <v>44</v>
      </c>
      <c r="P39" s="19" t="s">
        <v>334</v>
      </c>
      <c r="Q39" s="18" t="s">
        <v>44</v>
      </c>
      <c r="R39" s="19" t="s">
        <v>44</v>
      </c>
      <c r="S39" s="46" t="s">
        <v>336</v>
      </c>
      <c r="T39" s="7"/>
    </row>
    <row r="40" spans="1:20" s="8" customFormat="1" ht="27.75" customHeight="1" x14ac:dyDescent="0.15">
      <c r="A40" s="2">
        <f t="shared" ca="1" si="0"/>
        <v>37</v>
      </c>
      <c r="B40" s="61"/>
      <c r="C40" s="46" t="s">
        <v>143</v>
      </c>
      <c r="D40" s="46" t="s">
        <v>148</v>
      </c>
      <c r="E40" s="4" t="s">
        <v>231</v>
      </c>
      <c r="F40" s="5" t="s">
        <v>1</v>
      </c>
      <c r="G40" s="5" t="s">
        <v>335</v>
      </c>
      <c r="H40" s="18" t="s">
        <v>334</v>
      </c>
      <c r="I40" s="18" t="s">
        <v>334</v>
      </c>
      <c r="J40" s="19" t="s">
        <v>334</v>
      </c>
      <c r="K40" s="18" t="s">
        <v>44</v>
      </c>
      <c r="L40" s="19" t="s">
        <v>334</v>
      </c>
      <c r="M40" s="18" t="s">
        <v>44</v>
      </c>
      <c r="N40" s="19" t="s">
        <v>334</v>
      </c>
      <c r="O40" s="18" t="s">
        <v>44</v>
      </c>
      <c r="P40" s="19" t="s">
        <v>334</v>
      </c>
      <c r="Q40" s="18" t="s">
        <v>44</v>
      </c>
      <c r="R40" s="19" t="s">
        <v>44</v>
      </c>
      <c r="S40" s="46" t="s">
        <v>336</v>
      </c>
      <c r="T40" s="7"/>
    </row>
    <row r="41" spans="1:20" s="8" customFormat="1" ht="27.75" customHeight="1" x14ac:dyDescent="0.15">
      <c r="A41" s="2">
        <f t="shared" ca="1" si="0"/>
        <v>38</v>
      </c>
      <c r="B41" s="61"/>
      <c r="C41" s="46" t="s">
        <v>144</v>
      </c>
      <c r="D41" s="46" t="s">
        <v>149</v>
      </c>
      <c r="E41" s="4" t="s">
        <v>232</v>
      </c>
      <c r="F41" s="5" t="s">
        <v>1</v>
      </c>
      <c r="G41" s="5" t="s">
        <v>335</v>
      </c>
      <c r="H41" s="18" t="s">
        <v>334</v>
      </c>
      <c r="I41" s="18" t="s">
        <v>334</v>
      </c>
      <c r="J41" s="19" t="s">
        <v>334</v>
      </c>
      <c r="K41" s="18" t="s">
        <v>44</v>
      </c>
      <c r="L41" s="19" t="s">
        <v>334</v>
      </c>
      <c r="M41" s="18" t="s">
        <v>44</v>
      </c>
      <c r="N41" s="19" t="s">
        <v>334</v>
      </c>
      <c r="O41" s="18" t="s">
        <v>44</v>
      </c>
      <c r="P41" s="19" t="s">
        <v>334</v>
      </c>
      <c r="Q41" s="18" t="s">
        <v>44</v>
      </c>
      <c r="R41" s="19" t="s">
        <v>44</v>
      </c>
      <c r="S41" s="46" t="s">
        <v>336</v>
      </c>
      <c r="T41" s="7"/>
    </row>
    <row r="42" spans="1:20" s="8" customFormat="1" ht="27.75" customHeight="1" x14ac:dyDescent="0.15">
      <c r="A42" s="2">
        <f t="shared" ca="1" si="0"/>
        <v>39</v>
      </c>
      <c r="B42" s="61"/>
      <c r="C42" s="46" t="s">
        <v>173</v>
      </c>
      <c r="D42" s="46" t="s">
        <v>150</v>
      </c>
      <c r="E42" s="4" t="s">
        <v>233</v>
      </c>
      <c r="F42" s="5" t="s">
        <v>1</v>
      </c>
      <c r="G42" s="5" t="s">
        <v>335</v>
      </c>
      <c r="H42" s="18" t="s">
        <v>334</v>
      </c>
      <c r="I42" s="18" t="s">
        <v>334</v>
      </c>
      <c r="J42" s="19" t="s">
        <v>334</v>
      </c>
      <c r="K42" s="18" t="s">
        <v>44</v>
      </c>
      <c r="L42" s="19" t="s">
        <v>334</v>
      </c>
      <c r="M42" s="18" t="s">
        <v>44</v>
      </c>
      <c r="N42" s="19" t="s">
        <v>334</v>
      </c>
      <c r="O42" s="18" t="s">
        <v>44</v>
      </c>
      <c r="P42" s="19" t="s">
        <v>334</v>
      </c>
      <c r="Q42" s="18" t="s">
        <v>44</v>
      </c>
      <c r="R42" s="19" t="s">
        <v>44</v>
      </c>
      <c r="S42" s="46" t="s">
        <v>336</v>
      </c>
      <c r="T42" s="7"/>
    </row>
    <row r="43" spans="1:20" s="8" customFormat="1" ht="27.75" customHeight="1" x14ac:dyDescent="0.15">
      <c r="A43" s="2">
        <f t="shared" ca="1" si="0"/>
        <v>40</v>
      </c>
      <c r="B43" s="61"/>
      <c r="C43" s="46" t="s">
        <v>174</v>
      </c>
      <c r="D43" s="46" t="s">
        <v>151</v>
      </c>
      <c r="E43" s="4" t="s">
        <v>234</v>
      </c>
      <c r="F43" s="5" t="s">
        <v>1</v>
      </c>
      <c r="G43" s="5" t="s">
        <v>335</v>
      </c>
      <c r="H43" s="18" t="s">
        <v>334</v>
      </c>
      <c r="I43" s="18" t="s">
        <v>334</v>
      </c>
      <c r="J43" s="19" t="s">
        <v>334</v>
      </c>
      <c r="K43" s="18" t="s">
        <v>44</v>
      </c>
      <c r="L43" s="19" t="s">
        <v>334</v>
      </c>
      <c r="M43" s="18" t="s">
        <v>44</v>
      </c>
      <c r="N43" s="19" t="s">
        <v>334</v>
      </c>
      <c r="O43" s="18" t="s">
        <v>44</v>
      </c>
      <c r="P43" s="19" t="s">
        <v>334</v>
      </c>
      <c r="Q43" s="18" t="s">
        <v>44</v>
      </c>
      <c r="R43" s="19" t="s">
        <v>44</v>
      </c>
      <c r="S43" s="46" t="s">
        <v>336</v>
      </c>
      <c r="T43" s="7"/>
    </row>
    <row r="44" spans="1:20" s="8" customFormat="1" ht="27.75" customHeight="1" x14ac:dyDescent="0.15">
      <c r="A44" s="2">
        <f t="shared" ca="1" si="0"/>
        <v>41</v>
      </c>
      <c r="B44" s="61"/>
      <c r="C44" s="46" t="s">
        <v>175</v>
      </c>
      <c r="D44" s="46" t="s">
        <v>152</v>
      </c>
      <c r="E44" s="4" t="s">
        <v>235</v>
      </c>
      <c r="F44" s="5" t="s">
        <v>1</v>
      </c>
      <c r="G44" s="5" t="s">
        <v>335</v>
      </c>
      <c r="H44" s="18" t="s">
        <v>334</v>
      </c>
      <c r="I44" s="18" t="s">
        <v>334</v>
      </c>
      <c r="J44" s="19" t="s">
        <v>334</v>
      </c>
      <c r="K44" s="18" t="s">
        <v>44</v>
      </c>
      <c r="L44" s="19" t="s">
        <v>334</v>
      </c>
      <c r="M44" s="18" t="s">
        <v>44</v>
      </c>
      <c r="N44" s="19" t="s">
        <v>334</v>
      </c>
      <c r="O44" s="18" t="s">
        <v>44</v>
      </c>
      <c r="P44" s="19" t="s">
        <v>334</v>
      </c>
      <c r="Q44" s="18" t="s">
        <v>44</v>
      </c>
      <c r="R44" s="19" t="s">
        <v>44</v>
      </c>
      <c r="S44" s="46" t="s">
        <v>336</v>
      </c>
      <c r="T44" s="7"/>
    </row>
    <row r="45" spans="1:20" s="8" customFormat="1" ht="27.75" customHeight="1" x14ac:dyDescent="0.15">
      <c r="A45" s="2">
        <f t="shared" ca="1" si="0"/>
        <v>42</v>
      </c>
      <c r="B45" s="61"/>
      <c r="C45" s="46" t="s">
        <v>176</v>
      </c>
      <c r="D45" s="46" t="s">
        <v>153</v>
      </c>
      <c r="E45" s="4" t="s">
        <v>236</v>
      </c>
      <c r="F45" s="5" t="s">
        <v>1</v>
      </c>
      <c r="G45" s="5" t="s">
        <v>335</v>
      </c>
      <c r="H45" s="18" t="s">
        <v>334</v>
      </c>
      <c r="I45" s="18" t="s">
        <v>334</v>
      </c>
      <c r="J45" s="19" t="s">
        <v>334</v>
      </c>
      <c r="K45" s="18" t="s">
        <v>44</v>
      </c>
      <c r="L45" s="19" t="s">
        <v>334</v>
      </c>
      <c r="M45" s="18" t="s">
        <v>44</v>
      </c>
      <c r="N45" s="19" t="s">
        <v>334</v>
      </c>
      <c r="O45" s="18" t="s">
        <v>44</v>
      </c>
      <c r="P45" s="19" t="s">
        <v>334</v>
      </c>
      <c r="Q45" s="18" t="s">
        <v>44</v>
      </c>
      <c r="R45" s="19" t="s">
        <v>44</v>
      </c>
      <c r="S45" s="46" t="s">
        <v>336</v>
      </c>
      <c r="T45" s="7"/>
    </row>
    <row r="46" spans="1:20" s="8" customFormat="1" ht="27.75" customHeight="1" x14ac:dyDescent="0.15">
      <c r="A46" s="2">
        <f t="shared" ca="1" si="0"/>
        <v>43</v>
      </c>
      <c r="B46" s="61"/>
      <c r="C46" s="46" t="s">
        <v>177</v>
      </c>
      <c r="D46" s="46" t="s">
        <v>154</v>
      </c>
      <c r="E46" s="4" t="s">
        <v>237</v>
      </c>
      <c r="F46" s="5" t="s">
        <v>1</v>
      </c>
      <c r="G46" s="5" t="s">
        <v>335</v>
      </c>
      <c r="H46" s="18" t="s">
        <v>334</v>
      </c>
      <c r="I46" s="18" t="s">
        <v>334</v>
      </c>
      <c r="J46" s="19" t="s">
        <v>334</v>
      </c>
      <c r="K46" s="18" t="s">
        <v>44</v>
      </c>
      <c r="L46" s="19" t="s">
        <v>334</v>
      </c>
      <c r="M46" s="18" t="s">
        <v>44</v>
      </c>
      <c r="N46" s="19" t="s">
        <v>334</v>
      </c>
      <c r="O46" s="18" t="s">
        <v>44</v>
      </c>
      <c r="P46" s="19" t="s">
        <v>334</v>
      </c>
      <c r="Q46" s="18" t="s">
        <v>44</v>
      </c>
      <c r="R46" s="19" t="s">
        <v>44</v>
      </c>
      <c r="S46" s="46" t="s">
        <v>336</v>
      </c>
      <c r="T46" s="7"/>
    </row>
    <row r="47" spans="1:20" s="8" customFormat="1" ht="27.75" customHeight="1" x14ac:dyDescent="0.15">
      <c r="A47" s="2">
        <f t="shared" ca="1" si="0"/>
        <v>44</v>
      </c>
      <c r="B47" s="61"/>
      <c r="C47" s="46" t="s">
        <v>178</v>
      </c>
      <c r="D47" s="46" t="s">
        <v>155</v>
      </c>
      <c r="E47" s="4" t="s">
        <v>238</v>
      </c>
      <c r="F47" s="5" t="s">
        <v>1</v>
      </c>
      <c r="G47" s="5" t="s">
        <v>335</v>
      </c>
      <c r="H47" s="18" t="s">
        <v>334</v>
      </c>
      <c r="I47" s="18" t="s">
        <v>334</v>
      </c>
      <c r="J47" s="19" t="s">
        <v>334</v>
      </c>
      <c r="K47" s="18" t="s">
        <v>44</v>
      </c>
      <c r="L47" s="19" t="s">
        <v>334</v>
      </c>
      <c r="M47" s="18" t="s">
        <v>44</v>
      </c>
      <c r="N47" s="19" t="s">
        <v>334</v>
      </c>
      <c r="O47" s="18" t="s">
        <v>44</v>
      </c>
      <c r="P47" s="19" t="s">
        <v>334</v>
      </c>
      <c r="Q47" s="18" t="s">
        <v>44</v>
      </c>
      <c r="R47" s="19" t="s">
        <v>44</v>
      </c>
      <c r="S47" s="46" t="s">
        <v>336</v>
      </c>
      <c r="T47" s="7"/>
    </row>
    <row r="48" spans="1:20" s="8" customFormat="1" ht="27.75" customHeight="1" x14ac:dyDescent="0.15">
      <c r="A48" s="2">
        <f t="shared" ca="1" si="0"/>
        <v>45</v>
      </c>
      <c r="B48" s="61"/>
      <c r="C48" s="46" t="s">
        <v>179</v>
      </c>
      <c r="D48" s="46" t="s">
        <v>156</v>
      </c>
      <c r="E48" s="4" t="s">
        <v>239</v>
      </c>
      <c r="F48" s="5" t="s">
        <v>1</v>
      </c>
      <c r="G48" s="5" t="s">
        <v>335</v>
      </c>
      <c r="H48" s="18" t="s">
        <v>334</v>
      </c>
      <c r="I48" s="18" t="s">
        <v>334</v>
      </c>
      <c r="J48" s="19" t="s">
        <v>334</v>
      </c>
      <c r="K48" s="18" t="s">
        <v>44</v>
      </c>
      <c r="L48" s="19" t="s">
        <v>334</v>
      </c>
      <c r="M48" s="18" t="s">
        <v>44</v>
      </c>
      <c r="N48" s="19" t="s">
        <v>334</v>
      </c>
      <c r="O48" s="18" t="s">
        <v>44</v>
      </c>
      <c r="P48" s="19" t="s">
        <v>334</v>
      </c>
      <c r="Q48" s="18" t="s">
        <v>44</v>
      </c>
      <c r="R48" s="19" t="s">
        <v>44</v>
      </c>
      <c r="S48" s="46" t="s">
        <v>336</v>
      </c>
      <c r="T48" s="7"/>
    </row>
    <row r="49" spans="1:20" s="8" customFormat="1" ht="27.75" customHeight="1" x14ac:dyDescent="0.15">
      <c r="A49" s="2">
        <f t="shared" ca="1" si="0"/>
        <v>46</v>
      </c>
      <c r="B49" s="61"/>
      <c r="C49" s="46" t="s">
        <v>180</v>
      </c>
      <c r="D49" s="46" t="s">
        <v>157</v>
      </c>
      <c r="E49" s="4" t="s">
        <v>240</v>
      </c>
      <c r="F49" s="5" t="s">
        <v>1</v>
      </c>
      <c r="G49" s="5" t="s">
        <v>335</v>
      </c>
      <c r="H49" s="18" t="s">
        <v>334</v>
      </c>
      <c r="I49" s="18" t="s">
        <v>334</v>
      </c>
      <c r="J49" s="19" t="s">
        <v>334</v>
      </c>
      <c r="K49" s="18" t="s">
        <v>44</v>
      </c>
      <c r="L49" s="19" t="s">
        <v>334</v>
      </c>
      <c r="M49" s="18" t="s">
        <v>44</v>
      </c>
      <c r="N49" s="19" t="s">
        <v>334</v>
      </c>
      <c r="O49" s="18" t="s">
        <v>44</v>
      </c>
      <c r="P49" s="19" t="s">
        <v>334</v>
      </c>
      <c r="Q49" s="18" t="s">
        <v>44</v>
      </c>
      <c r="R49" s="19" t="s">
        <v>44</v>
      </c>
      <c r="S49" s="46" t="s">
        <v>336</v>
      </c>
      <c r="T49" s="7"/>
    </row>
    <row r="50" spans="1:20" s="8" customFormat="1" ht="27.75" customHeight="1" x14ac:dyDescent="0.15">
      <c r="A50" s="2">
        <f t="shared" ca="1" si="0"/>
        <v>47</v>
      </c>
      <c r="B50" s="61"/>
      <c r="C50" s="46" t="s">
        <v>181</v>
      </c>
      <c r="D50" s="46" t="s">
        <v>158</v>
      </c>
      <c r="E50" s="4" t="s">
        <v>241</v>
      </c>
      <c r="F50" s="5" t="s">
        <v>1</v>
      </c>
      <c r="G50" s="5" t="s">
        <v>335</v>
      </c>
      <c r="H50" s="18" t="s">
        <v>334</v>
      </c>
      <c r="I50" s="18" t="s">
        <v>334</v>
      </c>
      <c r="J50" s="19" t="s">
        <v>334</v>
      </c>
      <c r="K50" s="18" t="s">
        <v>44</v>
      </c>
      <c r="L50" s="19" t="s">
        <v>334</v>
      </c>
      <c r="M50" s="18" t="s">
        <v>44</v>
      </c>
      <c r="N50" s="19" t="s">
        <v>334</v>
      </c>
      <c r="O50" s="18" t="s">
        <v>44</v>
      </c>
      <c r="P50" s="19" t="s">
        <v>334</v>
      </c>
      <c r="Q50" s="18" t="s">
        <v>44</v>
      </c>
      <c r="R50" s="19" t="s">
        <v>44</v>
      </c>
      <c r="S50" s="46" t="s">
        <v>336</v>
      </c>
      <c r="T50" s="7"/>
    </row>
    <row r="51" spans="1:20" s="8" customFormat="1" ht="27.75" customHeight="1" x14ac:dyDescent="0.15">
      <c r="A51" s="2">
        <f t="shared" ca="1" si="0"/>
        <v>48</v>
      </c>
      <c r="B51" s="61"/>
      <c r="C51" s="46" t="s">
        <v>182</v>
      </c>
      <c r="D51" s="46" t="s">
        <v>159</v>
      </c>
      <c r="E51" s="4" t="s">
        <v>242</v>
      </c>
      <c r="F51" s="5" t="s">
        <v>1</v>
      </c>
      <c r="G51" s="5" t="s">
        <v>335</v>
      </c>
      <c r="H51" s="18" t="s">
        <v>334</v>
      </c>
      <c r="I51" s="18" t="s">
        <v>334</v>
      </c>
      <c r="J51" s="19" t="s">
        <v>334</v>
      </c>
      <c r="K51" s="18" t="s">
        <v>44</v>
      </c>
      <c r="L51" s="19" t="s">
        <v>334</v>
      </c>
      <c r="M51" s="18" t="s">
        <v>44</v>
      </c>
      <c r="N51" s="19" t="s">
        <v>334</v>
      </c>
      <c r="O51" s="18" t="s">
        <v>44</v>
      </c>
      <c r="P51" s="19" t="s">
        <v>334</v>
      </c>
      <c r="Q51" s="18" t="s">
        <v>44</v>
      </c>
      <c r="R51" s="19" t="s">
        <v>44</v>
      </c>
      <c r="S51" s="46" t="s">
        <v>336</v>
      </c>
      <c r="T51" s="7"/>
    </row>
    <row r="52" spans="1:20" s="8" customFormat="1" ht="27.75" customHeight="1" x14ac:dyDescent="0.15">
      <c r="A52" s="2">
        <f t="shared" ca="1" si="0"/>
        <v>49</v>
      </c>
      <c r="B52" s="61"/>
      <c r="C52" s="46" t="s">
        <v>183</v>
      </c>
      <c r="D52" s="46" t="s">
        <v>160</v>
      </c>
      <c r="E52" s="4" t="s">
        <v>243</v>
      </c>
      <c r="F52" s="5" t="s">
        <v>1</v>
      </c>
      <c r="G52" s="5" t="s">
        <v>335</v>
      </c>
      <c r="H52" s="18" t="s">
        <v>334</v>
      </c>
      <c r="I52" s="18" t="s">
        <v>334</v>
      </c>
      <c r="J52" s="19" t="s">
        <v>334</v>
      </c>
      <c r="K52" s="18" t="s">
        <v>44</v>
      </c>
      <c r="L52" s="19" t="s">
        <v>334</v>
      </c>
      <c r="M52" s="18" t="s">
        <v>44</v>
      </c>
      <c r="N52" s="19" t="s">
        <v>334</v>
      </c>
      <c r="O52" s="18" t="s">
        <v>44</v>
      </c>
      <c r="P52" s="19" t="s">
        <v>334</v>
      </c>
      <c r="Q52" s="18" t="s">
        <v>44</v>
      </c>
      <c r="R52" s="19" t="s">
        <v>44</v>
      </c>
      <c r="S52" s="46" t="s">
        <v>336</v>
      </c>
      <c r="T52" s="7"/>
    </row>
    <row r="53" spans="1:20" s="8" customFormat="1" ht="27.75" customHeight="1" x14ac:dyDescent="0.15">
      <c r="A53" s="2">
        <f t="shared" ca="1" si="0"/>
        <v>50</v>
      </c>
      <c r="B53" s="61"/>
      <c r="C53" s="46" t="s">
        <v>184</v>
      </c>
      <c r="D53" s="46" t="s">
        <v>161</v>
      </c>
      <c r="E53" s="4" t="s">
        <v>244</v>
      </c>
      <c r="F53" s="5" t="s">
        <v>1</v>
      </c>
      <c r="G53" s="5" t="s">
        <v>335</v>
      </c>
      <c r="H53" s="18" t="s">
        <v>334</v>
      </c>
      <c r="I53" s="18" t="s">
        <v>334</v>
      </c>
      <c r="J53" s="19" t="s">
        <v>334</v>
      </c>
      <c r="K53" s="18" t="s">
        <v>44</v>
      </c>
      <c r="L53" s="19" t="s">
        <v>334</v>
      </c>
      <c r="M53" s="18" t="s">
        <v>44</v>
      </c>
      <c r="N53" s="19" t="s">
        <v>334</v>
      </c>
      <c r="O53" s="18" t="s">
        <v>44</v>
      </c>
      <c r="P53" s="19" t="s">
        <v>334</v>
      </c>
      <c r="Q53" s="18" t="s">
        <v>44</v>
      </c>
      <c r="R53" s="19" t="s">
        <v>44</v>
      </c>
      <c r="S53" s="46" t="s">
        <v>336</v>
      </c>
      <c r="T53" s="7"/>
    </row>
    <row r="54" spans="1:20" s="8" customFormat="1" ht="27.75" customHeight="1" x14ac:dyDescent="0.15">
      <c r="A54" s="2">
        <f t="shared" ca="1" si="0"/>
        <v>51</v>
      </c>
      <c r="B54" s="61"/>
      <c r="C54" s="46" t="s">
        <v>185</v>
      </c>
      <c r="D54" s="46" t="s">
        <v>162</v>
      </c>
      <c r="E54" s="4" t="s">
        <v>245</v>
      </c>
      <c r="F54" s="5" t="s">
        <v>1</v>
      </c>
      <c r="G54" s="5" t="s">
        <v>335</v>
      </c>
      <c r="H54" s="18" t="s">
        <v>334</v>
      </c>
      <c r="I54" s="18" t="s">
        <v>334</v>
      </c>
      <c r="J54" s="19" t="s">
        <v>334</v>
      </c>
      <c r="K54" s="18" t="s">
        <v>44</v>
      </c>
      <c r="L54" s="19" t="s">
        <v>334</v>
      </c>
      <c r="M54" s="18" t="s">
        <v>44</v>
      </c>
      <c r="N54" s="19" t="s">
        <v>334</v>
      </c>
      <c r="O54" s="18" t="s">
        <v>44</v>
      </c>
      <c r="P54" s="19" t="s">
        <v>334</v>
      </c>
      <c r="Q54" s="18" t="s">
        <v>44</v>
      </c>
      <c r="R54" s="19" t="s">
        <v>44</v>
      </c>
      <c r="S54" s="46" t="s">
        <v>336</v>
      </c>
      <c r="T54" s="7"/>
    </row>
    <row r="55" spans="1:20" s="8" customFormat="1" ht="27.75" customHeight="1" x14ac:dyDescent="0.15">
      <c r="A55" s="2">
        <f t="shared" ca="1" si="0"/>
        <v>52</v>
      </c>
      <c r="B55" s="61"/>
      <c r="C55" s="46" t="s">
        <v>186</v>
      </c>
      <c r="D55" s="46" t="s">
        <v>163</v>
      </c>
      <c r="E55" s="4" t="s">
        <v>246</v>
      </c>
      <c r="F55" s="5" t="s">
        <v>1</v>
      </c>
      <c r="G55" s="5" t="s">
        <v>335</v>
      </c>
      <c r="H55" s="18" t="s">
        <v>334</v>
      </c>
      <c r="I55" s="18" t="s">
        <v>334</v>
      </c>
      <c r="J55" s="19" t="s">
        <v>334</v>
      </c>
      <c r="K55" s="18" t="s">
        <v>44</v>
      </c>
      <c r="L55" s="19" t="s">
        <v>334</v>
      </c>
      <c r="M55" s="18" t="s">
        <v>44</v>
      </c>
      <c r="N55" s="19" t="s">
        <v>334</v>
      </c>
      <c r="O55" s="18" t="s">
        <v>44</v>
      </c>
      <c r="P55" s="19" t="s">
        <v>334</v>
      </c>
      <c r="Q55" s="18" t="s">
        <v>44</v>
      </c>
      <c r="R55" s="19" t="s">
        <v>44</v>
      </c>
      <c r="S55" s="46" t="s">
        <v>336</v>
      </c>
      <c r="T55" s="7"/>
    </row>
    <row r="56" spans="1:20" s="8" customFormat="1" ht="27.75" customHeight="1" x14ac:dyDescent="0.15">
      <c r="A56" s="2">
        <f t="shared" ca="1" si="0"/>
        <v>53</v>
      </c>
      <c r="B56" s="61"/>
      <c r="C56" s="46" t="s">
        <v>187</v>
      </c>
      <c r="D56" s="46" t="s">
        <v>164</v>
      </c>
      <c r="E56" s="4" t="s">
        <v>247</v>
      </c>
      <c r="F56" s="5" t="s">
        <v>1</v>
      </c>
      <c r="G56" s="5" t="s">
        <v>335</v>
      </c>
      <c r="H56" s="18" t="s">
        <v>334</v>
      </c>
      <c r="I56" s="18" t="s">
        <v>334</v>
      </c>
      <c r="J56" s="19" t="s">
        <v>334</v>
      </c>
      <c r="K56" s="18" t="s">
        <v>44</v>
      </c>
      <c r="L56" s="19" t="s">
        <v>334</v>
      </c>
      <c r="M56" s="18" t="s">
        <v>44</v>
      </c>
      <c r="N56" s="19" t="s">
        <v>334</v>
      </c>
      <c r="O56" s="18" t="s">
        <v>44</v>
      </c>
      <c r="P56" s="19" t="s">
        <v>334</v>
      </c>
      <c r="Q56" s="18" t="s">
        <v>44</v>
      </c>
      <c r="R56" s="19" t="s">
        <v>44</v>
      </c>
      <c r="S56" s="46" t="s">
        <v>336</v>
      </c>
      <c r="T56" s="7"/>
    </row>
    <row r="57" spans="1:20" s="8" customFormat="1" ht="27.75" customHeight="1" x14ac:dyDescent="0.15">
      <c r="A57" s="2">
        <f t="shared" ca="1" si="0"/>
        <v>54</v>
      </c>
      <c r="B57" s="61"/>
      <c r="C57" s="46" t="s">
        <v>188</v>
      </c>
      <c r="D57" s="46" t="s">
        <v>165</v>
      </c>
      <c r="E57" s="4" t="s">
        <v>248</v>
      </c>
      <c r="F57" s="5" t="s">
        <v>1</v>
      </c>
      <c r="G57" s="5" t="s">
        <v>335</v>
      </c>
      <c r="H57" s="18" t="s">
        <v>334</v>
      </c>
      <c r="I57" s="18" t="s">
        <v>334</v>
      </c>
      <c r="J57" s="19" t="s">
        <v>334</v>
      </c>
      <c r="K57" s="18" t="s">
        <v>44</v>
      </c>
      <c r="L57" s="19" t="s">
        <v>334</v>
      </c>
      <c r="M57" s="18" t="s">
        <v>44</v>
      </c>
      <c r="N57" s="19" t="s">
        <v>334</v>
      </c>
      <c r="O57" s="18" t="s">
        <v>44</v>
      </c>
      <c r="P57" s="19" t="s">
        <v>334</v>
      </c>
      <c r="Q57" s="18" t="s">
        <v>44</v>
      </c>
      <c r="R57" s="19" t="s">
        <v>44</v>
      </c>
      <c r="S57" s="46" t="s">
        <v>336</v>
      </c>
      <c r="T57" s="7"/>
    </row>
    <row r="58" spans="1:20" s="8" customFormat="1" ht="27.75" customHeight="1" x14ac:dyDescent="0.15">
      <c r="A58" s="2">
        <f t="shared" ca="1" si="0"/>
        <v>55</v>
      </c>
      <c r="B58" s="61"/>
      <c r="C58" s="46" t="s">
        <v>189</v>
      </c>
      <c r="D58" s="46" t="s">
        <v>166</v>
      </c>
      <c r="E58" s="4" t="s">
        <v>249</v>
      </c>
      <c r="F58" s="5" t="s">
        <v>1</v>
      </c>
      <c r="G58" s="5" t="s">
        <v>335</v>
      </c>
      <c r="H58" s="18" t="s">
        <v>334</v>
      </c>
      <c r="I58" s="18" t="s">
        <v>334</v>
      </c>
      <c r="J58" s="19" t="s">
        <v>334</v>
      </c>
      <c r="K58" s="18" t="s">
        <v>44</v>
      </c>
      <c r="L58" s="19" t="s">
        <v>334</v>
      </c>
      <c r="M58" s="18" t="s">
        <v>44</v>
      </c>
      <c r="N58" s="19" t="s">
        <v>334</v>
      </c>
      <c r="O58" s="18" t="s">
        <v>44</v>
      </c>
      <c r="P58" s="19" t="s">
        <v>334</v>
      </c>
      <c r="Q58" s="18" t="s">
        <v>44</v>
      </c>
      <c r="R58" s="19" t="s">
        <v>44</v>
      </c>
      <c r="S58" s="46" t="s">
        <v>336</v>
      </c>
      <c r="T58" s="7"/>
    </row>
    <row r="59" spans="1:20" s="8" customFormat="1" ht="27.75" customHeight="1" x14ac:dyDescent="0.15">
      <c r="A59" s="2">
        <f t="shared" ca="1" si="0"/>
        <v>56</v>
      </c>
      <c r="B59" s="61"/>
      <c r="C59" s="46" t="s">
        <v>190</v>
      </c>
      <c r="D59" s="46" t="s">
        <v>167</v>
      </c>
      <c r="E59" s="4" t="s">
        <v>250</v>
      </c>
      <c r="F59" s="5" t="s">
        <v>1</v>
      </c>
      <c r="G59" s="5" t="s">
        <v>335</v>
      </c>
      <c r="H59" s="18" t="s">
        <v>334</v>
      </c>
      <c r="I59" s="18" t="s">
        <v>334</v>
      </c>
      <c r="J59" s="19" t="s">
        <v>334</v>
      </c>
      <c r="K59" s="18" t="s">
        <v>44</v>
      </c>
      <c r="L59" s="19" t="s">
        <v>334</v>
      </c>
      <c r="M59" s="18" t="s">
        <v>44</v>
      </c>
      <c r="N59" s="19" t="s">
        <v>334</v>
      </c>
      <c r="O59" s="18" t="s">
        <v>44</v>
      </c>
      <c r="P59" s="19" t="s">
        <v>334</v>
      </c>
      <c r="Q59" s="18" t="s">
        <v>44</v>
      </c>
      <c r="R59" s="19" t="s">
        <v>44</v>
      </c>
      <c r="S59" s="46" t="s">
        <v>336</v>
      </c>
      <c r="T59" s="7"/>
    </row>
    <row r="60" spans="1:20" s="8" customFormat="1" ht="27.75" customHeight="1" x14ac:dyDescent="0.15">
      <c r="A60" s="2">
        <f t="shared" ca="1" si="0"/>
        <v>57</v>
      </c>
      <c r="B60" s="61"/>
      <c r="C60" s="46" t="s">
        <v>191</v>
      </c>
      <c r="D60" s="46" t="s">
        <v>168</v>
      </c>
      <c r="E60" s="4" t="s">
        <v>252</v>
      </c>
      <c r="F60" s="5" t="s">
        <v>1</v>
      </c>
      <c r="G60" s="5" t="s">
        <v>335</v>
      </c>
      <c r="H60" s="18" t="s">
        <v>334</v>
      </c>
      <c r="I60" s="18" t="s">
        <v>334</v>
      </c>
      <c r="J60" s="19" t="s">
        <v>334</v>
      </c>
      <c r="K60" s="18" t="s">
        <v>44</v>
      </c>
      <c r="L60" s="19" t="s">
        <v>334</v>
      </c>
      <c r="M60" s="18" t="s">
        <v>44</v>
      </c>
      <c r="N60" s="19" t="s">
        <v>334</v>
      </c>
      <c r="O60" s="18" t="s">
        <v>44</v>
      </c>
      <c r="P60" s="19" t="s">
        <v>334</v>
      </c>
      <c r="Q60" s="18" t="s">
        <v>44</v>
      </c>
      <c r="R60" s="19" t="s">
        <v>44</v>
      </c>
      <c r="S60" s="46" t="s">
        <v>336</v>
      </c>
      <c r="T60" s="7"/>
    </row>
    <row r="61" spans="1:20" s="8" customFormat="1" ht="27.75" customHeight="1" x14ac:dyDescent="0.15">
      <c r="A61" s="2">
        <f t="shared" ca="1" si="0"/>
        <v>58</v>
      </c>
      <c r="B61" s="61"/>
      <c r="C61" s="46" t="s">
        <v>192</v>
      </c>
      <c r="D61" s="46" t="s">
        <v>169</v>
      </c>
      <c r="E61" s="4" t="s">
        <v>253</v>
      </c>
      <c r="F61" s="5" t="s">
        <v>1</v>
      </c>
      <c r="G61" s="5" t="s">
        <v>335</v>
      </c>
      <c r="H61" s="18" t="s">
        <v>334</v>
      </c>
      <c r="I61" s="18" t="s">
        <v>334</v>
      </c>
      <c r="J61" s="19" t="s">
        <v>334</v>
      </c>
      <c r="K61" s="18" t="s">
        <v>44</v>
      </c>
      <c r="L61" s="19" t="s">
        <v>334</v>
      </c>
      <c r="M61" s="18" t="s">
        <v>44</v>
      </c>
      <c r="N61" s="19" t="s">
        <v>334</v>
      </c>
      <c r="O61" s="18" t="s">
        <v>44</v>
      </c>
      <c r="P61" s="19" t="s">
        <v>334</v>
      </c>
      <c r="Q61" s="18" t="s">
        <v>44</v>
      </c>
      <c r="R61" s="19" t="s">
        <v>44</v>
      </c>
      <c r="S61" s="46" t="s">
        <v>336</v>
      </c>
      <c r="T61" s="7"/>
    </row>
    <row r="62" spans="1:20" s="8" customFormat="1" ht="27.75" customHeight="1" x14ac:dyDescent="0.15">
      <c r="A62" s="2">
        <f t="shared" ca="1" si="0"/>
        <v>59</v>
      </c>
      <c r="B62" s="61"/>
      <c r="C62" s="46" t="s">
        <v>193</v>
      </c>
      <c r="D62" s="46" t="s">
        <v>170</v>
      </c>
      <c r="E62" s="4" t="s">
        <v>254</v>
      </c>
      <c r="F62" s="5" t="s">
        <v>1</v>
      </c>
      <c r="G62" s="5" t="s">
        <v>335</v>
      </c>
      <c r="H62" s="18" t="s">
        <v>334</v>
      </c>
      <c r="I62" s="18" t="s">
        <v>334</v>
      </c>
      <c r="J62" s="19" t="s">
        <v>334</v>
      </c>
      <c r="K62" s="18" t="s">
        <v>44</v>
      </c>
      <c r="L62" s="19" t="s">
        <v>334</v>
      </c>
      <c r="M62" s="18" t="s">
        <v>44</v>
      </c>
      <c r="N62" s="19" t="s">
        <v>334</v>
      </c>
      <c r="O62" s="18" t="s">
        <v>44</v>
      </c>
      <c r="P62" s="19" t="s">
        <v>334</v>
      </c>
      <c r="Q62" s="18" t="s">
        <v>44</v>
      </c>
      <c r="R62" s="19" t="s">
        <v>44</v>
      </c>
      <c r="S62" s="46" t="s">
        <v>336</v>
      </c>
      <c r="T62" s="7"/>
    </row>
    <row r="63" spans="1:20" s="8" customFormat="1" ht="27.75" customHeight="1" x14ac:dyDescent="0.15">
      <c r="A63" s="2">
        <f t="shared" ca="1" si="0"/>
        <v>60</v>
      </c>
      <c r="B63" s="61"/>
      <c r="C63" s="46" t="s">
        <v>194</v>
      </c>
      <c r="D63" s="46" t="s">
        <v>171</v>
      </c>
      <c r="E63" s="4" t="s">
        <v>255</v>
      </c>
      <c r="F63" s="5" t="s">
        <v>1</v>
      </c>
      <c r="G63" s="5" t="s">
        <v>335</v>
      </c>
      <c r="H63" s="18" t="s">
        <v>334</v>
      </c>
      <c r="I63" s="18" t="s">
        <v>334</v>
      </c>
      <c r="J63" s="19" t="s">
        <v>334</v>
      </c>
      <c r="K63" s="18" t="s">
        <v>44</v>
      </c>
      <c r="L63" s="19" t="s">
        <v>334</v>
      </c>
      <c r="M63" s="18" t="s">
        <v>44</v>
      </c>
      <c r="N63" s="19" t="s">
        <v>334</v>
      </c>
      <c r="O63" s="18" t="s">
        <v>44</v>
      </c>
      <c r="P63" s="19" t="s">
        <v>334</v>
      </c>
      <c r="Q63" s="18" t="s">
        <v>44</v>
      </c>
      <c r="R63" s="19" t="s">
        <v>44</v>
      </c>
      <c r="S63" s="46" t="s">
        <v>336</v>
      </c>
      <c r="T63" s="7"/>
    </row>
    <row r="64" spans="1:20" s="8" customFormat="1" ht="27.75" customHeight="1" x14ac:dyDescent="0.15">
      <c r="A64" s="2">
        <f t="shared" ca="1" si="0"/>
        <v>61</v>
      </c>
      <c r="B64" s="61"/>
      <c r="C64" s="46" t="s">
        <v>195</v>
      </c>
      <c r="D64" s="46" t="s">
        <v>172</v>
      </c>
      <c r="E64" s="4" t="s">
        <v>256</v>
      </c>
      <c r="F64" s="5" t="s">
        <v>1</v>
      </c>
      <c r="G64" s="5" t="s">
        <v>335</v>
      </c>
      <c r="H64" s="18" t="s">
        <v>334</v>
      </c>
      <c r="I64" s="18" t="s">
        <v>334</v>
      </c>
      <c r="J64" s="19" t="s">
        <v>334</v>
      </c>
      <c r="K64" s="18" t="s">
        <v>44</v>
      </c>
      <c r="L64" s="19" t="s">
        <v>334</v>
      </c>
      <c r="M64" s="18" t="s">
        <v>44</v>
      </c>
      <c r="N64" s="19" t="s">
        <v>334</v>
      </c>
      <c r="O64" s="18" t="s">
        <v>44</v>
      </c>
      <c r="P64" s="19" t="s">
        <v>334</v>
      </c>
      <c r="Q64" s="18" t="s">
        <v>44</v>
      </c>
      <c r="R64" s="19" t="s">
        <v>44</v>
      </c>
      <c r="S64" s="46" t="s">
        <v>336</v>
      </c>
      <c r="T64" s="7"/>
    </row>
    <row r="65" spans="1:20" s="8" customFormat="1" ht="27.75" customHeight="1" x14ac:dyDescent="0.15">
      <c r="A65" s="2">
        <f t="shared" ca="1" si="0"/>
        <v>62</v>
      </c>
      <c r="B65" s="61"/>
      <c r="C65" s="46" t="s">
        <v>286</v>
      </c>
      <c r="D65" s="46" t="s">
        <v>301</v>
      </c>
      <c r="E65" s="4" t="s">
        <v>257</v>
      </c>
      <c r="F65" s="5" t="s">
        <v>1</v>
      </c>
      <c r="G65" s="5" t="s">
        <v>335</v>
      </c>
      <c r="H65" s="18" t="s">
        <v>334</v>
      </c>
      <c r="I65" s="18" t="s">
        <v>334</v>
      </c>
      <c r="J65" s="19" t="s">
        <v>334</v>
      </c>
      <c r="K65" s="18" t="s">
        <v>44</v>
      </c>
      <c r="L65" s="19" t="s">
        <v>334</v>
      </c>
      <c r="M65" s="18" t="s">
        <v>44</v>
      </c>
      <c r="N65" s="19" t="s">
        <v>334</v>
      </c>
      <c r="O65" s="18" t="s">
        <v>44</v>
      </c>
      <c r="P65" s="19" t="s">
        <v>334</v>
      </c>
      <c r="Q65" s="18" t="s">
        <v>44</v>
      </c>
      <c r="R65" s="19" t="s">
        <v>44</v>
      </c>
      <c r="S65" s="46" t="s">
        <v>336</v>
      </c>
      <c r="T65" s="7"/>
    </row>
    <row r="66" spans="1:20" s="8" customFormat="1" ht="27.75" customHeight="1" x14ac:dyDescent="0.15">
      <c r="A66" s="2">
        <f t="shared" ca="1" si="0"/>
        <v>63</v>
      </c>
      <c r="B66" s="61"/>
      <c r="C66" s="46" t="s">
        <v>287</v>
      </c>
      <c r="D66" s="46" t="s">
        <v>302</v>
      </c>
      <c r="E66" s="4" t="s">
        <v>258</v>
      </c>
      <c r="F66" s="5" t="s">
        <v>1</v>
      </c>
      <c r="G66" s="5" t="s">
        <v>335</v>
      </c>
      <c r="H66" s="18" t="s">
        <v>334</v>
      </c>
      <c r="I66" s="18" t="s">
        <v>334</v>
      </c>
      <c r="J66" s="19" t="s">
        <v>334</v>
      </c>
      <c r="K66" s="18" t="s">
        <v>44</v>
      </c>
      <c r="L66" s="19" t="s">
        <v>334</v>
      </c>
      <c r="M66" s="18" t="s">
        <v>44</v>
      </c>
      <c r="N66" s="19" t="s">
        <v>334</v>
      </c>
      <c r="O66" s="18" t="s">
        <v>44</v>
      </c>
      <c r="P66" s="19" t="s">
        <v>334</v>
      </c>
      <c r="Q66" s="18" t="s">
        <v>44</v>
      </c>
      <c r="R66" s="19" t="s">
        <v>44</v>
      </c>
      <c r="S66" s="46" t="s">
        <v>336</v>
      </c>
      <c r="T66" s="7"/>
    </row>
    <row r="67" spans="1:20" s="8" customFormat="1" ht="27.75" customHeight="1" x14ac:dyDescent="0.15">
      <c r="A67" s="2">
        <f t="shared" ca="1" si="0"/>
        <v>64</v>
      </c>
      <c r="B67" s="61"/>
      <c r="C67" s="46" t="s">
        <v>288</v>
      </c>
      <c r="D67" s="46" t="s">
        <v>303</v>
      </c>
      <c r="E67" s="4" t="s">
        <v>259</v>
      </c>
      <c r="F67" s="5" t="s">
        <v>1</v>
      </c>
      <c r="G67" s="5" t="s">
        <v>335</v>
      </c>
      <c r="H67" s="18" t="s">
        <v>334</v>
      </c>
      <c r="I67" s="18" t="s">
        <v>334</v>
      </c>
      <c r="J67" s="19" t="s">
        <v>334</v>
      </c>
      <c r="K67" s="18" t="s">
        <v>44</v>
      </c>
      <c r="L67" s="19" t="s">
        <v>334</v>
      </c>
      <c r="M67" s="18" t="s">
        <v>44</v>
      </c>
      <c r="N67" s="19" t="s">
        <v>334</v>
      </c>
      <c r="O67" s="18" t="s">
        <v>44</v>
      </c>
      <c r="P67" s="19" t="s">
        <v>334</v>
      </c>
      <c r="Q67" s="18" t="s">
        <v>44</v>
      </c>
      <c r="R67" s="19" t="s">
        <v>44</v>
      </c>
      <c r="S67" s="46" t="s">
        <v>336</v>
      </c>
      <c r="T67" s="7"/>
    </row>
    <row r="68" spans="1:20" s="8" customFormat="1" ht="27.75" customHeight="1" x14ac:dyDescent="0.15">
      <c r="A68" s="2">
        <f t="shared" ca="1" si="0"/>
        <v>65</v>
      </c>
      <c r="B68" s="61"/>
      <c r="C68" s="46" t="s">
        <v>289</v>
      </c>
      <c r="D68" s="46" t="s">
        <v>304</v>
      </c>
      <c r="E68" s="4" t="s">
        <v>260</v>
      </c>
      <c r="F68" s="5" t="s">
        <v>1</v>
      </c>
      <c r="G68" s="5" t="s">
        <v>335</v>
      </c>
      <c r="H68" s="18" t="s">
        <v>334</v>
      </c>
      <c r="I68" s="18" t="s">
        <v>334</v>
      </c>
      <c r="J68" s="19" t="s">
        <v>334</v>
      </c>
      <c r="K68" s="18" t="s">
        <v>44</v>
      </c>
      <c r="L68" s="19" t="s">
        <v>334</v>
      </c>
      <c r="M68" s="18" t="s">
        <v>44</v>
      </c>
      <c r="N68" s="19" t="s">
        <v>334</v>
      </c>
      <c r="O68" s="18" t="s">
        <v>44</v>
      </c>
      <c r="P68" s="19" t="s">
        <v>334</v>
      </c>
      <c r="Q68" s="18" t="s">
        <v>44</v>
      </c>
      <c r="R68" s="19" t="s">
        <v>44</v>
      </c>
      <c r="S68" s="46" t="s">
        <v>336</v>
      </c>
      <c r="T68" s="7"/>
    </row>
    <row r="69" spans="1:20" s="8" customFormat="1" ht="27.75" customHeight="1" x14ac:dyDescent="0.15">
      <c r="A69" s="2">
        <f t="shared" ref="A69:A79" ca="1" si="1">IF(ISBLANK(D69),"-",COUNT(OFFSET(A$3,0,0,ROW()-ROW(A$3)))+1)</f>
        <v>66</v>
      </c>
      <c r="B69" s="61"/>
      <c r="C69" s="46" t="s">
        <v>290</v>
      </c>
      <c r="D69" s="46" t="s">
        <v>305</v>
      </c>
      <c r="E69" s="4" t="s">
        <v>261</v>
      </c>
      <c r="F69" s="5" t="s">
        <v>1</v>
      </c>
      <c r="G69" s="5" t="s">
        <v>335</v>
      </c>
      <c r="H69" s="18" t="s">
        <v>334</v>
      </c>
      <c r="I69" s="18" t="s">
        <v>334</v>
      </c>
      <c r="J69" s="19" t="s">
        <v>334</v>
      </c>
      <c r="K69" s="18" t="s">
        <v>44</v>
      </c>
      <c r="L69" s="19" t="s">
        <v>334</v>
      </c>
      <c r="M69" s="18" t="s">
        <v>44</v>
      </c>
      <c r="N69" s="19" t="s">
        <v>334</v>
      </c>
      <c r="O69" s="18" t="s">
        <v>44</v>
      </c>
      <c r="P69" s="19" t="s">
        <v>334</v>
      </c>
      <c r="Q69" s="18" t="s">
        <v>44</v>
      </c>
      <c r="R69" s="19" t="s">
        <v>44</v>
      </c>
      <c r="S69" s="46" t="s">
        <v>336</v>
      </c>
      <c r="T69" s="7"/>
    </row>
    <row r="70" spans="1:20" s="8" customFormat="1" ht="27.75" customHeight="1" x14ac:dyDescent="0.15">
      <c r="A70" s="2">
        <f t="shared" ca="1" si="1"/>
        <v>67</v>
      </c>
      <c r="B70" s="61"/>
      <c r="C70" s="46" t="s">
        <v>291</v>
      </c>
      <c r="D70" s="46" t="s">
        <v>306</v>
      </c>
      <c r="E70" s="4" t="s">
        <v>262</v>
      </c>
      <c r="F70" s="5" t="s">
        <v>1</v>
      </c>
      <c r="G70" s="5" t="s">
        <v>335</v>
      </c>
      <c r="H70" s="18" t="s">
        <v>334</v>
      </c>
      <c r="I70" s="18" t="s">
        <v>334</v>
      </c>
      <c r="J70" s="19" t="s">
        <v>334</v>
      </c>
      <c r="K70" s="18" t="s">
        <v>44</v>
      </c>
      <c r="L70" s="19" t="s">
        <v>334</v>
      </c>
      <c r="M70" s="18" t="s">
        <v>44</v>
      </c>
      <c r="N70" s="19" t="s">
        <v>334</v>
      </c>
      <c r="O70" s="18" t="s">
        <v>44</v>
      </c>
      <c r="P70" s="19" t="s">
        <v>334</v>
      </c>
      <c r="Q70" s="18" t="s">
        <v>44</v>
      </c>
      <c r="R70" s="19" t="s">
        <v>44</v>
      </c>
      <c r="S70" s="46" t="s">
        <v>336</v>
      </c>
      <c r="T70" s="7"/>
    </row>
    <row r="71" spans="1:20" s="8" customFormat="1" ht="27.75" customHeight="1" x14ac:dyDescent="0.15">
      <c r="A71" s="2">
        <f t="shared" ca="1" si="1"/>
        <v>68</v>
      </c>
      <c r="B71" s="61"/>
      <c r="C71" s="46" t="s">
        <v>292</v>
      </c>
      <c r="D71" s="46" t="s">
        <v>307</v>
      </c>
      <c r="E71" s="4" t="s">
        <v>263</v>
      </c>
      <c r="F71" s="5" t="s">
        <v>1</v>
      </c>
      <c r="G71" s="5" t="s">
        <v>335</v>
      </c>
      <c r="H71" s="18" t="s">
        <v>334</v>
      </c>
      <c r="I71" s="18" t="s">
        <v>334</v>
      </c>
      <c r="J71" s="19" t="s">
        <v>334</v>
      </c>
      <c r="K71" s="18" t="s">
        <v>44</v>
      </c>
      <c r="L71" s="19" t="s">
        <v>334</v>
      </c>
      <c r="M71" s="18" t="s">
        <v>44</v>
      </c>
      <c r="N71" s="19" t="s">
        <v>334</v>
      </c>
      <c r="O71" s="18" t="s">
        <v>44</v>
      </c>
      <c r="P71" s="19" t="s">
        <v>334</v>
      </c>
      <c r="Q71" s="18" t="s">
        <v>44</v>
      </c>
      <c r="R71" s="19" t="s">
        <v>44</v>
      </c>
      <c r="S71" s="46" t="s">
        <v>336</v>
      </c>
      <c r="T71" s="7"/>
    </row>
    <row r="72" spans="1:20" s="8" customFormat="1" ht="27.75" customHeight="1" x14ac:dyDescent="0.15">
      <c r="A72" s="2">
        <f t="shared" ca="1" si="1"/>
        <v>69</v>
      </c>
      <c r="B72" s="61"/>
      <c r="C72" s="46" t="s">
        <v>293</v>
      </c>
      <c r="D72" s="46" t="s">
        <v>308</v>
      </c>
      <c r="E72" s="4" t="s">
        <v>264</v>
      </c>
      <c r="F72" s="5" t="s">
        <v>1</v>
      </c>
      <c r="G72" s="5" t="s">
        <v>335</v>
      </c>
      <c r="H72" s="18" t="s">
        <v>334</v>
      </c>
      <c r="I72" s="18" t="s">
        <v>334</v>
      </c>
      <c r="J72" s="19" t="s">
        <v>334</v>
      </c>
      <c r="K72" s="18" t="s">
        <v>44</v>
      </c>
      <c r="L72" s="19" t="s">
        <v>334</v>
      </c>
      <c r="M72" s="18" t="s">
        <v>44</v>
      </c>
      <c r="N72" s="19" t="s">
        <v>334</v>
      </c>
      <c r="O72" s="18" t="s">
        <v>44</v>
      </c>
      <c r="P72" s="19" t="s">
        <v>334</v>
      </c>
      <c r="Q72" s="18" t="s">
        <v>44</v>
      </c>
      <c r="R72" s="19" t="s">
        <v>44</v>
      </c>
      <c r="S72" s="46" t="s">
        <v>336</v>
      </c>
      <c r="T72" s="7"/>
    </row>
    <row r="73" spans="1:20" s="8" customFormat="1" ht="27.75" customHeight="1" x14ac:dyDescent="0.15">
      <c r="A73" s="2">
        <f t="shared" ca="1" si="1"/>
        <v>70</v>
      </c>
      <c r="B73" s="61"/>
      <c r="C73" s="46" t="s">
        <v>294</v>
      </c>
      <c r="D73" s="46" t="s">
        <v>309</v>
      </c>
      <c r="E73" s="4" t="s">
        <v>265</v>
      </c>
      <c r="F73" s="5" t="s">
        <v>1</v>
      </c>
      <c r="G73" s="5" t="s">
        <v>335</v>
      </c>
      <c r="H73" s="18" t="s">
        <v>334</v>
      </c>
      <c r="I73" s="18" t="s">
        <v>334</v>
      </c>
      <c r="J73" s="19" t="s">
        <v>334</v>
      </c>
      <c r="K73" s="18" t="s">
        <v>44</v>
      </c>
      <c r="L73" s="19" t="s">
        <v>334</v>
      </c>
      <c r="M73" s="18" t="s">
        <v>44</v>
      </c>
      <c r="N73" s="19" t="s">
        <v>334</v>
      </c>
      <c r="O73" s="18" t="s">
        <v>44</v>
      </c>
      <c r="P73" s="19" t="s">
        <v>334</v>
      </c>
      <c r="Q73" s="18" t="s">
        <v>44</v>
      </c>
      <c r="R73" s="19" t="s">
        <v>44</v>
      </c>
      <c r="S73" s="46" t="s">
        <v>336</v>
      </c>
      <c r="T73" s="7"/>
    </row>
    <row r="74" spans="1:20" s="8" customFormat="1" ht="27.75" customHeight="1" x14ac:dyDescent="0.15">
      <c r="A74" s="2">
        <f t="shared" ca="1" si="1"/>
        <v>71</v>
      </c>
      <c r="B74" s="61"/>
      <c r="C74" s="46" t="s">
        <v>295</v>
      </c>
      <c r="D74" s="46" t="s">
        <v>310</v>
      </c>
      <c r="E74" s="4" t="s">
        <v>266</v>
      </c>
      <c r="F74" s="5" t="s">
        <v>1</v>
      </c>
      <c r="G74" s="5" t="s">
        <v>335</v>
      </c>
      <c r="H74" s="18" t="s">
        <v>334</v>
      </c>
      <c r="I74" s="18" t="s">
        <v>334</v>
      </c>
      <c r="J74" s="19" t="s">
        <v>334</v>
      </c>
      <c r="K74" s="18" t="s">
        <v>44</v>
      </c>
      <c r="L74" s="19" t="s">
        <v>334</v>
      </c>
      <c r="M74" s="18" t="s">
        <v>44</v>
      </c>
      <c r="N74" s="19" t="s">
        <v>334</v>
      </c>
      <c r="O74" s="18" t="s">
        <v>44</v>
      </c>
      <c r="P74" s="19" t="s">
        <v>334</v>
      </c>
      <c r="Q74" s="18" t="s">
        <v>44</v>
      </c>
      <c r="R74" s="19" t="s">
        <v>44</v>
      </c>
      <c r="S74" s="46" t="s">
        <v>336</v>
      </c>
      <c r="T74" s="7"/>
    </row>
    <row r="75" spans="1:20" s="8" customFormat="1" ht="27.75" customHeight="1" x14ac:dyDescent="0.15">
      <c r="A75" s="2">
        <f t="shared" ca="1" si="1"/>
        <v>72</v>
      </c>
      <c r="B75" s="61"/>
      <c r="C75" s="46" t="s">
        <v>296</v>
      </c>
      <c r="D75" s="46" t="s">
        <v>311</v>
      </c>
      <c r="E75" s="4" t="s">
        <v>267</v>
      </c>
      <c r="F75" s="5" t="s">
        <v>1</v>
      </c>
      <c r="G75" s="5" t="s">
        <v>335</v>
      </c>
      <c r="H75" s="18" t="s">
        <v>334</v>
      </c>
      <c r="I75" s="18" t="s">
        <v>334</v>
      </c>
      <c r="J75" s="19" t="s">
        <v>334</v>
      </c>
      <c r="K75" s="18" t="s">
        <v>44</v>
      </c>
      <c r="L75" s="19" t="s">
        <v>334</v>
      </c>
      <c r="M75" s="18" t="s">
        <v>44</v>
      </c>
      <c r="N75" s="19" t="s">
        <v>334</v>
      </c>
      <c r="O75" s="18" t="s">
        <v>44</v>
      </c>
      <c r="P75" s="19" t="s">
        <v>334</v>
      </c>
      <c r="Q75" s="18" t="s">
        <v>44</v>
      </c>
      <c r="R75" s="19" t="s">
        <v>44</v>
      </c>
      <c r="S75" s="46" t="s">
        <v>336</v>
      </c>
      <c r="T75" s="7"/>
    </row>
    <row r="76" spans="1:20" s="8" customFormat="1" ht="27.75" customHeight="1" x14ac:dyDescent="0.15">
      <c r="A76" s="2">
        <f t="shared" ca="1" si="1"/>
        <v>73</v>
      </c>
      <c r="B76" s="61"/>
      <c r="C76" s="46" t="s">
        <v>297</v>
      </c>
      <c r="D76" s="46" t="s">
        <v>312</v>
      </c>
      <c r="E76" s="4" t="s">
        <v>268</v>
      </c>
      <c r="F76" s="5" t="s">
        <v>1</v>
      </c>
      <c r="G76" s="5" t="s">
        <v>335</v>
      </c>
      <c r="H76" s="18" t="s">
        <v>334</v>
      </c>
      <c r="I76" s="18" t="s">
        <v>334</v>
      </c>
      <c r="J76" s="19" t="s">
        <v>334</v>
      </c>
      <c r="K76" s="18" t="s">
        <v>44</v>
      </c>
      <c r="L76" s="19" t="s">
        <v>334</v>
      </c>
      <c r="M76" s="18" t="s">
        <v>44</v>
      </c>
      <c r="N76" s="19" t="s">
        <v>334</v>
      </c>
      <c r="O76" s="18" t="s">
        <v>44</v>
      </c>
      <c r="P76" s="19" t="s">
        <v>334</v>
      </c>
      <c r="Q76" s="18" t="s">
        <v>44</v>
      </c>
      <c r="R76" s="19" t="s">
        <v>44</v>
      </c>
      <c r="S76" s="46" t="s">
        <v>336</v>
      </c>
      <c r="T76" s="7"/>
    </row>
    <row r="77" spans="1:20" s="8" customFormat="1" ht="27.75" customHeight="1" x14ac:dyDescent="0.15">
      <c r="A77" s="2">
        <f t="shared" ca="1" si="1"/>
        <v>74</v>
      </c>
      <c r="B77" s="61"/>
      <c r="C77" s="46" t="s">
        <v>298</v>
      </c>
      <c r="D77" s="46" t="s">
        <v>313</v>
      </c>
      <c r="E77" s="4" t="s">
        <v>269</v>
      </c>
      <c r="F77" s="5" t="s">
        <v>1</v>
      </c>
      <c r="G77" s="5" t="s">
        <v>335</v>
      </c>
      <c r="H77" s="18" t="s">
        <v>334</v>
      </c>
      <c r="I77" s="18" t="s">
        <v>334</v>
      </c>
      <c r="J77" s="19" t="s">
        <v>334</v>
      </c>
      <c r="K77" s="18" t="s">
        <v>44</v>
      </c>
      <c r="L77" s="19" t="s">
        <v>334</v>
      </c>
      <c r="M77" s="18" t="s">
        <v>44</v>
      </c>
      <c r="N77" s="19" t="s">
        <v>334</v>
      </c>
      <c r="O77" s="18" t="s">
        <v>44</v>
      </c>
      <c r="P77" s="19" t="s">
        <v>334</v>
      </c>
      <c r="Q77" s="18" t="s">
        <v>44</v>
      </c>
      <c r="R77" s="19" t="s">
        <v>44</v>
      </c>
      <c r="S77" s="46" t="s">
        <v>336</v>
      </c>
      <c r="T77" s="7"/>
    </row>
    <row r="78" spans="1:20" s="8" customFormat="1" ht="27.75" customHeight="1" x14ac:dyDescent="0.15">
      <c r="A78" s="2">
        <f t="shared" ca="1" si="1"/>
        <v>75</v>
      </c>
      <c r="B78" s="61"/>
      <c r="C78" s="46" t="s">
        <v>299</v>
      </c>
      <c r="D78" s="46" t="s">
        <v>314</v>
      </c>
      <c r="E78" s="4" t="s">
        <v>270</v>
      </c>
      <c r="F78" s="5" t="s">
        <v>1</v>
      </c>
      <c r="G78" s="5" t="s">
        <v>335</v>
      </c>
      <c r="H78" s="18" t="s">
        <v>334</v>
      </c>
      <c r="I78" s="18" t="s">
        <v>334</v>
      </c>
      <c r="J78" s="19" t="s">
        <v>334</v>
      </c>
      <c r="K78" s="18" t="s">
        <v>44</v>
      </c>
      <c r="L78" s="19" t="s">
        <v>334</v>
      </c>
      <c r="M78" s="18" t="s">
        <v>44</v>
      </c>
      <c r="N78" s="19" t="s">
        <v>334</v>
      </c>
      <c r="O78" s="18" t="s">
        <v>44</v>
      </c>
      <c r="P78" s="19" t="s">
        <v>334</v>
      </c>
      <c r="Q78" s="18" t="s">
        <v>44</v>
      </c>
      <c r="R78" s="19" t="s">
        <v>44</v>
      </c>
      <c r="S78" s="46" t="s">
        <v>336</v>
      </c>
      <c r="T78" s="7"/>
    </row>
    <row r="79" spans="1:20" s="8" customFormat="1" ht="27.75" customHeight="1" x14ac:dyDescent="0.15">
      <c r="A79" s="2">
        <f t="shared" ca="1" si="1"/>
        <v>76</v>
      </c>
      <c r="B79" s="62"/>
      <c r="C79" s="46" t="s">
        <v>300</v>
      </c>
      <c r="D79" s="46" t="s">
        <v>315</v>
      </c>
      <c r="E79" s="4" t="s">
        <v>271</v>
      </c>
      <c r="F79" s="5" t="s">
        <v>1</v>
      </c>
      <c r="G79" s="5" t="s">
        <v>335</v>
      </c>
      <c r="H79" s="18" t="s">
        <v>334</v>
      </c>
      <c r="I79" s="18" t="s">
        <v>334</v>
      </c>
      <c r="J79" s="19" t="s">
        <v>334</v>
      </c>
      <c r="K79" s="18" t="s">
        <v>44</v>
      </c>
      <c r="L79" s="19" t="s">
        <v>334</v>
      </c>
      <c r="M79" s="18" t="s">
        <v>44</v>
      </c>
      <c r="N79" s="19" t="s">
        <v>334</v>
      </c>
      <c r="O79" s="18" t="s">
        <v>44</v>
      </c>
      <c r="P79" s="19" t="s">
        <v>334</v>
      </c>
      <c r="Q79" s="18" t="s">
        <v>44</v>
      </c>
      <c r="R79" s="19" t="s">
        <v>44</v>
      </c>
      <c r="S79" s="46" t="s">
        <v>336</v>
      </c>
      <c r="T79" s="7"/>
    </row>
    <row r="80" spans="1:20" s="8" customFormat="1" ht="27.75" customHeight="1" x14ac:dyDescent="0.15">
      <c r="A80" s="1" t="str">
        <f ca="1">IF(ISBLANK(D80),"-",COUNT(OFFSET(A$3,0,0,ROW()-ROW(A$3)))+1)</f>
        <v>-</v>
      </c>
      <c r="B80" s="41"/>
      <c r="C80" s="9"/>
      <c r="D80" s="9"/>
      <c r="E80" s="9"/>
      <c r="F80" s="13"/>
      <c r="G80" s="5"/>
      <c r="H80" s="18"/>
      <c r="I80" s="18"/>
      <c r="J80" s="19"/>
      <c r="K80" s="18"/>
      <c r="L80" s="19"/>
      <c r="M80" s="18"/>
      <c r="N80" s="19"/>
      <c r="O80" s="18"/>
      <c r="P80" s="19"/>
      <c r="Q80" s="18"/>
      <c r="R80" s="19"/>
      <c r="S80" s="13"/>
      <c r="T80" s="7"/>
    </row>
    <row r="81" spans="1:20" s="8" customFormat="1" ht="27.75" customHeight="1" x14ac:dyDescent="0.15">
      <c r="A81" s="1" t="str">
        <f ca="1">IF(ISBLANK(D81),"-",COUNT(OFFSET(A$3,0,0,ROW()-ROW(A$3)))+1)</f>
        <v>-</v>
      </c>
      <c r="B81" s="41"/>
      <c r="C81" s="10"/>
      <c r="D81" s="10"/>
      <c r="E81" s="10"/>
      <c r="F81" s="13"/>
      <c r="G81" s="5"/>
      <c r="H81" s="18"/>
      <c r="I81" s="18"/>
      <c r="J81" s="19"/>
      <c r="K81" s="18"/>
      <c r="L81" s="19"/>
      <c r="M81" s="18"/>
      <c r="N81" s="19"/>
      <c r="O81" s="18"/>
      <c r="P81" s="19"/>
      <c r="Q81" s="18"/>
      <c r="R81" s="19"/>
      <c r="S81" s="13"/>
      <c r="T81" s="7"/>
    </row>
    <row r="82" spans="1:20" s="8" customFormat="1" ht="27.75" customHeight="1" x14ac:dyDescent="0.15">
      <c r="A82" s="1" t="str">
        <f ca="1">IF(ISBLANK(D82),"-",COUNT(OFFSET(A$3,0,0,ROW()-ROW(A$3)))+1)</f>
        <v>-</v>
      </c>
      <c r="B82" s="41"/>
      <c r="C82" s="10"/>
      <c r="D82" s="10"/>
      <c r="E82" s="10"/>
      <c r="F82" s="13"/>
      <c r="G82" s="5"/>
      <c r="H82" s="18"/>
      <c r="I82" s="18"/>
      <c r="J82" s="19"/>
      <c r="K82" s="18"/>
      <c r="L82" s="19"/>
      <c r="M82" s="18"/>
      <c r="N82" s="19"/>
      <c r="O82" s="18"/>
      <c r="P82" s="19"/>
      <c r="Q82" s="18"/>
      <c r="R82" s="19"/>
      <c r="S82" s="13"/>
      <c r="T82" s="7"/>
    </row>
    <row r="83" spans="1:20" s="8" customFormat="1" ht="27.75" customHeight="1" x14ac:dyDescent="0.15">
      <c r="A83" s="1" t="str">
        <f ca="1">IF(ISBLANK(D83),"-",COUNT(OFFSET(A$3,0,0,ROW()-ROW(A$3)))+1)</f>
        <v>-</v>
      </c>
      <c r="B83" s="41"/>
      <c r="C83" s="10"/>
      <c r="D83" s="10"/>
      <c r="E83" s="10"/>
      <c r="F83" s="13"/>
      <c r="G83" s="5"/>
      <c r="H83" s="18"/>
      <c r="I83" s="18"/>
      <c r="J83" s="19"/>
      <c r="K83" s="18"/>
      <c r="L83" s="19"/>
      <c r="M83" s="18"/>
      <c r="N83" s="19"/>
      <c r="O83" s="18"/>
      <c r="P83" s="19"/>
      <c r="Q83" s="18"/>
      <c r="R83" s="19"/>
      <c r="S83" s="13"/>
      <c r="T83" s="7"/>
    </row>
    <row r="84" spans="1:20" s="8" customFormat="1" ht="27.75" customHeight="1" x14ac:dyDescent="0.15">
      <c r="A84" s="1" t="str">
        <f ca="1">IF(ISBLANK(D84),"-",COUNT(OFFSET(A$3,0,0,ROW()-ROW(A$3)))+1)</f>
        <v>-</v>
      </c>
      <c r="B84" s="41"/>
      <c r="C84" s="10"/>
      <c r="D84" s="10"/>
      <c r="E84" s="10"/>
      <c r="F84" s="13"/>
      <c r="G84" s="5"/>
      <c r="H84" s="18"/>
      <c r="I84" s="18"/>
      <c r="J84" s="19"/>
      <c r="K84" s="18"/>
      <c r="L84" s="19"/>
      <c r="M84" s="18"/>
      <c r="N84" s="19"/>
      <c r="O84" s="18"/>
      <c r="P84" s="19"/>
      <c r="Q84" s="18"/>
      <c r="R84" s="19"/>
      <c r="S84" s="13"/>
      <c r="T84" s="7"/>
    </row>
    <row r="85" spans="1:20" s="8" customFormat="1" ht="20.100000000000001" customHeight="1" x14ac:dyDescent="0.15">
      <c r="A85" s="50" t="s">
        <v>31</v>
      </c>
      <c r="B85" s="51"/>
      <c r="C85" s="51"/>
      <c r="D85" s="51"/>
      <c r="E85" s="51"/>
      <c r="F85" s="51"/>
      <c r="G85" s="51"/>
      <c r="H85" s="51"/>
      <c r="I85" s="51"/>
      <c r="J85" s="51"/>
      <c r="K85" s="51"/>
      <c r="L85" s="51"/>
      <c r="M85" s="51"/>
      <c r="N85" s="51"/>
      <c r="O85" s="51"/>
      <c r="P85" s="51"/>
      <c r="Q85" s="51"/>
      <c r="R85" s="51"/>
      <c r="S85" s="51"/>
      <c r="T85" s="52"/>
    </row>
    <row r="86" spans="1:20" s="14" customFormat="1" ht="20.100000000000001" customHeight="1" x14ac:dyDescent="0.15">
      <c r="A86" s="34" t="str">
        <f t="shared" ref="A86:A99" ca="1" si="2">IF(ISBLANK(D86),"-",COUNT(OFFSET(A$3,0,0,ROW()-ROW(A$3)))+1)</f>
        <v>-</v>
      </c>
      <c r="B86" s="42"/>
      <c r="C86" s="35" t="s">
        <v>2</v>
      </c>
      <c r="D86" s="26"/>
      <c r="E86" s="26"/>
      <c r="F86" s="26"/>
      <c r="G86" s="26"/>
      <c r="H86" s="33">
        <f t="shared" ref="H86:R86" si="3">COUNTIF(H4:H84,"已完成")</f>
        <v>18</v>
      </c>
      <c r="I86" s="33">
        <f t="shared" si="3"/>
        <v>0</v>
      </c>
      <c r="J86" s="33">
        <f t="shared" si="3"/>
        <v>0</v>
      </c>
      <c r="K86" s="33">
        <f t="shared" si="3"/>
        <v>76</v>
      </c>
      <c r="L86" s="33">
        <f t="shared" si="3"/>
        <v>18</v>
      </c>
      <c r="M86" s="33">
        <f t="shared" si="3"/>
        <v>76</v>
      </c>
      <c r="N86" s="33">
        <f t="shared" si="3"/>
        <v>18</v>
      </c>
      <c r="O86" s="33">
        <f t="shared" si="3"/>
        <v>76</v>
      </c>
      <c r="P86" s="33">
        <f t="shared" si="3"/>
        <v>18</v>
      </c>
      <c r="Q86" s="33">
        <f t="shared" si="3"/>
        <v>76</v>
      </c>
      <c r="R86" s="33">
        <f t="shared" si="3"/>
        <v>76</v>
      </c>
      <c r="S86" s="28"/>
      <c r="T86" s="28"/>
    </row>
    <row r="87" spans="1:20" s="17" customFormat="1" ht="20.100000000000001" customHeight="1" x14ac:dyDescent="0.2">
      <c r="A87" s="34" t="str">
        <f t="shared" ca="1" si="2"/>
        <v>-</v>
      </c>
      <c r="B87" s="42"/>
      <c r="C87" s="35" t="s">
        <v>30</v>
      </c>
      <c r="D87" s="27"/>
      <c r="E87" s="27"/>
      <c r="F87" s="27"/>
      <c r="G87" s="27"/>
      <c r="H87" s="32">
        <f t="shared" ref="H87:R87" si="4">COUNTIF(H4:H84,"未完成")</f>
        <v>0</v>
      </c>
      <c r="I87" s="32">
        <f t="shared" si="4"/>
        <v>0</v>
      </c>
      <c r="J87" s="32">
        <f t="shared" si="4"/>
        <v>0</v>
      </c>
      <c r="K87" s="32">
        <f t="shared" si="4"/>
        <v>0</v>
      </c>
      <c r="L87" s="32">
        <f t="shared" si="4"/>
        <v>0</v>
      </c>
      <c r="M87" s="32">
        <f t="shared" si="4"/>
        <v>0</v>
      </c>
      <c r="N87" s="32">
        <f t="shared" si="4"/>
        <v>0</v>
      </c>
      <c r="O87" s="32">
        <f t="shared" si="4"/>
        <v>0</v>
      </c>
      <c r="P87" s="32">
        <f t="shared" si="4"/>
        <v>0</v>
      </c>
      <c r="Q87" s="32">
        <f t="shared" si="4"/>
        <v>0</v>
      </c>
      <c r="R87" s="32">
        <f t="shared" si="4"/>
        <v>0</v>
      </c>
      <c r="S87" s="29"/>
      <c r="T87" s="29"/>
    </row>
    <row r="88" spans="1:20" s="17" customFormat="1" ht="21.95" customHeight="1" x14ac:dyDescent="0.2">
      <c r="A88" s="30" t="str">
        <f t="shared" ca="1" si="2"/>
        <v>-</v>
      </c>
      <c r="B88" s="43"/>
      <c r="C88" s="31" t="s">
        <v>32</v>
      </c>
      <c r="D88" s="28"/>
      <c r="E88" s="28"/>
      <c r="F88" s="28"/>
      <c r="G88" s="28"/>
      <c r="H88" s="36">
        <f>COUNTIF(H4:H84,"客户需求新增-已完成")</f>
        <v>0</v>
      </c>
      <c r="I88" s="36">
        <f>COUNTIF(I4:I84,"客户需求新增-已完成")</f>
        <v>0</v>
      </c>
      <c r="J88" s="28"/>
      <c r="K88" s="36">
        <f>COUNTIF(K4:K84,"客户需求新增-已完成")</f>
        <v>0</v>
      </c>
      <c r="L88" s="28"/>
      <c r="M88" s="36">
        <f>COUNTIF(M4:M84,"客户需求新增-已完成")</f>
        <v>0</v>
      </c>
      <c r="N88" s="28"/>
      <c r="O88" s="36">
        <f>COUNTIF(O4:O84,"客户需求新增-已完成")</f>
        <v>0</v>
      </c>
      <c r="P88" s="28"/>
      <c r="Q88" s="36">
        <f>COUNTIF(Q4:Q84,"客户需求新增-已完成")</f>
        <v>0</v>
      </c>
      <c r="R88" s="28"/>
      <c r="S88" s="27"/>
      <c r="T88" s="27"/>
    </row>
    <row r="89" spans="1:20" s="17" customFormat="1" ht="21.95" customHeight="1" x14ac:dyDescent="0.2">
      <c r="A89" s="30" t="str">
        <f t="shared" ca="1" si="2"/>
        <v>-</v>
      </c>
      <c r="B89" s="43"/>
      <c r="C89" s="31" t="s">
        <v>33</v>
      </c>
      <c r="D89" s="29"/>
      <c r="E89" s="29"/>
      <c r="F89" s="29"/>
      <c r="G89" s="29"/>
      <c r="H89" s="36">
        <f>COUNTIF(H4:H84,"客户需求新增-未完成")</f>
        <v>0</v>
      </c>
      <c r="I89" s="36">
        <f>COUNTIF(I4:I84,"客户需求新增-未完成")</f>
        <v>0</v>
      </c>
      <c r="J89" s="29"/>
      <c r="K89" s="36">
        <f>COUNTIF(K4:K84,"客户需求新增-未完成")</f>
        <v>0</v>
      </c>
      <c r="L89" s="29"/>
      <c r="M89" s="36">
        <f>COUNTIF(M4:M84,"客户需求新增-未完成")</f>
        <v>0</v>
      </c>
      <c r="N89" s="29"/>
      <c r="O89" s="36">
        <f>COUNTIF(O4:O84,"客户需求新增-未完成")</f>
        <v>0</v>
      </c>
      <c r="P89" s="29"/>
      <c r="Q89" s="36">
        <f>COUNTIF(Q4:Q84,"客户需求新增-未完成")</f>
        <v>0</v>
      </c>
      <c r="R89" s="29"/>
      <c r="S89" s="28"/>
      <c r="T89" s="28"/>
    </row>
    <row r="90" spans="1:20" s="17" customFormat="1" ht="21.95" customHeight="1" x14ac:dyDescent="0.2">
      <c r="A90" s="30" t="str">
        <f t="shared" ca="1" si="2"/>
        <v>-</v>
      </c>
      <c r="B90" s="43"/>
      <c r="C90" s="31" t="s">
        <v>34</v>
      </c>
      <c r="D90" s="27"/>
      <c r="E90" s="27"/>
      <c r="F90" s="27"/>
      <c r="G90" s="27"/>
      <c r="H90" s="36">
        <f>COUNTIF(H4:H84,"客户需求修改-已完成")</f>
        <v>0</v>
      </c>
      <c r="I90" s="36">
        <f>COUNTIF(I4:I84,"客户需求修改-已完成")</f>
        <v>0</v>
      </c>
      <c r="J90" s="27"/>
      <c r="K90" s="36">
        <f>COUNTIF(K4:K84,"客户需求修改-已完成")</f>
        <v>0</v>
      </c>
      <c r="L90" s="27"/>
      <c r="M90" s="36">
        <f>COUNTIF(M4:M84,"客户需求修改-已完成")</f>
        <v>0</v>
      </c>
      <c r="N90" s="27"/>
      <c r="O90" s="36">
        <f>COUNTIF(O4:O84,"客户需求修改-已完成")</f>
        <v>0</v>
      </c>
      <c r="P90" s="27"/>
      <c r="Q90" s="36">
        <f>COUNTIF(Q4:Q84,"客户需求修改-已完成")</f>
        <v>0</v>
      </c>
      <c r="R90" s="27"/>
      <c r="S90" s="29"/>
      <c r="T90" s="29"/>
    </row>
    <row r="91" spans="1:20" s="17" customFormat="1" ht="21.95" customHeight="1" x14ac:dyDescent="0.2">
      <c r="A91" s="30" t="str">
        <f t="shared" ca="1" si="2"/>
        <v>-</v>
      </c>
      <c r="B91" s="43"/>
      <c r="C91" s="31" t="s">
        <v>35</v>
      </c>
      <c r="D91" s="28"/>
      <c r="E91" s="28"/>
      <c r="F91" s="28"/>
      <c r="G91" s="28"/>
      <c r="H91" s="36">
        <f>COUNTIF(H4:H84,"客户需求修改-未完成")</f>
        <v>0</v>
      </c>
      <c r="I91" s="36">
        <f>COUNTIF(I4:I84,"客户需求修改-未完成")</f>
        <v>0</v>
      </c>
      <c r="J91" s="28"/>
      <c r="K91" s="36">
        <f>COUNTIF(K4:K84,"客户需求修改-未完成")</f>
        <v>0</v>
      </c>
      <c r="L91" s="28"/>
      <c r="M91" s="36">
        <f>COUNTIF(M4:M84,"客户需求修改-未完成")</f>
        <v>0</v>
      </c>
      <c r="N91" s="28"/>
      <c r="O91" s="36">
        <f>COUNTIF(O4:O84,"客户需求修改-未完成")</f>
        <v>0</v>
      </c>
      <c r="P91" s="28"/>
      <c r="Q91" s="36">
        <f>COUNTIF(Q4:Q84,"客户需求修改-未完成")</f>
        <v>0</v>
      </c>
      <c r="R91" s="28"/>
      <c r="S91" s="27"/>
      <c r="T91" s="27"/>
    </row>
    <row r="92" spans="1:20" s="17" customFormat="1" ht="21.95" customHeight="1" x14ac:dyDescent="0.2">
      <c r="A92" s="30" t="str">
        <f t="shared" ca="1" si="2"/>
        <v>-</v>
      </c>
      <c r="B92" s="43"/>
      <c r="C92" s="31" t="s">
        <v>36</v>
      </c>
      <c r="D92" s="29"/>
      <c r="E92" s="29"/>
      <c r="F92" s="29"/>
      <c r="G92" s="29"/>
      <c r="H92" s="36">
        <f>COUNTIF(H4:H84,"客户需求删除-已完成")</f>
        <v>0</v>
      </c>
      <c r="I92" s="36">
        <f>COUNTIF(I4:I84,"客户需求删除-已完成")</f>
        <v>0</v>
      </c>
      <c r="J92" s="29"/>
      <c r="K92" s="36">
        <f>COUNTIF(K4:K84,"客户需求删除-已完成")</f>
        <v>0</v>
      </c>
      <c r="L92" s="29"/>
      <c r="M92" s="36">
        <f>COUNTIF(M4:M84,"客户需求删除-已完成")</f>
        <v>0</v>
      </c>
      <c r="N92" s="29"/>
      <c r="O92" s="36">
        <f>COUNTIF(O4:O84,"客户需求删除-已完成")</f>
        <v>0</v>
      </c>
      <c r="P92" s="29"/>
      <c r="Q92" s="36">
        <f>COUNTIF(Q4:Q84,"客户需求删除-已完成")</f>
        <v>0</v>
      </c>
      <c r="R92" s="29"/>
      <c r="S92" s="28"/>
      <c r="T92" s="28"/>
    </row>
    <row r="93" spans="1:20" s="17" customFormat="1" ht="21.95" customHeight="1" x14ac:dyDescent="0.2">
      <c r="A93" s="30" t="str">
        <f t="shared" ca="1" si="2"/>
        <v>-</v>
      </c>
      <c r="B93" s="43"/>
      <c r="C93" s="31" t="s">
        <v>37</v>
      </c>
      <c r="D93" s="27"/>
      <c r="E93" s="27"/>
      <c r="F93" s="27"/>
      <c r="G93" s="27"/>
      <c r="H93" s="36">
        <f>COUNTIF(H80:H89,"客户需求删除-未完成")</f>
        <v>0</v>
      </c>
      <c r="I93" s="36">
        <f>COUNTIF(I80:I89,"客户需求删除-未完成")</f>
        <v>0</v>
      </c>
      <c r="J93" s="27"/>
      <c r="K93" s="36">
        <f>COUNTIF(K80:K89,"客户需求删除-未完成")</f>
        <v>0</v>
      </c>
      <c r="L93" s="27"/>
      <c r="M93" s="36">
        <f>COUNTIF(M80:M89,"客户需求删除-未完成")</f>
        <v>0</v>
      </c>
      <c r="N93" s="27"/>
      <c r="O93" s="36">
        <f>COUNTIF(O80:O89,"客户需求删除-未完成")</f>
        <v>0</v>
      </c>
      <c r="P93" s="27"/>
      <c r="Q93" s="36">
        <f>COUNTIF(Q80:Q89,"客户需求删除-未完成")</f>
        <v>0</v>
      </c>
      <c r="R93" s="27"/>
      <c r="S93" s="29"/>
      <c r="T93" s="29"/>
    </row>
    <row r="94" spans="1:20" s="17" customFormat="1" ht="21.95" customHeight="1" x14ac:dyDescent="0.2">
      <c r="A94" s="15" t="str">
        <f t="shared" ca="1" si="2"/>
        <v>-</v>
      </c>
      <c r="B94" s="44"/>
      <c r="C94" s="25" t="s">
        <v>38</v>
      </c>
      <c r="D94" s="28"/>
      <c r="E94" s="28"/>
      <c r="F94" s="28"/>
      <c r="G94" s="28"/>
      <c r="H94" s="28"/>
      <c r="I94" s="28"/>
      <c r="J94" s="16">
        <f>COUNTIF(J4:J84,"需求规格新增-已完成")</f>
        <v>0</v>
      </c>
      <c r="K94" s="28"/>
      <c r="L94" s="16">
        <f>COUNTIF(L4:L84,"需求规格新增-已完成")</f>
        <v>0</v>
      </c>
      <c r="M94" s="28"/>
      <c r="N94" s="16">
        <f>COUNTIF(N4:N84,"需求规格新增-已完成")</f>
        <v>0</v>
      </c>
      <c r="O94" s="28"/>
      <c r="P94" s="16">
        <f>COUNTIF(P4:P84,"需求规格新增-已完成")</f>
        <v>0</v>
      </c>
      <c r="Q94" s="28"/>
      <c r="R94" s="16">
        <f>COUNTIF(R4:R84,"需求规格新增-已完成")</f>
        <v>0</v>
      </c>
      <c r="S94" s="27"/>
      <c r="T94" s="27"/>
    </row>
    <row r="95" spans="1:20" s="17" customFormat="1" ht="21.95" customHeight="1" x14ac:dyDescent="0.2">
      <c r="A95" s="15" t="str">
        <f t="shared" ca="1" si="2"/>
        <v>-</v>
      </c>
      <c r="B95" s="44"/>
      <c r="C95" s="25" t="s">
        <v>39</v>
      </c>
      <c r="D95" s="29"/>
      <c r="E95" s="29"/>
      <c r="F95" s="29"/>
      <c r="G95" s="29"/>
      <c r="H95" s="29"/>
      <c r="I95" s="29"/>
      <c r="J95" s="16">
        <f>COUNTIF(J4:J84,"需求规格新增-未完成")</f>
        <v>0</v>
      </c>
      <c r="K95" s="29"/>
      <c r="L95" s="16">
        <f>COUNTIF(L4:L84,"需求规格新增-未完成")</f>
        <v>0</v>
      </c>
      <c r="M95" s="29"/>
      <c r="N95" s="16">
        <f>COUNTIF(N4:N84,"需求规格新增-未完成")</f>
        <v>0</v>
      </c>
      <c r="O95" s="29"/>
      <c r="P95" s="16">
        <f>COUNTIF(P4:P84,"需求规格新增-未完成")</f>
        <v>0</v>
      </c>
      <c r="Q95" s="29"/>
      <c r="R95" s="16">
        <f>COUNTIF(R4:R84,"需求规格新增-未完成")</f>
        <v>0</v>
      </c>
      <c r="S95" s="29"/>
      <c r="T95" s="29"/>
    </row>
    <row r="96" spans="1:20" s="17" customFormat="1" ht="21.95" customHeight="1" x14ac:dyDescent="0.2">
      <c r="A96" s="15" t="str">
        <f t="shared" ca="1" si="2"/>
        <v>-</v>
      </c>
      <c r="B96" s="44"/>
      <c r="C96" s="25" t="s">
        <v>40</v>
      </c>
      <c r="D96" s="27"/>
      <c r="E96" s="27"/>
      <c r="F96" s="27"/>
      <c r="G96" s="27"/>
      <c r="H96" s="27"/>
      <c r="I96" s="27"/>
      <c r="J96" s="16">
        <f>COUNTIF(J4:J84,"需求规格修改-已完成")</f>
        <v>0</v>
      </c>
      <c r="K96" s="27"/>
      <c r="L96" s="16">
        <f>COUNTIF(L4:L84,"需求规格修改-已完成")</f>
        <v>0</v>
      </c>
      <c r="M96" s="27"/>
      <c r="N96" s="16">
        <f>COUNTIF(N4:N84,"需求规格修改-已完成")</f>
        <v>0</v>
      </c>
      <c r="O96" s="27"/>
      <c r="P96" s="16">
        <f>COUNTIF(P4:P84,"需求规格修改-已完成")</f>
        <v>0</v>
      </c>
      <c r="Q96" s="27"/>
      <c r="R96" s="16">
        <f>COUNTIF(R4:R84,"需求规格修改-已完成")</f>
        <v>0</v>
      </c>
      <c r="S96" s="27"/>
      <c r="T96" s="27"/>
    </row>
    <row r="97" spans="1:20" s="17" customFormat="1" ht="21.95" customHeight="1" x14ac:dyDescent="0.2">
      <c r="A97" s="15" t="str">
        <f t="shared" ca="1" si="2"/>
        <v>-</v>
      </c>
      <c r="B97" s="44"/>
      <c r="C97" s="25" t="s">
        <v>41</v>
      </c>
      <c r="D97" s="28"/>
      <c r="E97" s="28"/>
      <c r="F97" s="28"/>
      <c r="G97" s="28"/>
      <c r="H97" s="28"/>
      <c r="I97" s="28"/>
      <c r="J97" s="16">
        <f>COUNTIF(J4:J84,"需求规格修改-未完成")</f>
        <v>0</v>
      </c>
      <c r="K97" s="28"/>
      <c r="L97" s="16">
        <f>COUNTIF(L4:L84,"需求规格修改-未完成")</f>
        <v>0</v>
      </c>
      <c r="M97" s="28"/>
      <c r="N97" s="16">
        <f>COUNTIF(N4:N84,"需求规格修改-未完成")</f>
        <v>0</v>
      </c>
      <c r="O97" s="28"/>
      <c r="P97" s="16">
        <f>COUNTIF(P4:P84,"需求规格修改-未完成")</f>
        <v>0</v>
      </c>
      <c r="Q97" s="28"/>
      <c r="R97" s="16">
        <f>COUNTIF(R4:R84,"需求规格修改-未完成")</f>
        <v>0</v>
      </c>
      <c r="S97" s="27"/>
      <c r="T97" s="27"/>
    </row>
    <row r="98" spans="1:20" s="17" customFormat="1" ht="21.95" customHeight="1" x14ac:dyDescent="0.2">
      <c r="A98" s="15" t="str">
        <f t="shared" ca="1" si="2"/>
        <v>-</v>
      </c>
      <c r="B98" s="44"/>
      <c r="C98" s="25" t="s">
        <v>42</v>
      </c>
      <c r="D98" s="29"/>
      <c r="E98" s="29"/>
      <c r="F98" s="29"/>
      <c r="G98" s="29"/>
      <c r="H98" s="29"/>
      <c r="I98" s="29"/>
      <c r="J98" s="16">
        <f>COUNTIF(J4:J84,"需求规格删除-已完成")</f>
        <v>0</v>
      </c>
      <c r="K98" s="29"/>
      <c r="L98" s="16">
        <f>COUNTIF(L4:L84,"需求规格删除-已完成")</f>
        <v>0</v>
      </c>
      <c r="M98" s="29"/>
      <c r="N98" s="16">
        <f>COUNTIF(N4:N84,"需求规格删除-已完成")</f>
        <v>0</v>
      </c>
      <c r="O98" s="29"/>
      <c r="P98" s="16">
        <f>COUNTIF(P4:P84,"需求规格删除-已完成")</f>
        <v>0</v>
      </c>
      <c r="Q98" s="29"/>
      <c r="R98" s="16">
        <f>COUNTIF(R4:R84,"需求规格删除-已完成")</f>
        <v>0</v>
      </c>
      <c r="S98" s="29"/>
      <c r="T98" s="29"/>
    </row>
    <row r="99" spans="1:20" s="17" customFormat="1" ht="21.95" customHeight="1" x14ac:dyDescent="0.2">
      <c r="A99" s="15" t="str">
        <f t="shared" ca="1" si="2"/>
        <v>-</v>
      </c>
      <c r="B99" s="44"/>
      <c r="C99" s="25" t="s">
        <v>43</v>
      </c>
      <c r="D99" s="27"/>
      <c r="E99" s="27"/>
      <c r="F99" s="27"/>
      <c r="G99" s="27"/>
      <c r="H99" s="27"/>
      <c r="I99" s="27"/>
      <c r="J99" s="16">
        <f>COUNTIF(J4:J84,"需求规格删除-未完成")</f>
        <v>0</v>
      </c>
      <c r="K99" s="27"/>
      <c r="L99" s="16">
        <f>COUNTIF(L4:L84,"需求规格删除-未完成")</f>
        <v>0</v>
      </c>
      <c r="M99" s="27"/>
      <c r="N99" s="16">
        <f>COUNTIF(N4:N84,"需求规格删除-未完成")</f>
        <v>0</v>
      </c>
      <c r="O99" s="27"/>
      <c r="P99" s="16">
        <f>COUNTIF(P4:P84,"需求规格删除-未完成")</f>
        <v>0</v>
      </c>
      <c r="Q99" s="27"/>
      <c r="R99" s="16">
        <f>COUNTIF(R4:R84,"需求规格删除-未完成")</f>
        <v>0</v>
      </c>
      <c r="S99" s="27"/>
      <c r="T99" s="27"/>
    </row>
    <row r="100" spans="1:20" ht="22.5" customHeight="1" x14ac:dyDescent="0.15">
      <c r="A100" s="53"/>
      <c r="B100" s="54"/>
      <c r="C100" s="54"/>
      <c r="D100" s="54"/>
      <c r="E100" s="54"/>
      <c r="F100" s="54"/>
      <c r="G100" s="54"/>
      <c r="H100" s="54"/>
      <c r="I100" s="54"/>
      <c r="J100" s="54"/>
      <c r="K100" s="54"/>
      <c r="L100" s="54"/>
      <c r="M100" s="54"/>
      <c r="N100" s="54"/>
      <c r="O100" s="54"/>
      <c r="P100" s="54"/>
      <c r="Q100" s="54"/>
      <c r="R100" s="54"/>
      <c r="S100" s="54"/>
      <c r="T100" s="54"/>
    </row>
    <row r="101" spans="1:20" x14ac:dyDescent="0.15">
      <c r="C101" s="11"/>
      <c r="D101" s="11"/>
      <c r="E101" s="11"/>
      <c r="F101" s="11"/>
      <c r="G101" s="11"/>
    </row>
    <row r="102" spans="1:20" x14ac:dyDescent="0.15">
      <c r="C102" s="11"/>
      <c r="D102" s="11"/>
      <c r="E102" s="11"/>
      <c r="F102" s="11"/>
      <c r="G102" s="11"/>
    </row>
    <row r="103" spans="1:20" x14ac:dyDescent="0.15">
      <c r="C103" s="11"/>
      <c r="D103" s="11"/>
      <c r="E103" s="11"/>
      <c r="F103" s="11"/>
      <c r="G103" s="11"/>
    </row>
    <row r="104" spans="1:20" x14ac:dyDescent="0.15">
      <c r="C104" s="11"/>
      <c r="D104" s="11"/>
      <c r="E104" s="11"/>
      <c r="F104" s="11"/>
      <c r="G104" s="11"/>
    </row>
    <row r="105" spans="1:20" x14ac:dyDescent="0.15">
      <c r="C105" s="11"/>
      <c r="D105" s="11"/>
      <c r="E105" s="11"/>
      <c r="F105" s="11"/>
      <c r="G105" s="11"/>
    </row>
    <row r="106" spans="1:20" x14ac:dyDescent="0.15">
      <c r="C106" s="11"/>
      <c r="D106" s="11"/>
      <c r="E106" s="11"/>
      <c r="F106" s="11"/>
      <c r="G106" s="11"/>
    </row>
    <row r="107" spans="1:20" x14ac:dyDescent="0.15">
      <c r="C107" s="11"/>
      <c r="D107" s="11"/>
      <c r="E107" s="11"/>
      <c r="F107" s="11"/>
      <c r="G107" s="11"/>
    </row>
    <row r="108" spans="1:20" x14ac:dyDescent="0.15">
      <c r="C108" s="11"/>
      <c r="D108" s="11"/>
      <c r="E108" s="11"/>
      <c r="F108" s="11"/>
      <c r="G108" s="11"/>
    </row>
    <row r="109" spans="1:20" x14ac:dyDescent="0.15">
      <c r="C109" s="11"/>
      <c r="D109" s="11"/>
      <c r="E109" s="11"/>
      <c r="F109" s="11"/>
      <c r="G109" s="11"/>
    </row>
    <row r="110" spans="1:20" x14ac:dyDescent="0.15">
      <c r="C110" s="11"/>
      <c r="D110" s="11"/>
      <c r="E110" s="11"/>
      <c r="F110" s="11"/>
      <c r="G110" s="11"/>
    </row>
    <row r="111" spans="1:20" x14ac:dyDescent="0.15">
      <c r="C111" s="11"/>
      <c r="D111" s="11"/>
      <c r="E111" s="11"/>
      <c r="F111" s="11"/>
      <c r="G111" s="11"/>
    </row>
    <row r="112" spans="1:20" x14ac:dyDescent="0.15">
      <c r="C112" s="11"/>
      <c r="D112" s="11"/>
      <c r="E112" s="11"/>
      <c r="F112" s="11"/>
      <c r="G112" s="11"/>
    </row>
    <row r="113" spans="3:7" x14ac:dyDescent="0.15">
      <c r="C113" s="11"/>
      <c r="D113" s="11"/>
      <c r="E113" s="11"/>
      <c r="F113" s="11"/>
      <c r="G113" s="11"/>
    </row>
    <row r="114" spans="3:7" x14ac:dyDescent="0.15">
      <c r="C114" s="11"/>
      <c r="D114" s="11"/>
      <c r="E114" s="11"/>
      <c r="F114" s="11"/>
      <c r="G114" s="11"/>
    </row>
    <row r="115" spans="3:7" x14ac:dyDescent="0.15">
      <c r="C115" s="11"/>
      <c r="D115" s="11"/>
      <c r="E115" s="11"/>
      <c r="F115" s="11"/>
      <c r="G115" s="11"/>
    </row>
    <row r="116" spans="3:7" x14ac:dyDescent="0.15">
      <c r="C116" s="11"/>
      <c r="D116" s="11"/>
      <c r="E116" s="11"/>
      <c r="F116" s="11"/>
      <c r="G116" s="11"/>
    </row>
    <row r="117" spans="3:7" x14ac:dyDescent="0.15">
      <c r="C117" s="11"/>
      <c r="D117" s="11"/>
      <c r="E117" s="11"/>
      <c r="F117" s="11"/>
      <c r="G117" s="11"/>
    </row>
    <row r="118" spans="3:7" x14ac:dyDescent="0.15">
      <c r="C118" s="11"/>
      <c r="D118" s="11"/>
      <c r="E118" s="11"/>
      <c r="F118" s="11"/>
      <c r="G118" s="11"/>
    </row>
    <row r="119" spans="3:7" x14ac:dyDescent="0.15">
      <c r="C119" s="11"/>
      <c r="D119" s="11"/>
      <c r="E119" s="11"/>
      <c r="F119" s="11"/>
      <c r="G119" s="11"/>
    </row>
    <row r="120" spans="3:7" x14ac:dyDescent="0.15">
      <c r="C120" s="11"/>
      <c r="D120" s="11"/>
      <c r="E120" s="11"/>
      <c r="F120" s="11"/>
      <c r="G120" s="11"/>
    </row>
    <row r="121" spans="3:7" x14ac:dyDescent="0.15">
      <c r="C121" s="11"/>
      <c r="D121" s="11"/>
      <c r="E121" s="11"/>
      <c r="F121" s="11"/>
      <c r="G121" s="11"/>
    </row>
    <row r="122" spans="3:7" x14ac:dyDescent="0.15">
      <c r="C122" s="11"/>
      <c r="D122" s="11"/>
      <c r="E122" s="11"/>
      <c r="F122" s="11"/>
      <c r="G122" s="11"/>
    </row>
    <row r="123" spans="3:7" x14ac:dyDescent="0.15">
      <c r="C123" s="11"/>
      <c r="D123" s="11"/>
      <c r="E123" s="11"/>
      <c r="F123" s="11"/>
      <c r="G123" s="11"/>
    </row>
    <row r="124" spans="3:7" x14ac:dyDescent="0.15">
      <c r="C124" s="11"/>
      <c r="D124" s="11"/>
      <c r="E124" s="11"/>
      <c r="F124" s="11"/>
      <c r="G124" s="11"/>
    </row>
    <row r="125" spans="3:7" x14ac:dyDescent="0.15">
      <c r="C125" s="11"/>
      <c r="D125" s="11"/>
      <c r="E125" s="11"/>
      <c r="F125" s="11"/>
      <c r="G125" s="11"/>
    </row>
    <row r="126" spans="3:7" x14ac:dyDescent="0.15">
      <c r="C126" s="11"/>
      <c r="D126" s="11"/>
      <c r="E126" s="11"/>
      <c r="F126" s="11"/>
      <c r="G126" s="11"/>
    </row>
  </sheetData>
  <dataConsolidate/>
  <mergeCells count="11">
    <mergeCell ref="A1:T1"/>
    <mergeCell ref="A85:T85"/>
    <mergeCell ref="A100:T100"/>
    <mergeCell ref="G2:H2"/>
    <mergeCell ref="I2:J2"/>
    <mergeCell ref="K2:L2"/>
    <mergeCell ref="M2:N2"/>
    <mergeCell ref="O2:P2"/>
    <mergeCell ref="Q2:R2"/>
    <mergeCell ref="B2:F2"/>
    <mergeCell ref="B4:B79"/>
  </mergeCells>
  <phoneticPr fontId="3" type="noConversion"/>
  <dataValidations count="4">
    <dataValidation type="list" allowBlank="1" showInputMessage="1" showErrorMessage="1" sqref="F4:F84">
      <formula1>"高,中,低"</formula1>
    </dataValidation>
    <dataValidation type="list" allowBlank="1" showInputMessage="1" showErrorMessage="1" sqref="S4:S84">
      <formula1>"可重用已有,将来产品级重用,将来公司级重用"</formula1>
    </dataValidation>
    <dataValidation type="list" allowBlank="1" showInputMessage="1" showErrorMessage="1" sqref="O80:O84 Q4:Q84 M80:M84 K80:K84 H80:I84">
      <formula1>"已完成,未完成,客户需求新增-已完成,客户需求新增-未完成,客户需求修改-已完成,客户需求修改-未完成,客户需求删除-已完成,客户需求删除-未完成"</formula1>
    </dataValidation>
    <dataValidation type="list" allowBlank="1" showInputMessage="1" showErrorMessage="1" sqref="J80:J84 P80:P84 R4:R84 L80:L84 N80:N84">
      <formula1>"已完成,未完成,需求规格新增-已完成,需求规格新增-未完成,需求规格修改-已完成,需求规格修改-未完成,需求规格删除-已完成,需求规格删除-未完成"</formula1>
    </dataValidation>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B1" workbookViewId="0">
      <pane xSplit="1" ySplit="3" topLeftCell="C4" activePane="bottomRight" state="frozen"/>
      <selection activeCell="B1" sqref="B1"/>
      <selection pane="topRight" activeCell="C1" sqref="C1"/>
      <selection pane="bottomLeft" activeCell="B4" sqref="B4"/>
      <selection pane="bottomRight" activeCell="G8" sqref="G8"/>
    </sheetView>
  </sheetViews>
  <sheetFormatPr defaultRowHeight="12" x14ac:dyDescent="0.15"/>
  <cols>
    <col min="1" max="1" width="2.875" style="11" customWidth="1"/>
    <col min="2" max="2" width="10.625" style="12" customWidth="1"/>
    <col min="3" max="3" width="53.5" style="12" customWidth="1"/>
    <col min="4" max="4" width="11.25" style="12" customWidth="1"/>
    <col min="5" max="5" width="6.375" style="12" customWidth="1"/>
    <col min="6" max="6" width="14.125" style="11" customWidth="1"/>
    <col min="7" max="7" width="13.75" style="11" customWidth="1"/>
    <col min="8" max="8" width="13.125" style="11" customWidth="1"/>
    <col min="9" max="9" width="13.375" style="11" customWidth="1"/>
    <col min="10" max="10" width="14" style="11" customWidth="1"/>
    <col min="11" max="11" width="11.125" style="11" customWidth="1"/>
    <col min="12" max="12" width="8.375" style="11" customWidth="1"/>
    <col min="13" max="16384" width="9" style="11"/>
  </cols>
  <sheetData>
    <row r="1" spans="1:12" ht="26.1" customHeight="1" x14ac:dyDescent="0.15">
      <c r="A1" s="47" t="s">
        <v>45</v>
      </c>
      <c r="B1" s="48"/>
      <c r="C1" s="48"/>
      <c r="D1" s="48"/>
      <c r="E1" s="48"/>
      <c r="F1" s="48"/>
      <c r="G1" s="48"/>
      <c r="H1" s="48"/>
      <c r="I1" s="48"/>
      <c r="J1" s="48"/>
      <c r="K1" s="48"/>
      <c r="L1" s="49"/>
    </row>
    <row r="2" spans="1:12" ht="56.25" customHeight="1" x14ac:dyDescent="0.15">
      <c r="A2" s="21" t="s">
        <v>29</v>
      </c>
      <c r="B2" s="57" t="s">
        <v>23</v>
      </c>
      <c r="C2" s="59"/>
      <c r="D2" s="59"/>
      <c r="E2" s="58"/>
      <c r="F2" s="38" t="s">
        <v>50</v>
      </c>
      <c r="G2" s="38" t="s">
        <v>51</v>
      </c>
      <c r="H2" s="38" t="s">
        <v>52</v>
      </c>
      <c r="I2" s="38" t="s">
        <v>53</v>
      </c>
      <c r="J2" s="38" t="s">
        <v>54</v>
      </c>
      <c r="K2" s="37" t="s">
        <v>55</v>
      </c>
      <c r="L2" s="20"/>
    </row>
    <row r="3" spans="1:12" s="12" customFormat="1" ht="37.5" customHeight="1" x14ac:dyDescent="0.15">
      <c r="A3" s="21" t="s">
        <v>3</v>
      </c>
      <c r="B3" s="22" t="s">
        <v>46</v>
      </c>
      <c r="C3" s="22" t="s">
        <v>47</v>
      </c>
      <c r="D3" s="22" t="s">
        <v>48</v>
      </c>
      <c r="E3" s="22" t="s">
        <v>49</v>
      </c>
      <c r="F3" s="22" t="s">
        <v>58</v>
      </c>
      <c r="G3" s="22" t="s">
        <v>56</v>
      </c>
      <c r="H3" s="22" t="s">
        <v>57</v>
      </c>
      <c r="I3" s="22" t="s">
        <v>59</v>
      </c>
      <c r="J3" s="22" t="s">
        <v>60</v>
      </c>
      <c r="K3" s="22" t="s">
        <v>61</v>
      </c>
      <c r="L3" s="23" t="s">
        <v>0</v>
      </c>
    </row>
    <row r="4" spans="1:12" s="8" customFormat="1" ht="36" x14ac:dyDescent="0.15">
      <c r="A4" s="1">
        <f t="shared" ref="A4:A19" ca="1" si="0">IF(ISBLANK(C4),"-",COUNT(OFFSET(A$3,0,0,ROW()-ROW(A$3)))+1)</f>
        <v>1</v>
      </c>
      <c r="B4" s="45" t="s">
        <v>275</v>
      </c>
      <c r="C4" s="39" t="s">
        <v>284</v>
      </c>
      <c r="D4" s="4" t="s">
        <v>272</v>
      </c>
      <c r="E4" s="5" t="s">
        <v>1</v>
      </c>
      <c r="F4" s="19" t="s">
        <v>334</v>
      </c>
      <c r="G4" s="19" t="s">
        <v>334</v>
      </c>
      <c r="H4" s="19" t="s">
        <v>70</v>
      </c>
      <c r="I4" s="19" t="s">
        <v>70</v>
      </c>
      <c r="J4" s="19" t="s">
        <v>70</v>
      </c>
      <c r="K4" s="45" t="s">
        <v>70</v>
      </c>
      <c r="L4" s="7"/>
    </row>
    <row r="5" spans="1:12" s="8" customFormat="1" ht="27.75" customHeight="1" x14ac:dyDescent="0.15">
      <c r="A5" s="1">
        <f t="shared" ref="A5" ca="1" si="1">IF(ISBLANK(C5),"-",COUNT(OFFSET(A$3,0,0,ROW()-ROW(A$3)))+1)</f>
        <v>2</v>
      </c>
      <c r="B5" s="45" t="s">
        <v>275</v>
      </c>
      <c r="C5" s="46" t="s">
        <v>280</v>
      </c>
      <c r="D5" s="4" t="s">
        <v>274</v>
      </c>
      <c r="E5" s="5" t="s">
        <v>1</v>
      </c>
      <c r="F5" s="19" t="s">
        <v>334</v>
      </c>
      <c r="G5" s="19" t="s">
        <v>334</v>
      </c>
      <c r="H5" s="19" t="s">
        <v>70</v>
      </c>
      <c r="I5" s="19" t="s">
        <v>70</v>
      </c>
      <c r="J5" s="19" t="s">
        <v>70</v>
      </c>
      <c r="K5" s="45" t="s">
        <v>70</v>
      </c>
      <c r="L5" s="7"/>
    </row>
    <row r="6" spans="1:12" s="8" customFormat="1" ht="27.75" customHeight="1" x14ac:dyDescent="0.15">
      <c r="A6" s="1">
        <f t="shared" ref="A6" ca="1" si="2">IF(ISBLANK(C6),"-",COUNT(OFFSET(A$3,0,0,ROW()-ROW(A$3)))+1)</f>
        <v>3</v>
      </c>
      <c r="B6" s="45" t="s">
        <v>275</v>
      </c>
      <c r="C6" s="46" t="s">
        <v>283</v>
      </c>
      <c r="D6" s="4" t="s">
        <v>276</v>
      </c>
      <c r="E6" s="5" t="s">
        <v>1</v>
      </c>
      <c r="F6" s="19" t="s">
        <v>334</v>
      </c>
      <c r="G6" s="19" t="s">
        <v>334</v>
      </c>
      <c r="H6" s="19" t="s">
        <v>70</v>
      </c>
      <c r="I6" s="19" t="s">
        <v>70</v>
      </c>
      <c r="J6" s="19" t="s">
        <v>70</v>
      </c>
      <c r="K6" s="45" t="s">
        <v>70</v>
      </c>
      <c r="L6" s="7"/>
    </row>
    <row r="7" spans="1:12" s="8" customFormat="1" ht="27.75" customHeight="1" x14ac:dyDescent="0.15">
      <c r="A7" s="1">
        <f t="shared" ref="A7" ca="1" si="3">IF(ISBLANK(C7),"-",COUNT(OFFSET(A$3,0,0,ROW()-ROW(A$3)))+1)</f>
        <v>4</v>
      </c>
      <c r="B7" s="45" t="s">
        <v>275</v>
      </c>
      <c r="C7" s="46" t="s">
        <v>282</v>
      </c>
      <c r="D7" s="4" t="s">
        <v>277</v>
      </c>
      <c r="E7" s="5" t="s">
        <v>1</v>
      </c>
      <c r="F7" s="19" t="s">
        <v>334</v>
      </c>
      <c r="G7" s="19" t="s">
        <v>334</v>
      </c>
      <c r="H7" s="19" t="s">
        <v>70</v>
      </c>
      <c r="I7" s="19" t="s">
        <v>70</v>
      </c>
      <c r="J7" s="19" t="s">
        <v>70</v>
      </c>
      <c r="K7" s="45" t="s">
        <v>70</v>
      </c>
      <c r="L7" s="7"/>
    </row>
    <row r="8" spans="1:12" s="8" customFormat="1" ht="27.75" customHeight="1" x14ac:dyDescent="0.15">
      <c r="A8" s="1">
        <f t="shared" ref="A8:A9" ca="1" si="4">IF(ISBLANK(C8),"-",COUNT(OFFSET(A$3,0,0,ROW()-ROW(A$3)))+1)</f>
        <v>5</v>
      </c>
      <c r="B8" s="45" t="s">
        <v>275</v>
      </c>
      <c r="C8" s="46" t="s">
        <v>281</v>
      </c>
      <c r="D8" s="4" t="s">
        <v>278</v>
      </c>
      <c r="E8" s="5" t="s">
        <v>1</v>
      </c>
      <c r="F8" s="19" t="s">
        <v>334</v>
      </c>
      <c r="G8" s="19" t="s">
        <v>334</v>
      </c>
      <c r="H8" s="19" t="s">
        <v>70</v>
      </c>
      <c r="I8" s="19" t="s">
        <v>70</v>
      </c>
      <c r="J8" s="19" t="s">
        <v>70</v>
      </c>
      <c r="K8" s="45" t="s">
        <v>70</v>
      </c>
      <c r="L8" s="7"/>
    </row>
    <row r="9" spans="1:12" s="8" customFormat="1" ht="27.75" customHeight="1" x14ac:dyDescent="0.15">
      <c r="A9" s="1">
        <f t="shared" ca="1" si="4"/>
        <v>6</v>
      </c>
      <c r="B9" s="45" t="s">
        <v>273</v>
      </c>
      <c r="C9" s="46" t="s">
        <v>285</v>
      </c>
      <c r="D9" s="4" t="s">
        <v>279</v>
      </c>
      <c r="E9" s="5" t="s">
        <v>1</v>
      </c>
      <c r="F9" s="19" t="s">
        <v>334</v>
      </c>
      <c r="G9" s="19" t="s">
        <v>334</v>
      </c>
      <c r="H9" s="19" t="s">
        <v>70</v>
      </c>
      <c r="I9" s="19" t="s">
        <v>70</v>
      </c>
      <c r="J9" s="19" t="s">
        <v>70</v>
      </c>
      <c r="K9" s="45" t="s">
        <v>70</v>
      </c>
      <c r="L9" s="7"/>
    </row>
    <row r="10" spans="1:12" s="8" customFormat="1" ht="27.75" customHeight="1" x14ac:dyDescent="0.15">
      <c r="A10" s="1" t="str">
        <f t="shared" ca="1" si="0"/>
        <v>-</v>
      </c>
      <c r="B10" s="10"/>
      <c r="C10" s="10"/>
      <c r="D10" s="10"/>
      <c r="E10" s="13"/>
      <c r="F10" s="19"/>
      <c r="G10" s="19"/>
      <c r="H10" s="19"/>
      <c r="I10" s="19"/>
      <c r="J10" s="19"/>
      <c r="K10" s="6"/>
      <c r="L10" s="7"/>
    </row>
    <row r="11" spans="1:12" s="8" customFormat="1" ht="20.100000000000001" customHeight="1" x14ac:dyDescent="0.15">
      <c r="A11" s="50" t="s">
        <v>31</v>
      </c>
      <c r="B11" s="51"/>
      <c r="C11" s="51"/>
      <c r="D11" s="51"/>
      <c r="E11" s="51"/>
      <c r="F11" s="51"/>
      <c r="G11" s="51"/>
      <c r="H11" s="51"/>
      <c r="I11" s="51"/>
      <c r="J11" s="51"/>
      <c r="K11" s="51"/>
      <c r="L11" s="52"/>
    </row>
    <row r="12" spans="1:12" s="14" customFormat="1" ht="20.100000000000001" customHeight="1" x14ac:dyDescent="0.15">
      <c r="A12" s="34" t="str">
        <f ca="1">IF(ISBLANK(C12),"-",COUNT(OFFSET(A$3,0,0,ROW()-ROW(A$3)))+1)</f>
        <v>-</v>
      </c>
      <c r="B12" s="35" t="s">
        <v>62</v>
      </c>
      <c r="C12" s="26"/>
      <c r="D12" s="26"/>
      <c r="E12" s="26"/>
      <c r="F12" s="33">
        <f t="shared" ref="F12:K12" si="5">COUNTIF(F4:F10,"原需求已完成")</f>
        <v>0</v>
      </c>
      <c r="G12" s="33">
        <f t="shared" si="5"/>
        <v>0</v>
      </c>
      <c r="H12" s="33">
        <f t="shared" si="5"/>
        <v>6</v>
      </c>
      <c r="I12" s="33">
        <f t="shared" si="5"/>
        <v>6</v>
      </c>
      <c r="J12" s="33">
        <f t="shared" si="5"/>
        <v>6</v>
      </c>
      <c r="K12" s="33">
        <f t="shared" si="5"/>
        <v>6</v>
      </c>
      <c r="L12" s="28"/>
    </row>
    <row r="13" spans="1:12" s="17" customFormat="1" ht="20.100000000000001" customHeight="1" x14ac:dyDescent="0.2">
      <c r="A13" s="34" t="str">
        <f t="shared" ca="1" si="0"/>
        <v>-</v>
      </c>
      <c r="B13" s="35" t="s">
        <v>63</v>
      </c>
      <c r="C13" s="27"/>
      <c r="D13" s="27"/>
      <c r="E13" s="27"/>
      <c r="F13" s="32">
        <f t="shared" ref="F13:K13" si="6">COUNTIF(F4:F10,"原需求未完成")</f>
        <v>0</v>
      </c>
      <c r="G13" s="32">
        <f t="shared" si="6"/>
        <v>0</v>
      </c>
      <c r="H13" s="32">
        <f t="shared" si="6"/>
        <v>0</v>
      </c>
      <c r="I13" s="32">
        <f t="shared" si="6"/>
        <v>0</v>
      </c>
      <c r="J13" s="32">
        <f t="shared" si="6"/>
        <v>0</v>
      </c>
      <c r="K13" s="32">
        <f t="shared" si="6"/>
        <v>0</v>
      </c>
      <c r="L13" s="29"/>
    </row>
    <row r="14" spans="1:12" s="17" customFormat="1" ht="21.95" customHeight="1" x14ac:dyDescent="0.2">
      <c r="A14" s="30" t="str">
        <f t="shared" ca="1" si="0"/>
        <v>-</v>
      </c>
      <c r="B14" s="31" t="s">
        <v>64</v>
      </c>
      <c r="C14" s="28"/>
      <c r="D14" s="28"/>
      <c r="E14" s="28"/>
      <c r="F14" s="36">
        <f t="shared" ref="F14:K14" si="7">COUNTIF(F4:F10,"需求新增-已完成")</f>
        <v>0</v>
      </c>
      <c r="G14" s="36">
        <f t="shared" si="7"/>
        <v>0</v>
      </c>
      <c r="H14" s="36">
        <f t="shared" si="7"/>
        <v>0</v>
      </c>
      <c r="I14" s="36">
        <f t="shared" si="7"/>
        <v>0</v>
      </c>
      <c r="J14" s="36">
        <f t="shared" si="7"/>
        <v>0</v>
      </c>
      <c r="K14" s="36">
        <f t="shared" si="7"/>
        <v>0</v>
      </c>
      <c r="L14" s="27"/>
    </row>
    <row r="15" spans="1:12" s="17" customFormat="1" ht="21.95" customHeight="1" x14ac:dyDescent="0.2">
      <c r="A15" s="30" t="str">
        <f t="shared" ca="1" si="0"/>
        <v>-</v>
      </c>
      <c r="B15" s="31" t="s">
        <v>65</v>
      </c>
      <c r="C15" s="29"/>
      <c r="D15" s="29"/>
      <c r="E15" s="29"/>
      <c r="F15" s="36">
        <f t="shared" ref="F15:K15" si="8">COUNTIF(F4:F10,"需求新增-未完成")</f>
        <v>0</v>
      </c>
      <c r="G15" s="36">
        <f t="shared" si="8"/>
        <v>0</v>
      </c>
      <c r="H15" s="36">
        <f t="shared" si="8"/>
        <v>0</v>
      </c>
      <c r="I15" s="36">
        <f t="shared" si="8"/>
        <v>0</v>
      </c>
      <c r="J15" s="36">
        <f t="shared" si="8"/>
        <v>0</v>
      </c>
      <c r="K15" s="36">
        <f t="shared" si="8"/>
        <v>0</v>
      </c>
      <c r="L15" s="28"/>
    </row>
    <row r="16" spans="1:12" s="17" customFormat="1" ht="21.95" customHeight="1" x14ac:dyDescent="0.2">
      <c r="A16" s="30" t="str">
        <f t="shared" ca="1" si="0"/>
        <v>-</v>
      </c>
      <c r="B16" s="31" t="s">
        <v>66</v>
      </c>
      <c r="C16" s="27"/>
      <c r="D16" s="27"/>
      <c r="E16" s="27"/>
      <c r="F16" s="36">
        <f t="shared" ref="F16:K16" si="9">COUNTIF(F4:F10,"需求修改-已完成")</f>
        <v>0</v>
      </c>
      <c r="G16" s="36">
        <f t="shared" si="9"/>
        <v>0</v>
      </c>
      <c r="H16" s="36">
        <f t="shared" si="9"/>
        <v>0</v>
      </c>
      <c r="I16" s="36">
        <f t="shared" si="9"/>
        <v>0</v>
      </c>
      <c r="J16" s="36">
        <f t="shared" si="9"/>
        <v>0</v>
      </c>
      <c r="K16" s="36">
        <f t="shared" si="9"/>
        <v>0</v>
      </c>
      <c r="L16" s="29"/>
    </row>
    <row r="17" spans="1:12" s="17" customFormat="1" ht="21.95" customHeight="1" x14ac:dyDescent="0.2">
      <c r="A17" s="30" t="str">
        <f t="shared" ca="1" si="0"/>
        <v>-</v>
      </c>
      <c r="B17" s="31" t="s">
        <v>68</v>
      </c>
      <c r="C17" s="28"/>
      <c r="D17" s="28"/>
      <c r="E17" s="28"/>
      <c r="F17" s="36">
        <f t="shared" ref="F17:K17" si="10">COUNTIF(F4:F10,"需求修改-未完成")</f>
        <v>0</v>
      </c>
      <c r="G17" s="36">
        <f t="shared" si="10"/>
        <v>0</v>
      </c>
      <c r="H17" s="36">
        <f t="shared" si="10"/>
        <v>0</v>
      </c>
      <c r="I17" s="36">
        <f t="shared" si="10"/>
        <v>0</v>
      </c>
      <c r="J17" s="36">
        <f t="shared" si="10"/>
        <v>0</v>
      </c>
      <c r="K17" s="36">
        <f t="shared" si="10"/>
        <v>0</v>
      </c>
      <c r="L17" s="27"/>
    </row>
    <row r="18" spans="1:12" s="17" customFormat="1" ht="21.95" customHeight="1" x14ac:dyDescent="0.2">
      <c r="A18" s="30" t="str">
        <f t="shared" ca="1" si="0"/>
        <v>-</v>
      </c>
      <c r="B18" s="31" t="s">
        <v>67</v>
      </c>
      <c r="C18" s="29"/>
      <c r="D18" s="29"/>
      <c r="E18" s="29"/>
      <c r="F18" s="36">
        <f t="shared" ref="F18:K18" si="11">COUNTIF(F4:F10,"需求删除-已完成")</f>
        <v>0</v>
      </c>
      <c r="G18" s="36">
        <f t="shared" si="11"/>
        <v>0</v>
      </c>
      <c r="H18" s="36">
        <f t="shared" si="11"/>
        <v>0</v>
      </c>
      <c r="I18" s="36">
        <f t="shared" si="11"/>
        <v>0</v>
      </c>
      <c r="J18" s="36">
        <f t="shared" si="11"/>
        <v>0</v>
      </c>
      <c r="K18" s="36">
        <f t="shared" si="11"/>
        <v>0</v>
      </c>
      <c r="L18" s="28"/>
    </row>
    <row r="19" spans="1:12" s="17" customFormat="1" ht="21.95" customHeight="1" x14ac:dyDescent="0.2">
      <c r="A19" s="30" t="str">
        <f t="shared" ca="1" si="0"/>
        <v>-</v>
      </c>
      <c r="B19" s="31" t="s">
        <v>69</v>
      </c>
      <c r="C19" s="27"/>
      <c r="D19" s="27"/>
      <c r="E19" s="27"/>
      <c r="F19" s="36">
        <f t="shared" ref="F19:K19" si="12">COUNTIF(F4:F15,"需求删除-未完成")</f>
        <v>0</v>
      </c>
      <c r="G19" s="36">
        <f t="shared" si="12"/>
        <v>0</v>
      </c>
      <c r="H19" s="36">
        <f t="shared" si="12"/>
        <v>0</v>
      </c>
      <c r="I19" s="36">
        <f t="shared" si="12"/>
        <v>0</v>
      </c>
      <c r="J19" s="36">
        <f t="shared" si="12"/>
        <v>0</v>
      </c>
      <c r="K19" s="36">
        <f t="shared" si="12"/>
        <v>0</v>
      </c>
      <c r="L19" s="29"/>
    </row>
    <row r="20" spans="1:12" ht="22.5" customHeight="1" x14ac:dyDescent="0.15">
      <c r="A20" s="53"/>
      <c r="B20" s="54"/>
      <c r="C20" s="54"/>
      <c r="D20" s="54"/>
      <c r="E20" s="54"/>
      <c r="F20" s="54"/>
      <c r="G20" s="54"/>
      <c r="H20" s="54"/>
      <c r="I20" s="54"/>
      <c r="J20" s="54"/>
      <c r="K20" s="54"/>
      <c r="L20" s="54"/>
    </row>
    <row r="21" spans="1:12" x14ac:dyDescent="0.15">
      <c r="B21" s="11"/>
      <c r="C21" s="11"/>
      <c r="D21" s="11"/>
      <c r="E21" s="11"/>
    </row>
    <row r="22" spans="1:12" x14ac:dyDescent="0.15">
      <c r="B22" s="11"/>
      <c r="C22" s="11"/>
      <c r="D22" s="11"/>
      <c r="E22" s="11"/>
    </row>
    <row r="23" spans="1:12" x14ac:dyDescent="0.15">
      <c r="B23" s="11"/>
      <c r="C23" s="11"/>
      <c r="D23" s="11"/>
      <c r="E23" s="11"/>
    </row>
    <row r="24" spans="1:12" x14ac:dyDescent="0.15">
      <c r="B24" s="11"/>
      <c r="C24" s="11"/>
      <c r="D24" s="11"/>
      <c r="E24" s="11"/>
    </row>
    <row r="25" spans="1:12" x14ac:dyDescent="0.15">
      <c r="B25" s="11"/>
      <c r="C25" s="11"/>
      <c r="D25" s="11"/>
      <c r="E25" s="11"/>
    </row>
    <row r="26" spans="1:12" x14ac:dyDescent="0.15">
      <c r="B26" s="11"/>
      <c r="C26" s="11"/>
      <c r="D26" s="11"/>
      <c r="E26" s="11"/>
    </row>
    <row r="27" spans="1:12" x14ac:dyDescent="0.15">
      <c r="B27" s="11"/>
      <c r="C27" s="11"/>
      <c r="D27" s="11"/>
      <c r="E27" s="11"/>
    </row>
    <row r="28" spans="1:12" x14ac:dyDescent="0.15">
      <c r="B28" s="11"/>
      <c r="C28" s="11"/>
      <c r="D28" s="11"/>
      <c r="E28" s="11"/>
    </row>
    <row r="29" spans="1:12" x14ac:dyDescent="0.15">
      <c r="B29" s="11"/>
      <c r="C29" s="11"/>
      <c r="D29" s="11"/>
      <c r="E29" s="11"/>
    </row>
    <row r="30" spans="1:12" x14ac:dyDescent="0.15">
      <c r="B30" s="11"/>
      <c r="C30" s="11"/>
      <c r="D30" s="11"/>
      <c r="E30" s="11"/>
    </row>
    <row r="31" spans="1:12" x14ac:dyDescent="0.15">
      <c r="B31" s="11"/>
      <c r="C31" s="11"/>
      <c r="D31" s="11"/>
      <c r="E31" s="11"/>
    </row>
    <row r="32" spans="1:12" x14ac:dyDescent="0.15">
      <c r="B32" s="11"/>
      <c r="C32" s="11"/>
      <c r="D32" s="11"/>
      <c r="E32" s="11"/>
    </row>
    <row r="33" spans="2:5" x14ac:dyDescent="0.15">
      <c r="B33" s="11"/>
      <c r="C33" s="11"/>
      <c r="D33" s="11"/>
      <c r="E33" s="11"/>
    </row>
    <row r="34" spans="2:5" x14ac:dyDescent="0.15">
      <c r="B34" s="11"/>
      <c r="C34" s="11"/>
      <c r="D34" s="11"/>
      <c r="E34" s="11"/>
    </row>
    <row r="35" spans="2:5" x14ac:dyDescent="0.15">
      <c r="B35" s="11"/>
      <c r="C35" s="11"/>
      <c r="D35" s="11"/>
      <c r="E35" s="11"/>
    </row>
    <row r="36" spans="2:5" x14ac:dyDescent="0.15">
      <c r="B36" s="11"/>
      <c r="C36" s="11"/>
      <c r="D36" s="11"/>
      <c r="E36" s="11"/>
    </row>
    <row r="37" spans="2:5" x14ac:dyDescent="0.15">
      <c r="B37" s="11"/>
      <c r="C37" s="11"/>
      <c r="D37" s="11"/>
      <c r="E37" s="11"/>
    </row>
    <row r="38" spans="2:5" x14ac:dyDescent="0.15">
      <c r="B38" s="11"/>
      <c r="C38" s="11"/>
      <c r="D38" s="11"/>
      <c r="E38" s="11"/>
    </row>
    <row r="39" spans="2:5" x14ac:dyDescent="0.15">
      <c r="B39" s="11"/>
      <c r="C39" s="11"/>
      <c r="D39" s="11"/>
      <c r="E39" s="11"/>
    </row>
    <row r="40" spans="2:5" x14ac:dyDescent="0.15">
      <c r="B40" s="11"/>
      <c r="C40" s="11"/>
      <c r="D40" s="11"/>
      <c r="E40" s="11"/>
    </row>
    <row r="41" spans="2:5" x14ac:dyDescent="0.15">
      <c r="B41" s="11"/>
      <c r="C41" s="11"/>
      <c r="D41" s="11"/>
      <c r="E41" s="11"/>
    </row>
    <row r="42" spans="2:5" x14ac:dyDescent="0.15">
      <c r="B42" s="11"/>
      <c r="C42" s="11"/>
      <c r="D42" s="11"/>
      <c r="E42" s="11"/>
    </row>
    <row r="43" spans="2:5" x14ac:dyDescent="0.15">
      <c r="B43" s="11"/>
      <c r="C43" s="11"/>
      <c r="D43" s="11"/>
      <c r="E43" s="11"/>
    </row>
    <row r="44" spans="2:5" x14ac:dyDescent="0.15">
      <c r="B44" s="11"/>
      <c r="C44" s="11"/>
      <c r="D44" s="11"/>
      <c r="E44" s="11"/>
    </row>
    <row r="45" spans="2:5" x14ac:dyDescent="0.15">
      <c r="B45" s="11"/>
      <c r="C45" s="11"/>
      <c r="D45" s="11"/>
      <c r="E45" s="11"/>
    </row>
    <row r="46" spans="2:5" x14ac:dyDescent="0.15">
      <c r="B46" s="11"/>
      <c r="C46" s="11"/>
      <c r="D46" s="11"/>
      <c r="E46" s="11"/>
    </row>
  </sheetData>
  <mergeCells count="4">
    <mergeCell ref="A11:L11"/>
    <mergeCell ref="A20:L20"/>
    <mergeCell ref="A1:L1"/>
    <mergeCell ref="B2:E2"/>
  </mergeCells>
  <phoneticPr fontId="13" type="noConversion"/>
  <dataValidations count="2">
    <dataValidation type="list" allowBlank="1" showInputMessage="1" showErrorMessage="1" sqref="E4:E10">
      <formula1>"高,中,低"</formula1>
    </dataValidation>
    <dataValidation type="list" allowBlank="1" showInputMessage="1" showErrorMessage="1" sqref="H4:K10 F10:G10">
      <formula1>"原需求已完成,原需求未完成,需求新增-已完成,需求新增-未完成,需求修改-已完成,需求修改-未完成,需求删除-已完成,需求删除-未完成"</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 功能性需求状态跟踪表</vt:lpstr>
      <vt:lpstr>2. 非功能性需求跟踪表</vt:lpstr>
    </vt:vector>
  </TitlesOfParts>
  <Company>comtop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AutoBVT</cp:lastModifiedBy>
  <dcterms:created xsi:type="dcterms:W3CDTF">2003-11-04T02:28:05Z</dcterms:created>
  <dcterms:modified xsi:type="dcterms:W3CDTF">2018-10-27T05:49:23Z</dcterms:modified>
</cp:coreProperties>
</file>