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30" windowWidth="15360" windowHeight="7845" tabRatio="728" activeTab="3"/>
  </bookViews>
  <sheets>
    <sheet name="使用说明" sheetId="8" r:id="rId1"/>
    <sheet name="评审计划" sheetId="4" r:id="rId2"/>
    <sheet name="预评审记录汇总" sheetId="5" r:id="rId3"/>
    <sheet name="评审报告" sheetId="7" r:id="rId4"/>
  </sheets>
  <definedNames>
    <definedName name="_Toc505308721" localSheetId="1">评审计划!#REF!</definedName>
    <definedName name="NumberHead">预评审记录汇总!$A$7</definedName>
    <definedName name="OLE_LINK1" localSheetId="3">评审报告!$A$35</definedName>
    <definedName name="PreReviewEffort">预评审记录汇总!$F$5</definedName>
    <definedName name="PreReviewerHead">预评审记录汇总!$B$7</definedName>
    <definedName name="PreReviewPositionHead">预评审记录汇总!$D$7</definedName>
    <definedName name="PreReviewProblemsHead">预评审记录汇总!$E$7</definedName>
    <definedName name="_xlnm.Print_Titles" localSheetId="3">评审报告!$16:$16</definedName>
    <definedName name="_xlnm.Print_Titles" localSheetId="2">预评审记录汇总!$7:$7</definedName>
    <definedName name="Reviewer">预评审记录汇总!$E$4</definedName>
    <definedName name="RightBottom">预评审记录汇总!$F$18</definedName>
  </definedNames>
  <calcPr calcId="145621"/>
</workbook>
</file>

<file path=xl/calcChain.xml><?xml version="1.0" encoding="utf-8"?>
<calcChain xmlns="http://schemas.openxmlformats.org/spreadsheetml/2006/main">
  <c r="D9" i="7" l="1"/>
  <c r="H14" i="7" l="1"/>
  <c r="D13" i="7"/>
  <c r="L12" i="7"/>
  <c r="H12" i="7"/>
  <c r="J10" i="7" s="1"/>
  <c r="L11" i="7"/>
  <c r="D11" i="7"/>
  <c r="L10" i="7"/>
  <c r="D10" i="7"/>
  <c r="L9" i="7"/>
  <c r="L8" i="7"/>
  <c r="A23" i="8"/>
  <c r="A22" i="8"/>
  <c r="A21" i="8"/>
  <c r="A20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J9" i="7" l="1"/>
  <c r="D12" i="7"/>
  <c r="J8" i="7"/>
  <c r="J11" i="7"/>
  <c r="L13" i="7"/>
  <c r="D14" i="7" s="1"/>
  <c r="M11" i="7" l="1"/>
  <c r="M8" i="7"/>
  <c r="M10" i="7"/>
  <c r="H13" i="7"/>
  <c r="M12" i="7"/>
  <c r="M9" i="7"/>
</calcChain>
</file>

<file path=xl/comments1.xml><?xml version="1.0" encoding="utf-8"?>
<comments xmlns="http://schemas.openxmlformats.org/spreadsheetml/2006/main">
  <authors>
    <author>fuyanhua</author>
  </authors>
  <commentList>
    <comment ref="E4" authorId="0">
      <text>
        <r>
          <rPr>
            <b/>
            <sz val="9"/>
            <rFont val="宋体"/>
            <charset val="134"/>
          </rPr>
          <t>如要是测试需求分析或者测试用例，请选择单位（行），如果是</t>
        </r>
        <r>
          <rPr>
            <b/>
            <sz val="9"/>
            <rFont val="Tahoma"/>
          </rPr>
          <t>WORD</t>
        </r>
        <r>
          <rPr>
            <b/>
            <sz val="9"/>
            <rFont val="宋体"/>
            <charset val="134"/>
          </rPr>
          <t>的格式的文档请选择单位</t>
        </r>
        <r>
          <rPr>
            <b/>
            <sz val="9"/>
            <rFont val="Tahoma"/>
          </rPr>
          <t>(</t>
        </r>
        <r>
          <rPr>
            <b/>
            <sz val="9"/>
            <rFont val="宋体"/>
            <charset val="134"/>
          </rPr>
          <t>页</t>
        </r>
        <r>
          <rPr>
            <b/>
            <sz val="9"/>
            <rFont val="Tahoma"/>
          </rPr>
          <t>)</t>
        </r>
        <r>
          <rPr>
            <sz val="9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<sst xmlns="http://schemas.openxmlformats.org/spreadsheetml/2006/main" count="276" uniqueCount="165">
  <si>
    <t>使用说明</t>
  </si>
  <si>
    <t>本文档用于计划评审、汇总预评审记录、记录和跟踪评审中发现的问题并跟踪直到闭合。</t>
  </si>
  <si>
    <t>“评审计划”页面用于计划评审工作。评审组长编制评审计划，并记入本页面。以下是该页面的使用说明。</t>
  </si>
  <si>
    <t>“评审次数”栏用于记录这个评审对象的累计评审次数。</t>
  </si>
  <si>
    <t>“评审对象规模”栏用于记录评审对象的大小。代码的单位是 行、设计书的单位是 页、测试用例的单位是 条。</t>
  </si>
  <si>
    <t>预评审预计需要时间-这个字段说明对这个评审对象做预评审可能需要花费的时间，供评审员预评审时参考。</t>
  </si>
  <si>
    <t>“必需参加”栏用于指定评审人员是否必须参加本次评审，有效值为“是”或“否”。 当这个字段为"是"时，指定人员必须参加评审会议；如其不参加，评审会议将延期。</t>
  </si>
  <si>
    <t>“须使用检查单”栏用于指定评审人员是否必须使用评审检查单，有效值为“是”或“否”。 当这个字段为"是"时，指定人员必须使用评审检查单，并提交填写有检查结果的评审检查单。</t>
  </si>
  <si>
    <t>“负责评审部分”栏仅用于在对评审对象进行分工评审时说明各评审人员的分工。</t>
  </si>
  <si>
    <t>“其它”栏用于说明有关这次评审其它应注意的事项。</t>
  </si>
  <si>
    <t>“预评审记录汇总”页面用于将各评审人员的预评审记录汇总在一起。记录员在评审会议前汇总所有评审人员提交的预评审记录，并记入本页面。以下是该页面的相关说明。</t>
  </si>
  <si>
    <t>请注意保持本页面以及 预评审记录 页面的格式。</t>
  </si>
  <si>
    <t>本页面的问题记录部分的白色行必须不少于1行(无论是空白，还是记录了问题)。</t>
  </si>
  <si>
    <t>“评审报告”页面用于记录和跟踪评审中发现的问题。以下是该页面的相关说明。</t>
  </si>
  <si>
    <t>第一个表格，评审组长 填写本次评审的基本信息。</t>
  </si>
  <si>
    <t>浅青绿色的单元格中保存有公式，请不要修改或删除。</t>
  </si>
  <si>
    <t>请不要修改或删除灰色单元格。</t>
  </si>
  <si>
    <t>由于使用了自定义函数以实现自动计算，必须启用宏。请使用菜单 工具 - 宏 - 安全性 将安全性设为 中；在打开本文档收到 安全警告 时请选择 启用宏。</t>
  </si>
  <si>
    <t>由于使用了特殊的自动计算，打开本文档后即使不做任何修改，关闭文档时也会收到是否保存的提示。</t>
  </si>
  <si>
    <t>评审计划</t>
  </si>
  <si>
    <t>项目</t>
  </si>
  <si>
    <t>评审类型</t>
  </si>
  <si>
    <t>正式评审</t>
  </si>
  <si>
    <t>预备会议时间</t>
  </si>
  <si>
    <t>预备会议预计持续时间</t>
  </si>
  <si>
    <t>预备会议地点</t>
  </si>
  <si>
    <t>评审对象及版本</t>
  </si>
  <si>
    <t>评审次数</t>
  </si>
  <si>
    <t>文档页数</t>
  </si>
  <si>
    <t>页</t>
  </si>
  <si>
    <t>预评审预计需要时间</t>
  </si>
  <si>
    <t>预评审记录提交期限</t>
  </si>
  <si>
    <t>评审会议开始时间</t>
  </si>
  <si>
    <t>评审会议预计持续时间</t>
  </si>
  <si>
    <t>评审会议地点</t>
  </si>
  <si>
    <t>参照资料</t>
  </si>
  <si>
    <r>
      <rPr>
        <sz val="11"/>
        <rFont val="SimSun"/>
        <charset val="134"/>
      </rPr>
      <t>(</t>
    </r>
    <r>
      <rPr>
        <sz val="11"/>
        <color indexed="12"/>
        <rFont val="SimSun"/>
        <charset val="134"/>
      </rPr>
      <t>如果有预评审中要参照的资料，就在这里予以简要说明。</t>
    </r>
    <r>
      <rPr>
        <sz val="11"/>
        <rFont val="SimSun"/>
        <charset val="134"/>
      </rPr>
      <t>)</t>
    </r>
  </si>
  <si>
    <t>评审人员</t>
  </si>
  <si>
    <t>姓名</t>
  </si>
  <si>
    <t>项目角色</t>
  </si>
  <si>
    <t>评审角色</t>
  </si>
  <si>
    <t>必须
参加</t>
  </si>
  <si>
    <t>须使用
检查单</t>
  </si>
  <si>
    <t>负责评审部分
(仅在要对评审对象进行分工评审时才须填写)</t>
  </si>
  <si>
    <t>否</t>
  </si>
  <si>
    <t>其它</t>
  </si>
  <si>
    <t>通知日期</t>
  </si>
  <si>
    <t>注：角色包括评审组长、评审员、作者、读者、记录者。如兼任多个角色在输入时请用“，”号分隔。</t>
  </si>
  <si>
    <t>预评审记录汇总</t>
  </si>
  <si>
    <t>评审日期</t>
  </si>
  <si>
    <t>评审产品及版本</t>
  </si>
  <si>
    <t>预评审工作量</t>
  </si>
  <si>
    <t>备注</t>
  </si>
  <si>
    <t>序号</t>
  </si>
  <si>
    <t>评审人</t>
  </si>
  <si>
    <t>问题类型</t>
  </si>
  <si>
    <t>位置</t>
  </si>
  <si>
    <t>问题点描述</t>
  </si>
  <si>
    <t>其他</t>
  </si>
  <si>
    <t>评审报告</t>
  </si>
  <si>
    <t>项目名称</t>
  </si>
  <si>
    <t>项目阶段</t>
  </si>
  <si>
    <t>设计阶段</t>
  </si>
  <si>
    <t>行</t>
  </si>
  <si>
    <t>持续时间</t>
  </si>
  <si>
    <t>参加人员</t>
  </si>
  <si>
    <t>开始时间</t>
  </si>
  <si>
    <t>结束时间</t>
  </si>
  <si>
    <t>性能分析</t>
  </si>
  <si>
    <t>工作量统计</t>
  </si>
  <si>
    <t>严重性统计</t>
  </si>
  <si>
    <t>评审会议确定的问题数</t>
  </si>
  <si>
    <t>评审策划工作量(人时)</t>
  </si>
  <si>
    <t>P1（致命）</t>
  </si>
  <si>
    <t>会前发现的有效问题数</t>
  </si>
  <si>
    <t>预评审工作量(人时)</t>
  </si>
  <si>
    <t>P2（严重）</t>
  </si>
  <si>
    <t>预评审有效性</t>
  </si>
  <si>
    <t>评审会议工作量(人时)</t>
  </si>
  <si>
    <t>P3（一般）</t>
  </si>
  <si>
    <t>预评审效率</t>
  </si>
  <si>
    <t>跟踪工作量(人时)</t>
  </si>
  <si>
    <t>P4（微小）</t>
  </si>
  <si>
    <t>评审效率</t>
  </si>
  <si>
    <t>合计(人时)</t>
  </si>
  <si>
    <t>P5(建议)</t>
  </si>
  <si>
    <t>评审会议速度</t>
  </si>
  <si>
    <t>评审缺陷密度</t>
  </si>
  <si>
    <t>合计</t>
  </si>
  <si>
    <t>评审缺陷发现效率</t>
  </si>
  <si>
    <t>预评审工作量比率</t>
  </si>
  <si>
    <t>问题位置</t>
  </si>
  <si>
    <t>问题描述</t>
  </si>
  <si>
    <t>严重性</t>
  </si>
  <si>
    <t>会前发现</t>
  </si>
  <si>
    <t>处理方法</t>
  </si>
  <si>
    <t>提出人</t>
  </si>
  <si>
    <t>修改人</t>
  </si>
  <si>
    <t>修改日期</t>
  </si>
  <si>
    <t>注入
阶段</t>
  </si>
  <si>
    <t>是否关闭</t>
  </si>
  <si>
    <t>P4(微小)</t>
  </si>
  <si>
    <t>是</t>
  </si>
  <si>
    <t>X</t>
  </si>
  <si>
    <t>推荐处理及评审闭合</t>
  </si>
  <si>
    <t>特殊事项</t>
  </si>
  <si>
    <t>*</t>
  </si>
  <si>
    <t>自查后接受</t>
  </si>
  <si>
    <t>确认者</t>
  </si>
  <si>
    <t>确认日期</t>
  </si>
  <si>
    <t>确认者签名</t>
  </si>
  <si>
    <t>检查后接受</t>
  </si>
  <si>
    <t>返工后再次评审</t>
  </si>
  <si>
    <t>评审组组长签名</t>
  </si>
  <si>
    <t>闭合日期</t>
  </si>
  <si>
    <t>√</t>
  </si>
  <si>
    <r>
      <t>G</t>
    </r>
    <r>
      <rPr>
        <sz val="11"/>
        <rFont val="SimSun"/>
        <charset val="134"/>
      </rPr>
      <t>2-6A</t>
    </r>
    <phoneticPr fontId="11" type="noConversion"/>
  </si>
  <si>
    <t>项目经理</t>
    <phoneticPr fontId="11" type="noConversion"/>
  </si>
  <si>
    <t>评审员</t>
    <phoneticPr fontId="11" type="noConversion"/>
  </si>
  <si>
    <t>产品经理</t>
    <phoneticPr fontId="11" type="noConversion"/>
  </si>
  <si>
    <t>研发工程师</t>
    <phoneticPr fontId="11" type="noConversion"/>
  </si>
  <si>
    <t>测试项目经理</t>
    <phoneticPr fontId="11" type="noConversion"/>
  </si>
  <si>
    <t>测试工程师</t>
    <phoneticPr fontId="11" type="noConversion"/>
  </si>
  <si>
    <t>第二个表格，
1)评审组长 填写“策划工作量”。
2)记录者 填写“准备工作量”、“会议工作量”。
3)确认者 填写“跟踪工作量”。注意：跟踪工作量 包括确认者检查的工作量但不包括作者修正的工作量。</t>
    <phoneticPr fontId="11" type="noConversion"/>
  </si>
  <si>
    <r>
      <rPr>
        <sz val="11"/>
        <rFont val="SimSun"/>
        <charset val="134"/>
      </rPr>
      <t>第三个表格，
1)记录者 填写“问题位置”、“问题描述”、“严重性”、“会前发现”(问题是否在预评审中已发现)。如果评审会议中已确定了问题的处理方法，还要填写“处理方法”。
2）“严重性”有以下几种取值：</t>
    </r>
    <r>
      <rPr>
        <sz val="11"/>
        <rFont val="SimSun"/>
        <charset val="134"/>
      </rPr>
      <t xml:space="preserve">
      轻微：指不影响程序功能的文字描述等细小错误。
      一般：使系统的功能发生错误，但其它功能仍可正常运转。
      严重：使系统所有功能停止，或系统崩溃。
    其中文档类缺陷不计入缺陷合计。
3)作者(或指定的纠正人) 填写“处理方法”、“修改人”、“修改时间”、“注入阶段”(问题是由哪个阶段起就潜入了咱们的工作产品之中)。
4)确认者 填写“状态”。</t>
    </r>
    <phoneticPr fontId="11" type="noConversion"/>
  </si>
  <si>
    <t>第四个表格，
1)记录者 根据评审会议的决议填写 评审结论(“完全接受”、“少量修改后接受”、“返工后再次评审”三者选一)、“确认者”。
2)确认者 在检查通过后填写“确认日期”、“确认者签名”。
3)评审组长 在关闭评审前检查评审报告的完整性和正确性，然后填写“评审组长签名”和“闭合日期”。</t>
    <phoneticPr fontId="11" type="noConversion"/>
  </si>
  <si>
    <t>评审员</t>
    <phoneticPr fontId="11" type="noConversion"/>
  </si>
  <si>
    <t xml:space="preserve">罗媛 </t>
    <phoneticPr fontId="11" type="noConversion"/>
  </si>
  <si>
    <t>QA</t>
    <phoneticPr fontId="11" type="noConversion"/>
  </si>
  <si>
    <t>黄琪</t>
    <phoneticPr fontId="11" type="noConversion"/>
  </si>
  <si>
    <t>邓建博</t>
    <phoneticPr fontId="11" type="noConversion"/>
  </si>
  <si>
    <t>评审组长</t>
    <phoneticPr fontId="11" type="noConversion"/>
  </si>
  <si>
    <t>柔性化只能实验教学管理平台R1.1(迭代三）</t>
    <phoneticPr fontId="11" type="noConversion"/>
  </si>
  <si>
    <t>测试报告</t>
    <phoneticPr fontId="11" type="noConversion"/>
  </si>
  <si>
    <t>测试报告</t>
    <phoneticPr fontId="11" type="noConversion"/>
  </si>
  <si>
    <t>3h</t>
    <phoneticPr fontId="11" type="noConversion"/>
  </si>
  <si>
    <t>黄琪</t>
    <phoneticPr fontId="11" type="noConversion"/>
  </si>
  <si>
    <t>测试阶段</t>
  </si>
  <si>
    <t>柔性化只能实验教学管理平台R1.1(迭代三）</t>
    <phoneticPr fontId="11" type="noConversion"/>
  </si>
  <si>
    <t>测试报告</t>
    <phoneticPr fontId="11" type="noConversion"/>
  </si>
  <si>
    <t>1h</t>
    <phoneticPr fontId="11" type="noConversion"/>
  </si>
  <si>
    <t>吕奎</t>
    <phoneticPr fontId="11" type="noConversion"/>
  </si>
  <si>
    <t>王璐欣</t>
    <phoneticPr fontId="11" type="noConversion"/>
  </si>
  <si>
    <t>周开杰</t>
    <phoneticPr fontId="11" type="noConversion"/>
  </si>
  <si>
    <t>徐欢</t>
    <phoneticPr fontId="11" type="noConversion"/>
  </si>
  <si>
    <t>王博海</t>
    <phoneticPr fontId="11" type="noConversion"/>
  </si>
  <si>
    <t>李燃</t>
    <phoneticPr fontId="11" type="noConversion"/>
  </si>
  <si>
    <t>房雷</t>
    <phoneticPr fontId="11" type="noConversion"/>
  </si>
  <si>
    <t>孙继雷</t>
    <phoneticPr fontId="11" type="noConversion"/>
  </si>
  <si>
    <t>评审组长，作者</t>
    <phoneticPr fontId="11" type="noConversion"/>
  </si>
  <si>
    <t>邓建博、黄琪、吕奎、王璐欣、周开杰、徐欢、王博海、李燃、房雷、孙继雷</t>
    <phoneticPr fontId="11" type="noConversion"/>
  </si>
  <si>
    <t>邓建博、黄琪、吕奎、王璐欣、周开杰、徐欢、王博海、李燃、房雷、孙继雷</t>
    <phoneticPr fontId="11" type="noConversion"/>
  </si>
  <si>
    <t>目录</t>
    <phoneticPr fontId="11" type="noConversion"/>
  </si>
  <si>
    <t>测试报告目录未更新</t>
    <phoneticPr fontId="11" type="noConversion"/>
  </si>
  <si>
    <t>修改测试报告</t>
    <phoneticPr fontId="11" type="noConversion"/>
  </si>
  <si>
    <t>3.4测试版本</t>
    <phoneticPr fontId="11" type="noConversion"/>
  </si>
  <si>
    <t>TL_20180910_01版本等待研发修复时间应该为8h</t>
    <phoneticPr fontId="11" type="noConversion"/>
  </si>
  <si>
    <t>3.5.11兼容性测试覆盖</t>
    <phoneticPr fontId="11" type="noConversion"/>
  </si>
  <si>
    <t>客户端屏幕分辨率兼容应该是1366 * 768，不是1360*768</t>
    <phoneticPr fontId="11" type="noConversion"/>
  </si>
  <si>
    <t>6.1遗留问题报告</t>
    <phoneticPr fontId="11" type="noConversion"/>
  </si>
  <si>
    <t>影响分析建议加上：无法实时查看通讯录中教师，学生的在线状态</t>
    <phoneticPr fontId="11" type="noConversion"/>
  </si>
  <si>
    <t>6.2性能调优方案</t>
    <phoneticPr fontId="11" type="noConversion"/>
  </si>
  <si>
    <t>需要研发提供银行柜面事务失败率过高的调优策略</t>
    <phoneticPr fontId="11" type="noConversion"/>
  </si>
  <si>
    <t>修改测试报告</t>
    <phoneticPr fontId="11" type="noConversion"/>
  </si>
  <si>
    <t>邓建博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</si>
</sst>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&quot;小时&quot;"/>
    <numFmt numFmtId="177" formatCode="yy/mm/dd"/>
    <numFmt numFmtId="178" formatCode="0.0_ "/>
    <numFmt numFmtId="179" formatCode="0_ "/>
    <numFmt numFmtId="180" formatCode="yyyy/mm/dd"/>
    <numFmt numFmtId="181" formatCode="0_ &quot;次&quot;"/>
    <numFmt numFmtId="182" formatCode="yyyy\-mm\-dd"/>
    <numFmt numFmtId="183" formatCode="0.0&quot;人时&quot;"/>
    <numFmt numFmtId="184" formatCode="yyyy/mm/dd\ hh:mm"/>
    <numFmt numFmtId="185" formatCode="0&quot;小时&quot;"/>
    <numFmt numFmtId="186" formatCode="0_);[Red]\(0\)"/>
    <numFmt numFmtId="187" formatCode="0\ &quot;次&quot;"/>
  </numFmts>
  <fonts count="13">
    <font>
      <sz val="11"/>
      <name val="SimSun"/>
    </font>
    <font>
      <b/>
      <sz val="22"/>
      <name val="华文中宋"/>
      <charset val="134"/>
    </font>
    <font>
      <sz val="9"/>
      <color theme="1"/>
      <name val="宋体"/>
      <charset val="134"/>
    </font>
    <font>
      <i/>
      <sz val="11"/>
      <color rgb="FF0066FF"/>
      <name val="SimSun"/>
      <charset val="134"/>
    </font>
    <font>
      <i/>
      <sz val="9"/>
      <color rgb="FF0066FF"/>
      <name val="宋体"/>
      <charset val="134"/>
    </font>
    <font>
      <b/>
      <sz val="16"/>
      <name val="SimSun"/>
      <charset val="134"/>
    </font>
    <font>
      <sz val="11"/>
      <color indexed="12"/>
      <name val="SimSun"/>
      <charset val="134"/>
    </font>
    <font>
      <sz val="11"/>
      <name val="SimSun"/>
      <charset val="134"/>
    </font>
    <font>
      <b/>
      <sz val="9"/>
      <name val="宋体"/>
      <charset val="134"/>
    </font>
    <font>
      <b/>
      <sz val="9"/>
      <name val="Tahoma"/>
    </font>
    <font>
      <sz val="9"/>
      <name val="Tahoma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7" fillId="0" borderId="0"/>
  </cellStyleXfs>
  <cellXfs count="150">
    <xf numFmtId="0" fontId="0" fillId="0" borderId="0" xfId="0"/>
    <xf numFmtId="0" fontId="0" fillId="0" borderId="0" xfId="0" applyAlignment="1">
      <alignment horizontal="left" vertical="center" wrapText="1"/>
    </xf>
    <xf numFmtId="0" fontId="0" fillId="2" borderId="7" xfId="0" applyFill="1" applyBorder="1" applyAlignment="1">
      <alignment horizontal="righ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0" fillId="0" borderId="11" xfId="0" applyBorder="1" applyAlignment="1"/>
    <xf numFmtId="0" fontId="0" fillId="2" borderId="7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left" vertical="center" wrapText="1"/>
    </xf>
    <xf numFmtId="179" fontId="0" fillId="0" borderId="7" xfId="0" applyNumberFormat="1" applyFill="1" applyBorder="1" applyAlignment="1">
      <alignment horizontal="right" vertical="center" wrapText="1"/>
    </xf>
    <xf numFmtId="179" fontId="0" fillId="3" borderId="7" xfId="0" applyNumberFormat="1" applyFill="1" applyBorder="1" applyAlignment="1">
      <alignment horizontal="right" vertical="center" wrapText="1"/>
    </xf>
    <xf numFmtId="0" fontId="0" fillId="2" borderId="7" xfId="0" applyFont="1" applyFill="1" applyBorder="1" applyAlignment="1">
      <alignment horizontal="left" vertical="center" wrapText="1"/>
    </xf>
    <xf numFmtId="9" fontId="0" fillId="3" borderId="7" xfId="0" applyNumberFormat="1" applyFill="1" applyBorder="1" applyAlignment="1">
      <alignment horizontal="right" vertical="center" wrapText="1"/>
    </xf>
    <xf numFmtId="0" fontId="0" fillId="3" borderId="7" xfId="0" applyFill="1" applyBorder="1" applyAlignment="1">
      <alignment horizontal="right" vertical="center" wrapText="1"/>
    </xf>
    <xf numFmtId="9" fontId="0" fillId="3" borderId="8" xfId="0" applyNumberForma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center" wrapText="1"/>
    </xf>
    <xf numFmtId="0" fontId="7" fillId="0" borderId="0" xfId="1" applyFill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shrinkToFit="1"/>
    </xf>
    <xf numFmtId="0" fontId="0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shrinkToFit="1"/>
    </xf>
    <xf numFmtId="0" fontId="0" fillId="2" borderId="7" xfId="0" applyFill="1" applyBorder="1" applyAlignment="1">
      <alignment horizontal="justify" vertical="center" wrapText="1"/>
    </xf>
    <xf numFmtId="177" fontId="0" fillId="0" borderId="7" xfId="0" applyNumberFormat="1" applyBorder="1" applyAlignment="1">
      <alignment horizontal="center" vertical="center" wrapText="1"/>
    </xf>
    <xf numFmtId="0" fontId="0" fillId="2" borderId="7" xfId="0" applyFill="1" applyBorder="1" applyAlignment="1">
      <alignment horizontal="right" vertical="center"/>
    </xf>
    <xf numFmtId="177" fontId="0" fillId="0" borderId="7" xfId="0" applyNumberFormat="1" applyBorder="1" applyAlignment="1">
      <alignment horizontal="left" vertical="center" wrapText="1"/>
    </xf>
    <xf numFmtId="181" fontId="0" fillId="0" borderId="7" xfId="0" applyNumberFormat="1" applyBorder="1" applyAlignment="1">
      <alignment horizontal="left" vertical="center" wrapText="1"/>
    </xf>
    <xf numFmtId="179" fontId="0" fillId="0" borderId="12" xfId="0" applyNumberFormat="1" applyBorder="1" applyAlignment="1">
      <alignment horizontal="center" vertical="center" wrapText="1"/>
    </xf>
    <xf numFmtId="176" fontId="0" fillId="0" borderId="7" xfId="0" applyNumberFormat="1" applyFill="1" applyBorder="1" applyAlignment="1">
      <alignment horizontal="left" vertical="center" wrapText="1"/>
    </xf>
    <xf numFmtId="20" fontId="0" fillId="0" borderId="7" xfId="0" applyNumberFormat="1" applyFont="1" applyFill="1" applyBorder="1" applyAlignment="1">
      <alignment horizontal="left" vertical="center" wrapText="1"/>
    </xf>
    <xf numFmtId="20" fontId="0" fillId="0" borderId="7" xfId="0" applyNumberFormat="1" applyFill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5" borderId="7" xfId="0" applyFill="1" applyBorder="1" applyAlignment="1">
      <alignment horizontal="center" vertical="center" wrapText="1"/>
    </xf>
    <xf numFmtId="179" fontId="0" fillId="3" borderId="7" xfId="0" applyNumberFormat="1" applyFill="1" applyBorder="1" applyAlignment="1">
      <alignment horizontal="center" vertical="center" wrapText="1"/>
    </xf>
    <xf numFmtId="178" fontId="0" fillId="2" borderId="7" xfId="0" applyNumberFormat="1" applyFill="1" applyBorder="1" applyAlignment="1">
      <alignment horizontal="right" vertical="center" wrapText="1"/>
    </xf>
    <xf numFmtId="0" fontId="0" fillId="5" borderId="7" xfId="0" applyFill="1" applyBorder="1" applyAlignment="1">
      <alignment horizontal="center" vertical="center"/>
    </xf>
    <xf numFmtId="9" fontId="0" fillId="2" borderId="7" xfId="0" applyNumberFormat="1" applyFill="1" applyBorder="1" applyAlignment="1">
      <alignment horizontal="right" vertical="center" wrapText="1"/>
    </xf>
    <xf numFmtId="9" fontId="0" fillId="3" borderId="12" xfId="0" applyNumberFormat="1" applyFill="1" applyBorder="1" applyAlignment="1">
      <alignment vertical="center" wrapText="1"/>
    </xf>
    <xf numFmtId="177" fontId="3" fillId="0" borderId="7" xfId="0" applyNumberFormat="1" applyFont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/>
    </xf>
    <xf numFmtId="0" fontId="0" fillId="0" borderId="0" xfId="0" applyFont="1"/>
    <xf numFmtId="0" fontId="0" fillId="2" borderId="7" xfId="0" applyFont="1" applyFill="1" applyBorder="1" applyAlignment="1">
      <alignment horizontal="right" vertical="center" wrapText="1"/>
    </xf>
    <xf numFmtId="0" fontId="0" fillId="0" borderId="7" xfId="0" applyFont="1" applyBorder="1" applyAlignment="1">
      <alignment horizontal="left" vertical="center" wrapText="1"/>
    </xf>
    <xf numFmtId="0" fontId="0" fillId="2" borderId="7" xfId="0" applyFont="1" applyFill="1" applyBorder="1" applyAlignment="1">
      <alignment horizontal="center" vertical="center" wrapText="1"/>
    </xf>
    <xf numFmtId="182" fontId="0" fillId="0" borderId="7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shrinkToFit="1"/>
    </xf>
    <xf numFmtId="49" fontId="0" fillId="0" borderId="7" xfId="0" applyNumberFormat="1" applyFont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184" fontId="0" fillId="0" borderId="7" xfId="0" applyNumberFormat="1" applyFont="1" applyBorder="1" applyAlignment="1">
      <alignment horizontal="left" vertical="center" wrapText="1"/>
    </xf>
    <xf numFmtId="0" fontId="0" fillId="2" borderId="7" xfId="0" applyFont="1" applyFill="1" applyBorder="1" applyAlignment="1">
      <alignment horizontal="right" vertical="center"/>
    </xf>
    <xf numFmtId="186" fontId="0" fillId="0" borderId="7" xfId="0" applyNumberFormat="1" applyFont="1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187" fontId="0" fillId="0" borderId="7" xfId="0" applyNumberFormat="1" applyFont="1" applyBorder="1" applyAlignment="1">
      <alignment horizontal="left" vertical="center" wrapText="1"/>
    </xf>
    <xf numFmtId="180" fontId="0" fillId="0" borderId="7" xfId="0" applyNumberFormat="1" applyFont="1" applyBorder="1" applyAlignment="1">
      <alignment horizontal="left" vertical="center" wrapText="1"/>
    </xf>
    <xf numFmtId="0" fontId="0" fillId="0" borderId="0" xfId="1" applyFont="1" applyFill="1" applyAlignment="1">
      <alignment horizontal="left" vertical="center" wrapText="1"/>
    </xf>
    <xf numFmtId="0" fontId="0" fillId="0" borderId="17" xfId="1" applyFont="1" applyFill="1" applyBorder="1" applyAlignment="1">
      <alignment horizontal="center" vertical="center" wrapText="1"/>
    </xf>
    <xf numFmtId="0" fontId="0" fillId="0" borderId="18" xfId="1" applyFont="1" applyFill="1" applyBorder="1" applyAlignment="1">
      <alignment horizontal="left" vertical="center" wrapText="1"/>
    </xf>
    <xf numFmtId="0" fontId="0" fillId="0" borderId="19" xfId="1" applyFont="1" applyFill="1" applyBorder="1" applyAlignment="1">
      <alignment horizontal="center" vertical="center" wrapText="1"/>
    </xf>
    <xf numFmtId="0" fontId="0" fillId="0" borderId="20" xfId="1" applyFont="1" applyFill="1" applyBorder="1" applyAlignment="1">
      <alignment horizontal="left" vertical="center" wrapText="1"/>
    </xf>
    <xf numFmtId="0" fontId="0" fillId="0" borderId="17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7" xfId="0" applyNumberFormat="1" applyFont="1" applyBorder="1" applyAlignment="1">
      <alignment horizontal="left" vertical="center" wrapText="1"/>
    </xf>
    <xf numFmtId="185" fontId="7" fillId="0" borderId="7" xfId="0" applyNumberFormat="1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20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49" fontId="7" fillId="0" borderId="7" xfId="0" applyNumberFormat="1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shrinkToFit="1"/>
    </xf>
    <xf numFmtId="177" fontId="3" fillId="0" borderId="7" xfId="0" applyNumberFormat="1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7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183" fontId="7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shrinkToFit="1"/>
    </xf>
    <xf numFmtId="0" fontId="5" fillId="0" borderId="13" xfId="1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 wrapText="1"/>
    </xf>
    <xf numFmtId="0" fontId="0" fillId="2" borderId="7" xfId="0" applyFont="1" applyFill="1" applyBorder="1" applyAlignment="1">
      <alignment horizontal="right" vertical="center" wrapText="1"/>
    </xf>
    <xf numFmtId="0" fontId="0" fillId="0" borderId="7" xfId="0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7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184" fontId="0" fillId="0" borderId="7" xfId="0" applyNumberFormat="1" applyFont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186" fontId="0" fillId="0" borderId="7" xfId="0" applyNumberFormat="1" applyFont="1" applyBorder="1" applyAlignment="1">
      <alignment horizontal="right" vertical="center" wrapText="1"/>
    </xf>
    <xf numFmtId="0" fontId="0" fillId="0" borderId="7" xfId="0" applyFont="1" applyBorder="1" applyAlignment="1">
      <alignment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2" borderId="7" xfId="0" applyFill="1" applyBorder="1" applyAlignment="1">
      <alignment horizontal="right" vertical="center" wrapText="1"/>
    </xf>
    <xf numFmtId="0" fontId="7" fillId="0" borderId="6" xfId="0" applyFont="1" applyFill="1" applyBorder="1" applyAlignment="1">
      <alignment horizontal="center" vertical="center" wrapText="1" shrinkToFit="1"/>
    </xf>
    <xf numFmtId="0" fontId="0" fillId="0" borderId="10" xfId="0" applyFill="1" applyBorder="1" applyAlignment="1">
      <alignment horizontal="center" vertical="center" wrapText="1" shrinkToFit="1"/>
    </xf>
    <xf numFmtId="0" fontId="7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177" fontId="0" fillId="0" borderId="7" xfId="0" applyNumberFormat="1" applyBorder="1" applyAlignment="1">
      <alignment horizontal="center" vertical="center" wrapText="1"/>
    </xf>
    <xf numFmtId="0" fontId="0" fillId="2" borderId="3" xfId="0" applyFill="1" applyBorder="1" applyAlignment="1">
      <alignment horizontal="right" vertical="center" wrapText="1"/>
    </xf>
    <xf numFmtId="0" fontId="0" fillId="2" borderId="4" xfId="0" applyFill="1" applyBorder="1" applyAlignment="1">
      <alignment horizontal="right" vertical="center" wrapText="1"/>
    </xf>
    <xf numFmtId="0" fontId="0" fillId="2" borderId="5" xfId="0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0" fillId="2" borderId="2" xfId="0" applyFill="1" applyBorder="1" applyAlignment="1">
      <alignment horizontal="right" vertical="center" wrapText="1"/>
    </xf>
    <xf numFmtId="0" fontId="0" fillId="2" borderId="9" xfId="0" applyFill="1" applyBorder="1" applyAlignment="1">
      <alignment horizontal="right" vertical="center" wrapText="1"/>
    </xf>
    <xf numFmtId="0" fontId="0" fillId="2" borderId="7" xfId="0" applyFont="1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left" vertical="center" wrapText="1"/>
    </xf>
    <xf numFmtId="178" fontId="0" fillId="0" borderId="8" xfId="0" applyNumberFormat="1" applyBorder="1" applyAlignment="1">
      <alignment horizontal="center" vertical="center" wrapText="1"/>
    </xf>
    <xf numFmtId="178" fontId="0" fillId="0" borderId="12" xfId="0" applyNumberFormat="1" applyBorder="1" applyAlignment="1">
      <alignment horizontal="center" vertical="center" wrapText="1"/>
    </xf>
    <xf numFmtId="178" fontId="0" fillId="3" borderId="8" xfId="0" applyNumberFormat="1" applyFill="1" applyBorder="1" applyAlignment="1">
      <alignment horizontal="center" vertical="center" wrapText="1"/>
    </xf>
    <xf numFmtId="178" fontId="0" fillId="3" borderId="12" xfId="0" applyNumberFormat="1" applyFill="1" applyBorder="1" applyAlignment="1">
      <alignment horizontal="center" vertical="center" wrapText="1"/>
    </xf>
    <xf numFmtId="179" fontId="0" fillId="0" borderId="8" xfId="0" applyNumberFormat="1" applyBorder="1" applyAlignment="1">
      <alignment horizontal="center" vertical="center" wrapText="1"/>
    </xf>
    <xf numFmtId="179" fontId="0" fillId="0" borderId="12" xfId="0" applyNumberFormat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2">
    <cellStyle name="標準_FM_MGMT_DataCollection" xfId="1"/>
    <cellStyle name="常规" xfId="0" builtinId="0"/>
  </cellStyles>
  <dxfs count="20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7" tint="0.3999145481734672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92D050"/>
        </patternFill>
      </fill>
    </dxf>
  </dxfs>
  <tableStyles count="0" defaultTableStyle="TableStyleMedium9" defaultPivotStyle="PivotStyleLight16"/>
  <colors>
    <mruColors>
      <color rgb="FF0000FF"/>
      <color rgb="FFBFBFBF"/>
      <color rgb="FF99CCFF"/>
      <color rgb="FFCCFFFF"/>
      <color rgb="FF0066FF"/>
      <color rgb="FFC0C0C0"/>
      <color rgb="FF00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rgbClr val="00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rPr lang="zh-CN" altLang="en-US"/>
              <a:t>缺陷严重等级</a:t>
            </a:r>
            <a:endParaRPr lang="zh-CN" altLang="en-US" sz="1800" b="1" i="0" u="none" strike="noStrike" baseline="0">
              <a:solidFill>
                <a:srgbClr val="000000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cat>
            <c:strRef>
              <c:f>评审报告!$K$8:$K$12</c:f>
              <c:strCache>
                <c:ptCount val="5"/>
                <c:pt idx="0">
                  <c:v>P1（致命）</c:v>
                </c:pt>
                <c:pt idx="1">
                  <c:v>P2（严重）</c:v>
                </c:pt>
                <c:pt idx="2">
                  <c:v>P3（一般）</c:v>
                </c:pt>
                <c:pt idx="3">
                  <c:v>P4（微小）</c:v>
                </c:pt>
                <c:pt idx="4">
                  <c:v>P5(建议)</c:v>
                </c:pt>
              </c:strCache>
            </c:strRef>
          </c:cat>
          <c:val>
            <c:numRef>
              <c:f>评审报告!$L$8:$L$12</c:f>
              <c:numCache>
                <c:formatCode>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729216"/>
        <c:axId val="102730752"/>
      </c:barChart>
      <c:catAx>
        <c:axId val="10272921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730752"/>
        <c:crosses val="autoZero"/>
        <c:auto val="1"/>
        <c:lblAlgn val="ctr"/>
        <c:lblOffset val="100"/>
        <c:noMultiLvlLbl val="0"/>
      </c:catAx>
      <c:valAx>
        <c:axId val="102730752"/>
        <c:scaling>
          <c:orientation val="minMax"/>
        </c:scaling>
        <c:delete val="0"/>
        <c:axPos val="l"/>
        <c:majorGridlines/>
        <c:numFmt formatCode="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72921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 wrap="square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7</xdr:row>
      <xdr:rowOff>0</xdr:rowOff>
    </xdr:from>
    <xdr:to>
      <xdr:col>19</xdr:col>
      <xdr:colOff>533400</xdr:colOff>
      <xdr:row>19</xdr:row>
      <xdr:rowOff>114300</xdr:rowOff>
    </xdr:to>
    <xdr:graphicFrame macro="">
      <xdr:nvGraphicFramePr>
        <xdr:cNvPr id="2134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4"/>
  <sheetViews>
    <sheetView showGridLines="0" topLeftCell="A10" workbookViewId="0">
      <selection activeCell="B21" sqref="B21"/>
    </sheetView>
  </sheetViews>
  <sheetFormatPr defaultColWidth="9" defaultRowHeight="13.5"/>
  <cols>
    <col min="1" max="1" width="5.625" style="58" customWidth="1"/>
    <col min="2" max="2" width="96.625" style="58" customWidth="1"/>
    <col min="3" max="16384" width="9" style="58"/>
  </cols>
  <sheetData>
    <row r="1" spans="1:2" ht="20.25" customHeight="1">
      <c r="A1" s="92" t="s">
        <v>0</v>
      </c>
      <c r="B1" s="93"/>
    </row>
    <row r="2" spans="1:2">
      <c r="A2" s="94"/>
      <c r="B2" s="95"/>
    </row>
    <row r="3" spans="1:2">
      <c r="A3" s="59">
        <f t="shared" ref="A3:A23" si="0">ROW()-ROW(A$2)</f>
        <v>1</v>
      </c>
      <c r="B3" s="60" t="s">
        <v>1</v>
      </c>
    </row>
    <row r="4" spans="1:2">
      <c r="A4" s="61">
        <f t="shared" si="0"/>
        <v>2</v>
      </c>
      <c r="B4" s="62" t="s">
        <v>2</v>
      </c>
    </row>
    <row r="5" spans="1:2">
      <c r="A5" s="61">
        <f t="shared" si="0"/>
        <v>3</v>
      </c>
      <c r="B5" s="62" t="s">
        <v>3</v>
      </c>
    </row>
    <row r="6" spans="1:2">
      <c r="A6" s="61">
        <f t="shared" si="0"/>
        <v>4</v>
      </c>
      <c r="B6" s="62" t="s">
        <v>4</v>
      </c>
    </row>
    <row r="7" spans="1:2">
      <c r="A7" s="61">
        <f t="shared" si="0"/>
        <v>5</v>
      </c>
      <c r="B7" s="62" t="s">
        <v>5</v>
      </c>
    </row>
    <row r="8" spans="1:2" ht="27">
      <c r="A8" s="61">
        <f t="shared" si="0"/>
        <v>6</v>
      </c>
      <c r="B8" s="62" t="s">
        <v>6</v>
      </c>
    </row>
    <row r="9" spans="1:2" ht="27">
      <c r="A9" s="61">
        <f t="shared" si="0"/>
        <v>7</v>
      </c>
      <c r="B9" s="62" t="s">
        <v>7</v>
      </c>
    </row>
    <row r="10" spans="1:2">
      <c r="A10" s="61">
        <f t="shared" si="0"/>
        <v>8</v>
      </c>
      <c r="B10" s="62" t="s">
        <v>8</v>
      </c>
    </row>
    <row r="11" spans="1:2">
      <c r="A11" s="61">
        <f t="shared" si="0"/>
        <v>9</v>
      </c>
      <c r="B11" s="62" t="s">
        <v>9</v>
      </c>
    </row>
    <row r="12" spans="1:2" ht="27">
      <c r="A12" s="61">
        <f t="shared" si="0"/>
        <v>10</v>
      </c>
      <c r="B12" s="62" t="s">
        <v>10</v>
      </c>
    </row>
    <row r="13" spans="1:2">
      <c r="A13" s="61">
        <f t="shared" si="0"/>
        <v>11</v>
      </c>
      <c r="B13" s="62" t="s">
        <v>11</v>
      </c>
    </row>
    <row r="14" spans="1:2">
      <c r="A14" s="61">
        <f t="shared" si="0"/>
        <v>12</v>
      </c>
      <c r="B14" s="62" t="s">
        <v>12</v>
      </c>
    </row>
    <row r="15" spans="1:2">
      <c r="A15" s="61">
        <f t="shared" si="0"/>
        <v>13</v>
      </c>
      <c r="B15" s="62" t="s">
        <v>13</v>
      </c>
    </row>
    <row r="16" spans="1:2">
      <c r="A16" s="61">
        <f t="shared" si="0"/>
        <v>14</v>
      </c>
      <c r="B16" s="62" t="s">
        <v>14</v>
      </c>
    </row>
    <row r="17" spans="1:2" ht="54">
      <c r="A17" s="61">
        <f t="shared" si="0"/>
        <v>15</v>
      </c>
      <c r="B17" s="71" t="s">
        <v>123</v>
      </c>
    </row>
    <row r="18" spans="1:2" ht="148.5">
      <c r="A18" s="61">
        <f t="shared" si="0"/>
        <v>16</v>
      </c>
      <c r="B18" s="71" t="s">
        <v>124</v>
      </c>
    </row>
    <row r="19" spans="1:2" ht="67.5">
      <c r="A19" s="61"/>
      <c r="B19" s="71" t="s">
        <v>125</v>
      </c>
    </row>
    <row r="20" spans="1:2">
      <c r="A20" s="61">
        <f t="shared" si="0"/>
        <v>18</v>
      </c>
      <c r="B20" s="62" t="s">
        <v>15</v>
      </c>
    </row>
    <row r="21" spans="1:2">
      <c r="A21" s="61">
        <f t="shared" si="0"/>
        <v>19</v>
      </c>
      <c r="B21" s="62" t="s">
        <v>16</v>
      </c>
    </row>
    <row r="22" spans="1:2" ht="27">
      <c r="A22" s="61">
        <f t="shared" si="0"/>
        <v>20</v>
      </c>
      <c r="B22" s="62" t="s">
        <v>17</v>
      </c>
    </row>
    <row r="23" spans="1:2">
      <c r="A23" s="61">
        <f t="shared" si="0"/>
        <v>21</v>
      </c>
      <c r="B23" s="62" t="s">
        <v>18</v>
      </c>
    </row>
    <row r="24" spans="1:2">
      <c r="A24" s="63"/>
      <c r="B24" s="60"/>
    </row>
  </sheetData>
  <mergeCells count="1">
    <mergeCell ref="A1:B2"/>
  </mergeCells>
  <phoneticPr fontId="11" type="noConversion"/>
  <pageMargins left="0.59027777777777801" right="0.59027777777777801" top="0.59027777777777801" bottom="0.59027777777777801" header="0.39305555555555599" footer="0.39305555555555599"/>
  <pageSetup paperSize="9" scale="9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zoomScale="88" zoomScaleNormal="88" workbookViewId="0">
      <selection activeCell="E11" sqref="E11:E21"/>
    </sheetView>
  </sheetViews>
  <sheetFormatPr defaultColWidth="9" defaultRowHeight="13.5"/>
  <cols>
    <col min="1" max="1" width="18.5" style="48" customWidth="1"/>
    <col min="2" max="2" width="15.25" style="48" customWidth="1"/>
    <col min="3" max="3" width="14" style="48" customWidth="1"/>
    <col min="4" max="5" width="7.625" style="48" customWidth="1"/>
    <col min="6" max="6" width="20.625" style="48" customWidth="1"/>
    <col min="7" max="7" width="18.5" style="48" customWidth="1"/>
    <col min="8" max="8" width="18.625" style="48" customWidth="1"/>
    <col min="9" max="9" width="18.5" style="48" customWidth="1"/>
    <col min="10" max="16384" width="9" style="49"/>
  </cols>
  <sheetData>
    <row r="1" spans="1:9" ht="30.75">
      <c r="A1" s="104" t="s">
        <v>19</v>
      </c>
      <c r="B1" s="104"/>
      <c r="C1" s="104"/>
      <c r="D1" s="104"/>
      <c r="E1" s="104"/>
      <c r="F1" s="104"/>
      <c r="G1" s="104"/>
      <c r="H1" s="104"/>
      <c r="I1" s="104"/>
    </row>
    <row r="2" spans="1:9">
      <c r="A2" s="41" t="s">
        <v>20</v>
      </c>
      <c r="B2" s="105" t="s">
        <v>138</v>
      </c>
      <c r="C2" s="106"/>
      <c r="D2" s="106"/>
      <c r="E2" s="106"/>
      <c r="F2" s="106"/>
      <c r="G2" s="106"/>
      <c r="H2" s="41" t="s">
        <v>21</v>
      </c>
      <c r="I2" s="42" t="s">
        <v>22</v>
      </c>
    </row>
    <row r="3" spans="1:9">
      <c r="A3" s="41" t="s">
        <v>23</v>
      </c>
      <c r="B3" s="107"/>
      <c r="C3" s="107"/>
      <c r="D3" s="107"/>
      <c r="E3" s="107"/>
      <c r="F3" s="41" t="s">
        <v>24</v>
      </c>
      <c r="G3" s="69"/>
      <c r="H3" s="41" t="s">
        <v>25</v>
      </c>
      <c r="I3" s="68"/>
    </row>
    <row r="4" spans="1:9">
      <c r="A4" s="41" t="s">
        <v>26</v>
      </c>
      <c r="B4" s="108" t="s">
        <v>139</v>
      </c>
      <c r="C4" s="109"/>
      <c r="D4" s="109"/>
      <c r="E4" s="109"/>
      <c r="F4" s="109"/>
      <c r="G4" s="109"/>
      <c r="H4" s="51" t="s">
        <v>27</v>
      </c>
      <c r="I4" s="56">
        <v>1</v>
      </c>
    </row>
    <row r="5" spans="1:9">
      <c r="A5" s="2" t="s">
        <v>28</v>
      </c>
      <c r="B5" s="110">
        <v>54</v>
      </c>
      <c r="C5" s="110"/>
      <c r="D5" s="110"/>
      <c r="E5" s="52" t="s">
        <v>29</v>
      </c>
      <c r="F5" s="41" t="s">
        <v>30</v>
      </c>
      <c r="G5" s="69" t="s">
        <v>135</v>
      </c>
      <c r="H5" s="41" t="s">
        <v>31</v>
      </c>
      <c r="I5" s="50"/>
    </row>
    <row r="6" spans="1:9">
      <c r="A6" s="41" t="s">
        <v>32</v>
      </c>
      <c r="B6" s="107">
        <v>43403.395833333336</v>
      </c>
      <c r="C6" s="107"/>
      <c r="D6" s="107"/>
      <c r="E6" s="107"/>
      <c r="F6" s="41" t="s">
        <v>33</v>
      </c>
      <c r="G6" s="69" t="s">
        <v>140</v>
      </c>
      <c r="H6" s="41" t="s">
        <v>34</v>
      </c>
      <c r="I6" s="68" t="s">
        <v>116</v>
      </c>
    </row>
    <row r="7" spans="1:9">
      <c r="A7" s="100" t="s">
        <v>35</v>
      </c>
      <c r="B7" s="100"/>
      <c r="C7" s="100"/>
      <c r="D7" s="100"/>
      <c r="E7" s="100"/>
      <c r="F7" s="100"/>
      <c r="G7" s="100"/>
      <c r="H7" s="100"/>
      <c r="I7" s="100"/>
    </row>
    <row r="8" spans="1:9">
      <c r="A8" s="111" t="s">
        <v>36</v>
      </c>
      <c r="B8" s="111"/>
      <c r="C8" s="111"/>
      <c r="D8" s="111"/>
      <c r="E8" s="111"/>
      <c r="F8" s="111"/>
      <c r="G8" s="111"/>
      <c r="H8" s="111"/>
      <c r="I8" s="111"/>
    </row>
    <row r="9" spans="1:9">
      <c r="A9" s="100" t="s">
        <v>37</v>
      </c>
      <c r="B9" s="100"/>
      <c r="C9" s="100"/>
      <c r="D9" s="100"/>
      <c r="E9" s="100"/>
      <c r="F9" s="100"/>
      <c r="G9" s="100"/>
      <c r="H9" s="100"/>
      <c r="I9" s="100"/>
    </row>
    <row r="10" spans="1:9" ht="27">
      <c r="A10" s="53" t="s">
        <v>38</v>
      </c>
      <c r="B10" s="53" t="s">
        <v>39</v>
      </c>
      <c r="C10" s="53" t="s">
        <v>40</v>
      </c>
      <c r="D10" s="6" t="s">
        <v>41</v>
      </c>
      <c r="E10" s="6" t="s">
        <v>42</v>
      </c>
      <c r="F10" s="112" t="s">
        <v>43</v>
      </c>
      <c r="G10" s="113"/>
      <c r="H10" s="113"/>
      <c r="I10" s="113"/>
    </row>
    <row r="11" spans="1:9" s="85" customFormat="1">
      <c r="A11" s="84" t="s">
        <v>130</v>
      </c>
      <c r="B11" s="87" t="s">
        <v>117</v>
      </c>
      <c r="C11" s="84" t="s">
        <v>131</v>
      </c>
      <c r="D11" s="86" t="s">
        <v>102</v>
      </c>
      <c r="E11" s="86" t="s">
        <v>44</v>
      </c>
      <c r="F11" s="114"/>
      <c r="G11" s="98"/>
      <c r="H11" s="98"/>
      <c r="I11" s="98"/>
    </row>
    <row r="12" spans="1:9">
      <c r="A12" s="87" t="s">
        <v>141</v>
      </c>
      <c r="B12" s="70" t="s">
        <v>117</v>
      </c>
      <c r="C12" s="70" t="s">
        <v>118</v>
      </c>
      <c r="D12" s="54" t="s">
        <v>102</v>
      </c>
      <c r="E12" s="86" t="s">
        <v>44</v>
      </c>
      <c r="F12" s="98"/>
      <c r="G12" s="98"/>
      <c r="H12" s="98"/>
      <c r="I12" s="98"/>
    </row>
    <row r="13" spans="1:9">
      <c r="A13" s="70" t="s">
        <v>142</v>
      </c>
      <c r="B13" s="70" t="s">
        <v>119</v>
      </c>
      <c r="C13" s="70" t="s">
        <v>118</v>
      </c>
      <c r="D13" s="54" t="s">
        <v>102</v>
      </c>
      <c r="E13" s="86" t="s">
        <v>44</v>
      </c>
      <c r="F13" s="98"/>
      <c r="G13" s="98"/>
      <c r="H13" s="98"/>
      <c r="I13" s="98"/>
    </row>
    <row r="14" spans="1:9">
      <c r="A14" s="70" t="s">
        <v>143</v>
      </c>
      <c r="B14" s="70" t="s">
        <v>120</v>
      </c>
      <c r="C14" s="70" t="s">
        <v>118</v>
      </c>
      <c r="D14" s="54" t="s">
        <v>102</v>
      </c>
      <c r="E14" s="86" t="s">
        <v>44</v>
      </c>
      <c r="F14" s="98"/>
      <c r="G14" s="98"/>
      <c r="H14" s="98"/>
      <c r="I14" s="98"/>
    </row>
    <row r="15" spans="1:9">
      <c r="A15" s="70" t="s">
        <v>144</v>
      </c>
      <c r="B15" s="70" t="s">
        <v>120</v>
      </c>
      <c r="C15" s="70" t="s">
        <v>118</v>
      </c>
      <c r="D15" s="54" t="s">
        <v>102</v>
      </c>
      <c r="E15" s="86" t="s">
        <v>44</v>
      </c>
      <c r="F15" s="98"/>
      <c r="G15" s="98"/>
      <c r="H15" s="98"/>
      <c r="I15" s="98"/>
    </row>
    <row r="16" spans="1:9">
      <c r="A16" s="70" t="s">
        <v>145</v>
      </c>
      <c r="B16" s="70" t="s">
        <v>120</v>
      </c>
      <c r="C16" s="70" t="s">
        <v>118</v>
      </c>
      <c r="D16" s="54" t="s">
        <v>102</v>
      </c>
      <c r="E16" s="86" t="s">
        <v>44</v>
      </c>
      <c r="F16" s="98"/>
      <c r="G16" s="98"/>
      <c r="H16" s="98"/>
      <c r="I16" s="98"/>
    </row>
    <row r="17" spans="1:9">
      <c r="A17" s="70" t="s">
        <v>146</v>
      </c>
      <c r="B17" s="87" t="s">
        <v>120</v>
      </c>
      <c r="C17" s="87" t="s">
        <v>118</v>
      </c>
      <c r="D17" s="54" t="s">
        <v>102</v>
      </c>
      <c r="E17" s="86" t="s">
        <v>44</v>
      </c>
      <c r="F17" s="98"/>
      <c r="G17" s="98"/>
      <c r="H17" s="98"/>
      <c r="I17" s="98"/>
    </row>
    <row r="18" spans="1:9">
      <c r="A18" s="70" t="s">
        <v>147</v>
      </c>
      <c r="B18" s="70" t="s">
        <v>122</v>
      </c>
      <c r="C18" s="87" t="s">
        <v>118</v>
      </c>
      <c r="D18" s="54" t="s">
        <v>102</v>
      </c>
      <c r="E18" s="86" t="s">
        <v>44</v>
      </c>
      <c r="F18" s="98"/>
      <c r="G18" s="98"/>
      <c r="H18" s="98"/>
      <c r="I18" s="98"/>
    </row>
    <row r="19" spans="1:9" s="80" customFormat="1">
      <c r="A19" s="87" t="s">
        <v>148</v>
      </c>
      <c r="B19" s="87" t="s">
        <v>122</v>
      </c>
      <c r="C19" s="82" t="s">
        <v>126</v>
      </c>
      <c r="D19" s="82" t="s">
        <v>102</v>
      </c>
      <c r="E19" s="86" t="s">
        <v>44</v>
      </c>
      <c r="F19" s="98"/>
      <c r="G19" s="98"/>
      <c r="H19" s="98"/>
      <c r="I19" s="98"/>
    </row>
    <row r="20" spans="1:9" s="80" customFormat="1">
      <c r="A20" s="82" t="s">
        <v>127</v>
      </c>
      <c r="B20" s="82" t="s">
        <v>128</v>
      </c>
      <c r="C20" s="82" t="s">
        <v>126</v>
      </c>
      <c r="D20" s="82" t="s">
        <v>102</v>
      </c>
      <c r="E20" s="86" t="s">
        <v>44</v>
      </c>
      <c r="F20" s="101"/>
      <c r="G20" s="102"/>
      <c r="H20" s="102"/>
      <c r="I20" s="103"/>
    </row>
    <row r="21" spans="1:9" s="80" customFormat="1">
      <c r="A21" s="82" t="s">
        <v>129</v>
      </c>
      <c r="B21" s="87" t="s">
        <v>121</v>
      </c>
      <c r="C21" s="87" t="s">
        <v>149</v>
      </c>
      <c r="D21" s="82" t="s">
        <v>102</v>
      </c>
      <c r="E21" s="86" t="s">
        <v>44</v>
      </c>
      <c r="F21" s="98"/>
      <c r="G21" s="98"/>
      <c r="H21" s="98"/>
      <c r="I21" s="98"/>
    </row>
    <row r="22" spans="1:9">
      <c r="A22" s="54"/>
      <c r="B22" s="54"/>
      <c r="C22" s="54"/>
      <c r="D22" s="54"/>
      <c r="E22" s="54"/>
      <c r="F22" s="98"/>
      <c r="G22" s="98"/>
      <c r="H22" s="98"/>
      <c r="I22" s="98"/>
    </row>
    <row r="23" spans="1:9">
      <c r="A23" s="55"/>
      <c r="B23" s="53"/>
      <c r="C23" s="53"/>
      <c r="D23" s="55"/>
      <c r="E23" s="55"/>
      <c r="F23" s="99"/>
      <c r="G23" s="99"/>
      <c r="H23" s="99"/>
      <c r="I23" s="99"/>
    </row>
    <row r="24" spans="1:9">
      <c r="A24" s="100" t="s">
        <v>45</v>
      </c>
      <c r="B24" s="100"/>
      <c r="C24" s="100"/>
      <c r="D24" s="100"/>
      <c r="E24" s="100"/>
      <c r="F24" s="100"/>
      <c r="G24" s="100"/>
      <c r="H24" s="100"/>
      <c r="I24" s="100"/>
    </row>
    <row r="25" spans="1:9">
      <c r="A25" s="96"/>
      <c r="B25" s="96"/>
      <c r="C25" s="96"/>
      <c r="D25" s="96"/>
      <c r="E25" s="96"/>
      <c r="F25" s="96"/>
      <c r="G25" s="96"/>
      <c r="H25" s="96"/>
      <c r="I25" s="96"/>
    </row>
    <row r="26" spans="1:9">
      <c r="A26" s="97" t="s">
        <v>46</v>
      </c>
      <c r="B26" s="97"/>
      <c r="C26" s="97"/>
      <c r="D26" s="97"/>
      <c r="E26" s="97"/>
      <c r="F26" s="97"/>
      <c r="G26" s="97"/>
      <c r="H26" s="97"/>
      <c r="I26" s="57"/>
    </row>
    <row r="27" spans="1:9">
      <c r="A27" s="48" t="s">
        <v>47</v>
      </c>
    </row>
  </sheetData>
  <mergeCells count="26">
    <mergeCell ref="F11:I11"/>
    <mergeCell ref="F12:I12"/>
    <mergeCell ref="F13:I13"/>
    <mergeCell ref="F14:I14"/>
    <mergeCell ref="F15:I15"/>
    <mergeCell ref="F16:I16"/>
    <mergeCell ref="B6:E6"/>
    <mergeCell ref="A7:I7"/>
    <mergeCell ref="A8:I8"/>
    <mergeCell ref="A9:I9"/>
    <mergeCell ref="F10:I10"/>
    <mergeCell ref="A1:I1"/>
    <mergeCell ref="B2:G2"/>
    <mergeCell ref="B3:E3"/>
    <mergeCell ref="B4:G4"/>
    <mergeCell ref="B5:D5"/>
    <mergeCell ref="A25:I25"/>
    <mergeCell ref="A26:H26"/>
    <mergeCell ref="F17:I17"/>
    <mergeCell ref="F18:I18"/>
    <mergeCell ref="F22:I22"/>
    <mergeCell ref="F23:I23"/>
    <mergeCell ref="A24:I24"/>
    <mergeCell ref="F19:I19"/>
    <mergeCell ref="F21:I21"/>
    <mergeCell ref="F20:I20"/>
  </mergeCells>
  <phoneticPr fontId="11" type="noConversion"/>
  <dataValidations count="5">
    <dataValidation type="list" allowBlank="1" showInputMessage="1" showErrorMessage="1" sqref="I2">
      <formula1>"正式评审,非正式评审,代码走查"</formula1>
    </dataValidation>
    <dataValidation type="list" allowBlank="1" showInputMessage="1" showErrorMessage="1" sqref="E5">
      <formula1>"页,行,条"</formula1>
    </dataValidation>
    <dataValidation type="date" allowBlank="1" showInputMessage="1" showErrorMessage="1" sqref="I5">
      <formula1>TODAY()</formula1>
      <formula2>TODAY()+100</formula2>
    </dataValidation>
    <dataValidation type="list" allowBlank="1" showInputMessage="1" showErrorMessage="1" sqref="B23:C23">
      <formula1>"评审组长,评审员,作者,读者,记录者"</formula1>
    </dataValidation>
    <dataValidation type="list" allowBlank="1" showInputMessage="1" showErrorMessage="1" sqref="IZ19:JA21 SV19:SW21 ACR19:ACS21 AMN19:AMO21 AWJ19:AWK21 BGF19:BGG21 BQB19:BQC21 BZX19:BZY21 CJT19:CJU21 CTP19:CTQ21 DDL19:DDM21 DNH19:DNI21 DXD19:DXE21 EGZ19:EHA21 EQV19:EQW21 FAR19:FAS21 FKN19:FKO21 FUJ19:FUK21 GEF19:GEG21 GOB19:GOC21 GXX19:GXY21 HHT19:HHU21 HRP19:HRQ21 IBL19:IBM21 ILH19:ILI21 IVD19:IVE21 JEZ19:JFA21 JOV19:JOW21 JYR19:JYS21 KIN19:KIO21 KSJ19:KSK21 LCF19:LCG21 LMB19:LMC21 LVX19:LVY21 MFT19:MFU21 MPP19:MPQ21 MZL19:MZM21 NJH19:NJI21 NTD19:NTE21 OCZ19:ODA21 OMV19:OMW21 OWR19:OWS21 PGN19:PGO21 PQJ19:PQK21 QAF19:QAG21 QKB19:QKC21 QTX19:QTY21 RDT19:RDU21 RNP19:RNQ21 RXL19:RXM21 SHH19:SHI21 SRD19:SRE21 TAZ19:TBA21 TKV19:TKW21 TUR19:TUS21 UEN19:UEO21 UOJ19:UOK21 UYF19:UYG21 VIB19:VIC21 VRX19:VRY21 WBT19:WBU21 WLP19:WLQ21 WVL19:WVM21 D11:E23">
      <formula1>"是,否"</formula1>
    </dataValidation>
  </dataValidations>
  <pageMargins left="0.59027777777777801" right="0.59027777777777801" top="0.59027777777777801" bottom="0.59027777777777801" header="0.39305555555555599" footer="0.39305555555555599"/>
  <pageSetup paperSize="9" scale="73" fitToHeight="0" orientation="portrait" verticalDpi="9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showGridLines="0" zoomScale="85" zoomScaleNormal="85" workbookViewId="0">
      <selection activeCell="E31" sqref="E31"/>
    </sheetView>
  </sheetViews>
  <sheetFormatPr defaultColWidth="22.875" defaultRowHeight="13.5"/>
  <cols>
    <col min="1" max="1" width="5.625" style="40" customWidth="1"/>
    <col min="2" max="2" width="7.625" style="40" customWidth="1"/>
    <col min="3" max="3" width="20.5" style="40" customWidth="1"/>
    <col min="4" max="4" width="30.625" style="40" customWidth="1"/>
    <col min="5" max="5" width="66.625" style="40" customWidth="1"/>
    <col min="6" max="6" width="25.5" style="40" customWidth="1"/>
    <col min="7" max="16384" width="22.875" style="40"/>
  </cols>
  <sheetData>
    <row r="1" spans="1:6" ht="30.75">
      <c r="A1" s="115" t="s">
        <v>48</v>
      </c>
      <c r="B1" s="115"/>
      <c r="C1" s="115"/>
      <c r="D1" s="115"/>
      <c r="E1" s="115"/>
      <c r="F1" s="115"/>
    </row>
    <row r="2" spans="1:6">
      <c r="A2" s="97" t="s">
        <v>20</v>
      </c>
      <c r="B2" s="97"/>
      <c r="C2" s="97"/>
      <c r="D2" s="97"/>
      <c r="E2" s="81" t="s">
        <v>132</v>
      </c>
      <c r="F2" s="43" t="s">
        <v>49</v>
      </c>
    </row>
    <row r="3" spans="1:6">
      <c r="A3" s="97" t="s">
        <v>50</v>
      </c>
      <c r="B3" s="97"/>
      <c r="C3" s="97"/>
      <c r="D3" s="97"/>
      <c r="E3" s="67" t="s">
        <v>134</v>
      </c>
      <c r="F3" s="44">
        <v>43402</v>
      </c>
    </row>
    <row r="4" spans="1:6">
      <c r="A4" s="97" t="s">
        <v>37</v>
      </c>
      <c r="B4" s="97"/>
      <c r="C4" s="97"/>
      <c r="D4" s="97"/>
      <c r="E4" s="81" t="s">
        <v>151</v>
      </c>
      <c r="F4" s="43" t="s">
        <v>51</v>
      </c>
    </row>
    <row r="5" spans="1:6">
      <c r="A5" s="97" t="s">
        <v>52</v>
      </c>
      <c r="B5" s="97"/>
      <c r="C5" s="97"/>
      <c r="D5" s="97"/>
      <c r="E5" s="42"/>
      <c r="F5" s="89" t="s">
        <v>135</v>
      </c>
    </row>
    <row r="6" spans="1:6">
      <c r="A6" s="45"/>
      <c r="B6" s="45"/>
      <c r="C6" s="45"/>
      <c r="D6" s="45"/>
      <c r="E6" s="45"/>
      <c r="F6" s="45"/>
    </row>
    <row r="7" spans="1:6">
      <c r="A7" s="43" t="s">
        <v>53</v>
      </c>
      <c r="B7" s="43" t="s">
        <v>54</v>
      </c>
      <c r="C7" s="6" t="s">
        <v>55</v>
      </c>
      <c r="D7" s="43" t="s">
        <v>56</v>
      </c>
      <c r="E7" s="43" t="s">
        <v>57</v>
      </c>
      <c r="F7" s="43" t="s">
        <v>52</v>
      </c>
    </row>
    <row r="8" spans="1:6">
      <c r="A8" s="14">
        <v>1</v>
      </c>
      <c r="B8" s="91" t="s">
        <v>130</v>
      </c>
      <c r="C8" s="15" t="s">
        <v>58</v>
      </c>
      <c r="D8" s="90" t="s">
        <v>152</v>
      </c>
      <c r="E8" s="90" t="s">
        <v>153</v>
      </c>
      <c r="F8" s="67"/>
    </row>
    <row r="9" spans="1:6">
      <c r="A9" s="14">
        <v>2</v>
      </c>
      <c r="B9" s="91" t="s">
        <v>130</v>
      </c>
      <c r="C9" s="15" t="s">
        <v>58</v>
      </c>
      <c r="D9" s="90" t="s">
        <v>155</v>
      </c>
      <c r="E9" s="90" t="s">
        <v>156</v>
      </c>
      <c r="F9" s="67"/>
    </row>
    <row r="10" spans="1:6">
      <c r="A10" s="14">
        <v>3</v>
      </c>
      <c r="B10" s="91" t="s">
        <v>130</v>
      </c>
      <c r="C10" s="15" t="s">
        <v>58</v>
      </c>
      <c r="D10" s="90" t="s">
        <v>157</v>
      </c>
      <c r="E10" s="90" t="s">
        <v>158</v>
      </c>
      <c r="F10" s="67"/>
    </row>
    <row r="11" spans="1:6">
      <c r="A11" s="14">
        <v>4</v>
      </c>
      <c r="B11" s="91" t="s">
        <v>141</v>
      </c>
      <c r="C11" s="15" t="s">
        <v>58</v>
      </c>
      <c r="D11" s="90" t="s">
        <v>159</v>
      </c>
      <c r="E11" s="90" t="s">
        <v>160</v>
      </c>
      <c r="F11" s="67"/>
    </row>
    <row r="12" spans="1:6">
      <c r="A12" s="14">
        <v>5</v>
      </c>
      <c r="B12" s="91" t="s">
        <v>141</v>
      </c>
      <c r="C12" s="15" t="s">
        <v>58</v>
      </c>
      <c r="D12" s="90" t="s">
        <v>161</v>
      </c>
      <c r="E12" s="90" t="s">
        <v>162</v>
      </c>
      <c r="F12" s="67"/>
    </row>
    <row r="13" spans="1:6">
      <c r="A13" s="83">
        <v>6</v>
      </c>
      <c r="B13" s="79"/>
      <c r="C13" s="15"/>
      <c r="D13" s="74"/>
      <c r="E13" s="73"/>
      <c r="F13" s="73"/>
    </row>
    <row r="14" spans="1:6">
      <c r="A14" s="83">
        <v>7</v>
      </c>
      <c r="B14" s="79"/>
      <c r="C14" s="15"/>
      <c r="D14" s="74"/>
      <c r="E14" s="73"/>
      <c r="F14" s="73"/>
    </row>
    <row r="15" spans="1:6">
      <c r="A15" s="83">
        <v>8</v>
      </c>
      <c r="B15" s="46"/>
      <c r="C15" s="46"/>
      <c r="D15" s="47"/>
      <c r="E15" s="42"/>
      <c r="F15" s="42"/>
    </row>
    <row r="16" spans="1:6">
      <c r="A16" s="83">
        <v>9</v>
      </c>
      <c r="B16" s="46"/>
      <c r="C16" s="46"/>
      <c r="D16" s="47"/>
      <c r="E16" s="42"/>
      <c r="F16" s="42"/>
    </row>
    <row r="17" spans="1:6">
      <c r="A17" s="83">
        <v>10</v>
      </c>
      <c r="B17" s="46"/>
      <c r="C17" s="46"/>
      <c r="D17" s="47"/>
      <c r="E17" s="42"/>
      <c r="F17" s="42"/>
    </row>
    <row r="18" spans="1:6">
      <c r="A18" s="43"/>
      <c r="B18" s="43"/>
      <c r="C18" s="43"/>
      <c r="D18" s="10"/>
      <c r="E18" s="10"/>
      <c r="F18" s="10"/>
    </row>
  </sheetData>
  <mergeCells count="5">
    <mergeCell ref="A1:F1"/>
    <mergeCell ref="A2:D2"/>
    <mergeCell ref="A3:D3"/>
    <mergeCell ref="A4:D4"/>
    <mergeCell ref="A5:D5"/>
  </mergeCells>
  <phoneticPr fontId="11" type="noConversion"/>
  <dataValidations count="2">
    <dataValidation type="list" allowBlank="1" showInputMessage="1" showErrorMessage="1" sqref="E3">
      <formula1>"客户需求说明书,原型,项目估算表,项目计划书,测试计划书,流程配置表,日程表,需求规格说明书,UI静态页,系统设计说明书,架构设计说明书,数据库设计说明书,接口设计说明书,测试需求分析,测试用例,代码走查,用户及客户手册,安装部署及运维手册,测试报告,可行性分析报告"</formula1>
    </dataValidation>
    <dataValidation type="list" allowBlank="1" showInputMessage="1" showErrorMessage="1" sqref="C8:C14">
      <formula1>"其他,需求评审-需求考虑不全,需求评审-需求细化不明确,需求评审-业务逻辑描述混乱,需求评审-需求描述冗余,需求评审-跟原型不一致,需求评审-性能需求问题,需求评审-需求模块缺失,测试用例-用例不规范,测试用例-用例覆盖不全,测试用例-需求变更导致用例变更,测试用例-用例与功能实现偏差,测试用例-需求不明确,测试用例-预期结果不明确,UI-兼容性问题,UI-与原型不一致,UI-文字、链接问题,UI-页面排版问题,UI-框架设计问题"</formula1>
    </dataValidation>
  </dataValidations>
  <pageMargins left="0.59027777777777801" right="0.59027777777777801" top="0.59027777777777801" bottom="0.59027777777777801" header="0.39305555555555599" footer="0.39305555555555599"/>
  <pageSetup paperSize="9" scale="72" fitToHeight="0" orientation="portrait" verticalDpi="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9"/>
  <sheetViews>
    <sheetView showGridLines="0" tabSelected="1" zoomScale="88" zoomScaleNormal="88" workbookViewId="0">
      <selection activeCell="G37" sqref="G37:G38"/>
    </sheetView>
  </sheetViews>
  <sheetFormatPr defaultColWidth="9" defaultRowHeight="13.5"/>
  <cols>
    <col min="1" max="1" width="5.625" style="1" customWidth="1"/>
    <col min="2" max="2" width="16.375" style="1" customWidth="1"/>
    <col min="3" max="3" width="27.25" style="1" customWidth="1"/>
    <col min="4" max="4" width="34.5" style="1" customWidth="1"/>
    <col min="5" max="5" width="13.375" style="1" customWidth="1"/>
    <col min="6" max="6" width="5.625" style="1" customWidth="1"/>
    <col min="7" max="7" width="41" style="1" customWidth="1"/>
    <col min="8" max="8" width="7.625" style="1" customWidth="1"/>
    <col min="9" max="9" width="12.375" style="1" customWidth="1"/>
    <col min="10" max="10" width="11.125" style="1" customWidth="1"/>
    <col min="11" max="11" width="12" style="1" customWidth="1"/>
    <col min="12" max="12" width="5.625" style="1" customWidth="1"/>
    <col min="13" max="13" width="13.25" style="1" customWidth="1"/>
    <col min="14" max="16384" width="9" style="1"/>
  </cols>
  <sheetData>
    <row r="1" spans="1:13" ht="30.75">
      <c r="A1" s="144" t="s">
        <v>59</v>
      </c>
      <c r="B1" s="11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6"/>
    </row>
    <row r="2" spans="1:13" ht="13.5" customHeight="1">
      <c r="A2" s="123" t="s">
        <v>60</v>
      </c>
      <c r="B2" s="124"/>
      <c r="C2" s="125"/>
      <c r="D2" s="117" t="s">
        <v>132</v>
      </c>
      <c r="E2" s="116" t="s">
        <v>21</v>
      </c>
      <c r="F2" s="116"/>
      <c r="G2" s="116"/>
      <c r="H2" s="147" t="s">
        <v>22</v>
      </c>
      <c r="I2" s="148"/>
      <c r="J2" s="149"/>
      <c r="K2" s="2"/>
      <c r="L2" s="24" t="s">
        <v>49</v>
      </c>
      <c r="M2" s="44">
        <v>43403</v>
      </c>
    </row>
    <row r="3" spans="1:13" ht="13.5" customHeight="1">
      <c r="A3" s="126"/>
      <c r="B3" s="127"/>
      <c r="C3" s="128"/>
      <c r="D3" s="118"/>
      <c r="E3" s="116" t="s">
        <v>61</v>
      </c>
      <c r="F3" s="116"/>
      <c r="G3" s="116"/>
      <c r="H3" s="120" t="s">
        <v>62</v>
      </c>
      <c r="I3" s="120"/>
      <c r="J3" s="120"/>
      <c r="K3" s="2"/>
      <c r="L3" s="24" t="s">
        <v>27</v>
      </c>
      <c r="M3" s="26">
        <v>1</v>
      </c>
    </row>
    <row r="4" spans="1:13" ht="13.5" customHeight="1">
      <c r="A4" s="116" t="s">
        <v>26</v>
      </c>
      <c r="B4" s="116"/>
      <c r="C4" s="116"/>
      <c r="D4" s="81" t="s">
        <v>133</v>
      </c>
      <c r="E4" s="116" t="s">
        <v>28</v>
      </c>
      <c r="F4" s="116"/>
      <c r="G4" s="116"/>
      <c r="H4" s="138">
        <v>54</v>
      </c>
      <c r="I4" s="139"/>
      <c r="J4" s="27" t="s">
        <v>63</v>
      </c>
      <c r="K4" s="140" t="s">
        <v>64</v>
      </c>
      <c r="L4" s="141"/>
      <c r="M4" s="28">
        <v>1</v>
      </c>
    </row>
    <row r="5" spans="1:13" ht="27">
      <c r="A5" s="116" t="s">
        <v>65</v>
      </c>
      <c r="B5" s="116"/>
      <c r="C5" s="116"/>
      <c r="D5" s="88" t="s">
        <v>150</v>
      </c>
      <c r="E5" s="5"/>
      <c r="F5" s="5"/>
      <c r="G5" s="5"/>
      <c r="H5" s="142" t="s">
        <v>66</v>
      </c>
      <c r="I5" s="143"/>
      <c r="J5" s="29">
        <v>0.39583333333333331</v>
      </c>
      <c r="K5" s="140" t="s">
        <v>67</v>
      </c>
      <c r="L5" s="141"/>
      <c r="M5" s="30">
        <v>0.4375</v>
      </c>
    </row>
    <row r="6" spans="1:13" ht="13.5" customHeight="1">
      <c r="M6" s="31"/>
    </row>
    <row r="7" spans="1:13" ht="13.5" customHeight="1">
      <c r="A7" s="112" t="s">
        <v>68</v>
      </c>
      <c r="B7" s="112"/>
      <c r="C7" s="112"/>
      <c r="D7" s="112"/>
      <c r="E7" s="112" t="s">
        <v>69</v>
      </c>
      <c r="F7" s="112"/>
      <c r="G7" s="112"/>
      <c r="H7" s="112"/>
      <c r="I7" s="112"/>
      <c r="J7" s="112"/>
      <c r="K7" s="112" t="s">
        <v>70</v>
      </c>
      <c r="L7" s="112"/>
      <c r="M7" s="112"/>
    </row>
    <row r="8" spans="1:13" ht="13.5" customHeight="1">
      <c r="A8" s="133" t="s">
        <v>71</v>
      </c>
      <c r="B8" s="133"/>
      <c r="C8" s="133"/>
      <c r="D8" s="8">
        <v>5</v>
      </c>
      <c r="E8" s="133" t="s">
        <v>72</v>
      </c>
      <c r="F8" s="133"/>
      <c r="G8" s="133"/>
      <c r="H8" s="134">
        <v>1</v>
      </c>
      <c r="I8" s="135"/>
      <c r="J8" s="11">
        <f>IF(H$12=0,"-",H8/H$12)</f>
        <v>0.16666666666666666</v>
      </c>
      <c r="K8" s="32" t="s">
        <v>73</v>
      </c>
      <c r="L8" s="33">
        <f>COUNTIF(E17:E32,"P1(致命)")</f>
        <v>0</v>
      </c>
      <c r="M8" s="11">
        <f>IF(L$13=0,"-",L8/L$13)</f>
        <v>0</v>
      </c>
    </row>
    <row r="9" spans="1:13" ht="13.5" customHeight="1">
      <c r="A9" s="133" t="s">
        <v>74</v>
      </c>
      <c r="B9" s="133"/>
      <c r="C9" s="133"/>
      <c r="D9" s="9">
        <f>COUNTIF(F16:F33,"是")</f>
        <v>5</v>
      </c>
      <c r="E9" s="133" t="s">
        <v>75</v>
      </c>
      <c r="F9" s="133"/>
      <c r="G9" s="133"/>
      <c r="H9" s="134">
        <v>3</v>
      </c>
      <c r="I9" s="135"/>
      <c r="J9" s="11">
        <f>IF(H$12=0,"-",H9/H$12)</f>
        <v>0.5</v>
      </c>
      <c r="K9" s="32" t="s">
        <v>76</v>
      </c>
      <c r="L9" s="33">
        <f>COUNTIF(E17:E32,"P2(严重)")</f>
        <v>0</v>
      </c>
      <c r="M9" s="11">
        <f>IF(L$13=0,"-",L9/L$13)</f>
        <v>0</v>
      </c>
    </row>
    <row r="10" spans="1:13" ht="13.5" customHeight="1">
      <c r="A10" s="129" t="s">
        <v>77</v>
      </c>
      <c r="B10" s="129"/>
      <c r="C10" s="129"/>
      <c r="D10" s="11">
        <f>IF(D8=0,"-",D9/D8)</f>
        <v>1</v>
      </c>
      <c r="E10" s="133" t="s">
        <v>78</v>
      </c>
      <c r="F10" s="133"/>
      <c r="G10" s="133"/>
      <c r="H10" s="134">
        <v>1</v>
      </c>
      <c r="I10" s="135"/>
      <c r="J10" s="11">
        <f>IF(H$12=0,"-",H10/H$12)</f>
        <v>0.16666666666666666</v>
      </c>
      <c r="K10" s="32" t="s">
        <v>79</v>
      </c>
      <c r="L10" s="33">
        <f>COUNTIF(E17:E32,"P3(一般)")</f>
        <v>0</v>
      </c>
      <c r="M10" s="11">
        <f>IF(L$13=0,"-",L10/L$13)</f>
        <v>0</v>
      </c>
    </row>
    <row r="11" spans="1:13" ht="13.5" customHeight="1">
      <c r="A11" s="129" t="s">
        <v>80</v>
      </c>
      <c r="B11" s="129"/>
      <c r="C11" s="129"/>
      <c r="D11" s="12" t="str">
        <f>IF(H9=0,"-",CONCATENATE(TEXT(H4/H9,"0.0"),J4,"/人时"))</f>
        <v>18.0行/人时</v>
      </c>
      <c r="E11" s="133" t="s">
        <v>81</v>
      </c>
      <c r="F11" s="133"/>
      <c r="G11" s="133"/>
      <c r="H11" s="134">
        <v>1</v>
      </c>
      <c r="I11" s="135"/>
      <c r="J11" s="11">
        <f>IF(H$12=0,"-",H11/H$12)</f>
        <v>0.16666666666666666</v>
      </c>
      <c r="K11" s="32" t="s">
        <v>82</v>
      </c>
      <c r="L11" s="33">
        <f>COUNTIF(E17:E32,"P4(微小)")</f>
        <v>5</v>
      </c>
      <c r="M11" s="11">
        <f>IF(L$13=0,"-",L11/L$13)</f>
        <v>1</v>
      </c>
    </row>
    <row r="12" spans="1:13" ht="13.5" customHeight="1">
      <c r="A12" s="129" t="s">
        <v>83</v>
      </c>
      <c r="B12" s="129"/>
      <c r="C12" s="129"/>
      <c r="D12" s="12" t="str">
        <f>IF(H12=0,"-",CONCATENATE(TEXT(H4/H12,"0.0"),J4,"/人时"))</f>
        <v>9.0行/人时</v>
      </c>
      <c r="E12" s="133" t="s">
        <v>84</v>
      </c>
      <c r="F12" s="133"/>
      <c r="G12" s="133"/>
      <c r="H12" s="136">
        <f>SUM(H8:H11)</f>
        <v>6</v>
      </c>
      <c r="I12" s="137"/>
      <c r="J12" s="34"/>
      <c r="K12" s="32" t="s">
        <v>85</v>
      </c>
      <c r="L12" s="33">
        <f>COUNTIF(E17:E32,"P5（建议）")</f>
        <v>0</v>
      </c>
      <c r="M12" s="11">
        <f>IF(L$13=0,"-",L12/L$13)</f>
        <v>0</v>
      </c>
    </row>
    <row r="13" spans="1:13" ht="13.5" customHeight="1">
      <c r="A13" s="129" t="s">
        <v>86</v>
      </c>
      <c r="B13" s="129"/>
      <c r="C13" s="129"/>
      <c r="D13" s="12" t="str">
        <f>IF(M4=0,"-",CONCATENATE(TEXT(H4/M4,"0.0"),J4,"/小时"))</f>
        <v>54.0行/小时</v>
      </c>
      <c r="E13" s="129" t="s">
        <v>87</v>
      </c>
      <c r="F13" s="129"/>
      <c r="G13" s="129"/>
      <c r="H13" s="130" t="str">
        <f>IF(H4=0,"-",CONCATENATE(TEXT(L13/H4,"0.00"),"个/",J4))</f>
        <v>0.09个/行</v>
      </c>
      <c r="I13" s="131"/>
      <c r="J13" s="132"/>
      <c r="K13" s="35" t="s">
        <v>88</v>
      </c>
      <c r="L13" s="33">
        <f>SUM(L8:L12)</f>
        <v>5</v>
      </c>
      <c r="M13" s="36"/>
    </row>
    <row r="14" spans="1:13" ht="13.5" customHeight="1">
      <c r="A14" s="133" t="s">
        <v>89</v>
      </c>
      <c r="B14" s="133"/>
      <c r="C14" s="133"/>
      <c r="D14" s="12" t="str">
        <f>IF(M4=0,"-",CONCATENATE(TEXT(L13/H12,"0.0"),"件/人时"))</f>
        <v>0.8件/人时</v>
      </c>
      <c r="E14" s="133" t="s">
        <v>90</v>
      </c>
      <c r="F14" s="133"/>
      <c r="G14" s="133"/>
      <c r="H14" s="13">
        <f>IF(SUM(H9:H10)=0,"-",H9/SUM(H9:H10))</f>
        <v>0.75</v>
      </c>
      <c r="I14" s="37"/>
      <c r="J14" s="36"/>
      <c r="M14" s="36"/>
    </row>
    <row r="16" spans="1:13" ht="27">
      <c r="A16" s="6" t="s">
        <v>53</v>
      </c>
      <c r="B16" s="6" t="s">
        <v>55</v>
      </c>
      <c r="C16" s="6" t="s">
        <v>91</v>
      </c>
      <c r="D16" s="65" t="s">
        <v>92</v>
      </c>
      <c r="E16" s="6" t="s">
        <v>93</v>
      </c>
      <c r="F16" s="6" t="s">
        <v>94</v>
      </c>
      <c r="G16" s="6" t="s">
        <v>95</v>
      </c>
      <c r="H16" s="6" t="s">
        <v>96</v>
      </c>
      <c r="I16" s="6" t="s">
        <v>97</v>
      </c>
      <c r="J16" s="6" t="s">
        <v>98</v>
      </c>
      <c r="K16" s="6" t="s">
        <v>99</v>
      </c>
      <c r="L16" s="6" t="s">
        <v>100</v>
      </c>
      <c r="M16" s="6" t="s">
        <v>52</v>
      </c>
    </row>
    <row r="17" spans="1:13">
      <c r="A17" s="14">
        <v>1</v>
      </c>
      <c r="B17" s="15" t="s">
        <v>58</v>
      </c>
      <c r="C17" s="16" t="s">
        <v>152</v>
      </c>
      <c r="D17" s="16" t="s">
        <v>153</v>
      </c>
      <c r="E17" s="17" t="s">
        <v>101</v>
      </c>
      <c r="F17" s="18" t="s">
        <v>102</v>
      </c>
      <c r="G17" s="16" t="s">
        <v>154</v>
      </c>
      <c r="H17" s="19" t="s">
        <v>130</v>
      </c>
      <c r="I17" s="19" t="s">
        <v>136</v>
      </c>
      <c r="J17" s="38">
        <v>43403</v>
      </c>
      <c r="K17" s="19" t="s">
        <v>137</v>
      </c>
      <c r="L17" s="39" t="s">
        <v>115</v>
      </c>
      <c r="M17" s="4"/>
    </row>
    <row r="18" spans="1:13" ht="27">
      <c r="A18" s="14">
        <v>2</v>
      </c>
      <c r="B18" s="15" t="s">
        <v>58</v>
      </c>
      <c r="C18" s="16" t="s">
        <v>155</v>
      </c>
      <c r="D18" s="16" t="s">
        <v>156</v>
      </c>
      <c r="E18" s="20" t="s">
        <v>101</v>
      </c>
      <c r="F18" s="18" t="s">
        <v>102</v>
      </c>
      <c r="G18" s="75" t="s">
        <v>154</v>
      </c>
      <c r="H18" s="76" t="s">
        <v>130</v>
      </c>
      <c r="I18" s="76" t="s">
        <v>136</v>
      </c>
      <c r="J18" s="77">
        <v>43403</v>
      </c>
      <c r="K18" s="76" t="s">
        <v>137</v>
      </c>
      <c r="L18" s="39" t="s">
        <v>115</v>
      </c>
      <c r="M18" s="72"/>
    </row>
    <row r="19" spans="1:13" ht="27">
      <c r="A19" s="14">
        <v>3</v>
      </c>
      <c r="B19" s="15" t="s">
        <v>58</v>
      </c>
      <c r="C19" s="16" t="s">
        <v>157</v>
      </c>
      <c r="D19" s="16" t="s">
        <v>158</v>
      </c>
      <c r="E19" s="78" t="s">
        <v>101</v>
      </c>
      <c r="F19" s="18" t="s">
        <v>102</v>
      </c>
      <c r="G19" s="75" t="s">
        <v>154</v>
      </c>
      <c r="H19" s="76" t="s">
        <v>130</v>
      </c>
      <c r="I19" s="76" t="s">
        <v>136</v>
      </c>
      <c r="J19" s="77">
        <v>43403</v>
      </c>
      <c r="K19" s="76" t="s">
        <v>137</v>
      </c>
      <c r="L19" s="39" t="s">
        <v>115</v>
      </c>
      <c r="M19" s="72"/>
    </row>
    <row r="20" spans="1:13" ht="27">
      <c r="A20" s="14">
        <v>4</v>
      </c>
      <c r="B20" s="15" t="s">
        <v>58</v>
      </c>
      <c r="C20" s="16" t="s">
        <v>159</v>
      </c>
      <c r="D20" s="16" t="s">
        <v>160</v>
      </c>
      <c r="E20" s="20" t="s">
        <v>101</v>
      </c>
      <c r="F20" s="18" t="s">
        <v>102</v>
      </c>
      <c r="G20" s="75" t="s">
        <v>154</v>
      </c>
      <c r="H20" s="19" t="s">
        <v>141</v>
      </c>
      <c r="I20" s="76" t="s">
        <v>136</v>
      </c>
      <c r="J20" s="77">
        <v>43403</v>
      </c>
      <c r="K20" s="76" t="s">
        <v>137</v>
      </c>
      <c r="L20" s="39" t="s">
        <v>115</v>
      </c>
      <c r="M20" s="72"/>
    </row>
    <row r="21" spans="1:13" ht="27">
      <c r="A21" s="14">
        <v>5</v>
      </c>
      <c r="B21" s="15" t="s">
        <v>58</v>
      </c>
      <c r="C21" s="16" t="s">
        <v>161</v>
      </c>
      <c r="D21" s="16" t="s">
        <v>162</v>
      </c>
      <c r="E21" s="20" t="s">
        <v>101</v>
      </c>
      <c r="F21" s="18" t="s">
        <v>102</v>
      </c>
      <c r="G21" s="75" t="s">
        <v>163</v>
      </c>
      <c r="H21" s="76" t="s">
        <v>141</v>
      </c>
      <c r="I21" s="76" t="s">
        <v>136</v>
      </c>
      <c r="J21" s="77">
        <v>43403</v>
      </c>
      <c r="K21" s="76" t="s">
        <v>137</v>
      </c>
      <c r="L21" s="39" t="s">
        <v>115</v>
      </c>
      <c r="M21" s="72"/>
    </row>
    <row r="22" spans="1:13">
      <c r="A22" s="83">
        <v>6</v>
      </c>
      <c r="B22" s="15"/>
      <c r="C22" s="16"/>
      <c r="D22" s="64"/>
      <c r="E22" s="20"/>
      <c r="F22" s="3"/>
      <c r="G22" s="4"/>
      <c r="H22" s="21"/>
      <c r="I22" s="21"/>
      <c r="J22" s="23"/>
      <c r="K22" s="21"/>
      <c r="L22" s="39" t="s">
        <v>103</v>
      </c>
      <c r="M22" s="4"/>
    </row>
    <row r="23" spans="1:13">
      <c r="A23" s="83">
        <v>7</v>
      </c>
      <c r="B23" s="14"/>
      <c r="C23" s="16"/>
      <c r="D23" s="64"/>
      <c r="E23" s="20"/>
      <c r="F23" s="3"/>
      <c r="G23" s="4"/>
      <c r="H23" s="21"/>
      <c r="I23" s="21"/>
      <c r="J23" s="23"/>
      <c r="K23" s="21"/>
      <c r="L23" s="39" t="s">
        <v>103</v>
      </c>
      <c r="M23" s="4"/>
    </row>
    <row r="24" spans="1:13">
      <c r="A24" s="83">
        <v>8</v>
      </c>
      <c r="B24" s="14"/>
      <c r="C24" s="16"/>
      <c r="D24" s="64"/>
      <c r="E24" s="20"/>
      <c r="F24" s="3"/>
      <c r="G24" s="4"/>
      <c r="H24" s="21"/>
      <c r="I24" s="21"/>
      <c r="J24" s="23"/>
      <c r="K24" s="21"/>
      <c r="L24" s="39" t="s">
        <v>103</v>
      </c>
      <c r="M24" s="4"/>
    </row>
    <row r="25" spans="1:13">
      <c r="A25" s="83">
        <v>9</v>
      </c>
      <c r="B25" s="14"/>
      <c r="C25" s="16"/>
      <c r="D25" s="64"/>
      <c r="E25" s="20"/>
      <c r="F25" s="3"/>
      <c r="G25" s="4"/>
      <c r="H25" s="21"/>
      <c r="I25" s="21"/>
      <c r="J25" s="23"/>
      <c r="K25" s="21"/>
      <c r="L25" s="39" t="s">
        <v>103</v>
      </c>
      <c r="M25" s="4"/>
    </row>
    <row r="26" spans="1:13">
      <c r="A26" s="83">
        <v>10</v>
      </c>
      <c r="B26" s="14"/>
      <c r="C26" s="4"/>
      <c r="D26" s="64"/>
      <c r="E26" s="20"/>
      <c r="F26" s="3"/>
      <c r="G26" s="4"/>
      <c r="H26" s="21"/>
      <c r="I26" s="21"/>
      <c r="J26" s="23"/>
      <c r="K26" s="21"/>
      <c r="L26" s="39" t="s">
        <v>103</v>
      </c>
      <c r="M26" s="4"/>
    </row>
    <row r="27" spans="1:13">
      <c r="A27" s="83">
        <v>11</v>
      </c>
      <c r="B27" s="14"/>
      <c r="C27" s="4"/>
      <c r="D27" s="64"/>
      <c r="E27" s="20"/>
      <c r="F27" s="3"/>
      <c r="G27" s="4"/>
      <c r="H27" s="21"/>
      <c r="I27" s="21"/>
      <c r="J27" s="23"/>
      <c r="K27" s="21"/>
      <c r="L27" s="39" t="s">
        <v>103</v>
      </c>
      <c r="M27" s="4"/>
    </row>
    <row r="28" spans="1:13">
      <c r="A28" s="83">
        <v>12</v>
      </c>
      <c r="B28" s="14"/>
      <c r="C28" s="4"/>
      <c r="D28" s="64"/>
      <c r="E28" s="20"/>
      <c r="F28" s="3"/>
      <c r="G28" s="4"/>
      <c r="H28" s="21"/>
      <c r="I28" s="21"/>
      <c r="J28" s="23"/>
      <c r="K28" s="21"/>
      <c r="L28" s="39" t="s">
        <v>103</v>
      </c>
      <c r="M28" s="4"/>
    </row>
    <row r="29" spans="1:13">
      <c r="A29" s="83">
        <v>13</v>
      </c>
      <c r="B29" s="14"/>
      <c r="C29" s="4"/>
      <c r="D29" s="64"/>
      <c r="E29" s="20"/>
      <c r="F29" s="3"/>
      <c r="G29" s="4"/>
      <c r="H29" s="21"/>
      <c r="I29" s="21"/>
      <c r="J29" s="23"/>
      <c r="K29" s="21"/>
      <c r="L29" s="39" t="s">
        <v>103</v>
      </c>
      <c r="M29" s="4"/>
    </row>
    <row r="30" spans="1:13">
      <c r="A30" s="83">
        <v>14</v>
      </c>
      <c r="B30" s="14"/>
      <c r="C30" s="4"/>
      <c r="D30" s="64"/>
      <c r="E30" s="20"/>
      <c r="F30" s="3"/>
      <c r="G30" s="4"/>
      <c r="H30" s="21"/>
      <c r="I30" s="21"/>
      <c r="J30" s="23"/>
      <c r="K30" s="21"/>
      <c r="L30" s="39" t="s">
        <v>103</v>
      </c>
      <c r="M30" s="4"/>
    </row>
    <row r="31" spans="1:13">
      <c r="A31" s="83">
        <v>15</v>
      </c>
      <c r="B31" s="14"/>
      <c r="C31" s="4"/>
      <c r="D31" s="64"/>
      <c r="E31" s="20"/>
      <c r="F31" s="3"/>
      <c r="G31" s="4"/>
      <c r="H31" s="21"/>
      <c r="I31" s="21"/>
      <c r="J31" s="23"/>
      <c r="K31" s="21"/>
      <c r="L31" s="39" t="s">
        <v>103</v>
      </c>
      <c r="M31" s="4"/>
    </row>
    <row r="32" spans="1:13">
      <c r="A32" s="83">
        <v>16</v>
      </c>
      <c r="B32" s="14"/>
      <c r="C32" s="4"/>
      <c r="D32" s="64"/>
      <c r="E32" s="20"/>
      <c r="F32" s="3"/>
      <c r="G32" s="4"/>
      <c r="H32" s="21"/>
      <c r="I32" s="21"/>
      <c r="J32" s="23"/>
      <c r="K32" s="21"/>
      <c r="L32" s="39" t="s">
        <v>103</v>
      </c>
      <c r="M32" s="4"/>
    </row>
    <row r="33" spans="1:13">
      <c r="A33" s="7"/>
      <c r="B33" s="7"/>
      <c r="C33" s="7"/>
      <c r="D33" s="66"/>
      <c r="E33" s="7"/>
      <c r="F33" s="7"/>
      <c r="G33" s="6"/>
      <c r="H33" s="7"/>
      <c r="I33" s="7"/>
      <c r="J33" s="7"/>
      <c r="K33" s="7"/>
      <c r="L33" s="7"/>
      <c r="M33" s="7"/>
    </row>
    <row r="35" spans="1:13">
      <c r="A35" s="112" t="s">
        <v>104</v>
      </c>
      <c r="B35" s="112"/>
      <c r="C35" s="112"/>
      <c r="D35" s="112"/>
      <c r="E35" s="112"/>
      <c r="F35" s="112"/>
      <c r="G35" s="112"/>
      <c r="H35" s="112" t="s">
        <v>105</v>
      </c>
      <c r="I35" s="112"/>
      <c r="J35" s="112"/>
      <c r="K35" s="112"/>
      <c r="L35" s="112"/>
      <c r="M35" s="112"/>
    </row>
    <row r="36" spans="1:13">
      <c r="A36" s="3" t="s">
        <v>106</v>
      </c>
      <c r="B36" s="3"/>
      <c r="C36" s="22" t="s">
        <v>107</v>
      </c>
      <c r="D36" s="65" t="s">
        <v>108</v>
      </c>
      <c r="E36" s="112" t="s">
        <v>109</v>
      </c>
      <c r="F36" s="112"/>
      <c r="G36" s="6" t="s">
        <v>110</v>
      </c>
      <c r="H36" s="121"/>
      <c r="I36" s="121"/>
      <c r="J36" s="121"/>
      <c r="K36" s="121"/>
      <c r="L36" s="121"/>
      <c r="M36" s="121"/>
    </row>
    <row r="37" spans="1:13">
      <c r="A37" s="3" t="s">
        <v>106</v>
      </c>
      <c r="B37" s="3"/>
      <c r="C37" s="7" t="s">
        <v>111</v>
      </c>
      <c r="D37" s="119" t="s">
        <v>164</v>
      </c>
      <c r="E37" s="122">
        <v>43403</v>
      </c>
      <c r="F37" s="122"/>
      <c r="G37" s="120"/>
      <c r="H37" s="121"/>
      <c r="I37" s="121"/>
      <c r="J37" s="121"/>
      <c r="K37" s="121"/>
      <c r="L37" s="121"/>
      <c r="M37" s="121"/>
    </row>
    <row r="38" spans="1:13">
      <c r="A38" s="3" t="s">
        <v>106</v>
      </c>
      <c r="B38" s="3"/>
      <c r="C38" s="7" t="s">
        <v>112</v>
      </c>
      <c r="D38" s="120"/>
      <c r="E38" s="122"/>
      <c r="F38" s="122"/>
      <c r="G38" s="120"/>
      <c r="H38" s="121"/>
      <c r="I38" s="121"/>
      <c r="J38" s="121"/>
      <c r="K38" s="121"/>
      <c r="L38" s="121"/>
      <c r="M38" s="121"/>
    </row>
    <row r="39" spans="1:13">
      <c r="A39" s="116" t="s">
        <v>113</v>
      </c>
      <c r="B39" s="116"/>
      <c r="C39" s="116"/>
      <c r="D39" s="81"/>
      <c r="E39" s="2"/>
      <c r="F39" s="24" t="s">
        <v>114</v>
      </c>
      <c r="G39" s="25">
        <v>43403</v>
      </c>
      <c r="H39" s="121"/>
      <c r="I39" s="121"/>
      <c r="J39" s="121"/>
      <c r="K39" s="121"/>
      <c r="L39" s="121"/>
      <c r="M39" s="121"/>
    </row>
  </sheetData>
  <mergeCells count="45">
    <mergeCell ref="A1:M1"/>
    <mergeCell ref="E2:G2"/>
    <mergeCell ref="H2:J2"/>
    <mergeCell ref="E3:G3"/>
    <mergeCell ref="H3:J3"/>
    <mergeCell ref="A4:C4"/>
    <mergeCell ref="E4:G4"/>
    <mergeCell ref="H4:I4"/>
    <mergeCell ref="K4:L4"/>
    <mergeCell ref="A5:C5"/>
    <mergeCell ref="H5:I5"/>
    <mergeCell ref="K5:L5"/>
    <mergeCell ref="A7:D7"/>
    <mergeCell ref="E7:J7"/>
    <mergeCell ref="K7:M7"/>
    <mergeCell ref="A8:C8"/>
    <mergeCell ref="E8:G8"/>
    <mergeCell ref="H8:I8"/>
    <mergeCell ref="A9:C9"/>
    <mergeCell ref="E9:G9"/>
    <mergeCell ref="H9:I9"/>
    <mergeCell ref="A10:C10"/>
    <mergeCell ref="E10:G10"/>
    <mergeCell ref="H10:I10"/>
    <mergeCell ref="E11:G11"/>
    <mergeCell ref="H11:I11"/>
    <mergeCell ref="A12:C12"/>
    <mergeCell ref="E12:G12"/>
    <mergeCell ref="H12:I12"/>
    <mergeCell ref="A35:G35"/>
    <mergeCell ref="H35:M35"/>
    <mergeCell ref="E36:F36"/>
    <mergeCell ref="A39:C39"/>
    <mergeCell ref="D2:D3"/>
    <mergeCell ref="D37:D38"/>
    <mergeCell ref="G37:G38"/>
    <mergeCell ref="H36:M39"/>
    <mergeCell ref="E37:F38"/>
    <mergeCell ref="A2:C3"/>
    <mergeCell ref="A13:C13"/>
    <mergeCell ref="E13:G13"/>
    <mergeCell ref="H13:J13"/>
    <mergeCell ref="A14:C14"/>
    <mergeCell ref="E14:G14"/>
    <mergeCell ref="A11:C11"/>
  </mergeCells>
  <phoneticPr fontId="11" type="noConversion"/>
  <conditionalFormatting sqref="E1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:E32">
    <cfRule type="containsText" dxfId="19" priority="12" stopIfTrue="1" operator="containsText" text="P5（建议）">
      <formula>NOT(ISERROR(SEARCH("P5（建议）",E17)))</formula>
    </cfRule>
    <cfRule type="containsText" dxfId="18" priority="13" stopIfTrue="1" operator="containsText" text="P4(微小)">
      <formula>NOT(ISERROR(SEARCH("P4(微小)",E17)))</formula>
    </cfRule>
    <cfRule type="containsText" dxfId="17" priority="14" stopIfTrue="1" operator="containsText" text="P3(一般)">
      <formula>NOT(ISERROR(SEARCH("P3(一般)",E17)))</formula>
    </cfRule>
    <cfRule type="containsText" dxfId="16" priority="15" stopIfTrue="1" operator="containsText" text="P2(严重)">
      <formula>NOT(ISERROR(SEARCH("P2(严重)",E17)))</formula>
    </cfRule>
    <cfRule type="containsText" dxfId="15" priority="16" stopIfTrue="1" operator="containsText" text="P1(致命)">
      <formula>NOT(ISERROR(SEARCH("P1(致命)",E17)))</formula>
    </cfRule>
    <cfRule type="cellIs" dxfId="14" priority="18" stopIfTrue="1" operator="equal">
      <formula>"建议"</formula>
    </cfRule>
    <cfRule type="cellIs" dxfId="13" priority="19" stopIfTrue="1" operator="equal">
      <formula>"微小"</formula>
    </cfRule>
    <cfRule type="cellIs" dxfId="12" priority="20" stopIfTrue="1" operator="equal">
      <formula>"一般"</formula>
    </cfRule>
    <cfRule type="cellIs" dxfId="11" priority="21" stopIfTrue="1" operator="equal">
      <formula>"严重"</formula>
    </cfRule>
    <cfRule type="cellIs" dxfId="10" priority="22" stopIfTrue="1" operator="equal">
      <formula>"致命"</formula>
    </cfRule>
  </conditionalFormatting>
  <dataValidations count="12">
    <dataValidation type="list" allowBlank="1" showInputMessage="1" showErrorMessage="1" sqref="H2:J2">
      <formula1>"正式评审,非正式评审,代码走查"</formula1>
    </dataValidation>
    <dataValidation type="list" allowBlank="1" showInputMessage="1" showErrorMessage="1" sqref="H3:J3 K17:K21">
      <formula1>"需求阶段,设计阶段,编码阶段,测试阶段,验收阶段"</formula1>
    </dataValidation>
    <dataValidation type="whole" allowBlank="1" showInputMessage="1" showErrorMessage="1" sqref="M3">
      <formula1>1</formula1>
      <formula2>10</formula2>
    </dataValidation>
    <dataValidation type="list" allowBlank="1" showInputMessage="1" showErrorMessage="1" sqref="D4">
      <formula1>"客户需求说明书,原型,项目估算表,项目计划书,测试计划书,流程配置表,日程表,需求规格说明书,UI静态页,系统设计说明书,架构设计说明书,数据库设计说明书,接口设计说明书,测试需求分析,测试用例,代码走查,用户及客户手册,安装部署及运维手册,测试报告,可行性分析报告"</formula1>
    </dataValidation>
    <dataValidation type="whole" allowBlank="1" showInputMessage="1" showErrorMessage="1" sqref="H4">
      <formula1>0</formula1>
      <formula2>1000000</formula2>
    </dataValidation>
    <dataValidation type="list" allowBlank="1" showInputMessage="1" showErrorMessage="1" sqref="J4">
      <formula1>"页,行,条"</formula1>
    </dataValidation>
    <dataValidation type="list" allowBlank="1" showInputMessage="1" showErrorMessage="1" sqref="B17:B22">
      <formula1>"其他,需求评审-需求考虑不全,需求评审-需求细化不明确,需求评审-业务逻辑描述混乱,需求评审-需求描述冗余,需求评审-跟原型不一致,需求评审-性能需求问题,需求评审-需求模块缺失,测试用例-用例不规范,测试用例-用例覆盖不全,测试用例-需求变更导致用例变更,测试用例-用例与功能实现偏差,测试用例-需求不明确,测试用例-预期结果不明确,UI-兼容性问题,UI-与原型不一致,UI-文字、链接问题,UI-页面排版问题,UI-框架设计问题"</formula1>
    </dataValidation>
    <dataValidation type="list" allowBlank="1" showInputMessage="1" showErrorMessage="1" sqref="F17:F21">
      <formula1>"是,否"</formula1>
    </dataValidation>
    <dataValidation type="list" allowBlank="1" showInputMessage="1" showErrorMessage="1" sqref="A36:B38">
      <formula1>"*"</formula1>
    </dataValidation>
    <dataValidation type="list" allowBlank="1" showInputMessage="1" showErrorMessage="1" sqref="E17:E32">
      <formula1>"P1(致命),P2(严重),P3(一般),P4(微小),P5（建议）"</formula1>
    </dataValidation>
    <dataValidation type="list" allowBlank="1" showInputMessage="1" showErrorMessage="1" sqref="K22:K32">
      <formula1>"需求阶段,设计阶段,开发阶段,测试阶段,发布阶段"</formula1>
    </dataValidation>
    <dataValidation type="list" allowBlank="1" showInputMessage="1" showErrorMessage="1" sqref="L17:L32">
      <formula1>"√,X"</formula1>
    </dataValidation>
  </dataValidations>
  <pageMargins left="0.59027777777777801" right="0.59027777777777801" top="0.59027777777777801" bottom="0.59027777777777801" header="0.39305555555555599" footer="0.39305555555555599"/>
  <pageSetup paperSize="9" scale="77" fitToHeight="0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10</vt:i4>
      </vt:variant>
    </vt:vector>
  </HeadingPairs>
  <TitlesOfParts>
    <vt:vector size="14" baseType="lpstr">
      <vt:lpstr>使用说明</vt:lpstr>
      <vt:lpstr>评审计划</vt:lpstr>
      <vt:lpstr>预评审记录汇总</vt:lpstr>
      <vt:lpstr>评审报告</vt:lpstr>
      <vt:lpstr>NumberHead</vt:lpstr>
      <vt:lpstr>评审报告!OLE_LINK1</vt:lpstr>
      <vt:lpstr>PreReviewEffort</vt:lpstr>
      <vt:lpstr>PreReviewerHead</vt:lpstr>
      <vt:lpstr>PreReviewPositionHead</vt:lpstr>
      <vt:lpstr>PreReviewProblemsHead</vt:lpstr>
      <vt:lpstr>评审报告!Print_Titles</vt:lpstr>
      <vt:lpstr>预评审记录汇总!Print_Titles</vt:lpstr>
      <vt:lpstr>Reviewer</vt:lpstr>
      <vt:lpstr>RightBottom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夏广云</dc:creator>
  <cp:lastModifiedBy>唐倩</cp:lastModifiedBy>
  <cp:lastPrinted>2006-09-29T08:55:00Z</cp:lastPrinted>
  <dcterms:created xsi:type="dcterms:W3CDTF">2002-04-10T03:17:00Z</dcterms:created>
  <dcterms:modified xsi:type="dcterms:W3CDTF">2018-11-14T09:15:51Z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