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30" windowWidth="15360" windowHeight="7845" tabRatio="728" activeTab="3"/>
  </bookViews>
  <sheets>
    <sheet name="使用说明" sheetId="8" r:id="rId1"/>
    <sheet name="评审计划" sheetId="4" r:id="rId2"/>
    <sheet name="预评审记录汇总" sheetId="5" r:id="rId3"/>
    <sheet name="评审报告" sheetId="7" r:id="rId4"/>
  </sheets>
  <definedNames>
    <definedName name="_Toc505308721" localSheetId="1">评审计划!#REF!</definedName>
    <definedName name="NumberHead">预评审记录汇总!$A$7</definedName>
    <definedName name="OLE_LINK1" localSheetId="3">评审报告!$A$52</definedName>
    <definedName name="PreReviewEffort">预评审记录汇总!$F$5</definedName>
    <definedName name="PreReviewerHead">预评审记录汇总!$B$7</definedName>
    <definedName name="PreReviewPositionHead">预评审记录汇总!$D$7</definedName>
    <definedName name="PreReviewProblemsHead">预评审记录汇总!$E$7</definedName>
    <definedName name="_xlnm.Print_Titles" localSheetId="3">评审报告!$16:$16</definedName>
    <definedName name="_xlnm.Print_Titles" localSheetId="2">预评审记录汇总!$7:$7</definedName>
    <definedName name="Reviewer">预评审记录汇总!$E$4</definedName>
    <definedName name="RightBottom">预评审记录汇总!$F$46</definedName>
  </definedNames>
  <calcPr calcId="145621"/>
</workbook>
</file>

<file path=xl/calcChain.xml><?xml version="1.0" encoding="utf-8"?>
<calcChain xmlns="http://schemas.openxmlformats.org/spreadsheetml/2006/main">
  <c r="D9" i="7" l="1"/>
  <c r="H14" i="7" l="1"/>
  <c r="D13" i="7"/>
  <c r="L12" i="7"/>
  <c r="H12" i="7"/>
  <c r="J10" i="7" s="1"/>
  <c r="L11" i="7"/>
  <c r="D11" i="7"/>
  <c r="L10" i="7"/>
  <c r="D10" i="7"/>
  <c r="L9" i="7"/>
  <c r="L8" i="7"/>
  <c r="A23" i="8"/>
  <c r="A22" i="8"/>
  <c r="A21" i="8"/>
  <c r="A20" i="8"/>
  <c r="A18" i="8"/>
  <c r="A17" i="8"/>
  <c r="A16" i="8"/>
  <c r="A15" i="8"/>
  <c r="A14" i="8"/>
  <c r="A13" i="8"/>
  <c r="A12" i="8"/>
  <c r="A11" i="8"/>
  <c r="A10" i="8"/>
  <c r="A9" i="8"/>
  <c r="A8" i="8"/>
  <c r="A7" i="8"/>
  <c r="A6" i="8"/>
  <c r="A5" i="8"/>
  <c r="A4" i="8"/>
  <c r="A3" i="8"/>
  <c r="J9" i="7" l="1"/>
  <c r="D12" i="7"/>
  <c r="J8" i="7"/>
  <c r="J11" i="7"/>
  <c r="L13" i="7"/>
  <c r="D14" i="7" s="1"/>
  <c r="M11" i="7" l="1"/>
  <c r="M8" i="7"/>
  <c r="M10" i="7"/>
  <c r="H13" i="7"/>
  <c r="M12" i="7"/>
  <c r="M9" i="7"/>
</calcChain>
</file>

<file path=xl/comments1.xml><?xml version="1.0" encoding="utf-8"?>
<comments xmlns="http://schemas.openxmlformats.org/spreadsheetml/2006/main">
  <authors>
    <author>fuyanhua</author>
  </authors>
  <commentList>
    <comment ref="E4" authorId="0">
      <text>
        <r>
          <rPr>
            <b/>
            <sz val="9"/>
            <rFont val="宋体"/>
            <charset val="134"/>
          </rPr>
          <t>如要是测试需求分析或者测试用例，请选择单位（行），如果是</t>
        </r>
        <r>
          <rPr>
            <b/>
            <sz val="9"/>
            <rFont val="Tahoma"/>
          </rPr>
          <t>WORD</t>
        </r>
        <r>
          <rPr>
            <b/>
            <sz val="9"/>
            <rFont val="宋体"/>
            <charset val="134"/>
          </rPr>
          <t>的格式的文档请选择单位</t>
        </r>
        <r>
          <rPr>
            <b/>
            <sz val="9"/>
            <rFont val="Tahoma"/>
          </rPr>
          <t>(</t>
        </r>
        <r>
          <rPr>
            <b/>
            <sz val="9"/>
            <rFont val="宋体"/>
            <charset val="134"/>
          </rPr>
          <t>页</t>
        </r>
        <r>
          <rPr>
            <b/>
            <sz val="9"/>
            <rFont val="Tahoma"/>
          </rPr>
          <t>)</t>
        </r>
        <r>
          <rPr>
            <sz val="9"/>
            <rFont val="Tahoma"/>
          </rPr>
          <t xml:space="preserve">
</t>
        </r>
      </text>
    </comment>
  </commentList>
</comments>
</file>

<file path=xl/sharedStrings.xml><?xml version="1.0" encoding="utf-8"?>
<sst xmlns="http://schemas.openxmlformats.org/spreadsheetml/2006/main" count="655" uniqueCount="297">
  <si>
    <t>使用说明</t>
  </si>
  <si>
    <t>本文档用于计划评审、汇总预评审记录、记录和跟踪评审中发现的问题并跟踪直到闭合。</t>
  </si>
  <si>
    <t>“评审计划”页面用于计划评审工作。评审组长编制评审计划，并记入本页面。以下是该页面的使用说明。</t>
  </si>
  <si>
    <t>“评审次数”栏用于记录这个评审对象的累计评审次数。</t>
  </si>
  <si>
    <t>“评审对象规模”栏用于记录评审对象的大小。代码的单位是 行、设计书的单位是 页、测试用例的单位是 条。</t>
  </si>
  <si>
    <t>预评审预计需要时间-这个字段说明对这个评审对象做预评审可能需要花费的时间，供评审员预评审时参考。</t>
  </si>
  <si>
    <t>“必需参加”栏用于指定评审人员是否必须参加本次评审，有效值为“是”或“否”。 当这个字段为"是"时，指定人员必须参加评审会议；如其不参加，评审会议将延期。</t>
  </si>
  <si>
    <t>“须使用检查单”栏用于指定评审人员是否必须使用评审检查单，有效值为“是”或“否”。 当这个字段为"是"时，指定人员必须使用评审检查单，并提交填写有检查结果的评审检查单。</t>
  </si>
  <si>
    <t>“负责评审部分”栏仅用于在对评审对象进行分工评审时说明各评审人员的分工。</t>
  </si>
  <si>
    <t>“其它”栏用于说明有关这次评审其它应注意的事项。</t>
  </si>
  <si>
    <t>“预评审记录汇总”页面用于将各评审人员的预评审记录汇总在一起。记录员在评审会议前汇总所有评审人员提交的预评审记录，并记入本页面。以下是该页面的相关说明。</t>
  </si>
  <si>
    <t>请注意保持本页面以及 预评审记录 页面的格式。</t>
  </si>
  <si>
    <t>本页面的问题记录部分的白色行必须不少于1行(无论是空白，还是记录了问题)。</t>
  </si>
  <si>
    <t>“评审报告”页面用于记录和跟踪评审中发现的问题。以下是该页面的相关说明。</t>
  </si>
  <si>
    <t>第一个表格，评审组长 填写本次评审的基本信息。</t>
  </si>
  <si>
    <t>浅青绿色的单元格中保存有公式，请不要修改或删除。</t>
  </si>
  <si>
    <t>请不要修改或删除灰色单元格。</t>
  </si>
  <si>
    <t>由于使用了自定义函数以实现自动计算，必须启用宏。请使用菜单 工具 - 宏 - 安全性 将安全性设为 中；在打开本文档收到 安全警告 时请选择 启用宏。</t>
  </si>
  <si>
    <t>由于使用了特殊的自动计算，打开本文档后即使不做任何修改，关闭文档时也会收到是否保存的提示。</t>
  </si>
  <si>
    <t>评审计划</t>
  </si>
  <si>
    <t>项目</t>
  </si>
  <si>
    <t>国泰安电子报税实训教学软件V1.0</t>
  </si>
  <si>
    <t>评审类型</t>
  </si>
  <si>
    <t>正式评审</t>
  </si>
  <si>
    <t>预备会议时间</t>
  </si>
  <si>
    <t>预备会议预计持续时间</t>
  </si>
  <si>
    <t>预备会议地点</t>
  </si>
  <si>
    <t>评审对象及版本</t>
  </si>
  <si>
    <t>评审次数</t>
  </si>
  <si>
    <t>文档页数</t>
  </si>
  <si>
    <t>页</t>
  </si>
  <si>
    <t>预评审预计需要时间</t>
  </si>
  <si>
    <t>预评审记录提交期限</t>
  </si>
  <si>
    <t>评审会议开始时间</t>
  </si>
  <si>
    <t>评审会议预计持续时间</t>
  </si>
  <si>
    <t>评审会议地点</t>
  </si>
  <si>
    <t>参照资料</t>
  </si>
  <si>
    <r>
      <rPr>
        <sz val="11"/>
        <rFont val="SimSun"/>
      </rPr>
      <t>(</t>
    </r>
    <r>
      <rPr>
        <sz val="11"/>
        <color indexed="12"/>
        <rFont val="SimSun"/>
      </rPr>
      <t>如果有预评审中要参照的资料，就在这里予以简要说明。</t>
    </r>
    <r>
      <rPr>
        <sz val="11"/>
        <rFont val="SimSun"/>
      </rPr>
      <t>)</t>
    </r>
  </si>
  <si>
    <t>评审人员</t>
  </si>
  <si>
    <t>姓名</t>
  </si>
  <si>
    <t>项目角色</t>
  </si>
  <si>
    <t>评审角色</t>
  </si>
  <si>
    <t>必须
参加</t>
  </si>
  <si>
    <t>须使用
检查单</t>
  </si>
  <si>
    <t>负责评审部分
(仅在要对评审对象进行分工评审时才须填写)</t>
  </si>
  <si>
    <t>否</t>
  </si>
  <si>
    <t>其它</t>
  </si>
  <si>
    <t>通知日期</t>
  </si>
  <si>
    <t>注：角色包括评审组长、评审员、作者、读者、记录者。如兼任多个角色在输入时请用“，”号分隔。</t>
  </si>
  <si>
    <t>预评审记录汇总</t>
  </si>
  <si>
    <t>评审日期</t>
  </si>
  <si>
    <t>评审产品及版本</t>
  </si>
  <si>
    <t>测试用例</t>
  </si>
  <si>
    <t>预评审工作量</t>
  </si>
  <si>
    <t>备注</t>
  </si>
  <si>
    <t>序号</t>
  </si>
  <si>
    <t>评审人</t>
  </si>
  <si>
    <t>问题类型</t>
  </si>
  <si>
    <t>位置</t>
  </si>
  <si>
    <t>问题点描述</t>
  </si>
  <si>
    <t>聂欢欢</t>
  </si>
  <si>
    <t>测试用例-用例覆盖不全</t>
  </si>
  <si>
    <t>表头上方显示操作按钮：遗漏了条件筛选和搜索按键</t>
  </si>
  <si>
    <t>测试用例-用例与功能实现偏差</t>
  </si>
  <si>
    <t>点击添加练习按钮成功进入选择习题列表弹框（不是页面）</t>
  </si>
  <si>
    <t>测试用例-用例不规范</t>
  </si>
  <si>
    <t>其他</t>
  </si>
  <si>
    <t>V1.0_CR011.FR001_T0016</t>
  </si>
  <si>
    <t>增加同时使用来源条件筛选和关键词搜索的测试</t>
  </si>
  <si>
    <t>删除该条考核记录，但删除后保留已参加的该考核记录，且可以查看考核详情</t>
  </si>
  <si>
    <t>【个人练习】按钮统一改为【进入练习】按钮（见平台）</t>
  </si>
  <si>
    <t>是否增加用例：教师端更新该练习，学生选择继续上一次的练习操作</t>
  </si>
  <si>
    <t>每一个练习题后面的练习记录入口进去的页面统一，也就是能查看所有练习的练习记录（不是练习记录页面存在练习A2对应的记录，不存在练习A1对应的记录）</t>
  </si>
  <si>
    <t>【个人考核】按钮统一改为【进入考核】按钮（见平台）</t>
  </si>
  <si>
    <t>只有查看成绩详情才是进入到子系统</t>
  </si>
  <si>
    <t>考核详情只用红色框框标记错误填空，不标记正确项、“√”“×”符号及正确数据答案</t>
  </si>
  <si>
    <t>评审报告</t>
  </si>
  <si>
    <t>项目名称</t>
  </si>
  <si>
    <t>项目阶段</t>
  </si>
  <si>
    <t>设计阶段</t>
  </si>
  <si>
    <t>行</t>
  </si>
  <si>
    <t>持续时间</t>
  </si>
  <si>
    <t>参加人员</t>
  </si>
  <si>
    <t>开始时间</t>
  </si>
  <si>
    <t>结束时间</t>
  </si>
  <si>
    <t>性能分析</t>
  </si>
  <si>
    <t>工作量统计</t>
  </si>
  <si>
    <t>严重性统计</t>
  </si>
  <si>
    <t>评审会议确定的问题数</t>
  </si>
  <si>
    <t>评审策划工作量(人时)</t>
  </si>
  <si>
    <t>P1（致命）</t>
  </si>
  <si>
    <t>会前发现的有效问题数</t>
  </si>
  <si>
    <t>预评审工作量(人时)</t>
  </si>
  <si>
    <t>P2（严重）</t>
  </si>
  <si>
    <t>预评审有效性</t>
  </si>
  <si>
    <t>评审会议工作量(人时)</t>
  </si>
  <si>
    <t>P3（一般）</t>
  </si>
  <si>
    <t>预评审效率</t>
  </si>
  <si>
    <t>跟踪工作量(人时)</t>
  </si>
  <si>
    <t>P4（微小）</t>
  </si>
  <si>
    <t>评审效率</t>
  </si>
  <si>
    <t>合计(人时)</t>
  </si>
  <si>
    <t>P5(建议)</t>
  </si>
  <si>
    <t>评审会议速度</t>
  </si>
  <si>
    <t>评审缺陷密度</t>
  </si>
  <si>
    <t>合计</t>
  </si>
  <si>
    <t>评审缺陷发现效率</t>
  </si>
  <si>
    <t>预评审工作量比率</t>
  </si>
  <si>
    <t>问题位置</t>
  </si>
  <si>
    <t>问题描述</t>
  </si>
  <si>
    <t>严重性</t>
  </si>
  <si>
    <t>会前发现</t>
  </si>
  <si>
    <t>处理方法</t>
  </si>
  <si>
    <t>提出人</t>
  </si>
  <si>
    <t>修改人</t>
  </si>
  <si>
    <t>修改日期</t>
  </si>
  <si>
    <t>注入
阶段</t>
  </si>
  <si>
    <t>是否关闭</t>
  </si>
  <si>
    <t>P4(微小)</t>
  </si>
  <si>
    <t>是</t>
  </si>
  <si>
    <t>X</t>
  </si>
  <si>
    <t>P5（建议）</t>
  </si>
  <si>
    <t>推荐处理及评审闭合</t>
  </si>
  <si>
    <t>特殊事项</t>
  </si>
  <si>
    <t>*</t>
  </si>
  <si>
    <t>自查后接受</t>
  </si>
  <si>
    <t>确认者</t>
  </si>
  <si>
    <t>确认日期</t>
  </si>
  <si>
    <t>确认者签名</t>
  </si>
  <si>
    <t>检查后接受</t>
  </si>
  <si>
    <t>返工后再次评审</t>
  </si>
  <si>
    <t>评审组组长签名</t>
  </si>
  <si>
    <t>闭合日期</t>
  </si>
  <si>
    <t>V1.0_CR011.FR001_T0001</t>
    <phoneticPr fontId="11" type="noConversion"/>
  </si>
  <si>
    <t>V1.0_CR011.FR001_T0006</t>
    <phoneticPr fontId="11" type="noConversion"/>
  </si>
  <si>
    <t>习题选择弹框每页显示10条信息是不是太多</t>
    <phoneticPr fontId="11" type="noConversion"/>
  </si>
  <si>
    <t>V1.0_CR011.FR001_T0010</t>
    <phoneticPr fontId="11" type="noConversion"/>
  </si>
  <si>
    <t>V1.0_CR011.FR001_T0019</t>
    <phoneticPr fontId="11" type="noConversion"/>
  </si>
  <si>
    <t>点击删除，弹框询问“确认”后，删除本条练习题（不是删除该条练习记录），但删除后保留与该练习关联的练习记录，且可以查看练习详情</t>
    <phoneticPr fontId="11" type="noConversion"/>
  </si>
  <si>
    <t>V1.0_CR012.FR001_T0001
考核管理\列表页面检查</t>
    <phoneticPr fontId="11" type="noConversion"/>
  </si>
  <si>
    <t>V1.0_CR012.FR001_T0037</t>
    <phoneticPr fontId="11" type="noConversion"/>
  </si>
  <si>
    <t>V1.0_CR001进入练习-继续练习</t>
    <phoneticPr fontId="11" type="noConversion"/>
  </si>
  <si>
    <t>V1.0_CR001.FR001_T0007</t>
    <phoneticPr fontId="11" type="noConversion"/>
  </si>
  <si>
    <t>V1.0_CR002.FR001_T0003</t>
    <phoneticPr fontId="11" type="noConversion"/>
  </si>
  <si>
    <t>V1.0_CR003.FR008_T0024</t>
    <phoneticPr fontId="11" type="noConversion"/>
  </si>
  <si>
    <t>V1.0_CR004_FR001_T0005</t>
    <phoneticPr fontId="11" type="noConversion"/>
  </si>
  <si>
    <t>3.点击取消取消成功，关闭弹框，回到练习管理页面</t>
    <phoneticPr fontId="11" type="noConversion"/>
  </si>
  <si>
    <t>V1.0_CR011.FR001_T0008</t>
    <phoneticPr fontId="11" type="noConversion"/>
  </si>
  <si>
    <t>V1.0_CR011.FR001_T0008</t>
    <phoneticPr fontId="11" type="noConversion"/>
  </si>
  <si>
    <t>点击取消取消成功，关闭弹框，回到练习管理页面</t>
    <phoneticPr fontId="11" type="noConversion"/>
  </si>
  <si>
    <t>修改测试用例</t>
  </si>
  <si>
    <t>修改测试用例</t>
    <phoneticPr fontId="11" type="noConversion"/>
  </si>
  <si>
    <t>聂欢欢</t>
    <phoneticPr fontId="11" type="noConversion"/>
  </si>
  <si>
    <t>唐倩</t>
    <phoneticPr fontId="11" type="noConversion"/>
  </si>
  <si>
    <t>编码阶段</t>
  </si>
  <si>
    <t>√</t>
  </si>
  <si>
    <t>5.新添加的考核在列表教师自建的最上面（不是列表最上面）或者修改排序规则，统一时间排序</t>
    <phoneticPr fontId="11" type="noConversion"/>
  </si>
  <si>
    <t>新添加的考核在列表教师自建的最上面（不是列表最上面）或者修改排序规则，统一时间排序</t>
    <phoneticPr fontId="11" type="noConversion"/>
  </si>
  <si>
    <t>V1.0_CR012.FR001_T0006</t>
    <phoneticPr fontId="11" type="noConversion"/>
  </si>
  <si>
    <t>V1.0_CR012.FR001_T0006</t>
    <phoneticPr fontId="11" type="noConversion"/>
  </si>
  <si>
    <t>2.点击考题一、二、三对应的输入框（不是下拉框），弹框添加习题（不是页面）</t>
    <phoneticPr fontId="11" type="noConversion"/>
  </si>
  <si>
    <t>点击考题一、二、三对应的输入框（不是下拉框），弹框添加习题（不是页面）</t>
    <phoneticPr fontId="11" type="noConversion"/>
  </si>
  <si>
    <t>未遗漏，在模块用例的最后一条</t>
    <phoneticPr fontId="11" type="noConversion"/>
  </si>
  <si>
    <t>说法不一致，以具体实现为准</t>
    <phoneticPr fontId="11" type="noConversion"/>
  </si>
  <si>
    <r>
      <t>研发以每页1</t>
    </r>
    <r>
      <rPr>
        <sz val="11"/>
        <rFont val="SimSun"/>
      </rPr>
      <t>0条实现，显示正常</t>
    </r>
    <phoneticPr fontId="11" type="noConversion"/>
  </si>
  <si>
    <t>子系统可以保留练习记录，待与平台集成时再考虑是否保留练习记录</t>
    <phoneticPr fontId="11" type="noConversion"/>
  </si>
  <si>
    <t>所有报表不存在必填项，必填表单只在上报财务报表页面有。因此删除功能：切换到资产负债表，存在表单未填写，点击“提交”按钮，提示您还有表格未填写
V1.0_CR003.FR001_T0023
V1.0_CR003.FR001_T0024 同理
同理其他所有税种表单</t>
    <phoneticPr fontId="11" type="noConversion"/>
  </si>
  <si>
    <t>学生填写正确项不予标注</t>
    <phoneticPr fontId="11" type="noConversion"/>
  </si>
  <si>
    <t>V1.0_CR004_FR001_T0012
V1.0_CR004_FR001_T0013</t>
    <phoneticPr fontId="11" type="noConversion"/>
  </si>
  <si>
    <t>测试用例</t>
    <phoneticPr fontId="11" type="noConversion"/>
  </si>
  <si>
    <t>修改测试用例</t>
    <phoneticPr fontId="11" type="noConversion"/>
  </si>
  <si>
    <t>需求变更，修改测试用例</t>
    <phoneticPr fontId="11" type="noConversion"/>
  </si>
  <si>
    <t>测试用例-需求变更导致用例变更</t>
  </si>
  <si>
    <t>子系统可以保留考核记录，待与平台集成时再考虑是否保留考核记录</t>
    <phoneticPr fontId="11" type="noConversion"/>
  </si>
  <si>
    <t>当前平台是个人练习，无需修改</t>
    <phoneticPr fontId="11" type="noConversion"/>
  </si>
  <si>
    <t>没有删除练习功能，无需修改</t>
    <phoneticPr fontId="11" type="noConversion"/>
  </si>
  <si>
    <r>
      <t>A</t>
    </r>
    <r>
      <rPr>
        <sz val="11"/>
        <rFont val="SimSun"/>
      </rPr>
      <t>1未提交练习，不存在练习记录是对的</t>
    </r>
    <phoneticPr fontId="11" type="noConversion"/>
  </si>
  <si>
    <t>当前平台是个人考核，无需修改</t>
    <phoneticPr fontId="11" type="noConversion"/>
  </si>
  <si>
    <t>待与专家确认业务需求</t>
    <phoneticPr fontId="11" type="noConversion"/>
  </si>
  <si>
    <t>V1.0_CR005我的成绩-成绩查看 板块</t>
    <phoneticPr fontId="11" type="noConversion"/>
  </si>
  <si>
    <r>
      <t>G</t>
    </r>
    <r>
      <rPr>
        <sz val="11"/>
        <rFont val="SimSun"/>
      </rPr>
      <t>2-6A</t>
    </r>
    <phoneticPr fontId="11" type="noConversion"/>
  </si>
  <si>
    <t>测试用例</t>
    <phoneticPr fontId="11" type="noConversion"/>
  </si>
  <si>
    <t>2h</t>
    <phoneticPr fontId="11" type="noConversion"/>
  </si>
  <si>
    <t>进项转出税额，答案比对业务逻辑实现</t>
    <phoneticPr fontId="11" type="noConversion"/>
  </si>
  <si>
    <t>测试用例-用例与功能实现偏差</t>
    <phoneticPr fontId="11" type="noConversion"/>
  </si>
  <si>
    <t>2.4.点击考题一、二、三对应的输入框（不是下拉框），弹框添加习题（不是页面）
3.“添加考题”按钮变为可点击状态删除，考核三成功后才能点击</t>
    <phoneticPr fontId="11" type="noConversion"/>
  </si>
  <si>
    <t>V1.0_CR012.FR001_T0011</t>
  </si>
  <si>
    <t>V1.0_CR012.FR001_T0011</t>
    <phoneticPr fontId="11" type="noConversion"/>
  </si>
  <si>
    <t>需求变更，修改测试用例</t>
    <phoneticPr fontId="11" type="noConversion"/>
  </si>
  <si>
    <t>V1.0_CR012.FR001_T0010</t>
    <phoneticPr fontId="11" type="noConversion"/>
  </si>
  <si>
    <t>V1.0_CR012.FR001_T0010</t>
    <phoneticPr fontId="11" type="noConversion"/>
  </si>
  <si>
    <t>V1.0_CR012.FR001_T0031</t>
    <phoneticPr fontId="11" type="noConversion"/>
  </si>
  <si>
    <t>V1.0_CR012.FR001_T0031</t>
    <phoneticPr fontId="11" type="noConversion"/>
  </si>
  <si>
    <t>2.考核添加成功，列表页面刷新显示最新添加的考核规则同6</t>
    <phoneticPr fontId="11" type="noConversion"/>
  </si>
  <si>
    <t>2.考核添加成功，列表页面刷新显示最新添加的考核</t>
    <phoneticPr fontId="11" type="noConversion"/>
  </si>
  <si>
    <t>V1.0_CR013_FR001_T0001</t>
    <phoneticPr fontId="11" type="noConversion"/>
  </si>
  <si>
    <t>V1.0_CR013_FR001_T0001</t>
    <phoneticPr fontId="11" type="noConversion"/>
  </si>
  <si>
    <t>没有错题统计</t>
    <phoneticPr fontId="11" type="noConversion"/>
  </si>
  <si>
    <t>没有错题统计</t>
    <phoneticPr fontId="11" type="noConversion"/>
  </si>
  <si>
    <t>V1.0_CR002.FR001_T0012</t>
    <phoneticPr fontId="11" type="noConversion"/>
  </si>
  <si>
    <t>V1.0_CR002.FR001_T0012</t>
    <phoneticPr fontId="11" type="noConversion"/>
  </si>
  <si>
    <t>练习详情只用红色框框标记错误填空，不标记正确项、“√”“×”符号及正确数据答案</t>
    <phoneticPr fontId="11" type="noConversion"/>
  </si>
  <si>
    <t>练习详情只用红色框框标记错误填空，不标记正确项、“√”“×”符号及正确数据答案</t>
    <phoneticPr fontId="11" type="noConversion"/>
  </si>
  <si>
    <t>V1.0_CR003.FR001_T0006</t>
    <phoneticPr fontId="11" type="noConversion"/>
  </si>
  <si>
    <t>V1.0_CR003.FR001_T0006</t>
    <phoneticPr fontId="11" type="noConversion"/>
  </si>
  <si>
    <t>企业所得税不是“上报汇总”是“上报财务报表”
V1.0_CR003.FR001_T0019
V1.0_CR003.FR001_T0029
V1.0_CR003.FR001_T0033 同理</t>
    <phoneticPr fontId="11" type="noConversion"/>
  </si>
  <si>
    <t>V1.0_CR003.FR001_T0015</t>
    <phoneticPr fontId="11" type="noConversion"/>
  </si>
  <si>
    <t>V1.0_CR003.FR001_T0015</t>
    <phoneticPr fontId="11" type="noConversion"/>
  </si>
  <si>
    <t>所有报表不存在必填项，必填表单只在上报财务报表页面有。因此删除功能：切换到资产负债表，存在表单未填写，点击“提交”按钮，提示您还有表格未填写
V1.0_CR003.FR001_T0023
V1.0_CR003.FR001_T0024 同理
同理其他所有税种表单</t>
    <phoneticPr fontId="11" type="noConversion"/>
  </si>
  <si>
    <t>V1.0_CR004_FR001_T0012
V1.0_CR004_FR001_T0013</t>
    <phoneticPr fontId="11" type="noConversion"/>
  </si>
  <si>
    <t>V1.0_CR005我的成绩-成绩查看 板块</t>
    <phoneticPr fontId="11" type="noConversion"/>
  </si>
  <si>
    <t>V1.0_CR005.FR001_T0010</t>
    <phoneticPr fontId="11" type="noConversion"/>
  </si>
  <si>
    <t>V1.0_CR005.FR001_T0010</t>
    <phoneticPr fontId="11" type="noConversion"/>
  </si>
  <si>
    <t>学生填写正确项不予标注</t>
    <phoneticPr fontId="11" type="noConversion"/>
  </si>
  <si>
    <t>只有查看成绩详情才是进入到子系统</t>
    <phoneticPr fontId="11" type="noConversion"/>
  </si>
  <si>
    <t>考核详情只用红色框框标记错误填空，不标记正确项、“√”“×”符号及正确数据答案</t>
    <phoneticPr fontId="11" type="noConversion"/>
  </si>
  <si>
    <t>项目经理</t>
    <phoneticPr fontId="11" type="noConversion"/>
  </si>
  <si>
    <t>评审员</t>
    <phoneticPr fontId="11" type="noConversion"/>
  </si>
  <si>
    <t>产品经理</t>
    <phoneticPr fontId="11" type="noConversion"/>
  </si>
  <si>
    <t>吴杰</t>
    <phoneticPr fontId="11" type="noConversion"/>
  </si>
  <si>
    <t>研发工程师</t>
    <phoneticPr fontId="11" type="noConversion"/>
  </si>
  <si>
    <t>李月</t>
    <phoneticPr fontId="11" type="noConversion"/>
  </si>
  <si>
    <t>李洋</t>
    <phoneticPr fontId="11" type="noConversion"/>
  </si>
  <si>
    <t>唐倩</t>
    <phoneticPr fontId="11" type="noConversion"/>
  </si>
  <si>
    <t>测试项目经理</t>
    <phoneticPr fontId="11" type="noConversion"/>
  </si>
  <si>
    <t>测试工程师</t>
    <phoneticPr fontId="11" type="noConversion"/>
  </si>
  <si>
    <t>翟平平</t>
    <phoneticPr fontId="11" type="noConversion"/>
  </si>
  <si>
    <t>评审员，作者</t>
    <phoneticPr fontId="11" type="noConversion"/>
  </si>
  <si>
    <t>评审组长，记录者</t>
    <phoneticPr fontId="11" type="noConversion"/>
  </si>
  <si>
    <t>第二个表格，
1)评审组长 填写“策划工作量”。
2)记录者 填写“准备工作量”、“会议工作量”。
3)确认者 填写“跟踪工作量”。注意：跟踪工作量 包括确认者检查的工作量但不包括作者修正的工作量。</t>
    <phoneticPr fontId="11" type="noConversion"/>
  </si>
  <si>
    <r>
      <rPr>
        <sz val="11"/>
        <rFont val="SimSun"/>
      </rPr>
      <t>第三个表格，
1)记录者 填写“问题位置”、“问题描述”、“严重性”、“会前发现”(问题是否在预评审中已发现)。如果评审会议中已确定了问题的处理方法，还要填写“处理方法”。
2）“严重性”有以下几种取值：</t>
    </r>
    <r>
      <rPr>
        <sz val="11"/>
        <rFont val="SimSun"/>
      </rPr>
      <t xml:space="preserve">
      轻微：指不影响程序功能的文字描述等细小错误。
      一般：使系统的功能发生错误，但其它功能仍可正常运转。
      严重：使系统所有功能停止，或系统崩溃。
    其中文档类缺陷不计入缺陷合计。
3)作者(或指定的纠正人) 填写“处理方法”、“修改人”、“修改时间”、“注入阶段”(问题是由哪个阶段起就潜入了咱们的工作产品之中)。
4)确认者 填写“状态”。</t>
    </r>
    <phoneticPr fontId="11" type="noConversion"/>
  </si>
  <si>
    <t>第四个表格，
1)记录者 根据评审会议的决议填写 评审结论(“完全接受”、“少量修改后接受”、“返工后再次评审”三者选一)、“确认者”。
2)确认者 在检查通过后填写“确认日期”、“确认者签名”。
3)评审组长 在关闭评审前检查评审报告的完整性和正确性，然后填写“评审组长签名”和“闭合日期”。</t>
    <phoneticPr fontId="11" type="noConversion"/>
  </si>
  <si>
    <t>已修改</t>
    <phoneticPr fontId="13"/>
  </si>
  <si>
    <t>罗政斌</t>
    <phoneticPr fontId="13"/>
  </si>
  <si>
    <t>陈春</t>
    <phoneticPr fontId="13"/>
  </si>
  <si>
    <t>2018.9.19</t>
    <phoneticPr fontId="13"/>
  </si>
  <si>
    <t>测试用例-需求不明确</t>
  </si>
  <si>
    <t>黄琪</t>
    <phoneticPr fontId="13"/>
  </si>
  <si>
    <t>2018.9.25</t>
    <phoneticPr fontId="13"/>
  </si>
  <si>
    <t>电子报税</t>
    <phoneticPr fontId="11" type="noConversion"/>
  </si>
  <si>
    <t>审计综合</t>
    <phoneticPr fontId="11" type="noConversion"/>
  </si>
  <si>
    <t>需求评审-需求细化不明确</t>
  </si>
  <si>
    <t>R1.1_CR028_FR016_T0003</t>
  </si>
  <si>
    <t>平台超管账号权限/超管端-应用后台/案例管理</t>
  </si>
  <si>
    <t>宋丽华</t>
  </si>
  <si>
    <t>严燕</t>
  </si>
  <si>
    <t>需求阶段</t>
  </si>
  <si>
    <t>需求评审-需求考虑不全</t>
  </si>
  <si>
    <t>子系统教师端功能权限拆分/平台学生账号权限/教学考核</t>
  </si>
  <si>
    <t>P3(一般)</t>
  </si>
  <si>
    <t>R1.1_CR028_FR014_T0002</t>
  </si>
  <si>
    <t>流程图绘制错误</t>
  </si>
  <si>
    <t>财务分析</t>
    <phoneticPr fontId="11" type="noConversion"/>
  </si>
  <si>
    <t>审计方法为重计算</t>
    <phoneticPr fontId="11" type="noConversion"/>
  </si>
  <si>
    <t>审计程序添加、删减审计方法去除</t>
    <phoneticPr fontId="11" type="noConversion"/>
  </si>
  <si>
    <t>7.2.3. V3.0_CR007 教师端-后台-管理页面</t>
    <phoneticPr fontId="11" type="noConversion"/>
  </si>
  <si>
    <t>学生端-进入练习</t>
    <phoneticPr fontId="11" type="noConversion"/>
  </si>
  <si>
    <t>学生端-审计程序</t>
    <phoneticPr fontId="11" type="noConversion"/>
  </si>
  <si>
    <t>审计场景为三级科目明细表</t>
    <phoneticPr fontId="11" type="noConversion"/>
  </si>
  <si>
    <t>去除删减和添加，实现方式改变</t>
    <phoneticPr fontId="11" type="noConversion"/>
  </si>
  <si>
    <t>学生端练习和考核展现规则，教师端编辑、删除功能当前需求与研发实现有偏差</t>
    <phoneticPr fontId="11" type="noConversion"/>
  </si>
  <si>
    <t>查看历史成绩根据需求调整</t>
    <phoneticPr fontId="11" type="noConversion"/>
  </si>
  <si>
    <t>点击安排审计工作按钮，显示该三级栏目所有的审计方法，删减、添加按钮去掉</t>
    <phoneticPr fontId="11" type="noConversion"/>
  </si>
  <si>
    <t>1、案例数据教师更改时将更改所有练习及考试数据，由于项目时间原因，表结构更改困难--同意修改，一般更改是由于数据错误，可以更正错误内容
2、老师无法更改管理员的案例，若需更改需加表并更改表结构，时间原因，改动困难--教师不可更改管理员案例，但可在练习及考核中使用
3、练习管理和考核管理中编辑功能有歧义，且可通过删除再次添加实现，建议去除--同意去除</t>
    <phoneticPr fontId="11" type="noConversion"/>
  </si>
  <si>
    <t>审计程序（即五个科目审计）配置时，显示所有科目明细及审计工作内容过多，建议去除一部分无用数据---同意修改，隐藏部分科目，即二级科目为零且三级科目没数据且不是风险点的二级科目进行隐藏不显示</t>
    <phoneticPr fontId="11" type="noConversion"/>
  </si>
  <si>
    <t>罗政斌</t>
    <phoneticPr fontId="11" type="noConversion"/>
  </si>
  <si>
    <t>项目管理</t>
  </si>
  <si>
    <t>需求做了变更，超管端没有项目管理这个页面</t>
  </si>
  <si>
    <t>测试用例-预期结果不明确</t>
  </si>
  <si>
    <t>期望值与实际结果有点冲突</t>
  </si>
  <si>
    <t>柔性化只能实验教学管理平台R1.1(迭代四）</t>
    <phoneticPr fontId="11" type="noConversion"/>
  </si>
  <si>
    <r>
      <t>2</t>
    </r>
    <r>
      <rPr>
        <sz val="11"/>
        <rFont val="SimSun"/>
      </rPr>
      <t>5</t>
    </r>
    <r>
      <rPr>
        <sz val="11"/>
        <rFont val="SimSun"/>
      </rPr>
      <t>h</t>
    </r>
    <phoneticPr fontId="11" type="noConversion"/>
  </si>
  <si>
    <t>聂欢欢、盛成龙、罗政斌、郭微、桂燕、黄超、罗彬、吴杰、赵斌、黄琪、陈春、罗媛、宋丽华</t>
    <phoneticPr fontId="11" type="noConversion"/>
  </si>
  <si>
    <t>罗政斌</t>
    <phoneticPr fontId="11" type="noConversion"/>
  </si>
  <si>
    <t>产品经理</t>
    <phoneticPr fontId="11" type="noConversion"/>
  </si>
  <si>
    <t>评审员</t>
    <phoneticPr fontId="11" type="noConversion"/>
  </si>
  <si>
    <t>桂燕</t>
    <phoneticPr fontId="11" type="noConversion"/>
  </si>
  <si>
    <t>研发</t>
    <phoneticPr fontId="11" type="noConversion"/>
  </si>
  <si>
    <t>黄超</t>
    <phoneticPr fontId="11" type="noConversion"/>
  </si>
  <si>
    <t>赵斌</t>
    <phoneticPr fontId="11" type="noConversion"/>
  </si>
  <si>
    <t>罗彬</t>
    <phoneticPr fontId="11" type="noConversion"/>
  </si>
  <si>
    <t xml:space="preserve">罗媛 </t>
    <phoneticPr fontId="11" type="noConversion"/>
  </si>
  <si>
    <t>QA</t>
    <phoneticPr fontId="11" type="noConversion"/>
  </si>
  <si>
    <t>陈春</t>
    <phoneticPr fontId="11" type="noConversion"/>
  </si>
  <si>
    <t>测试</t>
    <phoneticPr fontId="11" type="noConversion"/>
  </si>
  <si>
    <t>作者</t>
    <phoneticPr fontId="11" type="noConversion"/>
  </si>
  <si>
    <t>黄琪</t>
    <phoneticPr fontId="11" type="noConversion"/>
  </si>
  <si>
    <t>王璐欣</t>
  </si>
  <si>
    <t>苗家杭</t>
  </si>
  <si>
    <t>周开杰</t>
  </si>
  <si>
    <t>产品经理</t>
  </si>
  <si>
    <t>开发人员</t>
  </si>
  <si>
    <t>郭微</t>
    <phoneticPr fontId="11" type="noConversion"/>
  </si>
  <si>
    <t>邓建博</t>
    <phoneticPr fontId="11" type="noConversion"/>
  </si>
  <si>
    <t>评审组长</t>
    <phoneticPr fontId="11" type="noConversion"/>
  </si>
  <si>
    <t>柔性化只能实验教学管理平台R1.1(迭代四）</t>
    <phoneticPr fontId="11" type="noConversion"/>
  </si>
  <si>
    <t>25h</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</si>
</sst>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quot;小时&quot;"/>
    <numFmt numFmtId="177" formatCode="yy/mm/dd"/>
    <numFmt numFmtId="178" formatCode="0.0_ "/>
    <numFmt numFmtId="179" formatCode="0_ "/>
    <numFmt numFmtId="180" formatCode="yyyy/mm/dd"/>
    <numFmt numFmtId="181" formatCode="0_ &quot;次&quot;"/>
    <numFmt numFmtId="182" formatCode="yyyy\-mm\-dd"/>
    <numFmt numFmtId="183" formatCode="0.0&quot;人时&quot;"/>
    <numFmt numFmtId="184" formatCode="yyyy/mm/dd\ hh:mm"/>
    <numFmt numFmtId="185" formatCode="0&quot;小时&quot;"/>
    <numFmt numFmtId="186" formatCode="0_);[Red]\(0\)"/>
    <numFmt numFmtId="187" formatCode="0\ &quot;次&quot;"/>
  </numFmts>
  <fonts count="15">
    <font>
      <sz val="11"/>
      <name val="SimSun"/>
    </font>
    <font>
      <b/>
      <sz val="22"/>
      <name val="华文中宋"/>
      <charset val="134"/>
    </font>
    <font>
      <sz val="9"/>
      <color theme="1"/>
      <name val="宋体"/>
      <charset val="134"/>
    </font>
    <font>
      <i/>
      <sz val="11"/>
      <color rgb="FF0066FF"/>
      <name val="SimSun"/>
    </font>
    <font>
      <i/>
      <sz val="9"/>
      <color rgb="FF0066FF"/>
      <name val="宋体"/>
      <charset val="134"/>
    </font>
    <font>
      <b/>
      <sz val="16"/>
      <name val="SimSun"/>
    </font>
    <font>
      <sz val="11"/>
      <color indexed="12"/>
      <name val="SimSun"/>
    </font>
    <font>
      <sz val="11"/>
      <name val="SimSun"/>
    </font>
    <font>
      <b/>
      <sz val="9"/>
      <name val="宋体"/>
      <charset val="134"/>
    </font>
    <font>
      <b/>
      <sz val="9"/>
      <name val="Tahoma"/>
    </font>
    <font>
      <sz val="9"/>
      <name val="Tahoma"/>
    </font>
    <font>
      <sz val="9"/>
      <name val="宋体"/>
      <family val="3"/>
      <charset val="134"/>
    </font>
    <font>
      <sz val="9"/>
      <color theme="1"/>
      <name val="宋体"/>
      <family val="3"/>
      <charset val="134"/>
    </font>
    <font>
      <sz val="6"/>
      <name val="ＭＳ Ｐゴシック"/>
      <family val="2"/>
    </font>
    <font>
      <i/>
      <sz val="9"/>
      <color rgb="FF0066FF"/>
      <name val="宋体"/>
      <family val="3"/>
      <charset val="134"/>
    </font>
  </fonts>
  <fills count="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indexed="44"/>
        <bgColor indexed="64"/>
      </patternFill>
    </fill>
  </fills>
  <borders count="21">
    <border>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2">
    <xf numFmtId="0" fontId="0" fillId="0" borderId="0"/>
    <xf numFmtId="0" fontId="7" fillId="0" borderId="0"/>
  </cellStyleXfs>
  <cellXfs count="170">
    <xf numFmtId="0" fontId="0" fillId="0" borderId="0" xfId="0"/>
    <xf numFmtId="0" fontId="0" fillId="0" borderId="0" xfId="0" applyAlignment="1">
      <alignment horizontal="left" vertical="center" wrapText="1"/>
    </xf>
    <xf numFmtId="0" fontId="0" fillId="2" borderId="7" xfId="0" applyFill="1" applyBorder="1" applyAlignment="1">
      <alignment horizontal="righ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11" xfId="0" applyBorder="1" applyAlignment="1"/>
    <xf numFmtId="0" fontId="0" fillId="2" borderId="7" xfId="0" applyFill="1" applyBorder="1" applyAlignment="1">
      <alignment horizontal="center" vertical="center" wrapText="1"/>
    </xf>
    <xf numFmtId="0" fontId="0" fillId="2" borderId="7" xfId="0" applyFill="1" applyBorder="1" applyAlignment="1">
      <alignment horizontal="left" vertical="center" wrapText="1"/>
    </xf>
    <xf numFmtId="179" fontId="0" fillId="0" borderId="7" xfId="0" applyNumberFormat="1" applyFill="1" applyBorder="1" applyAlignment="1">
      <alignment horizontal="right" vertical="center" wrapText="1"/>
    </xf>
    <xf numFmtId="179" fontId="0" fillId="3" borderId="7" xfId="0" applyNumberFormat="1" applyFill="1" applyBorder="1" applyAlignment="1">
      <alignment horizontal="right" vertical="center" wrapText="1"/>
    </xf>
    <xf numFmtId="0" fontId="0" fillId="2" borderId="7" xfId="0" applyFont="1" applyFill="1" applyBorder="1" applyAlignment="1">
      <alignment horizontal="left" vertical="center" wrapText="1"/>
    </xf>
    <xf numFmtId="9" fontId="0" fillId="3" borderId="7" xfId="0" applyNumberFormat="1" applyFill="1" applyBorder="1" applyAlignment="1">
      <alignment horizontal="right" vertical="center" wrapText="1"/>
    </xf>
    <xf numFmtId="0" fontId="0" fillId="3" borderId="7" xfId="0" applyFill="1" applyBorder="1" applyAlignment="1">
      <alignment horizontal="right" vertical="center" wrapText="1"/>
    </xf>
    <xf numFmtId="9" fontId="0" fillId="3" borderId="8" xfId="0" applyNumberFormat="1" applyFill="1" applyBorder="1" applyAlignment="1">
      <alignment vertical="center" wrapText="1"/>
    </xf>
    <xf numFmtId="0" fontId="0" fillId="0" borderId="7" xfId="0" applyFont="1" applyFill="1" applyBorder="1" applyAlignment="1">
      <alignment horizontal="center" vertical="center" wrapText="1"/>
    </xf>
    <xf numFmtId="0" fontId="2" fillId="4" borderId="7" xfId="0" applyFont="1" applyFill="1" applyBorder="1" applyAlignment="1">
      <alignment horizontal="left" vertical="center"/>
    </xf>
    <xf numFmtId="0" fontId="3" fillId="0" borderId="7" xfId="0" applyFont="1" applyBorder="1" applyAlignment="1">
      <alignment horizontal="left" vertical="center" wrapText="1"/>
    </xf>
    <xf numFmtId="0" fontId="7" fillId="0" borderId="0" xfId="1" applyFill="1" applyAlignment="1">
      <alignment horizontal="center"/>
    </xf>
    <xf numFmtId="0" fontId="3" fillId="0" borderId="7" xfId="0" applyFont="1" applyBorder="1" applyAlignment="1">
      <alignment horizontal="center" vertical="center" wrapText="1"/>
    </xf>
    <xf numFmtId="0" fontId="3" fillId="0" borderId="7" xfId="0" applyFont="1" applyBorder="1" applyAlignment="1">
      <alignment horizontal="center" vertical="center" shrinkToFit="1"/>
    </xf>
    <xf numFmtId="0" fontId="0" fillId="0" borderId="7" xfId="0" applyFont="1" applyBorder="1" applyAlignment="1">
      <alignment horizontal="center" vertical="center" wrapText="1"/>
    </xf>
    <xf numFmtId="0" fontId="0" fillId="0" borderId="7" xfId="0" applyBorder="1" applyAlignment="1">
      <alignment horizontal="center" vertical="center" shrinkToFit="1"/>
    </xf>
    <xf numFmtId="0" fontId="0" fillId="2" borderId="7" xfId="0" applyFill="1" applyBorder="1" applyAlignment="1">
      <alignment horizontal="justify" vertical="center" wrapText="1"/>
    </xf>
    <xf numFmtId="177" fontId="0" fillId="0" borderId="7" xfId="0" applyNumberFormat="1" applyBorder="1" applyAlignment="1">
      <alignment horizontal="center" vertical="center" wrapText="1"/>
    </xf>
    <xf numFmtId="0" fontId="0" fillId="2" borderId="7" xfId="0" applyFill="1" applyBorder="1" applyAlignment="1">
      <alignment horizontal="right" vertical="center"/>
    </xf>
    <xf numFmtId="177" fontId="0" fillId="0" borderId="7" xfId="0" applyNumberFormat="1" applyBorder="1" applyAlignment="1">
      <alignment horizontal="left" vertical="center" wrapText="1"/>
    </xf>
    <xf numFmtId="181" fontId="0" fillId="0" borderId="7" xfId="0" applyNumberFormat="1" applyBorder="1" applyAlignment="1">
      <alignment horizontal="left" vertical="center" wrapText="1"/>
    </xf>
    <xf numFmtId="179" fontId="0" fillId="0" borderId="12" xfId="0" applyNumberFormat="1" applyBorder="1" applyAlignment="1">
      <alignment horizontal="center" vertical="center" wrapText="1"/>
    </xf>
    <xf numFmtId="176" fontId="0" fillId="0" borderId="7" xfId="0" applyNumberFormat="1" applyFill="1" applyBorder="1" applyAlignment="1">
      <alignment horizontal="left" vertical="center" wrapText="1"/>
    </xf>
    <xf numFmtId="20" fontId="0" fillId="0" borderId="7" xfId="0" applyNumberFormat="1" applyFont="1" applyFill="1" applyBorder="1" applyAlignment="1">
      <alignment horizontal="left" vertical="center" wrapText="1"/>
    </xf>
    <xf numFmtId="20" fontId="0" fillId="0" borderId="7" xfId="0" applyNumberFormat="1" applyFill="1" applyBorder="1" applyAlignment="1">
      <alignment horizontal="left" vertical="center" wrapText="1"/>
    </xf>
    <xf numFmtId="0" fontId="0" fillId="0" borderId="12" xfId="0" applyBorder="1" applyAlignment="1">
      <alignment horizontal="left" vertical="center" wrapText="1"/>
    </xf>
    <xf numFmtId="0" fontId="0" fillId="5" borderId="7" xfId="0" applyFill="1" applyBorder="1" applyAlignment="1">
      <alignment horizontal="center" vertical="center" wrapText="1"/>
    </xf>
    <xf numFmtId="179" fontId="0" fillId="3" borderId="7" xfId="0" applyNumberFormat="1" applyFill="1" applyBorder="1" applyAlignment="1">
      <alignment horizontal="center" vertical="center" wrapText="1"/>
    </xf>
    <xf numFmtId="178" fontId="0" fillId="2" borderId="7" xfId="0" applyNumberFormat="1" applyFill="1" applyBorder="1" applyAlignment="1">
      <alignment horizontal="right" vertical="center" wrapText="1"/>
    </xf>
    <xf numFmtId="0" fontId="0" fillId="5" borderId="7" xfId="0" applyFill="1" applyBorder="1" applyAlignment="1">
      <alignment horizontal="center" vertical="center"/>
    </xf>
    <xf numFmtId="9" fontId="0" fillId="2" borderId="7" xfId="0" applyNumberFormat="1" applyFill="1" applyBorder="1" applyAlignment="1">
      <alignment horizontal="right" vertical="center" wrapText="1"/>
    </xf>
    <xf numFmtId="9" fontId="0" fillId="3" borderId="12" xfId="0" applyNumberFormat="1" applyFill="1" applyBorder="1" applyAlignment="1">
      <alignment vertical="center" wrapText="1"/>
    </xf>
    <xf numFmtId="177" fontId="3" fillId="0" borderId="7" xfId="0" applyNumberFormat="1" applyFont="1" applyBorder="1" applyAlignment="1">
      <alignment horizontal="center" vertical="center" wrapText="1"/>
    </xf>
    <xf numFmtId="0" fontId="4" fillId="6" borderId="7" xfId="0" applyFont="1" applyFill="1" applyBorder="1" applyAlignment="1">
      <alignment horizontal="center"/>
    </xf>
    <xf numFmtId="0" fontId="0" fillId="0" borderId="0" xfId="0" applyFont="1"/>
    <xf numFmtId="0" fontId="0" fillId="2" borderId="7" xfId="0" applyFont="1" applyFill="1" applyBorder="1" applyAlignment="1">
      <alignment horizontal="right" vertical="center" wrapText="1"/>
    </xf>
    <xf numFmtId="0" fontId="0" fillId="0" borderId="7" xfId="0" applyFont="1" applyBorder="1" applyAlignment="1">
      <alignment horizontal="left" vertical="center" wrapText="1"/>
    </xf>
    <xf numFmtId="0" fontId="0" fillId="2" borderId="7" xfId="0" applyFont="1" applyFill="1" applyBorder="1" applyAlignment="1">
      <alignment horizontal="center" vertical="center" wrapText="1"/>
    </xf>
    <xf numFmtId="182" fontId="0" fillId="0" borderId="7"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0" fillId="6" borderId="7" xfId="0" applyFont="1" applyFill="1" applyBorder="1" applyAlignment="1">
      <alignment horizontal="center" vertical="center" shrinkToFit="1"/>
    </xf>
    <xf numFmtId="49" fontId="0" fillId="0" borderId="7" xfId="0" applyNumberFormat="1" applyFont="1" applyBorder="1" applyAlignment="1">
      <alignment horizontal="left" vertical="center" wrapText="1"/>
    </xf>
    <xf numFmtId="0" fontId="0" fillId="0" borderId="0" xfId="0" applyFont="1" applyAlignment="1">
      <alignment vertical="center"/>
    </xf>
    <xf numFmtId="0" fontId="0" fillId="0" borderId="0" xfId="0" applyAlignment="1">
      <alignment vertical="center"/>
    </xf>
    <xf numFmtId="184" fontId="0" fillId="0" borderId="7" xfId="0" applyNumberFormat="1" applyFont="1" applyBorder="1" applyAlignment="1">
      <alignment horizontal="left" vertical="center" wrapText="1"/>
    </xf>
    <xf numFmtId="0" fontId="0" fillId="2" borderId="7" xfId="0" applyFont="1" applyFill="1" applyBorder="1" applyAlignment="1">
      <alignment horizontal="right" vertical="center"/>
    </xf>
    <xf numFmtId="186" fontId="0" fillId="0" borderId="7" xfId="0" applyNumberFormat="1" applyFont="1" applyBorder="1" applyAlignment="1">
      <alignment horizontal="left" vertical="center" wrapText="1"/>
    </xf>
    <xf numFmtId="0" fontId="0" fillId="2" borderId="7" xfId="0" applyFill="1" applyBorder="1" applyAlignment="1">
      <alignment horizontal="center" vertical="center"/>
    </xf>
    <xf numFmtId="0" fontId="0" fillId="0" borderId="7" xfId="0" applyBorder="1" applyAlignment="1">
      <alignment horizontal="center" vertical="center"/>
    </xf>
    <xf numFmtId="0" fontId="0" fillId="2" borderId="7" xfId="0" applyFill="1" applyBorder="1" applyAlignment="1">
      <alignment vertical="center"/>
    </xf>
    <xf numFmtId="187" fontId="0" fillId="0" borderId="7" xfId="0" applyNumberFormat="1" applyFont="1" applyBorder="1" applyAlignment="1">
      <alignment horizontal="left" vertical="center" wrapText="1"/>
    </xf>
    <xf numFmtId="180" fontId="0" fillId="0" borderId="7" xfId="0" applyNumberFormat="1" applyFont="1" applyBorder="1" applyAlignment="1">
      <alignment horizontal="left" vertical="center" wrapText="1"/>
    </xf>
    <xf numFmtId="0" fontId="0" fillId="0" borderId="0" xfId="1" applyFont="1" applyFill="1" applyAlignment="1">
      <alignment horizontal="left" vertical="center" wrapText="1"/>
    </xf>
    <xf numFmtId="0" fontId="0" fillId="0" borderId="17" xfId="1" applyFont="1" applyFill="1" applyBorder="1" applyAlignment="1">
      <alignment horizontal="center" vertical="center" wrapText="1"/>
    </xf>
    <xf numFmtId="0" fontId="0" fillId="0" borderId="18" xfId="1" applyFont="1" applyFill="1" applyBorder="1" applyAlignment="1">
      <alignment horizontal="left" vertical="center" wrapText="1"/>
    </xf>
    <xf numFmtId="0" fontId="0" fillId="0" borderId="19" xfId="1" applyFont="1" applyFill="1" applyBorder="1" applyAlignment="1">
      <alignment horizontal="center" vertical="center" wrapText="1"/>
    </xf>
    <xf numFmtId="0" fontId="0" fillId="0" borderId="20" xfId="1" applyFont="1" applyFill="1" applyBorder="1" applyAlignment="1">
      <alignment horizontal="left" vertical="center" wrapText="1"/>
    </xf>
    <xf numFmtId="0" fontId="0" fillId="0" borderId="17" xfId="1" applyFont="1" applyFill="1" applyBorder="1" applyAlignment="1">
      <alignment horizontal="left" vertical="center" wrapText="1"/>
    </xf>
    <xf numFmtId="0" fontId="0" fillId="0" borderId="7" xfId="0" applyBorder="1" applyAlignment="1">
      <alignment horizontal="left" vertical="center" wrapText="1"/>
    </xf>
    <xf numFmtId="0" fontId="0" fillId="2" borderId="7" xfId="0" applyFill="1" applyBorder="1" applyAlignment="1">
      <alignment horizontal="center" vertical="center" wrapText="1"/>
    </xf>
    <xf numFmtId="0" fontId="0" fillId="2" borderId="7" xfId="0" applyFill="1" applyBorder="1" applyAlignment="1">
      <alignment horizontal="left" vertical="center" wrapText="1"/>
    </xf>
    <xf numFmtId="49" fontId="7" fillId="0" borderId="7" xfId="0" applyNumberFormat="1" applyFont="1" applyBorder="1" applyAlignment="1">
      <alignment horizontal="left" vertical="center" wrapText="1"/>
    </xf>
    <xf numFmtId="0" fontId="7" fillId="0" borderId="7" xfId="0" applyFont="1" applyBorder="1" applyAlignment="1">
      <alignment horizontal="left" vertical="center" wrapText="1"/>
    </xf>
    <xf numFmtId="0" fontId="7" fillId="6" borderId="7" xfId="0" applyFont="1" applyFill="1" applyBorder="1" applyAlignment="1">
      <alignment horizontal="left" vertical="center" shrinkToFit="1"/>
    </xf>
    <xf numFmtId="49" fontId="7" fillId="4" borderId="7" xfId="0" applyNumberFormat="1" applyFont="1" applyFill="1" applyBorder="1" applyAlignment="1">
      <alignment horizontal="left" vertical="center" wrapText="1"/>
    </xf>
    <xf numFmtId="0" fontId="7" fillId="4" borderId="7" xfId="0" applyFont="1" applyFill="1" applyBorder="1" applyAlignment="1">
      <alignment horizontal="left" vertical="center" wrapText="1"/>
    </xf>
    <xf numFmtId="0" fontId="0" fillId="4" borderId="7" xfId="0" applyFont="1" applyFill="1" applyBorder="1" applyAlignment="1">
      <alignment horizontal="center" vertical="center" wrapText="1"/>
    </xf>
    <xf numFmtId="0" fontId="0" fillId="4" borderId="7" xfId="0" applyFont="1" applyFill="1" applyBorder="1" applyAlignment="1">
      <alignment horizontal="center" vertical="center" shrinkToFit="1"/>
    </xf>
    <xf numFmtId="0" fontId="0" fillId="4" borderId="7" xfId="0" applyFont="1" applyFill="1" applyBorder="1" applyAlignment="1">
      <alignment horizontal="left" vertical="center" wrapText="1"/>
    </xf>
    <xf numFmtId="0" fontId="0" fillId="4" borderId="0" xfId="0" applyFont="1" applyFill="1"/>
    <xf numFmtId="0" fontId="7" fillId="0" borderId="7" xfId="0" applyNumberFormat="1" applyFont="1" applyBorder="1" applyAlignment="1">
      <alignment horizontal="left" vertical="center" wrapText="1"/>
    </xf>
    <xf numFmtId="185" fontId="7" fillId="0" borderId="7" xfId="0" applyNumberFormat="1" applyFont="1" applyBorder="1" applyAlignment="1">
      <alignment horizontal="left" vertical="center" wrapText="1"/>
    </xf>
    <xf numFmtId="0" fontId="12" fillId="4" borderId="7" xfId="0" applyFont="1" applyFill="1" applyBorder="1" applyAlignment="1">
      <alignment horizontal="left" vertical="center"/>
    </xf>
    <xf numFmtId="0" fontId="7" fillId="0" borderId="7" xfId="0" applyFont="1" applyBorder="1" applyAlignment="1">
      <alignment horizontal="center" vertical="center" wrapText="1"/>
    </xf>
    <xf numFmtId="0" fontId="7" fillId="0" borderId="7" xfId="0" applyFont="1" applyBorder="1" applyAlignment="1">
      <alignment horizontal="center" vertical="center"/>
    </xf>
    <xf numFmtId="0" fontId="7" fillId="0" borderId="20" xfId="1" applyFont="1" applyFill="1" applyBorder="1" applyAlignment="1">
      <alignment horizontal="left" vertical="center" wrapText="1"/>
    </xf>
    <xf numFmtId="0" fontId="0" fillId="0" borderId="7" xfId="0" applyBorder="1" applyAlignment="1">
      <alignment horizontal="left" vertical="center" wrapText="1"/>
    </xf>
    <xf numFmtId="0" fontId="5" fillId="0" borderId="13" xfId="1" applyFont="1" applyFill="1" applyBorder="1" applyAlignment="1">
      <alignment horizontal="center" vertical="center"/>
    </xf>
    <xf numFmtId="0" fontId="5" fillId="0" borderId="14" xfId="1" applyFont="1" applyFill="1" applyBorder="1" applyAlignment="1">
      <alignment horizontal="center" vertical="center"/>
    </xf>
    <xf numFmtId="0" fontId="5" fillId="0" borderId="15" xfId="1" applyFont="1" applyFill="1" applyBorder="1" applyAlignment="1">
      <alignment horizontal="center" vertical="center"/>
    </xf>
    <xf numFmtId="0" fontId="5" fillId="0" borderId="16" xfId="1" applyFont="1" applyFill="1" applyBorder="1" applyAlignment="1">
      <alignment horizontal="center" vertical="center"/>
    </xf>
    <xf numFmtId="0" fontId="0" fillId="0" borderId="7" xfId="0" applyFont="1" applyFill="1" applyBorder="1" applyAlignment="1">
      <alignment horizontal="left" vertical="center" wrapText="1"/>
    </xf>
    <xf numFmtId="0" fontId="0" fillId="2" borderId="7" xfId="0" applyFont="1" applyFill="1" applyBorder="1" applyAlignment="1">
      <alignment horizontal="right" vertical="center" wrapText="1"/>
    </xf>
    <xf numFmtId="0" fontId="0" fillId="0" borderId="7" xfId="0" applyBorder="1" applyAlignment="1">
      <alignment horizontal="left" vertical="center"/>
    </xf>
    <xf numFmtId="0" fontId="0" fillId="2" borderId="7" xfId="0" applyFill="1" applyBorder="1" applyAlignment="1">
      <alignment horizontal="left" vertical="center"/>
    </xf>
    <xf numFmtId="0" fontId="0" fillId="7" borderId="7" xfId="0" applyFont="1" applyFill="1" applyBorder="1" applyAlignment="1">
      <alignment horizontal="center" vertical="center" wrapText="1"/>
    </xf>
    <xf numFmtId="184" fontId="0" fillId="0" borderId="7" xfId="0" applyNumberFormat="1" applyFont="1" applyBorder="1" applyAlignment="1">
      <alignment horizontal="left" vertical="center" wrapText="1"/>
    </xf>
    <xf numFmtId="0" fontId="0" fillId="0" borderId="7" xfId="0" applyFont="1" applyBorder="1" applyAlignment="1">
      <alignment vertical="center" wrapText="1"/>
    </xf>
    <xf numFmtId="0" fontId="0" fillId="2" borderId="7" xfId="0" applyFill="1" applyBorder="1" applyAlignment="1">
      <alignment horizontal="center" vertical="center" wrapText="1"/>
    </xf>
    <xf numFmtId="0" fontId="0" fillId="2" borderId="7" xfId="0" applyFill="1" applyBorder="1" applyAlignment="1">
      <alignment horizontal="center" vertical="center"/>
    </xf>
    <xf numFmtId="0" fontId="1" fillId="0" borderId="2" xfId="1" applyFont="1" applyBorder="1" applyAlignment="1">
      <alignment horizontal="center" vertical="center"/>
    </xf>
    <xf numFmtId="0" fontId="0" fillId="0" borderId="7" xfId="0" applyBorder="1" applyAlignment="1">
      <alignment horizontal="left" vertical="center" wrapText="1"/>
    </xf>
    <xf numFmtId="0" fontId="0" fillId="0" borderId="7" xfId="0" applyFont="1" applyBorder="1" applyAlignment="1">
      <alignment horizontal="left" vertical="center" wrapText="1"/>
    </xf>
    <xf numFmtId="0" fontId="7" fillId="0" borderId="7" xfId="0" applyFont="1" applyFill="1" applyBorder="1" applyAlignment="1">
      <alignment horizontal="left" vertical="center"/>
    </xf>
    <xf numFmtId="0" fontId="0" fillId="0" borderId="7" xfId="0" applyFont="1" applyFill="1" applyBorder="1" applyAlignment="1">
      <alignment horizontal="left" vertical="center"/>
    </xf>
    <xf numFmtId="186" fontId="0" fillId="0" borderId="7" xfId="0" applyNumberFormat="1" applyFont="1" applyBorder="1" applyAlignment="1">
      <alignment horizontal="right" vertical="center" wrapText="1"/>
    </xf>
    <xf numFmtId="0" fontId="1" fillId="0" borderId="2" xfId="0" applyFont="1" applyBorder="1" applyAlignment="1">
      <alignment horizontal="center" vertical="center"/>
    </xf>
    <xf numFmtId="0" fontId="0" fillId="2" borderId="7" xfId="0" applyFill="1" applyBorder="1" applyAlignment="1">
      <alignment horizontal="right" vertical="center" wrapText="1"/>
    </xf>
    <xf numFmtId="0" fontId="0" fillId="0" borderId="6" xfId="0" applyFill="1" applyBorder="1" applyAlignment="1">
      <alignment horizontal="center" vertical="center" wrapText="1" shrinkToFit="1"/>
    </xf>
    <xf numFmtId="0" fontId="0" fillId="0" borderId="10" xfId="0" applyFill="1" applyBorder="1" applyAlignment="1">
      <alignment horizontal="center" vertical="center" wrapText="1" shrinkToFit="1"/>
    </xf>
    <xf numFmtId="0" fontId="0" fillId="0" borderId="7" xfId="0" applyBorder="1" applyAlignment="1">
      <alignment horizontal="center" vertical="center" wrapText="1"/>
    </xf>
    <xf numFmtId="177" fontId="0" fillId="0" borderId="7" xfId="0" applyNumberFormat="1" applyBorder="1" applyAlignment="1">
      <alignment horizontal="center" vertical="center" wrapText="1"/>
    </xf>
    <xf numFmtId="0" fontId="0" fillId="2" borderId="3" xfId="0" applyFill="1" applyBorder="1" applyAlignment="1">
      <alignment horizontal="right" vertical="center" wrapText="1"/>
    </xf>
    <xf numFmtId="0" fontId="0" fillId="2" borderId="4" xfId="0" applyFill="1" applyBorder="1" applyAlignment="1">
      <alignment horizontal="right" vertical="center" wrapText="1"/>
    </xf>
    <xf numFmtId="0" fontId="0" fillId="2" borderId="5" xfId="0" applyFill="1" applyBorder="1" applyAlignment="1">
      <alignment horizontal="right" vertical="center" wrapText="1"/>
    </xf>
    <xf numFmtId="0" fontId="0" fillId="2" borderId="1" xfId="0" applyFill="1" applyBorder="1" applyAlignment="1">
      <alignment horizontal="right" vertical="center" wrapText="1"/>
    </xf>
    <xf numFmtId="0" fontId="0" fillId="2" borderId="2" xfId="0" applyFill="1" applyBorder="1" applyAlignment="1">
      <alignment horizontal="right" vertical="center" wrapText="1"/>
    </xf>
    <xf numFmtId="0" fontId="0" fillId="2" borderId="9" xfId="0" applyFill="1" applyBorder="1" applyAlignment="1">
      <alignment horizontal="right" vertical="center" wrapText="1"/>
    </xf>
    <xf numFmtId="0" fontId="0" fillId="2" borderId="7" xfId="0" applyFont="1" applyFill="1" applyBorder="1" applyAlignment="1">
      <alignment horizontal="left" vertical="center" wrapText="1"/>
    </xf>
    <xf numFmtId="0" fontId="0" fillId="3" borderId="8"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2" borderId="7" xfId="0" applyFill="1" applyBorder="1" applyAlignment="1">
      <alignment horizontal="left" vertical="center" wrapText="1"/>
    </xf>
    <xf numFmtId="178" fontId="0" fillId="0" borderId="8" xfId="0" applyNumberFormat="1" applyBorder="1" applyAlignment="1">
      <alignment horizontal="center" vertical="center" wrapText="1"/>
    </xf>
    <xf numFmtId="178" fontId="0" fillId="0" borderId="12" xfId="0" applyNumberFormat="1" applyBorder="1" applyAlignment="1">
      <alignment horizontal="center" vertical="center" wrapText="1"/>
    </xf>
    <xf numFmtId="178" fontId="0" fillId="3" borderId="8" xfId="0" applyNumberFormat="1" applyFill="1" applyBorder="1" applyAlignment="1">
      <alignment horizontal="center" vertical="center" wrapText="1"/>
    </xf>
    <xf numFmtId="178" fontId="0" fillId="3" borderId="12" xfId="0" applyNumberFormat="1" applyFill="1" applyBorder="1" applyAlignment="1">
      <alignment horizontal="center" vertical="center" wrapText="1"/>
    </xf>
    <xf numFmtId="179" fontId="0" fillId="0" borderId="8" xfId="0" applyNumberFormat="1" applyBorder="1" applyAlignment="1">
      <alignment horizontal="center" vertical="center" wrapText="1"/>
    </xf>
    <xf numFmtId="179" fontId="0" fillId="0" borderId="12" xfId="0" applyNumberFormat="1" applyBorder="1" applyAlignment="1">
      <alignment horizontal="center" vertical="center" wrapText="1"/>
    </xf>
    <xf numFmtId="0" fontId="0" fillId="2" borderId="8" xfId="0" applyFill="1" applyBorder="1" applyAlignment="1">
      <alignment horizontal="center" vertical="center"/>
    </xf>
    <xf numFmtId="0" fontId="0" fillId="2" borderId="12" xfId="0" applyFill="1" applyBorder="1" applyAlignment="1">
      <alignment horizontal="center" vertical="center"/>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 fillId="0" borderId="1" xfId="0" applyFont="1" applyBorder="1" applyAlignment="1">
      <alignment horizontal="center" vertical="center"/>
    </xf>
    <xf numFmtId="0" fontId="0" fillId="0" borderId="2" xfId="0" applyBorder="1"/>
    <xf numFmtId="0" fontId="0" fillId="0" borderId="9" xfId="0" applyBorder="1"/>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7" fillId="0" borderId="7" xfId="1" applyFill="1" applyBorder="1" applyAlignment="1">
      <alignment horizontal="center"/>
    </xf>
    <xf numFmtId="0" fontId="7" fillId="0" borderId="7" xfId="0" applyFont="1" applyBorder="1" applyAlignment="1">
      <alignment horizontal="left" vertical="center" wrapText="1"/>
    </xf>
    <xf numFmtId="49" fontId="7" fillId="0" borderId="7" xfId="0" applyNumberFormat="1" applyFont="1" applyBorder="1" applyAlignment="1">
      <alignment horizontal="left" vertical="center" wrapText="1"/>
    </xf>
    <xf numFmtId="0" fontId="0" fillId="0" borderId="7" xfId="0" applyFont="1" applyFill="1" applyBorder="1" applyAlignment="1">
      <alignment horizontal="center" vertical="center" wrapText="1"/>
    </xf>
    <xf numFmtId="0" fontId="0" fillId="0" borderId="7" xfId="0" applyBorder="1" applyAlignment="1">
      <alignment horizontal="left" vertical="center" wrapText="1"/>
    </xf>
    <xf numFmtId="0" fontId="3" fillId="0" borderId="7" xfId="0" applyFont="1" applyBorder="1" applyAlignment="1">
      <alignment horizontal="left" vertical="center" wrapText="1"/>
    </xf>
    <xf numFmtId="0" fontId="3" fillId="0" borderId="7" xfId="0" applyFont="1" applyBorder="1" applyAlignment="1">
      <alignment horizontal="center" vertical="center" wrapText="1"/>
    </xf>
    <xf numFmtId="0" fontId="3" fillId="0" borderId="7" xfId="0" applyFont="1" applyBorder="1" applyAlignment="1">
      <alignment horizontal="center" vertical="center" shrinkToFit="1"/>
    </xf>
    <xf numFmtId="177" fontId="3" fillId="0" borderId="7" xfId="0" applyNumberFormat="1" applyFont="1" applyBorder="1" applyAlignment="1">
      <alignment horizontal="center" vertical="center" wrapText="1"/>
    </xf>
    <xf numFmtId="0" fontId="14" fillId="6" borderId="7" xfId="0" applyFont="1" applyFill="1" applyBorder="1" applyAlignment="1">
      <alignment horizontal="center"/>
    </xf>
    <xf numFmtId="0" fontId="0" fillId="0" borderId="7" xfId="0" applyFont="1" applyBorder="1" applyAlignment="1">
      <alignment horizontal="center" vertical="center" wrapText="1"/>
    </xf>
    <xf numFmtId="0" fontId="12" fillId="4" borderId="7" xfId="0" applyFont="1" applyFill="1" applyBorder="1" applyAlignment="1">
      <alignment horizontal="left" vertical="center"/>
    </xf>
    <xf numFmtId="0" fontId="0" fillId="0" borderId="7" xfId="0" applyFont="1" applyBorder="1" applyAlignment="1">
      <alignment horizontal="left" vertical="center" wrapText="1"/>
    </xf>
    <xf numFmtId="49" fontId="0" fillId="0" borderId="7" xfId="0" applyNumberFormat="1" applyFont="1" applyBorder="1" applyAlignment="1">
      <alignment horizontal="left" vertical="center" wrapText="1"/>
    </xf>
    <xf numFmtId="0" fontId="0" fillId="6" borderId="7" xfId="0" applyFont="1" applyFill="1" applyBorder="1" applyAlignment="1">
      <alignment horizontal="center" vertical="center" shrinkToFit="1"/>
    </xf>
    <xf numFmtId="183" fontId="0" fillId="0" borderId="7" xfId="0" applyNumberFormat="1" applyFont="1" applyBorder="1" applyAlignment="1">
      <alignment horizontal="center" vertical="center" wrapText="1"/>
    </xf>
    <xf numFmtId="0" fontId="0" fillId="0" borderId="0" xfId="0" applyAlignment="1">
      <alignment vertical="center"/>
    </xf>
    <xf numFmtId="0" fontId="7" fillId="0" borderId="7" xfId="0" applyFont="1" applyBorder="1" applyAlignment="1">
      <alignment horizontal="left" vertical="center" wrapText="1"/>
    </xf>
    <xf numFmtId="0" fontId="0" fillId="0" borderId="7" xfId="0" applyBorder="1" applyAlignment="1">
      <alignment horizontal="center" vertical="center"/>
    </xf>
    <xf numFmtId="0" fontId="0" fillId="0" borderId="7" xfId="0" applyFont="1" applyFill="1" applyBorder="1" applyAlignment="1">
      <alignment horizontal="center" vertical="center" wrapText="1"/>
    </xf>
    <xf numFmtId="0" fontId="12" fillId="4" borderId="7" xfId="0" applyFont="1" applyFill="1" applyBorder="1" applyAlignment="1">
      <alignment horizontal="left" vertical="center"/>
    </xf>
    <xf numFmtId="0" fontId="0" fillId="0" borderId="7" xfId="0" applyFont="1" applyBorder="1" applyAlignment="1">
      <alignment horizontal="left" vertical="center" wrapText="1"/>
    </xf>
    <xf numFmtId="49" fontId="0" fillId="0" borderId="7" xfId="0" applyNumberFormat="1" applyFont="1" applyBorder="1" applyAlignment="1">
      <alignment horizontal="left" vertical="center" wrapText="1"/>
    </xf>
    <xf numFmtId="0" fontId="0" fillId="6" borderId="7" xfId="0" applyFont="1" applyFill="1" applyBorder="1" applyAlignment="1">
      <alignment horizontal="center" vertical="center" shrinkToFit="1"/>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vertical="center" wrapText="1"/>
    </xf>
    <xf numFmtId="0" fontId="7" fillId="0" borderId="7" xfId="0" applyFont="1" applyBorder="1" applyAlignment="1">
      <alignment horizontal="center" vertical="center"/>
    </xf>
    <xf numFmtId="0" fontId="0" fillId="0" borderId="7" xfId="0"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7" fillId="0" borderId="7" xfId="0" applyFont="1" applyBorder="1" applyAlignment="1">
      <alignment horizontal="center" vertical="center"/>
    </xf>
    <xf numFmtId="185" fontId="0" fillId="0" borderId="7" xfId="0" applyNumberFormat="1" applyFont="1" applyBorder="1" applyAlignment="1">
      <alignment horizontal="left" vertical="center" wrapText="1"/>
    </xf>
  </cellXfs>
  <cellStyles count="2">
    <cellStyle name="標準_FM_MGMT_DataCollection" xfId="1"/>
    <cellStyle name="常规" xfId="0" builtinId="0"/>
  </cellStyles>
  <dxfs count="30">
    <dxf>
      <fill>
        <patternFill>
          <bgColor rgb="FFFF0000"/>
        </patternFill>
      </fill>
    </dxf>
    <dxf>
      <fill>
        <patternFill>
          <bgColor rgb="FFFFFF00"/>
        </patternFill>
      </fill>
    </dxf>
    <dxf>
      <fill>
        <patternFill>
          <bgColor rgb="FF00B0F0"/>
        </patternFill>
      </fill>
    </dxf>
    <dxf>
      <fill>
        <patternFill>
          <bgColor rgb="FF7030A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theme="7" tint="0.39994506668294322"/>
        </patternFill>
      </fill>
    </dxf>
    <dxf>
      <fill>
        <patternFill>
          <bgColor rgb="FF92D050"/>
        </patternFill>
      </fill>
    </dxf>
    <dxf>
      <fill>
        <patternFill patternType="solid">
          <bgColor rgb="FFFF0000"/>
        </patternFill>
      </fill>
    </dxf>
    <dxf>
      <fill>
        <patternFill patternType="solid">
          <bgColor rgb="FFFFFF00"/>
        </patternFill>
      </fill>
    </dxf>
    <dxf>
      <fill>
        <patternFill patternType="solid">
          <bgColor rgb="FF00B0F0"/>
        </patternFill>
      </fill>
    </dxf>
    <dxf>
      <fill>
        <patternFill patternType="solid">
          <bgColor theme="7" tint="0.39991454817346722"/>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B0F0"/>
        </patternFill>
      </fill>
    </dxf>
    <dxf>
      <fill>
        <patternFill patternType="solid">
          <bgColor rgb="FF7030A0"/>
        </patternFill>
      </fill>
    </dxf>
    <dxf>
      <fill>
        <patternFill patternType="solid">
          <bgColor rgb="FF92D050"/>
        </patternFill>
      </fill>
    </dxf>
    <dxf>
      <fill>
        <patternFill>
          <bgColor rgb="FFFF0000"/>
        </patternFill>
      </fill>
    </dxf>
    <dxf>
      <fill>
        <patternFill>
          <bgColor rgb="FFFFFF00"/>
        </patternFill>
      </fill>
    </dxf>
    <dxf>
      <fill>
        <patternFill>
          <bgColor rgb="FF00B0F0"/>
        </patternFill>
      </fill>
    </dxf>
    <dxf>
      <fill>
        <patternFill>
          <bgColor rgb="FF7030A0"/>
        </patternFill>
      </fill>
    </dxf>
    <dxf>
      <fill>
        <patternFill>
          <bgColor rgb="FF92D050"/>
        </patternFill>
      </fill>
    </dxf>
    <dxf>
      <fill>
        <patternFill>
          <bgColor rgb="FFFF0000"/>
        </patternFill>
      </fill>
    </dxf>
    <dxf>
      <fill>
        <patternFill>
          <bgColor rgb="FFFFFF00"/>
        </patternFill>
      </fill>
    </dxf>
    <dxf>
      <fill>
        <patternFill>
          <bgColor rgb="FF00B0F0"/>
        </patternFill>
      </fill>
    </dxf>
    <dxf>
      <fill>
        <patternFill>
          <bgColor theme="7" tint="0.39994506668294322"/>
        </patternFill>
      </fill>
    </dxf>
    <dxf>
      <fill>
        <patternFill>
          <bgColor rgb="FF92D050"/>
        </patternFill>
      </fill>
    </dxf>
  </dxfs>
  <tableStyles count="0" defaultTableStyle="TableStyleMedium9" defaultPivotStyle="PivotStyleLight16"/>
  <colors>
    <mruColors>
      <color rgb="FF0000FF"/>
      <color rgb="FFBFBFBF"/>
      <color rgb="FF99CCFF"/>
      <color rgb="FFCCFFFF"/>
      <color rgb="FF0066FF"/>
      <color rgb="FFC0C0C0"/>
      <color rgb="FF000000"/>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rPr lang="zh-CN" altLang="en-US"/>
              <a:t>缺陷严重等级</a:t>
            </a:r>
            <a:endParaRPr lang="zh-CN" altLang="en-US" sz="1800" b="1"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overlay val="0"/>
    </c:title>
    <c:autoTitleDeleted val="0"/>
    <c:plotArea>
      <c:layout/>
      <c:bar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cat>
            <c:strRef>
              <c:f>评审报告!$K$8:$K$12</c:f>
              <c:strCache>
                <c:ptCount val="5"/>
                <c:pt idx="0">
                  <c:v>P1（致命）</c:v>
                </c:pt>
                <c:pt idx="1">
                  <c:v>P2（严重）</c:v>
                </c:pt>
                <c:pt idx="2">
                  <c:v>P3（一般）</c:v>
                </c:pt>
                <c:pt idx="3">
                  <c:v>P4（微小）</c:v>
                </c:pt>
                <c:pt idx="4">
                  <c:v>P5(建议)</c:v>
                </c:pt>
              </c:strCache>
            </c:strRef>
          </c:cat>
          <c:val>
            <c:numRef>
              <c:f>评审报告!$L$8:$L$12</c:f>
              <c:numCache>
                <c:formatCode>0_ </c:formatCode>
                <c:ptCount val="5"/>
                <c:pt idx="0">
                  <c:v>0</c:v>
                </c:pt>
                <c:pt idx="1">
                  <c:v>0</c:v>
                </c:pt>
                <c:pt idx="2">
                  <c:v>1</c:v>
                </c:pt>
                <c:pt idx="3">
                  <c:v>17</c:v>
                </c:pt>
                <c:pt idx="4">
                  <c:v>4</c:v>
                </c:pt>
              </c:numCache>
            </c:numRef>
          </c:val>
        </c:ser>
        <c:dLbls>
          <c:showLegendKey val="0"/>
          <c:showVal val="0"/>
          <c:showCatName val="0"/>
          <c:showSerName val="0"/>
          <c:showPercent val="0"/>
          <c:showBubbleSize val="0"/>
        </c:dLbls>
        <c:gapWidth val="150"/>
        <c:axId val="110205184"/>
        <c:axId val="110223360"/>
      </c:barChart>
      <c:catAx>
        <c:axId val="110205184"/>
        <c:scaling>
          <c:orientation val="minMax"/>
        </c:scaling>
        <c:delete val="0"/>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10223360"/>
        <c:crosses val="autoZero"/>
        <c:auto val="1"/>
        <c:lblAlgn val="ctr"/>
        <c:lblOffset val="100"/>
        <c:noMultiLvlLbl val="0"/>
      </c:catAx>
      <c:valAx>
        <c:axId val="110223360"/>
        <c:scaling>
          <c:orientation val="minMax"/>
        </c:scaling>
        <c:delete val="0"/>
        <c:axPos val="l"/>
        <c:majorGridlines/>
        <c:numFmt formatCode="0_ "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10205184"/>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wrap="square"/>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219075</xdr:colOff>
      <xdr:row>7</xdr:row>
      <xdr:rowOff>0</xdr:rowOff>
    </xdr:from>
    <xdr:to>
      <xdr:col>19</xdr:col>
      <xdr:colOff>533400</xdr:colOff>
      <xdr:row>19</xdr:row>
      <xdr:rowOff>114300</xdr:rowOff>
    </xdr:to>
    <xdr:graphicFrame macro="">
      <xdr:nvGraphicFramePr>
        <xdr:cNvPr id="2134"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4"/>
  <sheetViews>
    <sheetView showGridLines="0" topLeftCell="A10" workbookViewId="0">
      <selection activeCell="B21" sqref="B21"/>
    </sheetView>
  </sheetViews>
  <sheetFormatPr defaultColWidth="9" defaultRowHeight="13.5"/>
  <cols>
    <col min="1" max="1" width="5.625" style="58" customWidth="1"/>
    <col min="2" max="2" width="96.625" style="58" customWidth="1"/>
    <col min="3" max="16384" width="9" style="58"/>
  </cols>
  <sheetData>
    <row r="1" spans="1:2" ht="20.25" customHeight="1">
      <c r="A1" s="83" t="s">
        <v>0</v>
      </c>
      <c r="B1" s="84"/>
    </row>
    <row r="2" spans="1:2">
      <c r="A2" s="85"/>
      <c r="B2" s="86"/>
    </row>
    <row r="3" spans="1:2">
      <c r="A3" s="59">
        <f t="shared" ref="A3:A23" si="0">ROW()-ROW(A$2)</f>
        <v>1</v>
      </c>
      <c r="B3" s="60" t="s">
        <v>1</v>
      </c>
    </row>
    <row r="4" spans="1:2">
      <c r="A4" s="61">
        <f t="shared" si="0"/>
        <v>2</v>
      </c>
      <c r="B4" s="62" t="s">
        <v>2</v>
      </c>
    </row>
    <row r="5" spans="1:2">
      <c r="A5" s="61">
        <f t="shared" si="0"/>
        <v>3</v>
      </c>
      <c r="B5" s="62" t="s">
        <v>3</v>
      </c>
    </row>
    <row r="6" spans="1:2">
      <c r="A6" s="61">
        <f t="shared" si="0"/>
        <v>4</v>
      </c>
      <c r="B6" s="62" t="s">
        <v>4</v>
      </c>
    </row>
    <row r="7" spans="1:2">
      <c r="A7" s="61">
        <f t="shared" si="0"/>
        <v>5</v>
      </c>
      <c r="B7" s="62" t="s">
        <v>5</v>
      </c>
    </row>
    <row r="8" spans="1:2" ht="27">
      <c r="A8" s="61">
        <f t="shared" si="0"/>
        <v>6</v>
      </c>
      <c r="B8" s="62" t="s">
        <v>6</v>
      </c>
    </row>
    <row r="9" spans="1:2" ht="27">
      <c r="A9" s="61">
        <f t="shared" si="0"/>
        <v>7</v>
      </c>
      <c r="B9" s="62" t="s">
        <v>7</v>
      </c>
    </row>
    <row r="10" spans="1:2">
      <c r="A10" s="61">
        <f t="shared" si="0"/>
        <v>8</v>
      </c>
      <c r="B10" s="62" t="s">
        <v>8</v>
      </c>
    </row>
    <row r="11" spans="1:2">
      <c r="A11" s="61">
        <f t="shared" si="0"/>
        <v>9</v>
      </c>
      <c r="B11" s="62" t="s">
        <v>9</v>
      </c>
    </row>
    <row r="12" spans="1:2" ht="27">
      <c r="A12" s="61">
        <f t="shared" si="0"/>
        <v>10</v>
      </c>
      <c r="B12" s="62" t="s">
        <v>10</v>
      </c>
    </row>
    <row r="13" spans="1:2">
      <c r="A13" s="61">
        <f t="shared" si="0"/>
        <v>11</v>
      </c>
      <c r="B13" s="62" t="s">
        <v>11</v>
      </c>
    </row>
    <row r="14" spans="1:2">
      <c r="A14" s="61">
        <f t="shared" si="0"/>
        <v>12</v>
      </c>
      <c r="B14" s="62" t="s">
        <v>12</v>
      </c>
    </row>
    <row r="15" spans="1:2">
      <c r="A15" s="61">
        <f t="shared" si="0"/>
        <v>13</v>
      </c>
      <c r="B15" s="62" t="s">
        <v>13</v>
      </c>
    </row>
    <row r="16" spans="1:2">
      <c r="A16" s="61">
        <f t="shared" si="0"/>
        <v>14</v>
      </c>
      <c r="B16" s="62" t="s">
        <v>14</v>
      </c>
    </row>
    <row r="17" spans="1:2" ht="54">
      <c r="A17" s="61">
        <f t="shared" si="0"/>
        <v>15</v>
      </c>
      <c r="B17" s="81" t="s">
        <v>229</v>
      </c>
    </row>
    <row r="18" spans="1:2" ht="148.5">
      <c r="A18" s="61">
        <f t="shared" si="0"/>
        <v>16</v>
      </c>
      <c r="B18" s="81" t="s">
        <v>230</v>
      </c>
    </row>
    <row r="19" spans="1:2" ht="67.5">
      <c r="A19" s="61"/>
      <c r="B19" s="81" t="s">
        <v>231</v>
      </c>
    </row>
    <row r="20" spans="1:2">
      <c r="A20" s="61">
        <f t="shared" si="0"/>
        <v>18</v>
      </c>
      <c r="B20" s="62" t="s">
        <v>15</v>
      </c>
    </row>
    <row r="21" spans="1:2">
      <c r="A21" s="61">
        <f t="shared" si="0"/>
        <v>19</v>
      </c>
      <c r="B21" s="62" t="s">
        <v>16</v>
      </c>
    </row>
    <row r="22" spans="1:2" ht="27">
      <c r="A22" s="61">
        <f t="shared" si="0"/>
        <v>20</v>
      </c>
      <c r="B22" s="62" t="s">
        <v>17</v>
      </c>
    </row>
    <row r="23" spans="1:2">
      <c r="A23" s="61">
        <f t="shared" si="0"/>
        <v>21</v>
      </c>
      <c r="B23" s="62" t="s">
        <v>18</v>
      </c>
    </row>
    <row r="24" spans="1:2">
      <c r="A24" s="63"/>
      <c r="B24" s="60"/>
    </row>
  </sheetData>
  <mergeCells count="1">
    <mergeCell ref="A1:B2"/>
  </mergeCells>
  <phoneticPr fontId="11" type="noConversion"/>
  <pageMargins left="0.59027777777777801" right="0.59027777777777801" top="0.59027777777777801" bottom="0.59027777777777801" header="0.39305555555555599" footer="0.39305555555555599"/>
  <pageSetup paperSize="9" scale="9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88" zoomScaleNormal="88" workbookViewId="0">
      <selection activeCell="G5" sqref="G5"/>
    </sheetView>
  </sheetViews>
  <sheetFormatPr defaultColWidth="9" defaultRowHeight="13.5"/>
  <cols>
    <col min="1" max="1" width="18.5" style="48" customWidth="1"/>
    <col min="2" max="2" width="15.25" style="48" customWidth="1"/>
    <col min="3" max="3" width="14" style="48" customWidth="1"/>
    <col min="4" max="5" width="7.625" style="48" customWidth="1"/>
    <col min="6" max="6" width="20.625" style="48" customWidth="1"/>
    <col min="7" max="7" width="18.5" style="48" customWidth="1"/>
    <col min="8" max="8" width="18.625" style="48" customWidth="1"/>
    <col min="9" max="9" width="18.5" style="48" customWidth="1"/>
    <col min="10" max="16384" width="9" style="49"/>
  </cols>
  <sheetData>
    <row r="1" spans="1:9" ht="30.75">
      <c r="A1" s="96" t="s">
        <v>19</v>
      </c>
      <c r="B1" s="96"/>
      <c r="C1" s="96"/>
      <c r="D1" s="96"/>
      <c r="E1" s="96"/>
      <c r="F1" s="96"/>
      <c r="G1" s="96"/>
      <c r="H1" s="96"/>
      <c r="I1" s="96"/>
    </row>
    <row r="2" spans="1:9">
      <c r="A2" s="41" t="s">
        <v>20</v>
      </c>
      <c r="B2" s="97" t="s">
        <v>21</v>
      </c>
      <c r="C2" s="98"/>
      <c r="D2" s="98"/>
      <c r="E2" s="98"/>
      <c r="F2" s="98"/>
      <c r="G2" s="98"/>
      <c r="H2" s="41" t="s">
        <v>22</v>
      </c>
      <c r="I2" s="42" t="s">
        <v>23</v>
      </c>
    </row>
    <row r="3" spans="1:9">
      <c r="A3" s="41" t="s">
        <v>24</v>
      </c>
      <c r="B3" s="92"/>
      <c r="C3" s="92"/>
      <c r="D3" s="92"/>
      <c r="E3" s="92"/>
      <c r="F3" s="41" t="s">
        <v>25</v>
      </c>
      <c r="G3" s="77"/>
      <c r="H3" s="41" t="s">
        <v>26</v>
      </c>
      <c r="I3" s="76"/>
    </row>
    <row r="4" spans="1:9">
      <c r="A4" s="41" t="s">
        <v>27</v>
      </c>
      <c r="B4" s="99" t="s">
        <v>181</v>
      </c>
      <c r="C4" s="100"/>
      <c r="D4" s="100"/>
      <c r="E4" s="100"/>
      <c r="F4" s="100"/>
      <c r="G4" s="100"/>
      <c r="H4" s="51" t="s">
        <v>28</v>
      </c>
      <c r="I4" s="56">
        <v>1</v>
      </c>
    </row>
    <row r="5" spans="1:9">
      <c r="A5" s="2" t="s">
        <v>29</v>
      </c>
      <c r="B5" s="101">
        <v>2495</v>
      </c>
      <c r="C5" s="101"/>
      <c r="D5" s="101"/>
      <c r="E5" s="52" t="s">
        <v>30</v>
      </c>
      <c r="F5" s="41" t="s">
        <v>31</v>
      </c>
      <c r="G5" s="169" t="s">
        <v>296</v>
      </c>
      <c r="H5" s="41" t="s">
        <v>32</v>
      </c>
      <c r="I5" s="50">
        <v>43368.375</v>
      </c>
    </row>
    <row r="6" spans="1:9">
      <c r="A6" s="41" t="s">
        <v>33</v>
      </c>
      <c r="B6" s="92">
        <v>43368.395833333336</v>
      </c>
      <c r="C6" s="92"/>
      <c r="D6" s="92"/>
      <c r="E6" s="92"/>
      <c r="F6" s="41" t="s">
        <v>34</v>
      </c>
      <c r="G6" s="77" t="s">
        <v>182</v>
      </c>
      <c r="H6" s="41" t="s">
        <v>35</v>
      </c>
      <c r="I6" s="76" t="s">
        <v>180</v>
      </c>
    </row>
    <row r="7" spans="1:9">
      <c r="A7" s="91" t="s">
        <v>36</v>
      </c>
      <c r="B7" s="91"/>
      <c r="C7" s="91"/>
      <c r="D7" s="91"/>
      <c r="E7" s="91"/>
      <c r="F7" s="91"/>
      <c r="G7" s="91"/>
      <c r="H7" s="91"/>
      <c r="I7" s="91"/>
    </row>
    <row r="8" spans="1:9">
      <c r="A8" s="93" t="s">
        <v>37</v>
      </c>
      <c r="B8" s="93"/>
      <c r="C8" s="93"/>
      <c r="D8" s="93"/>
      <c r="E8" s="93"/>
      <c r="F8" s="93"/>
      <c r="G8" s="93"/>
      <c r="H8" s="93"/>
      <c r="I8" s="93"/>
    </row>
    <row r="9" spans="1:9">
      <c r="A9" s="91" t="s">
        <v>38</v>
      </c>
      <c r="B9" s="91"/>
      <c r="C9" s="91"/>
      <c r="D9" s="91"/>
      <c r="E9" s="91"/>
      <c r="F9" s="91"/>
      <c r="G9" s="91"/>
      <c r="H9" s="91"/>
      <c r="I9" s="91"/>
    </row>
    <row r="10" spans="1:9" ht="27">
      <c r="A10" s="53" t="s">
        <v>39</v>
      </c>
      <c r="B10" s="53" t="s">
        <v>40</v>
      </c>
      <c r="C10" s="53" t="s">
        <v>41</v>
      </c>
      <c r="D10" s="6" t="s">
        <v>42</v>
      </c>
      <c r="E10" s="6" t="s">
        <v>43</v>
      </c>
      <c r="F10" s="94" t="s">
        <v>44</v>
      </c>
      <c r="G10" s="95"/>
      <c r="H10" s="95"/>
      <c r="I10" s="95"/>
    </row>
    <row r="11" spans="1:9" s="166" customFormat="1">
      <c r="A11" s="162" t="s">
        <v>293</v>
      </c>
      <c r="B11" s="168" t="s">
        <v>216</v>
      </c>
      <c r="C11" s="162" t="s">
        <v>294</v>
      </c>
      <c r="D11" s="167" t="s">
        <v>119</v>
      </c>
      <c r="E11" s="167" t="s">
        <v>45</v>
      </c>
      <c r="F11" s="89"/>
      <c r="G11" s="89"/>
      <c r="H11" s="89"/>
      <c r="I11" s="89"/>
    </row>
    <row r="12" spans="1:9">
      <c r="A12" s="162" t="s">
        <v>292</v>
      </c>
      <c r="B12" s="80" t="s">
        <v>216</v>
      </c>
      <c r="C12" s="80" t="s">
        <v>217</v>
      </c>
      <c r="D12" s="54" t="s">
        <v>119</v>
      </c>
      <c r="E12" s="54" t="s">
        <v>45</v>
      </c>
      <c r="F12" s="89"/>
      <c r="G12" s="89"/>
      <c r="H12" s="89"/>
      <c r="I12" s="89"/>
    </row>
    <row r="13" spans="1:9">
      <c r="A13" s="80" t="s">
        <v>152</v>
      </c>
      <c r="B13" s="80" t="s">
        <v>218</v>
      </c>
      <c r="C13" s="80" t="s">
        <v>217</v>
      </c>
      <c r="D13" s="54" t="s">
        <v>119</v>
      </c>
      <c r="E13" s="54" t="s">
        <v>45</v>
      </c>
      <c r="F13" s="89"/>
      <c r="G13" s="89"/>
      <c r="H13" s="89"/>
      <c r="I13" s="89"/>
    </row>
    <row r="14" spans="1:9">
      <c r="A14" s="80" t="s">
        <v>219</v>
      </c>
      <c r="B14" s="80" t="s">
        <v>220</v>
      </c>
      <c r="C14" s="80" t="s">
        <v>217</v>
      </c>
      <c r="D14" s="54" t="s">
        <v>119</v>
      </c>
      <c r="E14" s="54" t="s">
        <v>45</v>
      </c>
      <c r="F14" s="89"/>
      <c r="G14" s="89"/>
      <c r="H14" s="89"/>
      <c r="I14" s="89"/>
    </row>
    <row r="15" spans="1:9">
      <c r="A15" s="80" t="s">
        <v>221</v>
      </c>
      <c r="B15" s="80" t="s">
        <v>220</v>
      </c>
      <c r="C15" s="80" t="s">
        <v>217</v>
      </c>
      <c r="D15" s="54" t="s">
        <v>119</v>
      </c>
      <c r="E15" s="54" t="s">
        <v>45</v>
      </c>
      <c r="F15" s="89"/>
      <c r="G15" s="89"/>
      <c r="H15" s="89"/>
      <c r="I15" s="89"/>
    </row>
    <row r="16" spans="1:9">
      <c r="A16" s="80" t="s">
        <v>222</v>
      </c>
      <c r="B16" s="80" t="s">
        <v>220</v>
      </c>
      <c r="C16" s="80" t="s">
        <v>217</v>
      </c>
      <c r="D16" s="54" t="s">
        <v>119</v>
      </c>
      <c r="E16" s="54" t="s">
        <v>45</v>
      </c>
      <c r="F16" s="89"/>
      <c r="G16" s="89"/>
      <c r="H16" s="89"/>
      <c r="I16" s="89"/>
    </row>
    <row r="17" spans="1:9">
      <c r="A17" s="80" t="s">
        <v>223</v>
      </c>
      <c r="B17" s="80" t="s">
        <v>224</v>
      </c>
      <c r="C17" s="80" t="s">
        <v>228</v>
      </c>
      <c r="D17" s="54" t="s">
        <v>119</v>
      </c>
      <c r="E17" s="54" t="s">
        <v>45</v>
      </c>
      <c r="F17" s="89"/>
      <c r="G17" s="89"/>
      <c r="H17" s="89"/>
      <c r="I17" s="89"/>
    </row>
    <row r="18" spans="1:9">
      <c r="A18" s="80" t="s">
        <v>226</v>
      </c>
      <c r="B18" s="80" t="s">
        <v>225</v>
      </c>
      <c r="C18" s="80" t="s">
        <v>227</v>
      </c>
      <c r="D18" s="54" t="s">
        <v>119</v>
      </c>
      <c r="E18" s="54" t="s">
        <v>45</v>
      </c>
      <c r="F18" s="89"/>
      <c r="G18" s="89"/>
      <c r="H18" s="89"/>
      <c r="I18" s="89"/>
    </row>
    <row r="19" spans="1:9" s="151" customFormat="1">
      <c r="A19" s="153" t="s">
        <v>273</v>
      </c>
      <c r="B19" s="153" t="s">
        <v>274</v>
      </c>
      <c r="C19" s="153" t="s">
        <v>275</v>
      </c>
      <c r="D19" s="153" t="s">
        <v>119</v>
      </c>
      <c r="E19" s="153" t="s">
        <v>119</v>
      </c>
      <c r="F19" s="89"/>
      <c r="G19" s="89"/>
      <c r="H19" s="89"/>
      <c r="I19" s="89"/>
    </row>
    <row r="20" spans="1:9" s="151" customFormat="1">
      <c r="A20" s="153" t="s">
        <v>276</v>
      </c>
      <c r="B20" s="153" t="s">
        <v>277</v>
      </c>
      <c r="C20" s="153" t="s">
        <v>275</v>
      </c>
      <c r="D20" s="153" t="s">
        <v>119</v>
      </c>
      <c r="E20" s="153" t="s">
        <v>119</v>
      </c>
      <c r="F20" s="89"/>
      <c r="G20" s="89"/>
      <c r="H20" s="89"/>
      <c r="I20" s="89"/>
    </row>
    <row r="21" spans="1:9" s="151" customFormat="1">
      <c r="A21" s="153" t="s">
        <v>278</v>
      </c>
      <c r="B21" s="153" t="s">
        <v>277</v>
      </c>
      <c r="C21" s="153" t="s">
        <v>275</v>
      </c>
      <c r="D21" s="153" t="s">
        <v>119</v>
      </c>
      <c r="E21" s="153" t="s">
        <v>119</v>
      </c>
      <c r="F21" s="89"/>
      <c r="G21" s="89"/>
      <c r="H21" s="89"/>
      <c r="I21" s="89"/>
    </row>
    <row r="22" spans="1:9" s="151" customFormat="1">
      <c r="A22" s="153" t="s">
        <v>279</v>
      </c>
      <c r="B22" s="153" t="s">
        <v>277</v>
      </c>
      <c r="C22" s="153" t="s">
        <v>275</v>
      </c>
      <c r="D22" s="153" t="s">
        <v>119</v>
      </c>
      <c r="E22" s="153" t="s">
        <v>119</v>
      </c>
      <c r="F22" s="89"/>
      <c r="G22" s="89"/>
      <c r="H22" s="89"/>
      <c r="I22" s="89"/>
    </row>
    <row r="23" spans="1:9" s="151" customFormat="1">
      <c r="A23" s="153" t="s">
        <v>280</v>
      </c>
      <c r="B23" s="153" t="s">
        <v>277</v>
      </c>
      <c r="C23" s="153" t="s">
        <v>275</v>
      </c>
      <c r="D23" s="153" t="s">
        <v>119</v>
      </c>
      <c r="E23" s="153" t="s">
        <v>119</v>
      </c>
      <c r="F23" s="89"/>
      <c r="G23" s="89"/>
      <c r="H23" s="89"/>
      <c r="I23" s="89"/>
    </row>
    <row r="24" spans="1:9" s="151" customFormat="1">
      <c r="A24" s="153" t="s">
        <v>281</v>
      </c>
      <c r="B24" s="153" t="s">
        <v>282</v>
      </c>
      <c r="C24" s="153" t="s">
        <v>275</v>
      </c>
      <c r="D24" s="153" t="s">
        <v>119</v>
      </c>
      <c r="E24" s="153" t="s">
        <v>119</v>
      </c>
      <c r="F24" s="159"/>
      <c r="G24" s="160"/>
      <c r="H24" s="160"/>
      <c r="I24" s="161"/>
    </row>
    <row r="25" spans="1:9" s="151" customFormat="1">
      <c r="A25" s="153" t="s">
        <v>283</v>
      </c>
      <c r="B25" s="153" t="s">
        <v>284</v>
      </c>
      <c r="C25" s="153" t="s">
        <v>285</v>
      </c>
      <c r="D25" s="153" t="s">
        <v>119</v>
      </c>
      <c r="E25" s="153" t="s">
        <v>119</v>
      </c>
      <c r="F25" s="159"/>
      <c r="G25" s="160"/>
      <c r="H25" s="160"/>
      <c r="I25" s="161"/>
    </row>
    <row r="26" spans="1:9" s="151" customFormat="1">
      <c r="A26" s="153" t="s">
        <v>286</v>
      </c>
      <c r="B26" s="153" t="s">
        <v>284</v>
      </c>
      <c r="C26" s="153" t="s">
        <v>285</v>
      </c>
      <c r="D26" s="153" t="s">
        <v>119</v>
      </c>
      <c r="E26" s="153" t="s">
        <v>119</v>
      </c>
      <c r="F26" s="89"/>
      <c r="G26" s="89"/>
      <c r="H26" s="89"/>
      <c r="I26" s="89"/>
    </row>
    <row r="27" spans="1:9" s="151" customFormat="1">
      <c r="A27" s="164" t="s">
        <v>287</v>
      </c>
      <c r="B27" s="165" t="s">
        <v>290</v>
      </c>
      <c r="C27" s="167" t="s">
        <v>38</v>
      </c>
      <c r="D27" s="167" t="s">
        <v>119</v>
      </c>
      <c r="E27" s="167" t="s">
        <v>45</v>
      </c>
      <c r="F27" s="159"/>
      <c r="G27" s="160"/>
      <c r="H27" s="160"/>
      <c r="I27" s="161"/>
    </row>
    <row r="28" spans="1:9" s="151" customFormat="1">
      <c r="A28" s="164" t="s">
        <v>288</v>
      </c>
      <c r="B28" s="165" t="s">
        <v>291</v>
      </c>
      <c r="C28" s="167" t="s">
        <v>38</v>
      </c>
      <c r="D28" s="167" t="s">
        <v>119</v>
      </c>
      <c r="E28" s="167" t="s">
        <v>45</v>
      </c>
      <c r="F28" s="159"/>
      <c r="G28" s="160"/>
      <c r="H28" s="160"/>
      <c r="I28" s="161"/>
    </row>
    <row r="29" spans="1:9" s="151" customFormat="1">
      <c r="A29" s="164" t="s">
        <v>244</v>
      </c>
      <c r="B29" s="165" t="s">
        <v>291</v>
      </c>
      <c r="C29" s="167" t="s">
        <v>38</v>
      </c>
      <c r="D29" s="167" t="s">
        <v>119</v>
      </c>
      <c r="E29" s="167" t="s">
        <v>45</v>
      </c>
      <c r="F29" s="159"/>
      <c r="G29" s="160"/>
      <c r="H29" s="160"/>
      <c r="I29" s="161"/>
    </row>
    <row r="30" spans="1:9" s="151" customFormat="1">
      <c r="A30" s="164" t="s">
        <v>289</v>
      </c>
      <c r="B30" s="165" t="s">
        <v>291</v>
      </c>
      <c r="C30" s="167" t="s">
        <v>38</v>
      </c>
      <c r="D30" s="167" t="s">
        <v>119</v>
      </c>
      <c r="E30" s="167" t="s">
        <v>45</v>
      </c>
      <c r="F30" s="159"/>
      <c r="G30" s="160"/>
      <c r="H30" s="160"/>
      <c r="I30" s="161"/>
    </row>
    <row r="31" spans="1:9">
      <c r="A31" s="54"/>
      <c r="B31" s="54"/>
      <c r="C31" s="54"/>
      <c r="D31" s="54"/>
      <c r="E31" s="54"/>
      <c r="F31" s="89"/>
      <c r="G31" s="89"/>
      <c r="H31" s="89"/>
      <c r="I31" s="89"/>
    </row>
    <row r="32" spans="1:9">
      <c r="A32" s="55"/>
      <c r="B32" s="53"/>
      <c r="C32" s="53"/>
      <c r="D32" s="55"/>
      <c r="E32" s="55"/>
      <c r="F32" s="90"/>
      <c r="G32" s="90"/>
      <c r="H32" s="90"/>
      <c r="I32" s="90"/>
    </row>
    <row r="33" spans="1:9">
      <c r="A33" s="91" t="s">
        <v>46</v>
      </c>
      <c r="B33" s="91"/>
      <c r="C33" s="91"/>
      <c r="D33" s="91"/>
      <c r="E33" s="91"/>
      <c r="F33" s="91"/>
      <c r="G33" s="91"/>
      <c r="H33" s="91"/>
      <c r="I33" s="91"/>
    </row>
    <row r="34" spans="1:9">
      <c r="A34" s="87"/>
      <c r="B34" s="87"/>
      <c r="C34" s="87"/>
      <c r="D34" s="87"/>
      <c r="E34" s="87"/>
      <c r="F34" s="87"/>
      <c r="G34" s="87"/>
      <c r="H34" s="87"/>
      <c r="I34" s="87"/>
    </row>
    <row r="35" spans="1:9">
      <c r="A35" s="88" t="s">
        <v>47</v>
      </c>
      <c r="B35" s="88"/>
      <c r="C35" s="88"/>
      <c r="D35" s="88"/>
      <c r="E35" s="88"/>
      <c r="F35" s="88"/>
      <c r="G35" s="88"/>
      <c r="H35" s="88"/>
      <c r="I35" s="57"/>
    </row>
    <row r="36" spans="1:9">
      <c r="A36" s="48" t="s">
        <v>48</v>
      </c>
    </row>
  </sheetData>
  <mergeCells count="35">
    <mergeCell ref="F11:I11"/>
    <mergeCell ref="F25:I25"/>
    <mergeCell ref="F27:I27"/>
    <mergeCell ref="F28:I28"/>
    <mergeCell ref="F29:I29"/>
    <mergeCell ref="F30:I30"/>
    <mergeCell ref="A1:I1"/>
    <mergeCell ref="B2:G2"/>
    <mergeCell ref="B3:E3"/>
    <mergeCell ref="B4:G4"/>
    <mergeCell ref="B5:D5"/>
    <mergeCell ref="B6:E6"/>
    <mergeCell ref="A7:I7"/>
    <mergeCell ref="A8:I8"/>
    <mergeCell ref="A9:I9"/>
    <mergeCell ref="F10:I10"/>
    <mergeCell ref="F12:I12"/>
    <mergeCell ref="F13:I13"/>
    <mergeCell ref="F14:I14"/>
    <mergeCell ref="F15:I15"/>
    <mergeCell ref="F16:I16"/>
    <mergeCell ref="A34:I34"/>
    <mergeCell ref="A35:H35"/>
    <mergeCell ref="F17:I17"/>
    <mergeCell ref="F18:I18"/>
    <mergeCell ref="F31:I31"/>
    <mergeCell ref="F32:I32"/>
    <mergeCell ref="A33:I33"/>
    <mergeCell ref="F19:I19"/>
    <mergeCell ref="F20:I20"/>
    <mergeCell ref="F21:I21"/>
    <mergeCell ref="F22:I22"/>
    <mergeCell ref="F23:I23"/>
    <mergeCell ref="F26:I26"/>
    <mergeCell ref="F24:I24"/>
  </mergeCells>
  <phoneticPr fontId="11" type="noConversion"/>
  <dataValidations count="5">
    <dataValidation type="list" allowBlank="1" showInputMessage="1" showErrorMessage="1" sqref="I2">
      <formula1>"正式评审,非正式评审,代码走查"</formula1>
    </dataValidation>
    <dataValidation type="list" allowBlank="1" showInputMessage="1" showErrorMessage="1" sqref="E5">
      <formula1>"页,行,条"</formula1>
    </dataValidation>
    <dataValidation type="date" allowBlank="1" showInputMessage="1" showErrorMessage="1" sqref="I5">
      <formula1>TODAY()</formula1>
      <formula2>TODAY()+100</formula2>
    </dataValidation>
    <dataValidation type="list" allowBlank="1" showInputMessage="1" showErrorMessage="1" sqref="B32:C32">
      <formula1>"评审组长,评审员,作者,读者,记录者"</formula1>
    </dataValidation>
    <dataValidation type="list" allowBlank="1" showInputMessage="1" showErrorMessage="1" sqref="D11:E32 IZ19:JA30 SV19:SW30 ACR19:ACS30 AMN19:AMO30 AWJ19:AWK30 BGF19:BGG30 BQB19:BQC30 BZX19:BZY30 CJT19:CJU30 CTP19:CTQ30 DDL19:DDM30 DNH19:DNI30 DXD19:DXE30 EGZ19:EHA30 EQV19:EQW30 FAR19:FAS30 FKN19:FKO30 FUJ19:FUK30 GEF19:GEG30 GOB19:GOC30 GXX19:GXY30 HHT19:HHU30 HRP19:HRQ30 IBL19:IBM30 ILH19:ILI30 IVD19:IVE30 JEZ19:JFA30 JOV19:JOW30 JYR19:JYS30 KIN19:KIO30 KSJ19:KSK30 LCF19:LCG30 LMB19:LMC30 LVX19:LVY30 MFT19:MFU30 MPP19:MPQ30 MZL19:MZM30 NJH19:NJI30 NTD19:NTE30 OCZ19:ODA30 OMV19:OMW30 OWR19:OWS30 PGN19:PGO30 PQJ19:PQK30 QAF19:QAG30 QKB19:QKC30 QTX19:QTY30 RDT19:RDU30 RNP19:RNQ30 RXL19:RXM30 SHH19:SHI30 SRD19:SRE30 TAZ19:TBA30 TKV19:TKW30 TUR19:TUS30 UEN19:UEO30 UOJ19:UOK30 UYF19:UYG30 VIB19:VIC30 VRX19:VRY30 WBT19:WBU30 WLP19:WLQ30 WVL19:WVM30">
      <formula1>"是,否"</formula1>
    </dataValidation>
  </dataValidations>
  <pageMargins left="0.59027777777777801" right="0.59027777777777801" top="0.59027777777777801" bottom="0.59027777777777801" header="0.39305555555555599" footer="0.39305555555555599"/>
  <pageSetup paperSize="9" scale="73" fitToHeight="0" orientation="portrait" verticalDpi="9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6"/>
  <sheetViews>
    <sheetView showGridLines="0" zoomScale="85" zoomScaleNormal="85" workbookViewId="0">
      <selection activeCell="E2" sqref="E2"/>
    </sheetView>
  </sheetViews>
  <sheetFormatPr defaultColWidth="22.875" defaultRowHeight="13.5"/>
  <cols>
    <col min="1" max="1" width="5.625" style="40" customWidth="1"/>
    <col min="2" max="2" width="7.625" style="40" customWidth="1"/>
    <col min="3" max="3" width="20.5" style="40" customWidth="1"/>
    <col min="4" max="4" width="30.625" style="40" customWidth="1"/>
    <col min="5" max="5" width="66.625" style="40" customWidth="1"/>
    <col min="6" max="6" width="25.5" style="40" customWidth="1"/>
    <col min="7" max="16384" width="22.875" style="40"/>
  </cols>
  <sheetData>
    <row r="1" spans="1:6" ht="30.75">
      <c r="A1" s="102" t="s">
        <v>49</v>
      </c>
      <c r="B1" s="102"/>
      <c r="C1" s="102"/>
      <c r="D1" s="102"/>
      <c r="E1" s="102"/>
      <c r="F1" s="102"/>
    </row>
    <row r="2" spans="1:6">
      <c r="A2" s="88" t="s">
        <v>20</v>
      </c>
      <c r="B2" s="88"/>
      <c r="C2" s="88"/>
      <c r="D2" s="88"/>
      <c r="E2" s="42" t="s">
        <v>295</v>
      </c>
      <c r="F2" s="43" t="s">
        <v>50</v>
      </c>
    </row>
    <row r="3" spans="1:6">
      <c r="A3" s="88" t="s">
        <v>51</v>
      </c>
      <c r="B3" s="88"/>
      <c r="C3" s="88"/>
      <c r="D3" s="88"/>
      <c r="E3" s="68" t="s">
        <v>169</v>
      </c>
      <c r="F3" s="44">
        <v>43364</v>
      </c>
    </row>
    <row r="4" spans="1:6" ht="27">
      <c r="A4" s="88" t="s">
        <v>38</v>
      </c>
      <c r="B4" s="88"/>
      <c r="C4" s="88"/>
      <c r="D4" s="88"/>
      <c r="E4" s="156" t="s">
        <v>272</v>
      </c>
      <c r="F4" s="43" t="s">
        <v>53</v>
      </c>
    </row>
    <row r="5" spans="1:6">
      <c r="A5" s="88" t="s">
        <v>54</v>
      </c>
      <c r="B5" s="88"/>
      <c r="C5" s="88"/>
      <c r="D5" s="88"/>
      <c r="E5" s="42"/>
      <c r="F5" s="150" t="s">
        <v>271</v>
      </c>
    </row>
    <row r="6" spans="1:6">
      <c r="A6" s="45"/>
      <c r="B6" s="45"/>
      <c r="C6" s="45"/>
      <c r="D6" s="45"/>
      <c r="E6" s="45"/>
      <c r="F6" s="45"/>
    </row>
    <row r="7" spans="1:6">
      <c r="A7" s="43" t="s">
        <v>55</v>
      </c>
      <c r="B7" s="43" t="s">
        <v>56</v>
      </c>
      <c r="C7" s="6" t="s">
        <v>57</v>
      </c>
      <c r="D7" s="43" t="s">
        <v>58</v>
      </c>
      <c r="E7" s="43" t="s">
        <v>59</v>
      </c>
      <c r="F7" s="43" t="s">
        <v>54</v>
      </c>
    </row>
    <row r="8" spans="1:6" ht="27">
      <c r="A8" s="14">
        <v>1</v>
      </c>
      <c r="B8" s="46" t="s">
        <v>60</v>
      </c>
      <c r="C8" s="15" t="s">
        <v>61</v>
      </c>
      <c r="D8" s="67" t="s">
        <v>133</v>
      </c>
      <c r="E8" s="42" t="s">
        <v>62</v>
      </c>
      <c r="F8" s="68" t="s">
        <v>162</v>
      </c>
    </row>
    <row r="9" spans="1:6">
      <c r="A9" s="14">
        <v>2</v>
      </c>
      <c r="B9" s="46" t="s">
        <v>60</v>
      </c>
      <c r="C9" s="15" t="s">
        <v>63</v>
      </c>
      <c r="D9" s="67" t="s">
        <v>134</v>
      </c>
      <c r="E9" s="42" t="s">
        <v>64</v>
      </c>
      <c r="F9" s="68" t="s">
        <v>163</v>
      </c>
    </row>
    <row r="10" spans="1:6">
      <c r="A10" s="14">
        <v>3</v>
      </c>
      <c r="B10" s="46" t="s">
        <v>60</v>
      </c>
      <c r="C10" s="15" t="s">
        <v>65</v>
      </c>
      <c r="D10" s="67" t="s">
        <v>147</v>
      </c>
      <c r="E10" s="68" t="s">
        <v>146</v>
      </c>
      <c r="F10" s="68" t="s">
        <v>170</v>
      </c>
    </row>
    <row r="11" spans="1:6" ht="27">
      <c r="A11" s="14">
        <v>4</v>
      </c>
      <c r="B11" s="46" t="s">
        <v>60</v>
      </c>
      <c r="C11" s="15" t="s">
        <v>66</v>
      </c>
      <c r="D11" s="70" t="s">
        <v>136</v>
      </c>
      <c r="E11" s="71" t="s">
        <v>135</v>
      </c>
      <c r="F11" s="68" t="s">
        <v>164</v>
      </c>
    </row>
    <row r="12" spans="1:6" ht="27">
      <c r="A12" s="14">
        <v>5</v>
      </c>
      <c r="B12" s="46" t="s">
        <v>60</v>
      </c>
      <c r="C12" s="15" t="s">
        <v>61</v>
      </c>
      <c r="D12" s="47" t="s">
        <v>67</v>
      </c>
      <c r="E12" s="42" t="s">
        <v>68</v>
      </c>
      <c r="F12" s="68" t="s">
        <v>162</v>
      </c>
    </row>
    <row r="13" spans="1:6" ht="40.5">
      <c r="A13" s="14">
        <v>6</v>
      </c>
      <c r="B13" s="46" t="s">
        <v>60</v>
      </c>
      <c r="C13" s="15" t="s">
        <v>63</v>
      </c>
      <c r="D13" s="67" t="s">
        <v>137</v>
      </c>
      <c r="E13" s="68" t="s">
        <v>138</v>
      </c>
      <c r="F13" s="68" t="s">
        <v>165</v>
      </c>
    </row>
    <row r="14" spans="1:6" ht="27">
      <c r="A14" s="14">
        <v>7</v>
      </c>
      <c r="B14" s="46" t="s">
        <v>60</v>
      </c>
      <c r="C14" s="15" t="s">
        <v>61</v>
      </c>
      <c r="D14" s="67" t="s">
        <v>139</v>
      </c>
      <c r="E14" s="42" t="s">
        <v>62</v>
      </c>
      <c r="F14" s="68" t="s">
        <v>162</v>
      </c>
    </row>
    <row r="15" spans="1:6" ht="27">
      <c r="A15" s="14">
        <v>8</v>
      </c>
      <c r="B15" s="46" t="s">
        <v>60</v>
      </c>
      <c r="C15" s="15" t="s">
        <v>65</v>
      </c>
      <c r="D15" s="67" t="s">
        <v>158</v>
      </c>
      <c r="E15" s="67" t="s">
        <v>156</v>
      </c>
      <c r="F15" s="68" t="s">
        <v>170</v>
      </c>
    </row>
    <row r="16" spans="1:6" ht="27">
      <c r="A16" s="14">
        <v>9</v>
      </c>
      <c r="B16" s="46" t="s">
        <v>60</v>
      </c>
      <c r="C16" s="15" t="s">
        <v>172</v>
      </c>
      <c r="D16" s="67" t="s">
        <v>189</v>
      </c>
      <c r="E16" s="68" t="s">
        <v>160</v>
      </c>
      <c r="F16" s="68" t="s">
        <v>150</v>
      </c>
    </row>
    <row r="17" spans="1:6" ht="40.5">
      <c r="A17" s="14">
        <v>10</v>
      </c>
      <c r="B17" s="46" t="s">
        <v>60</v>
      </c>
      <c r="C17" s="15" t="s">
        <v>172</v>
      </c>
      <c r="D17" s="67" t="s">
        <v>187</v>
      </c>
      <c r="E17" s="68" t="s">
        <v>185</v>
      </c>
      <c r="F17" s="68" t="s">
        <v>188</v>
      </c>
    </row>
    <row r="18" spans="1:6" ht="17.100000000000001" customHeight="1">
      <c r="A18" s="14">
        <v>11</v>
      </c>
      <c r="B18" s="46" t="s">
        <v>60</v>
      </c>
      <c r="C18" s="15" t="s">
        <v>65</v>
      </c>
      <c r="D18" s="67" t="s">
        <v>191</v>
      </c>
      <c r="E18" s="68" t="s">
        <v>193</v>
      </c>
      <c r="F18" s="68" t="s">
        <v>150</v>
      </c>
    </row>
    <row r="19" spans="1:6" ht="40.5">
      <c r="A19" s="14">
        <v>12</v>
      </c>
      <c r="B19" s="46" t="s">
        <v>60</v>
      </c>
      <c r="C19" s="15" t="s">
        <v>63</v>
      </c>
      <c r="D19" s="67" t="s">
        <v>140</v>
      </c>
      <c r="E19" s="42" t="s">
        <v>69</v>
      </c>
      <c r="F19" s="68" t="s">
        <v>173</v>
      </c>
    </row>
    <row r="20" spans="1:6">
      <c r="A20" s="14">
        <v>13</v>
      </c>
      <c r="B20" s="46" t="s">
        <v>60</v>
      </c>
      <c r="C20" s="15" t="s">
        <v>65</v>
      </c>
      <c r="D20" s="67" t="s">
        <v>195</v>
      </c>
      <c r="E20" s="68" t="s">
        <v>197</v>
      </c>
      <c r="F20" s="68" t="s">
        <v>150</v>
      </c>
    </row>
    <row r="21" spans="1:6" ht="27">
      <c r="A21" s="14">
        <v>14</v>
      </c>
      <c r="B21" s="46" t="s">
        <v>60</v>
      </c>
      <c r="C21" s="15" t="s">
        <v>63</v>
      </c>
      <c r="D21" s="67" t="s">
        <v>141</v>
      </c>
      <c r="E21" s="42" t="s">
        <v>70</v>
      </c>
      <c r="F21" s="68" t="s">
        <v>174</v>
      </c>
    </row>
    <row r="22" spans="1:6" s="75" customFormat="1" ht="17.100000000000001" customHeight="1">
      <c r="A22" s="72">
        <v>15</v>
      </c>
      <c r="B22" s="73" t="s">
        <v>60</v>
      </c>
      <c r="C22" s="15" t="s">
        <v>63</v>
      </c>
      <c r="D22" s="70" t="s">
        <v>142</v>
      </c>
      <c r="E22" s="74" t="s">
        <v>71</v>
      </c>
      <c r="F22" s="71" t="s">
        <v>175</v>
      </c>
    </row>
    <row r="23" spans="1:6" ht="30.95" customHeight="1">
      <c r="A23" s="14">
        <v>16</v>
      </c>
      <c r="B23" s="46" t="s">
        <v>60</v>
      </c>
      <c r="C23" s="15" t="s">
        <v>63</v>
      </c>
      <c r="D23" s="67" t="s">
        <v>143</v>
      </c>
      <c r="E23" s="42" t="s">
        <v>72</v>
      </c>
      <c r="F23" s="68" t="s">
        <v>176</v>
      </c>
    </row>
    <row r="24" spans="1:6" ht="27">
      <c r="A24" s="72">
        <v>17</v>
      </c>
      <c r="B24" s="46" t="s">
        <v>60</v>
      </c>
      <c r="C24" s="15" t="s">
        <v>172</v>
      </c>
      <c r="D24" s="67" t="s">
        <v>199</v>
      </c>
      <c r="E24" s="68" t="s">
        <v>201</v>
      </c>
      <c r="F24" s="68" t="s">
        <v>171</v>
      </c>
    </row>
    <row r="25" spans="1:6" ht="54">
      <c r="A25" s="14">
        <v>18</v>
      </c>
      <c r="B25" s="46" t="s">
        <v>60</v>
      </c>
      <c r="C25" s="15" t="s">
        <v>63</v>
      </c>
      <c r="D25" s="67" t="s">
        <v>203</v>
      </c>
      <c r="E25" s="68" t="s">
        <v>205</v>
      </c>
      <c r="F25" s="68" t="s">
        <v>150</v>
      </c>
    </row>
    <row r="26" spans="1:6" ht="67.5">
      <c r="A26" s="72">
        <v>19</v>
      </c>
      <c r="B26" s="46" t="s">
        <v>60</v>
      </c>
      <c r="C26" s="15" t="s">
        <v>172</v>
      </c>
      <c r="D26" s="69" t="s">
        <v>206</v>
      </c>
      <c r="E26" s="68" t="s">
        <v>166</v>
      </c>
      <c r="F26" s="68" t="s">
        <v>171</v>
      </c>
    </row>
    <row r="27" spans="1:6">
      <c r="A27" s="14">
        <v>20</v>
      </c>
      <c r="B27" s="46" t="s">
        <v>60</v>
      </c>
      <c r="C27" s="15" t="s">
        <v>66</v>
      </c>
      <c r="D27" s="69" t="s">
        <v>144</v>
      </c>
      <c r="E27" s="69" t="s">
        <v>183</v>
      </c>
      <c r="F27" s="69" t="s">
        <v>178</v>
      </c>
    </row>
    <row r="28" spans="1:6" ht="15.95" customHeight="1">
      <c r="A28" s="72">
        <v>21</v>
      </c>
      <c r="B28" s="46" t="s">
        <v>60</v>
      </c>
      <c r="C28" s="78" t="s">
        <v>184</v>
      </c>
      <c r="D28" s="67" t="s">
        <v>145</v>
      </c>
      <c r="E28" s="68" t="s">
        <v>73</v>
      </c>
      <c r="F28" s="68" t="s">
        <v>177</v>
      </c>
    </row>
    <row r="29" spans="1:6" ht="27">
      <c r="A29" s="14">
        <v>22</v>
      </c>
      <c r="B29" s="46" t="s">
        <v>60</v>
      </c>
      <c r="C29" s="15" t="s">
        <v>172</v>
      </c>
      <c r="D29" s="67" t="s">
        <v>168</v>
      </c>
      <c r="E29" s="68" t="s">
        <v>167</v>
      </c>
      <c r="F29" s="68" t="s">
        <v>171</v>
      </c>
    </row>
    <row r="30" spans="1:6" ht="18.95" customHeight="1">
      <c r="A30" s="72">
        <v>23</v>
      </c>
      <c r="B30" s="46" t="s">
        <v>60</v>
      </c>
      <c r="C30" s="15" t="s">
        <v>172</v>
      </c>
      <c r="D30" s="67" t="s">
        <v>179</v>
      </c>
      <c r="E30" s="68" t="s">
        <v>74</v>
      </c>
      <c r="F30" s="68" t="s">
        <v>171</v>
      </c>
    </row>
    <row r="31" spans="1:6" ht="27">
      <c r="A31" s="154">
        <v>24</v>
      </c>
      <c r="B31" s="46" t="s">
        <v>60</v>
      </c>
      <c r="C31" s="15" t="s">
        <v>172</v>
      </c>
      <c r="D31" s="67" t="s">
        <v>211</v>
      </c>
      <c r="E31" s="68" t="s">
        <v>75</v>
      </c>
      <c r="F31" s="68" t="s">
        <v>171</v>
      </c>
    </row>
    <row r="32" spans="1:6">
      <c r="A32" s="72">
        <v>25</v>
      </c>
      <c r="B32" s="149" t="s">
        <v>265</v>
      </c>
      <c r="C32" s="146" t="s">
        <v>172</v>
      </c>
      <c r="D32" s="148" t="s">
        <v>253</v>
      </c>
      <c r="E32" s="147" t="s">
        <v>258</v>
      </c>
      <c r="F32" s="136"/>
    </row>
    <row r="33" spans="1:6">
      <c r="A33" s="154">
        <v>26</v>
      </c>
      <c r="B33" s="149" t="s">
        <v>265</v>
      </c>
      <c r="C33" s="146" t="s">
        <v>172</v>
      </c>
      <c r="D33" s="148" t="s">
        <v>254</v>
      </c>
      <c r="E33" s="147" t="s">
        <v>259</v>
      </c>
      <c r="F33" s="136"/>
    </row>
    <row r="34" spans="1:6" ht="27">
      <c r="A34" s="72">
        <v>27</v>
      </c>
      <c r="B34" s="149" t="s">
        <v>265</v>
      </c>
      <c r="C34" s="146" t="s">
        <v>236</v>
      </c>
      <c r="D34" s="148" t="s">
        <v>255</v>
      </c>
      <c r="E34" s="147" t="s">
        <v>260</v>
      </c>
      <c r="F34" s="136"/>
    </row>
    <row r="35" spans="1:6">
      <c r="A35" s="154">
        <v>28</v>
      </c>
      <c r="B35" s="149" t="s">
        <v>265</v>
      </c>
      <c r="C35" s="146" t="s">
        <v>236</v>
      </c>
      <c r="D35" s="148" t="s">
        <v>256</v>
      </c>
      <c r="E35" s="147" t="s">
        <v>261</v>
      </c>
      <c r="F35" s="136"/>
    </row>
    <row r="36" spans="1:6">
      <c r="A36" s="72">
        <v>29</v>
      </c>
      <c r="B36" s="149" t="s">
        <v>265</v>
      </c>
      <c r="C36" s="146" t="s">
        <v>172</v>
      </c>
      <c r="D36" s="148" t="s">
        <v>257</v>
      </c>
      <c r="E36" s="147" t="s">
        <v>262</v>
      </c>
      <c r="F36" s="136"/>
    </row>
    <row r="37" spans="1:6" ht="81">
      <c r="A37" s="154">
        <v>30</v>
      </c>
      <c r="B37" s="149" t="s">
        <v>265</v>
      </c>
      <c r="C37" s="146" t="s">
        <v>172</v>
      </c>
      <c r="D37" s="148" t="s">
        <v>255</v>
      </c>
      <c r="E37" s="147" t="s">
        <v>263</v>
      </c>
      <c r="F37" s="136"/>
    </row>
    <row r="38" spans="1:6" ht="40.5">
      <c r="A38" s="72">
        <v>31</v>
      </c>
      <c r="B38" s="149" t="s">
        <v>265</v>
      </c>
      <c r="C38" s="146" t="s">
        <v>172</v>
      </c>
      <c r="D38" s="148" t="s">
        <v>255</v>
      </c>
      <c r="E38" s="147" t="s">
        <v>264</v>
      </c>
      <c r="F38" s="136"/>
    </row>
    <row r="39" spans="1:6">
      <c r="A39" s="154">
        <v>32</v>
      </c>
      <c r="B39" s="158" t="s">
        <v>244</v>
      </c>
      <c r="C39" s="155" t="s">
        <v>172</v>
      </c>
      <c r="D39" s="157" t="s">
        <v>266</v>
      </c>
      <c r="E39" s="156" t="s">
        <v>267</v>
      </c>
      <c r="F39" s="152"/>
    </row>
    <row r="40" spans="1:6">
      <c r="A40" s="72">
        <v>33</v>
      </c>
      <c r="B40" s="158" t="s">
        <v>244</v>
      </c>
      <c r="C40" s="155" t="s">
        <v>268</v>
      </c>
      <c r="D40" s="157" t="s">
        <v>266</v>
      </c>
      <c r="E40" s="156" t="s">
        <v>269</v>
      </c>
      <c r="F40" s="152"/>
    </row>
    <row r="41" spans="1:6">
      <c r="A41" s="72">
        <v>34</v>
      </c>
      <c r="B41" s="149"/>
      <c r="C41" s="15"/>
      <c r="D41" s="137"/>
      <c r="E41" s="136"/>
      <c r="F41" s="136"/>
    </row>
    <row r="42" spans="1:6">
      <c r="A42" s="154">
        <v>35</v>
      </c>
      <c r="B42" s="149"/>
      <c r="C42" s="15"/>
      <c r="D42" s="137"/>
      <c r="E42" s="136"/>
      <c r="F42" s="136"/>
    </row>
    <row r="43" spans="1:6">
      <c r="A43" s="72">
        <v>36</v>
      </c>
      <c r="B43" s="46"/>
      <c r="C43" s="46"/>
      <c r="D43" s="47"/>
      <c r="E43" s="42"/>
      <c r="F43" s="42"/>
    </row>
    <row r="44" spans="1:6">
      <c r="A44" s="154">
        <v>37</v>
      </c>
      <c r="B44" s="46"/>
      <c r="C44" s="46"/>
      <c r="D44" s="47"/>
      <c r="E44" s="42"/>
      <c r="F44" s="42"/>
    </row>
    <row r="45" spans="1:6">
      <c r="A45" s="72">
        <v>38</v>
      </c>
      <c r="B45" s="46"/>
      <c r="C45" s="46"/>
      <c r="D45" s="47"/>
      <c r="E45" s="42"/>
      <c r="F45" s="42"/>
    </row>
    <row r="46" spans="1:6">
      <c r="A46" s="43"/>
      <c r="B46" s="43"/>
      <c r="C46" s="43"/>
      <c r="D46" s="10"/>
      <c r="E46" s="10"/>
      <c r="F46" s="10"/>
    </row>
  </sheetData>
  <mergeCells count="5">
    <mergeCell ref="A1:F1"/>
    <mergeCell ref="A2:D2"/>
    <mergeCell ref="A3:D3"/>
    <mergeCell ref="A4:D4"/>
    <mergeCell ref="A5:D5"/>
  </mergeCells>
  <phoneticPr fontId="11" type="noConversion"/>
  <dataValidations count="2">
    <dataValidation type="list" allowBlank="1" showInputMessage="1" showErrorMessage="1" sqref="E3">
      <formula1>"客户需求说明书,原型,项目估算表,项目计划书,测试计划书,流程配置表,日程表,需求规格说明书,UI静态页,系统设计说明书,架构设计说明书,数据库设计说明书,接口设计说明书,测试需求分析,测试用例,代码走查,用户及客户手册,安装部署及运维手册,测试报告,可行性分析报告"</formula1>
    </dataValidation>
    <dataValidation type="list" allowBlank="1" showInputMessage="1" showErrorMessage="1" sqref="C8:C42">
      <formula1>"其他,需求评审-需求考虑不全,需求评审-需求细化不明确,需求评审-业务逻辑描述混乱,需求评审-需求描述冗余,需求评审-跟原型不一致,需求评审-性能需求问题,需求评审-需求模块缺失,测试用例-用例不规范,测试用例-用例覆盖不全,测试用例-需求变更导致用例变更,测试用例-用例与功能实现偏差,测试用例-需求不明确,测试用例-预期结果不明确,UI-兼容性问题,UI-与原型不一致,UI-文字、链接问题,UI-页面排版问题,UI-框架设计问题"</formula1>
    </dataValidation>
  </dataValidations>
  <pageMargins left="0.59027777777777801" right="0.59027777777777801" top="0.59027777777777801" bottom="0.59027777777777801" header="0.39305555555555599" footer="0.39305555555555599"/>
  <pageSetup paperSize="9" scale="72" fitToHeight="0" orientation="portrait" verticalDpi="96"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6"/>
  <sheetViews>
    <sheetView showGridLines="0" tabSelected="1" zoomScale="88" zoomScaleNormal="88" workbookViewId="0">
      <selection activeCell="D20" sqref="D20"/>
    </sheetView>
  </sheetViews>
  <sheetFormatPr defaultColWidth="9" defaultRowHeight="13.5"/>
  <cols>
    <col min="1" max="1" width="5.625" style="1" customWidth="1"/>
    <col min="2" max="2" width="16.375" style="1" customWidth="1"/>
    <col min="3" max="3" width="27.25" style="1" customWidth="1"/>
    <col min="4" max="4" width="34.5" style="1" customWidth="1"/>
    <col min="5" max="5" width="13.375" style="1" customWidth="1"/>
    <col min="6" max="6" width="5.625" style="1" customWidth="1"/>
    <col min="7" max="7" width="41" style="1" customWidth="1"/>
    <col min="8" max="8" width="7.625" style="1" customWidth="1"/>
    <col min="9" max="9" width="12.375" style="1" customWidth="1"/>
    <col min="10" max="10" width="11.125" style="1" customWidth="1"/>
    <col min="11" max="11" width="12" style="1" customWidth="1"/>
    <col min="12" max="12" width="5.625" style="1" customWidth="1"/>
    <col min="13" max="13" width="13.25" style="1" customWidth="1"/>
    <col min="14" max="16384" width="9" style="1"/>
  </cols>
  <sheetData>
    <row r="1" spans="1:13" ht="30.75">
      <c r="A1" s="129" t="s">
        <v>76</v>
      </c>
      <c r="B1" s="102"/>
      <c r="C1" s="130"/>
      <c r="D1" s="130"/>
      <c r="E1" s="130"/>
      <c r="F1" s="130"/>
      <c r="G1" s="130"/>
      <c r="H1" s="130"/>
      <c r="I1" s="130"/>
      <c r="J1" s="130"/>
      <c r="K1" s="130"/>
      <c r="L1" s="130"/>
      <c r="M1" s="131"/>
    </row>
    <row r="2" spans="1:13" ht="13.5" customHeight="1">
      <c r="A2" s="108" t="s">
        <v>77</v>
      </c>
      <c r="B2" s="109"/>
      <c r="C2" s="110"/>
      <c r="D2" s="104" t="s">
        <v>270</v>
      </c>
      <c r="E2" s="103" t="s">
        <v>22</v>
      </c>
      <c r="F2" s="103"/>
      <c r="G2" s="103"/>
      <c r="H2" s="132" t="s">
        <v>23</v>
      </c>
      <c r="I2" s="133"/>
      <c r="J2" s="134"/>
      <c r="K2" s="2"/>
      <c r="L2" s="24" t="s">
        <v>50</v>
      </c>
      <c r="M2" s="44">
        <v>43368</v>
      </c>
    </row>
    <row r="3" spans="1:13" ht="13.5" customHeight="1">
      <c r="A3" s="111"/>
      <c r="B3" s="112"/>
      <c r="C3" s="113"/>
      <c r="D3" s="105"/>
      <c r="E3" s="103" t="s">
        <v>78</v>
      </c>
      <c r="F3" s="103"/>
      <c r="G3" s="103"/>
      <c r="H3" s="106" t="s">
        <v>79</v>
      </c>
      <c r="I3" s="106"/>
      <c r="J3" s="106"/>
      <c r="K3" s="2"/>
      <c r="L3" s="24" t="s">
        <v>28</v>
      </c>
      <c r="M3" s="26">
        <v>1</v>
      </c>
    </row>
    <row r="4" spans="1:13" ht="13.5" customHeight="1">
      <c r="A4" s="103" t="s">
        <v>27</v>
      </c>
      <c r="B4" s="103"/>
      <c r="C4" s="103"/>
      <c r="D4" s="64" t="s">
        <v>52</v>
      </c>
      <c r="E4" s="103" t="s">
        <v>29</v>
      </c>
      <c r="F4" s="103"/>
      <c r="G4" s="103"/>
      <c r="H4" s="123">
        <v>2495</v>
      </c>
      <c r="I4" s="124"/>
      <c r="J4" s="27" t="s">
        <v>80</v>
      </c>
      <c r="K4" s="125" t="s">
        <v>81</v>
      </c>
      <c r="L4" s="126"/>
      <c r="M4" s="28">
        <v>1.5</v>
      </c>
    </row>
    <row r="5" spans="1:13" ht="40.5">
      <c r="A5" s="103" t="s">
        <v>82</v>
      </c>
      <c r="B5" s="103"/>
      <c r="C5" s="103"/>
      <c r="D5" s="163" t="s">
        <v>272</v>
      </c>
      <c r="E5" s="5"/>
      <c r="F5" s="5"/>
      <c r="G5" s="5"/>
      <c r="H5" s="127" t="s">
        <v>83</v>
      </c>
      <c r="I5" s="128"/>
      <c r="J5" s="29">
        <v>0.39583333333333331</v>
      </c>
      <c r="K5" s="125" t="s">
        <v>84</v>
      </c>
      <c r="L5" s="126"/>
      <c r="M5" s="30">
        <v>0.47916666666666669</v>
      </c>
    </row>
    <row r="6" spans="1:13" ht="13.5" customHeight="1">
      <c r="M6" s="31"/>
    </row>
    <row r="7" spans="1:13" ht="13.5" customHeight="1">
      <c r="A7" s="94" t="s">
        <v>85</v>
      </c>
      <c r="B7" s="94"/>
      <c r="C7" s="94"/>
      <c r="D7" s="94"/>
      <c r="E7" s="94" t="s">
        <v>86</v>
      </c>
      <c r="F7" s="94"/>
      <c r="G7" s="94"/>
      <c r="H7" s="94"/>
      <c r="I7" s="94"/>
      <c r="J7" s="94"/>
      <c r="K7" s="94" t="s">
        <v>87</v>
      </c>
      <c r="L7" s="94"/>
      <c r="M7" s="94"/>
    </row>
    <row r="8" spans="1:13" ht="13.5" customHeight="1">
      <c r="A8" s="118" t="s">
        <v>88</v>
      </c>
      <c r="B8" s="118"/>
      <c r="C8" s="118"/>
      <c r="D8" s="8">
        <v>33</v>
      </c>
      <c r="E8" s="118" t="s">
        <v>89</v>
      </c>
      <c r="F8" s="118"/>
      <c r="G8" s="118"/>
      <c r="H8" s="119">
        <v>3</v>
      </c>
      <c r="I8" s="120"/>
      <c r="J8" s="11">
        <f>IF(H$12=0,"-",H8/H$12)</f>
        <v>4.6875E-2</v>
      </c>
      <c r="K8" s="32" t="s">
        <v>90</v>
      </c>
      <c r="L8" s="33">
        <f>COUNTIF(E17:E49,"P1(致命)")</f>
        <v>0</v>
      </c>
      <c r="M8" s="11">
        <f>IF(L$13=0,"-",L8/L$13)</f>
        <v>0</v>
      </c>
    </row>
    <row r="9" spans="1:13" ht="13.5" customHeight="1">
      <c r="A9" s="118" t="s">
        <v>91</v>
      </c>
      <c r="B9" s="118"/>
      <c r="C9" s="118"/>
      <c r="D9" s="9">
        <f>COUNTIF(F16:F50,"是")</f>
        <v>22</v>
      </c>
      <c r="E9" s="118" t="s">
        <v>92</v>
      </c>
      <c r="F9" s="118"/>
      <c r="G9" s="118"/>
      <c r="H9" s="119">
        <v>25</v>
      </c>
      <c r="I9" s="120"/>
      <c r="J9" s="11">
        <f>IF(H$12=0,"-",H9/H$12)</f>
        <v>0.390625</v>
      </c>
      <c r="K9" s="32" t="s">
        <v>93</v>
      </c>
      <c r="L9" s="33">
        <f>COUNTIF(E17:E49,"P2(严重)")</f>
        <v>0</v>
      </c>
      <c r="M9" s="11">
        <f>IF(L$13=0,"-",L9/L$13)</f>
        <v>0</v>
      </c>
    </row>
    <row r="10" spans="1:13" ht="13.5" customHeight="1">
      <c r="A10" s="114" t="s">
        <v>94</v>
      </c>
      <c r="B10" s="114"/>
      <c r="C10" s="114"/>
      <c r="D10" s="11">
        <f>IF(D8=0,"-",D9/D8)</f>
        <v>0.66666666666666663</v>
      </c>
      <c r="E10" s="118" t="s">
        <v>95</v>
      </c>
      <c r="F10" s="118"/>
      <c r="G10" s="118"/>
      <c r="H10" s="119">
        <v>26</v>
      </c>
      <c r="I10" s="120"/>
      <c r="J10" s="11">
        <f>IF(H$12=0,"-",H10/H$12)</f>
        <v>0.40625</v>
      </c>
      <c r="K10" s="32" t="s">
        <v>96</v>
      </c>
      <c r="L10" s="33">
        <f>COUNTIF(E17:E49,"P3(一般)")</f>
        <v>1</v>
      </c>
      <c r="M10" s="11">
        <f>IF(L$13=0,"-",L10/L$13)</f>
        <v>4.5454545454545456E-2</v>
      </c>
    </row>
    <row r="11" spans="1:13" ht="13.5" customHeight="1">
      <c r="A11" s="114" t="s">
        <v>97</v>
      </c>
      <c r="B11" s="114"/>
      <c r="C11" s="114"/>
      <c r="D11" s="12" t="str">
        <f>IF(H9=0,"-",CONCATENATE(TEXT(H4/H9,"0.0"),J4,"/人时"))</f>
        <v>99.8行/人时</v>
      </c>
      <c r="E11" s="118" t="s">
        <v>98</v>
      </c>
      <c r="F11" s="118"/>
      <c r="G11" s="118"/>
      <c r="H11" s="119">
        <v>10</v>
      </c>
      <c r="I11" s="120"/>
      <c r="J11" s="11">
        <f>IF(H$12=0,"-",H11/H$12)</f>
        <v>0.15625</v>
      </c>
      <c r="K11" s="32" t="s">
        <v>99</v>
      </c>
      <c r="L11" s="33">
        <f>COUNTIF(E17:E49,"P4(微小)")</f>
        <v>17</v>
      </c>
      <c r="M11" s="11">
        <f>IF(L$13=0,"-",L11/L$13)</f>
        <v>0.77272727272727271</v>
      </c>
    </row>
    <row r="12" spans="1:13" ht="13.5" customHeight="1">
      <c r="A12" s="114" t="s">
        <v>100</v>
      </c>
      <c r="B12" s="114"/>
      <c r="C12" s="114"/>
      <c r="D12" s="12" t="str">
        <f>IF(H12=0,"-",CONCATENATE(TEXT(H4/H12,"0.0"),J4,"/人时"))</f>
        <v>39.0行/人时</v>
      </c>
      <c r="E12" s="118" t="s">
        <v>101</v>
      </c>
      <c r="F12" s="118"/>
      <c r="G12" s="118"/>
      <c r="H12" s="121">
        <f>SUM(H8:H11)</f>
        <v>64</v>
      </c>
      <c r="I12" s="122"/>
      <c r="J12" s="34"/>
      <c r="K12" s="32" t="s">
        <v>102</v>
      </c>
      <c r="L12" s="33">
        <f>COUNTIF(E17:E49,"P5（建议）")</f>
        <v>4</v>
      </c>
      <c r="M12" s="11">
        <f>IF(L$13=0,"-",L12/L$13)</f>
        <v>0.18181818181818182</v>
      </c>
    </row>
    <row r="13" spans="1:13" ht="13.5" customHeight="1">
      <c r="A13" s="114" t="s">
        <v>103</v>
      </c>
      <c r="B13" s="114"/>
      <c r="C13" s="114"/>
      <c r="D13" s="12" t="str">
        <f>IF(M4=0,"-",CONCATENATE(TEXT(H4/M4,"0.0"),J4,"/小时"))</f>
        <v>1663.3行/小时</v>
      </c>
      <c r="E13" s="114" t="s">
        <v>104</v>
      </c>
      <c r="F13" s="114"/>
      <c r="G13" s="114"/>
      <c r="H13" s="115" t="str">
        <f>IF(H4=0,"-",CONCATENATE(TEXT(L13/H4,"0.00"),"个/",J4))</f>
        <v>0.01个/行</v>
      </c>
      <c r="I13" s="116"/>
      <c r="J13" s="117"/>
      <c r="K13" s="35" t="s">
        <v>105</v>
      </c>
      <c r="L13" s="33">
        <f>SUM(L8:L12)</f>
        <v>22</v>
      </c>
      <c r="M13" s="36"/>
    </row>
    <row r="14" spans="1:13" ht="13.5" customHeight="1">
      <c r="A14" s="118" t="s">
        <v>106</v>
      </c>
      <c r="B14" s="118"/>
      <c r="C14" s="118"/>
      <c r="D14" s="12" t="str">
        <f>IF(M4=0,"-",CONCATENATE(TEXT(L13/H12,"0.0"),"件/人时"))</f>
        <v>0.3件/人时</v>
      </c>
      <c r="E14" s="118" t="s">
        <v>107</v>
      </c>
      <c r="F14" s="118"/>
      <c r="G14" s="118"/>
      <c r="H14" s="13">
        <f>IF(SUM(H9:H10)=0,"-",H9/SUM(H9:H10))</f>
        <v>0.49019607843137253</v>
      </c>
      <c r="I14" s="37"/>
      <c r="J14" s="36"/>
      <c r="M14" s="36"/>
    </row>
    <row r="16" spans="1:13" ht="27">
      <c r="A16" s="6" t="s">
        <v>55</v>
      </c>
      <c r="B16" s="6" t="s">
        <v>57</v>
      </c>
      <c r="C16" s="6" t="s">
        <v>108</v>
      </c>
      <c r="D16" s="65" t="s">
        <v>109</v>
      </c>
      <c r="E16" s="6" t="s">
        <v>110</v>
      </c>
      <c r="F16" s="6" t="s">
        <v>111</v>
      </c>
      <c r="G16" s="6" t="s">
        <v>112</v>
      </c>
      <c r="H16" s="6" t="s">
        <v>113</v>
      </c>
      <c r="I16" s="6" t="s">
        <v>114</v>
      </c>
      <c r="J16" s="6" t="s">
        <v>115</v>
      </c>
      <c r="K16" s="6" t="s">
        <v>116</v>
      </c>
      <c r="L16" s="6" t="s">
        <v>117</v>
      </c>
      <c r="M16" s="6" t="s">
        <v>54</v>
      </c>
    </row>
    <row r="17" spans="1:13" ht="27">
      <c r="A17" s="14">
        <v>1</v>
      </c>
      <c r="B17" s="15" t="s">
        <v>65</v>
      </c>
      <c r="C17" s="16" t="s">
        <v>148</v>
      </c>
      <c r="D17" s="16" t="s">
        <v>149</v>
      </c>
      <c r="E17" s="17" t="s">
        <v>118</v>
      </c>
      <c r="F17" s="18" t="s">
        <v>119</v>
      </c>
      <c r="G17" s="16" t="s">
        <v>151</v>
      </c>
      <c r="H17" s="19" t="s">
        <v>152</v>
      </c>
      <c r="I17" s="19" t="s">
        <v>153</v>
      </c>
      <c r="J17" s="38">
        <v>43368</v>
      </c>
      <c r="K17" s="19" t="s">
        <v>154</v>
      </c>
      <c r="L17" s="39" t="s">
        <v>155</v>
      </c>
      <c r="M17" s="4" t="s">
        <v>239</v>
      </c>
    </row>
    <row r="18" spans="1:13" ht="40.5">
      <c r="A18" s="14">
        <v>2</v>
      </c>
      <c r="B18" s="15" t="s">
        <v>65</v>
      </c>
      <c r="C18" s="16" t="s">
        <v>159</v>
      </c>
      <c r="D18" s="16" t="s">
        <v>157</v>
      </c>
      <c r="E18" s="20" t="s">
        <v>118</v>
      </c>
      <c r="F18" s="18" t="s">
        <v>119</v>
      </c>
      <c r="G18" s="16" t="s">
        <v>151</v>
      </c>
      <c r="H18" s="19" t="s">
        <v>152</v>
      </c>
      <c r="I18" s="19" t="s">
        <v>153</v>
      </c>
      <c r="J18" s="38">
        <v>43368</v>
      </c>
      <c r="K18" s="19" t="s">
        <v>154</v>
      </c>
      <c r="L18" s="39" t="s">
        <v>155</v>
      </c>
      <c r="M18" s="82" t="s">
        <v>239</v>
      </c>
    </row>
    <row r="19" spans="1:13" ht="40.5">
      <c r="A19" s="14">
        <v>3</v>
      </c>
      <c r="B19" s="15" t="s">
        <v>172</v>
      </c>
      <c r="C19" s="16" t="s">
        <v>190</v>
      </c>
      <c r="D19" s="16" t="s">
        <v>161</v>
      </c>
      <c r="E19" s="20" t="s">
        <v>121</v>
      </c>
      <c r="F19" s="18" t="s">
        <v>119</v>
      </c>
      <c r="G19" s="16" t="s">
        <v>151</v>
      </c>
      <c r="H19" s="19" t="s">
        <v>152</v>
      </c>
      <c r="I19" s="19" t="s">
        <v>153</v>
      </c>
      <c r="J19" s="38">
        <v>43369</v>
      </c>
      <c r="K19" s="19" t="s">
        <v>154</v>
      </c>
      <c r="L19" s="39" t="s">
        <v>155</v>
      </c>
      <c r="M19" s="82" t="s">
        <v>239</v>
      </c>
    </row>
    <row r="20" spans="1:13" ht="67.5">
      <c r="A20" s="14">
        <v>4</v>
      </c>
      <c r="B20" s="15" t="s">
        <v>172</v>
      </c>
      <c r="C20" s="16" t="s">
        <v>186</v>
      </c>
      <c r="D20" s="16" t="s">
        <v>185</v>
      </c>
      <c r="E20" s="20" t="s">
        <v>118</v>
      </c>
      <c r="F20" s="18" t="s">
        <v>119</v>
      </c>
      <c r="G20" s="16" t="s">
        <v>151</v>
      </c>
      <c r="H20" s="19" t="s">
        <v>152</v>
      </c>
      <c r="I20" s="19" t="s">
        <v>153</v>
      </c>
      <c r="J20" s="38">
        <v>43370</v>
      </c>
      <c r="K20" s="19" t="s">
        <v>154</v>
      </c>
      <c r="L20" s="39" t="s">
        <v>155</v>
      </c>
      <c r="M20" s="82" t="s">
        <v>239</v>
      </c>
    </row>
    <row r="21" spans="1:13" ht="27">
      <c r="A21" s="14">
        <v>5</v>
      </c>
      <c r="B21" s="15" t="s">
        <v>65</v>
      </c>
      <c r="C21" s="16" t="s">
        <v>192</v>
      </c>
      <c r="D21" s="16" t="s">
        <v>194</v>
      </c>
      <c r="E21" s="20" t="s">
        <v>118</v>
      </c>
      <c r="F21" s="18" t="s">
        <v>119</v>
      </c>
      <c r="G21" s="16" t="s">
        <v>151</v>
      </c>
      <c r="H21" s="19" t="s">
        <v>152</v>
      </c>
      <c r="I21" s="19" t="s">
        <v>153</v>
      </c>
      <c r="J21" s="38">
        <v>43368</v>
      </c>
      <c r="K21" s="19" t="s">
        <v>154</v>
      </c>
      <c r="L21" s="39" t="s">
        <v>155</v>
      </c>
      <c r="M21" s="82" t="s">
        <v>239</v>
      </c>
    </row>
    <row r="22" spans="1:13" ht="13.5" customHeight="1">
      <c r="A22" s="14">
        <v>6</v>
      </c>
      <c r="B22" s="15" t="s">
        <v>65</v>
      </c>
      <c r="C22" s="16" t="s">
        <v>196</v>
      </c>
      <c r="D22" s="16" t="s">
        <v>198</v>
      </c>
      <c r="E22" s="20" t="s">
        <v>118</v>
      </c>
      <c r="F22" s="18" t="s">
        <v>119</v>
      </c>
      <c r="G22" s="16" t="s">
        <v>151</v>
      </c>
      <c r="H22" s="19" t="s">
        <v>152</v>
      </c>
      <c r="I22" s="19" t="s">
        <v>153</v>
      </c>
      <c r="J22" s="38">
        <v>43368</v>
      </c>
      <c r="K22" s="19" t="s">
        <v>154</v>
      </c>
      <c r="L22" s="39" t="s">
        <v>155</v>
      </c>
      <c r="M22" s="82" t="s">
        <v>239</v>
      </c>
    </row>
    <row r="23" spans="1:13" ht="40.5">
      <c r="A23" s="14">
        <v>7</v>
      </c>
      <c r="B23" s="15" t="s">
        <v>172</v>
      </c>
      <c r="C23" s="16" t="s">
        <v>200</v>
      </c>
      <c r="D23" s="16" t="s">
        <v>202</v>
      </c>
      <c r="E23" s="20" t="s">
        <v>121</v>
      </c>
      <c r="F23" s="18" t="s">
        <v>119</v>
      </c>
      <c r="G23" s="16" t="s">
        <v>151</v>
      </c>
      <c r="H23" s="19" t="s">
        <v>152</v>
      </c>
      <c r="I23" s="19" t="s">
        <v>153</v>
      </c>
      <c r="J23" s="38">
        <v>43369</v>
      </c>
      <c r="K23" s="19" t="s">
        <v>154</v>
      </c>
      <c r="L23" s="39" t="s">
        <v>155</v>
      </c>
      <c r="M23" s="82" t="s">
        <v>239</v>
      </c>
    </row>
    <row r="24" spans="1:13" ht="67.5">
      <c r="A24" s="14">
        <v>8</v>
      </c>
      <c r="B24" s="15" t="s">
        <v>63</v>
      </c>
      <c r="C24" s="16" t="s">
        <v>204</v>
      </c>
      <c r="D24" s="16" t="s">
        <v>205</v>
      </c>
      <c r="E24" s="20" t="s">
        <v>118</v>
      </c>
      <c r="F24" s="18" t="s">
        <v>119</v>
      </c>
      <c r="G24" s="16" t="s">
        <v>151</v>
      </c>
      <c r="H24" s="19" t="s">
        <v>152</v>
      </c>
      <c r="I24" s="19" t="s">
        <v>153</v>
      </c>
      <c r="J24" s="38">
        <v>43370</v>
      </c>
      <c r="K24" s="19" t="s">
        <v>154</v>
      </c>
      <c r="L24" s="39" t="s">
        <v>155</v>
      </c>
      <c r="M24" s="82" t="s">
        <v>239</v>
      </c>
    </row>
    <row r="25" spans="1:13" ht="108">
      <c r="A25" s="14">
        <v>9</v>
      </c>
      <c r="B25" s="15" t="s">
        <v>172</v>
      </c>
      <c r="C25" s="16" t="s">
        <v>207</v>
      </c>
      <c r="D25" s="16" t="s">
        <v>208</v>
      </c>
      <c r="E25" s="20" t="s">
        <v>118</v>
      </c>
      <c r="F25" s="18" t="s">
        <v>119</v>
      </c>
      <c r="G25" s="16" t="s">
        <v>151</v>
      </c>
      <c r="H25" s="19" t="s">
        <v>152</v>
      </c>
      <c r="I25" s="19" t="s">
        <v>153</v>
      </c>
      <c r="J25" s="38">
        <v>43368</v>
      </c>
      <c r="K25" s="19" t="s">
        <v>154</v>
      </c>
      <c r="L25" s="39" t="s">
        <v>155</v>
      </c>
      <c r="M25" s="82" t="s">
        <v>239</v>
      </c>
    </row>
    <row r="26" spans="1:13" ht="27">
      <c r="A26" s="14">
        <v>10</v>
      </c>
      <c r="B26" s="15" t="s">
        <v>172</v>
      </c>
      <c r="C26" s="16" t="s">
        <v>209</v>
      </c>
      <c r="D26" s="16" t="s">
        <v>213</v>
      </c>
      <c r="E26" s="20" t="s">
        <v>121</v>
      </c>
      <c r="F26" s="18" t="s">
        <v>119</v>
      </c>
      <c r="G26" s="16" t="s">
        <v>151</v>
      </c>
      <c r="H26" s="19" t="s">
        <v>152</v>
      </c>
      <c r="I26" s="19" t="s">
        <v>153</v>
      </c>
      <c r="J26" s="38">
        <v>43368</v>
      </c>
      <c r="K26" s="19" t="s">
        <v>154</v>
      </c>
      <c r="L26" s="39" t="s">
        <v>155</v>
      </c>
      <c r="M26" s="82" t="s">
        <v>239</v>
      </c>
    </row>
    <row r="27" spans="1:13" ht="27">
      <c r="A27" s="14">
        <v>11</v>
      </c>
      <c r="B27" s="15" t="s">
        <v>172</v>
      </c>
      <c r="C27" s="16" t="s">
        <v>210</v>
      </c>
      <c r="D27" s="16" t="s">
        <v>214</v>
      </c>
      <c r="E27" s="20" t="s">
        <v>118</v>
      </c>
      <c r="F27" s="18" t="s">
        <v>119</v>
      </c>
      <c r="G27" s="16" t="s">
        <v>151</v>
      </c>
      <c r="H27" s="19" t="s">
        <v>152</v>
      </c>
      <c r="I27" s="19" t="s">
        <v>153</v>
      </c>
      <c r="J27" s="38">
        <v>43369</v>
      </c>
      <c r="K27" s="19" t="s">
        <v>154</v>
      </c>
      <c r="L27" s="39" t="s">
        <v>155</v>
      </c>
      <c r="M27" s="82" t="s">
        <v>239</v>
      </c>
    </row>
    <row r="28" spans="1:13" ht="40.5">
      <c r="A28" s="14">
        <v>12</v>
      </c>
      <c r="B28" s="15" t="s">
        <v>172</v>
      </c>
      <c r="C28" s="16" t="s">
        <v>212</v>
      </c>
      <c r="D28" s="16" t="s">
        <v>215</v>
      </c>
      <c r="E28" s="79" t="s">
        <v>121</v>
      </c>
      <c r="F28" s="18" t="s">
        <v>119</v>
      </c>
      <c r="G28" s="16" t="s">
        <v>151</v>
      </c>
      <c r="H28" s="19" t="s">
        <v>152</v>
      </c>
      <c r="I28" s="19" t="s">
        <v>153</v>
      </c>
      <c r="J28" s="38">
        <v>43370</v>
      </c>
      <c r="K28" s="19" t="s">
        <v>154</v>
      </c>
      <c r="L28" s="39" t="s">
        <v>155</v>
      </c>
      <c r="M28" s="82" t="s">
        <v>239</v>
      </c>
    </row>
    <row r="29" spans="1:13">
      <c r="A29" s="138">
        <v>13</v>
      </c>
      <c r="B29" s="15" t="s">
        <v>172</v>
      </c>
      <c r="C29" s="140" t="s">
        <v>253</v>
      </c>
      <c r="D29" s="140" t="s">
        <v>258</v>
      </c>
      <c r="E29" s="135" t="s">
        <v>118</v>
      </c>
      <c r="F29" s="18" t="s">
        <v>119</v>
      </c>
      <c r="G29" s="16" t="s">
        <v>232</v>
      </c>
      <c r="H29" s="19" t="s">
        <v>233</v>
      </c>
      <c r="I29" s="19" t="s">
        <v>234</v>
      </c>
      <c r="J29" s="38" t="s">
        <v>235</v>
      </c>
      <c r="K29" s="19" t="s">
        <v>154</v>
      </c>
      <c r="L29" s="39" t="s">
        <v>155</v>
      </c>
      <c r="M29" s="82" t="s">
        <v>240</v>
      </c>
    </row>
    <row r="30" spans="1:13" ht="27">
      <c r="A30" s="138">
        <v>14</v>
      </c>
      <c r="B30" s="15" t="s">
        <v>172</v>
      </c>
      <c r="C30" s="140" t="s">
        <v>254</v>
      </c>
      <c r="D30" s="140" t="s">
        <v>259</v>
      </c>
      <c r="E30" s="135" t="s">
        <v>118</v>
      </c>
      <c r="F30" s="18" t="s">
        <v>119</v>
      </c>
      <c r="G30" s="16" t="s">
        <v>232</v>
      </c>
      <c r="H30" s="19" t="s">
        <v>233</v>
      </c>
      <c r="I30" s="19" t="s">
        <v>234</v>
      </c>
      <c r="J30" s="38" t="s">
        <v>235</v>
      </c>
      <c r="K30" s="19" t="s">
        <v>154</v>
      </c>
      <c r="L30" s="39" t="s">
        <v>155</v>
      </c>
      <c r="M30" s="82" t="s">
        <v>240</v>
      </c>
    </row>
    <row r="31" spans="1:13" ht="40.5">
      <c r="A31" s="138">
        <v>15</v>
      </c>
      <c r="B31" s="15" t="s">
        <v>236</v>
      </c>
      <c r="C31" s="140" t="s">
        <v>255</v>
      </c>
      <c r="D31" s="140" t="s">
        <v>260</v>
      </c>
      <c r="E31" s="135" t="s">
        <v>118</v>
      </c>
      <c r="F31" s="18" t="s">
        <v>119</v>
      </c>
      <c r="G31" s="16" t="s">
        <v>232</v>
      </c>
      <c r="H31" s="19" t="s">
        <v>233</v>
      </c>
      <c r="I31" s="19" t="s">
        <v>234</v>
      </c>
      <c r="J31" s="38" t="s">
        <v>235</v>
      </c>
      <c r="K31" s="19" t="s">
        <v>154</v>
      </c>
      <c r="L31" s="39" t="s">
        <v>155</v>
      </c>
      <c r="M31" s="82" t="s">
        <v>240</v>
      </c>
    </row>
    <row r="32" spans="1:13">
      <c r="A32" s="138">
        <v>16</v>
      </c>
      <c r="B32" s="15" t="s">
        <v>236</v>
      </c>
      <c r="C32" s="140" t="s">
        <v>256</v>
      </c>
      <c r="D32" s="140" t="s">
        <v>261</v>
      </c>
      <c r="E32" s="135" t="s">
        <v>118</v>
      </c>
      <c r="F32" s="18" t="s">
        <v>119</v>
      </c>
      <c r="G32" s="16" t="s">
        <v>232</v>
      </c>
      <c r="H32" s="19" t="s">
        <v>233</v>
      </c>
      <c r="I32" s="19" t="s">
        <v>237</v>
      </c>
      <c r="J32" s="38" t="s">
        <v>238</v>
      </c>
      <c r="K32" s="19" t="s">
        <v>154</v>
      </c>
      <c r="L32" s="39" t="s">
        <v>155</v>
      </c>
      <c r="M32" s="82" t="s">
        <v>240</v>
      </c>
    </row>
    <row r="33" spans="1:13" ht="40.5">
      <c r="A33" s="138">
        <v>17</v>
      </c>
      <c r="B33" s="15" t="s">
        <v>172</v>
      </c>
      <c r="C33" s="140" t="s">
        <v>257</v>
      </c>
      <c r="D33" s="140" t="s">
        <v>262</v>
      </c>
      <c r="E33" s="135" t="s">
        <v>118</v>
      </c>
      <c r="F33" s="18" t="s">
        <v>119</v>
      </c>
      <c r="G33" s="16" t="s">
        <v>232</v>
      </c>
      <c r="H33" s="19" t="s">
        <v>233</v>
      </c>
      <c r="I33" s="19" t="s">
        <v>237</v>
      </c>
      <c r="J33" s="38" t="s">
        <v>238</v>
      </c>
      <c r="K33" s="19" t="s">
        <v>154</v>
      </c>
      <c r="L33" s="39" t="s">
        <v>155</v>
      </c>
      <c r="M33" s="82" t="s">
        <v>240</v>
      </c>
    </row>
    <row r="34" spans="1:13" ht="148.5">
      <c r="A34" s="138">
        <v>18</v>
      </c>
      <c r="B34" s="15" t="s">
        <v>172</v>
      </c>
      <c r="C34" s="140" t="s">
        <v>255</v>
      </c>
      <c r="D34" s="140" t="s">
        <v>263</v>
      </c>
      <c r="E34" s="135" t="s">
        <v>118</v>
      </c>
      <c r="F34" s="18" t="s">
        <v>119</v>
      </c>
      <c r="G34" s="16" t="s">
        <v>232</v>
      </c>
      <c r="H34" s="19" t="s">
        <v>233</v>
      </c>
      <c r="I34" s="19" t="s">
        <v>234</v>
      </c>
      <c r="J34" s="38" t="s">
        <v>238</v>
      </c>
      <c r="K34" s="19" t="s">
        <v>154</v>
      </c>
      <c r="L34" s="39" t="s">
        <v>155</v>
      </c>
      <c r="M34" s="82" t="s">
        <v>240</v>
      </c>
    </row>
    <row r="35" spans="1:13" ht="81">
      <c r="A35" s="138">
        <v>19</v>
      </c>
      <c r="B35" s="15" t="s">
        <v>172</v>
      </c>
      <c r="C35" s="140" t="s">
        <v>255</v>
      </c>
      <c r="D35" s="140" t="s">
        <v>264</v>
      </c>
      <c r="E35" s="135" t="s">
        <v>118</v>
      </c>
      <c r="F35" s="18" t="s">
        <v>119</v>
      </c>
      <c r="G35" s="16" t="s">
        <v>232</v>
      </c>
      <c r="H35" s="19" t="s">
        <v>233</v>
      </c>
      <c r="I35" s="19" t="s">
        <v>234</v>
      </c>
      <c r="J35" s="38" t="s">
        <v>238</v>
      </c>
      <c r="K35" s="19" t="s">
        <v>154</v>
      </c>
      <c r="L35" s="39" t="s">
        <v>155</v>
      </c>
      <c r="M35" s="82" t="s">
        <v>240</v>
      </c>
    </row>
    <row r="36" spans="1:13" ht="27">
      <c r="A36" s="138">
        <v>20</v>
      </c>
      <c r="B36" s="146" t="s">
        <v>241</v>
      </c>
      <c r="C36" s="140" t="s">
        <v>242</v>
      </c>
      <c r="D36" s="140" t="s">
        <v>243</v>
      </c>
      <c r="E36" s="135" t="s">
        <v>118</v>
      </c>
      <c r="F36" s="141" t="s">
        <v>119</v>
      </c>
      <c r="G36" s="140" t="s">
        <v>150</v>
      </c>
      <c r="H36" s="142" t="s">
        <v>244</v>
      </c>
      <c r="I36" s="142" t="s">
        <v>245</v>
      </c>
      <c r="J36" s="143">
        <v>43340</v>
      </c>
      <c r="K36" s="142" t="s">
        <v>246</v>
      </c>
      <c r="L36" s="144" t="s">
        <v>155</v>
      </c>
      <c r="M36" s="4" t="s">
        <v>252</v>
      </c>
    </row>
    <row r="37" spans="1:13" ht="27">
      <c r="A37" s="138">
        <v>21</v>
      </c>
      <c r="B37" s="146" t="s">
        <v>247</v>
      </c>
      <c r="C37" s="140" t="s">
        <v>242</v>
      </c>
      <c r="D37" s="140" t="s">
        <v>248</v>
      </c>
      <c r="E37" s="145" t="s">
        <v>249</v>
      </c>
      <c r="F37" s="141" t="s">
        <v>119</v>
      </c>
      <c r="G37" s="140" t="s">
        <v>150</v>
      </c>
      <c r="H37" s="142" t="s">
        <v>244</v>
      </c>
      <c r="I37" s="142" t="s">
        <v>245</v>
      </c>
      <c r="J37" s="143">
        <v>43340</v>
      </c>
      <c r="K37" s="142" t="s">
        <v>246</v>
      </c>
      <c r="L37" s="144" t="s">
        <v>155</v>
      </c>
      <c r="M37" s="139" t="s">
        <v>252</v>
      </c>
    </row>
    <row r="38" spans="1:13">
      <c r="A38" s="138">
        <v>22</v>
      </c>
      <c r="B38" s="146" t="s">
        <v>241</v>
      </c>
      <c r="C38" s="140" t="s">
        <v>250</v>
      </c>
      <c r="D38" s="140" t="s">
        <v>251</v>
      </c>
      <c r="E38" s="135" t="s">
        <v>118</v>
      </c>
      <c r="F38" s="141" t="s">
        <v>119</v>
      </c>
      <c r="G38" s="140" t="s">
        <v>150</v>
      </c>
      <c r="H38" s="142" t="s">
        <v>244</v>
      </c>
      <c r="I38" s="142" t="s">
        <v>245</v>
      </c>
      <c r="J38" s="143">
        <v>43340</v>
      </c>
      <c r="K38" s="142" t="s">
        <v>246</v>
      </c>
      <c r="L38" s="144" t="s">
        <v>155</v>
      </c>
      <c r="M38" s="139" t="s">
        <v>252</v>
      </c>
    </row>
    <row r="39" spans="1:13">
      <c r="A39" s="14"/>
      <c r="B39" s="14"/>
      <c r="C39" s="16"/>
      <c r="D39" s="64"/>
      <c r="E39" s="20"/>
      <c r="F39" s="3"/>
      <c r="G39" s="4"/>
      <c r="H39" s="21"/>
      <c r="I39" s="21"/>
      <c r="J39" s="23"/>
      <c r="K39" s="21"/>
      <c r="L39" s="39" t="s">
        <v>120</v>
      </c>
      <c r="M39" s="4"/>
    </row>
    <row r="40" spans="1:13">
      <c r="A40" s="14"/>
      <c r="B40" s="14"/>
      <c r="C40" s="16"/>
      <c r="D40" s="64"/>
      <c r="E40" s="20"/>
      <c r="F40" s="3"/>
      <c r="G40" s="4"/>
      <c r="H40" s="21"/>
      <c r="I40" s="21"/>
      <c r="J40" s="23"/>
      <c r="K40" s="21"/>
      <c r="L40" s="39" t="s">
        <v>120</v>
      </c>
      <c r="M40" s="4"/>
    </row>
    <row r="41" spans="1:13">
      <c r="A41" s="14"/>
      <c r="B41" s="14"/>
      <c r="C41" s="16"/>
      <c r="D41" s="64"/>
      <c r="E41" s="20"/>
      <c r="F41" s="3"/>
      <c r="G41" s="4"/>
      <c r="H41" s="21"/>
      <c r="I41" s="21"/>
      <c r="J41" s="23"/>
      <c r="K41" s="21"/>
      <c r="L41" s="39" t="s">
        <v>120</v>
      </c>
      <c r="M41" s="4"/>
    </row>
    <row r="42" spans="1:13">
      <c r="A42" s="14"/>
      <c r="B42" s="14"/>
      <c r="C42" s="16"/>
      <c r="D42" s="64"/>
      <c r="E42" s="20"/>
      <c r="F42" s="3"/>
      <c r="G42" s="4"/>
      <c r="H42" s="21"/>
      <c r="I42" s="21"/>
      <c r="J42" s="23"/>
      <c r="K42" s="21"/>
      <c r="L42" s="39" t="s">
        <v>120</v>
      </c>
      <c r="M42" s="4"/>
    </row>
    <row r="43" spans="1:13">
      <c r="A43" s="14"/>
      <c r="B43" s="14"/>
      <c r="C43" s="4"/>
      <c r="D43" s="64"/>
      <c r="E43" s="20"/>
      <c r="F43" s="3"/>
      <c r="G43" s="4"/>
      <c r="H43" s="21"/>
      <c r="I43" s="21"/>
      <c r="J43" s="23"/>
      <c r="K43" s="21"/>
      <c r="L43" s="39" t="s">
        <v>120</v>
      </c>
      <c r="M43" s="4"/>
    </row>
    <row r="44" spans="1:13">
      <c r="A44" s="14"/>
      <c r="B44" s="14"/>
      <c r="C44" s="4"/>
      <c r="D44" s="64"/>
      <c r="E44" s="20"/>
      <c r="F44" s="3"/>
      <c r="G44" s="4"/>
      <c r="H44" s="21"/>
      <c r="I44" s="21"/>
      <c r="J44" s="23"/>
      <c r="K44" s="21"/>
      <c r="L44" s="39" t="s">
        <v>120</v>
      </c>
      <c r="M44" s="4"/>
    </row>
    <row r="45" spans="1:13">
      <c r="A45" s="14"/>
      <c r="B45" s="14"/>
      <c r="C45" s="4"/>
      <c r="D45" s="64"/>
      <c r="E45" s="20"/>
      <c r="F45" s="3"/>
      <c r="G45" s="4"/>
      <c r="H45" s="21"/>
      <c r="I45" s="21"/>
      <c r="J45" s="23"/>
      <c r="K45" s="21"/>
      <c r="L45" s="39" t="s">
        <v>120</v>
      </c>
      <c r="M45" s="4"/>
    </row>
    <row r="46" spans="1:13">
      <c r="A46" s="14"/>
      <c r="B46" s="14"/>
      <c r="C46" s="4"/>
      <c r="D46" s="64"/>
      <c r="E46" s="20"/>
      <c r="F46" s="3"/>
      <c r="G46" s="4"/>
      <c r="H46" s="21"/>
      <c r="I46" s="21"/>
      <c r="J46" s="23"/>
      <c r="K46" s="21"/>
      <c r="L46" s="39" t="s">
        <v>120</v>
      </c>
      <c r="M46" s="4"/>
    </row>
    <row r="47" spans="1:13">
      <c r="A47" s="14"/>
      <c r="B47" s="14"/>
      <c r="C47" s="4"/>
      <c r="D47" s="64"/>
      <c r="E47" s="20"/>
      <c r="F47" s="3"/>
      <c r="G47" s="4"/>
      <c r="H47" s="21"/>
      <c r="I47" s="21"/>
      <c r="J47" s="23"/>
      <c r="K47" s="21"/>
      <c r="L47" s="39" t="s">
        <v>120</v>
      </c>
      <c r="M47" s="4"/>
    </row>
    <row r="48" spans="1:13">
      <c r="A48" s="14"/>
      <c r="B48" s="14"/>
      <c r="C48" s="4"/>
      <c r="D48" s="64"/>
      <c r="E48" s="20"/>
      <c r="F48" s="3"/>
      <c r="G48" s="4"/>
      <c r="H48" s="21"/>
      <c r="I48" s="21"/>
      <c r="J48" s="23"/>
      <c r="K48" s="21"/>
      <c r="L48" s="39" t="s">
        <v>120</v>
      </c>
      <c r="M48" s="4"/>
    </row>
    <row r="49" spans="1:13">
      <c r="A49" s="14"/>
      <c r="B49" s="14"/>
      <c r="C49" s="4"/>
      <c r="D49" s="64"/>
      <c r="E49" s="20"/>
      <c r="F49" s="3"/>
      <c r="G49" s="4"/>
      <c r="H49" s="21"/>
      <c r="I49" s="21"/>
      <c r="J49" s="23"/>
      <c r="K49" s="21"/>
      <c r="L49" s="39" t="s">
        <v>120</v>
      </c>
      <c r="M49" s="4"/>
    </row>
    <row r="50" spans="1:13">
      <c r="A50" s="7"/>
      <c r="B50" s="7"/>
      <c r="C50" s="7"/>
      <c r="D50" s="66"/>
      <c r="E50" s="7"/>
      <c r="F50" s="7"/>
      <c r="G50" s="6"/>
      <c r="H50" s="7"/>
      <c r="I50" s="7"/>
      <c r="J50" s="7"/>
      <c r="K50" s="7"/>
      <c r="L50" s="7"/>
      <c r="M50" s="7"/>
    </row>
    <row r="52" spans="1:13">
      <c r="A52" s="94" t="s">
        <v>122</v>
      </c>
      <c r="B52" s="94"/>
      <c r="C52" s="94"/>
      <c r="D52" s="94"/>
      <c r="E52" s="94"/>
      <c r="F52" s="94"/>
      <c r="G52" s="94"/>
      <c r="H52" s="94" t="s">
        <v>123</v>
      </c>
      <c r="I52" s="94"/>
      <c r="J52" s="94"/>
      <c r="K52" s="94"/>
      <c r="L52" s="94"/>
      <c r="M52" s="94"/>
    </row>
    <row r="53" spans="1:13">
      <c r="A53" s="3" t="s">
        <v>124</v>
      </c>
      <c r="B53" s="3"/>
      <c r="C53" s="22" t="s">
        <v>125</v>
      </c>
      <c r="D53" s="65" t="s">
        <v>126</v>
      </c>
      <c r="E53" s="94" t="s">
        <v>127</v>
      </c>
      <c r="F53" s="94"/>
      <c r="G53" s="6" t="s">
        <v>128</v>
      </c>
      <c r="H53" s="97"/>
      <c r="I53" s="97"/>
      <c r="J53" s="97"/>
      <c r="K53" s="97"/>
      <c r="L53" s="97"/>
      <c r="M53" s="97"/>
    </row>
    <row r="54" spans="1:13">
      <c r="A54" s="3" t="s">
        <v>124</v>
      </c>
      <c r="B54" s="3"/>
      <c r="C54" s="7" t="s">
        <v>129</v>
      </c>
      <c r="D54" s="106"/>
      <c r="E54" s="107"/>
      <c r="F54" s="107"/>
      <c r="G54" s="106"/>
      <c r="H54" s="97"/>
      <c r="I54" s="97"/>
      <c r="J54" s="97"/>
      <c r="K54" s="97"/>
      <c r="L54" s="97"/>
      <c r="M54" s="97"/>
    </row>
    <row r="55" spans="1:13">
      <c r="A55" s="3" t="s">
        <v>124</v>
      </c>
      <c r="B55" s="3"/>
      <c r="C55" s="7" t="s">
        <v>130</v>
      </c>
      <c r="D55" s="106"/>
      <c r="E55" s="107"/>
      <c r="F55" s="107"/>
      <c r="G55" s="106"/>
      <c r="H55" s="97"/>
      <c r="I55" s="97"/>
      <c r="J55" s="97"/>
      <c r="K55" s="97"/>
      <c r="L55" s="97"/>
      <c r="M55" s="97"/>
    </row>
    <row r="56" spans="1:13">
      <c r="A56" s="103" t="s">
        <v>131</v>
      </c>
      <c r="B56" s="103"/>
      <c r="C56" s="103"/>
      <c r="D56" s="64"/>
      <c r="E56" s="2"/>
      <c r="F56" s="24" t="s">
        <v>132</v>
      </c>
      <c r="G56" s="25"/>
      <c r="H56" s="97"/>
      <c r="I56" s="97"/>
      <c r="J56" s="97"/>
      <c r="K56" s="97"/>
      <c r="L56" s="97"/>
      <c r="M56" s="97"/>
    </row>
  </sheetData>
  <mergeCells count="45">
    <mergeCell ref="A1:M1"/>
    <mergeCell ref="E2:G2"/>
    <mergeCell ref="H2:J2"/>
    <mergeCell ref="E3:G3"/>
    <mergeCell ref="H3:J3"/>
    <mergeCell ref="A4:C4"/>
    <mergeCell ref="E4:G4"/>
    <mergeCell ref="H4:I4"/>
    <mergeCell ref="K4:L4"/>
    <mergeCell ref="A5:C5"/>
    <mergeCell ref="H5:I5"/>
    <mergeCell ref="K5:L5"/>
    <mergeCell ref="A7:D7"/>
    <mergeCell ref="E7:J7"/>
    <mergeCell ref="K7:M7"/>
    <mergeCell ref="A8:C8"/>
    <mergeCell ref="E8:G8"/>
    <mergeCell ref="H8:I8"/>
    <mergeCell ref="A9:C9"/>
    <mergeCell ref="E9:G9"/>
    <mergeCell ref="H9:I9"/>
    <mergeCell ref="A10:C10"/>
    <mergeCell ref="E10:G10"/>
    <mergeCell ref="H10:I10"/>
    <mergeCell ref="E11:G11"/>
    <mergeCell ref="H11:I11"/>
    <mergeCell ref="A12:C12"/>
    <mergeCell ref="E12:G12"/>
    <mergeCell ref="H12:I12"/>
    <mergeCell ref="A52:G52"/>
    <mergeCell ref="H52:M52"/>
    <mergeCell ref="E53:F53"/>
    <mergeCell ref="A56:C56"/>
    <mergeCell ref="D2:D3"/>
    <mergeCell ref="D54:D55"/>
    <mergeCell ref="G54:G55"/>
    <mergeCell ref="H53:M56"/>
    <mergeCell ref="E54:F55"/>
    <mergeCell ref="A2:C3"/>
    <mergeCell ref="A13:C13"/>
    <mergeCell ref="E13:G13"/>
    <mergeCell ref="H13:J13"/>
    <mergeCell ref="A14:C14"/>
    <mergeCell ref="E14:G14"/>
    <mergeCell ref="A11:C11"/>
  </mergeCells>
  <phoneticPr fontId="11" type="noConversion"/>
  <conditionalFormatting sqref="E17">
    <cfRule type="colorScale" priority="17">
      <colorScale>
        <cfvo type="min"/>
        <cfvo type="percentile" val="50"/>
        <cfvo type="max"/>
        <color rgb="FF63BE7B"/>
        <color rgb="FFFFEB84"/>
        <color rgb="FFF8696B"/>
      </colorScale>
    </cfRule>
  </conditionalFormatting>
  <conditionalFormatting sqref="E17:E28 E36:E49">
    <cfRule type="containsText" dxfId="19" priority="12" stopIfTrue="1" operator="containsText" text="P5（建议）">
      <formula>NOT(ISERROR(SEARCH("P5（建议）",E17)))</formula>
    </cfRule>
    <cfRule type="containsText" dxfId="18" priority="13" stopIfTrue="1" operator="containsText" text="P4(微小)">
      <formula>NOT(ISERROR(SEARCH("P4(微小)",E17)))</formula>
    </cfRule>
    <cfRule type="containsText" dxfId="17" priority="14" stopIfTrue="1" operator="containsText" text="P3(一般)">
      <formula>NOT(ISERROR(SEARCH("P3(一般)",E17)))</formula>
    </cfRule>
    <cfRule type="containsText" dxfId="16" priority="15" stopIfTrue="1" operator="containsText" text="P2(严重)">
      <formula>NOT(ISERROR(SEARCH("P2(严重)",E17)))</formula>
    </cfRule>
    <cfRule type="containsText" dxfId="15" priority="16" stopIfTrue="1" operator="containsText" text="P1(致命)">
      <formula>NOT(ISERROR(SEARCH("P1(致命)",E17)))</formula>
    </cfRule>
    <cfRule type="cellIs" dxfId="14" priority="18" stopIfTrue="1" operator="equal">
      <formula>"建议"</formula>
    </cfRule>
    <cfRule type="cellIs" dxfId="13" priority="19" stopIfTrue="1" operator="equal">
      <formula>"微小"</formula>
    </cfRule>
    <cfRule type="cellIs" dxfId="12" priority="20" stopIfTrue="1" operator="equal">
      <formula>"一般"</formula>
    </cfRule>
    <cfRule type="cellIs" dxfId="11" priority="21" stopIfTrue="1" operator="equal">
      <formula>"严重"</formula>
    </cfRule>
    <cfRule type="cellIs" dxfId="10" priority="22" stopIfTrue="1" operator="equal">
      <formula>"致命"</formula>
    </cfRule>
  </conditionalFormatting>
  <conditionalFormatting sqref="E29:E35">
    <cfRule type="cellIs" dxfId="9" priority="7" stopIfTrue="1" operator="equal">
      <formula>"建议"</formula>
    </cfRule>
    <cfRule type="cellIs" dxfId="8" priority="8" stopIfTrue="1" operator="equal">
      <formula>"微小"</formula>
    </cfRule>
    <cfRule type="cellIs" dxfId="7" priority="9" stopIfTrue="1" operator="equal">
      <formula>"一般"</formula>
    </cfRule>
    <cfRule type="cellIs" dxfId="6" priority="10" stopIfTrue="1" operator="equal">
      <formula>"严重"</formula>
    </cfRule>
    <cfRule type="cellIs" dxfId="5" priority="11" stopIfTrue="1" operator="equal">
      <formula>"致命"</formula>
    </cfRule>
  </conditionalFormatting>
  <conditionalFormatting sqref="E29:E35">
    <cfRule type="colorScale" priority="6">
      <colorScale>
        <cfvo type="min"/>
        <cfvo type="percentile" val="50"/>
        <cfvo type="max"/>
        <color rgb="FF63BE7B"/>
        <color rgb="FFFFEB84"/>
        <color rgb="FFF8696B"/>
      </colorScale>
    </cfRule>
  </conditionalFormatting>
  <conditionalFormatting sqref="E29:E35">
    <cfRule type="containsText" dxfId="4" priority="1" stopIfTrue="1" operator="containsText" text="P5（建议）">
      <formula>NOT(ISERROR(SEARCH("P5（建议）",E29)))</formula>
    </cfRule>
    <cfRule type="containsText" dxfId="3" priority="2" stopIfTrue="1" operator="containsText" text="P4(微小)">
      <formula>NOT(ISERROR(SEARCH("P4(微小)",E29)))</formula>
    </cfRule>
    <cfRule type="containsText" dxfId="2" priority="3" stopIfTrue="1" operator="containsText" text="P3(一般)">
      <formula>NOT(ISERROR(SEARCH("P3(一般)",E29)))</formula>
    </cfRule>
    <cfRule type="containsText" dxfId="1" priority="4" stopIfTrue="1" operator="containsText" text="P2(严重)">
      <formula>NOT(ISERROR(SEARCH("P2(严重)",E29)))</formula>
    </cfRule>
    <cfRule type="containsText" dxfId="0" priority="5" stopIfTrue="1" operator="containsText" text="P1(致命)">
      <formula>NOT(ISERROR(SEARCH("P1(致命)",E29)))</formula>
    </cfRule>
  </conditionalFormatting>
  <dataValidations count="12">
    <dataValidation type="list" allowBlank="1" showInputMessage="1" showErrorMessage="1" sqref="H2:J2">
      <formula1>"正式评审,非正式评审,代码走查"</formula1>
    </dataValidation>
    <dataValidation type="list" allowBlank="1" showInputMessage="1" showErrorMessage="1" sqref="H3:J3 K17:K35">
      <formula1>"需求阶段,设计阶段,编码阶段,测试阶段,验收阶段"</formula1>
    </dataValidation>
    <dataValidation type="whole" allowBlank="1" showInputMessage="1" showErrorMessage="1" sqref="M3">
      <formula1>1</formula1>
      <formula2>10</formula2>
    </dataValidation>
    <dataValidation type="list" allowBlank="1" showInputMessage="1" showErrorMessage="1" sqref="D4">
      <formula1>"客户需求说明书,原型,项目估算表,项目计划书,测试计划书,流程配置表,日程表,需求规格说明书,UI静态页,系统设计说明书,架构设计说明书,数据库设计说明书,接口设计说明书,测试需求分析,测试用例,代码走查,用户及客户手册,安装部署及运维手册,测试报告,可行性分析报告"</formula1>
    </dataValidation>
    <dataValidation type="whole" allowBlank="1" showInputMessage="1" showErrorMessage="1" sqref="H4">
      <formula1>0</formula1>
      <formula2>1000000</formula2>
    </dataValidation>
    <dataValidation type="list" allowBlank="1" showInputMessage="1" showErrorMessage="1" sqref="J4">
      <formula1>"页,行,条"</formula1>
    </dataValidation>
    <dataValidation type="list" allowBlank="1" showInputMessage="1" showErrorMessage="1" sqref="B17:B35">
      <formula1>"其他,需求评审-需求考虑不全,需求评审-需求细化不明确,需求评审-业务逻辑描述混乱,需求评审-需求描述冗余,需求评审-跟原型不一致,需求评审-性能需求问题,需求评审-需求模块缺失,测试用例-用例不规范,测试用例-用例覆盖不全,测试用例-需求变更导致用例变更,测试用例-用例与功能实现偏差,测试用例-需求不明确,测试用例-预期结果不明确,UI-兼容性问题,UI-与原型不一致,UI-文字、链接问题,UI-页面排版问题,UI-框架设计问题"</formula1>
    </dataValidation>
    <dataValidation type="list" allowBlank="1" showInputMessage="1" showErrorMessage="1" sqref="E17:E49">
      <formula1>"P1(致命),P2(严重),P3(一般),P4(微小),P5（建议）"</formula1>
    </dataValidation>
    <dataValidation type="list" allowBlank="1" showInputMessage="1" showErrorMessage="1" sqref="F17:F35">
      <formula1>"是,否"</formula1>
    </dataValidation>
    <dataValidation type="list" allowBlank="1" showInputMessage="1" showErrorMessage="1" sqref="K36:K49">
      <formula1>"需求阶段,设计阶段,开发阶段,测试阶段,发布阶段"</formula1>
    </dataValidation>
    <dataValidation type="list" allowBlank="1" showInputMessage="1" showErrorMessage="1" sqref="L17:L49">
      <formula1>"√,X"</formula1>
    </dataValidation>
    <dataValidation type="list" allowBlank="1" showInputMessage="1" showErrorMessage="1" sqref="A53:B55">
      <formula1>"*"</formula1>
    </dataValidation>
  </dataValidations>
  <pageMargins left="0.59027777777777801" right="0.59027777777777801" top="0.59027777777777801" bottom="0.59027777777777801" header="0.39305555555555599" footer="0.39305555555555599"/>
  <pageSetup paperSize="9" scale="77" fitToHeight="0"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10</vt:i4>
      </vt:variant>
    </vt:vector>
  </HeadingPairs>
  <TitlesOfParts>
    <vt:vector size="14" baseType="lpstr">
      <vt:lpstr>使用说明</vt:lpstr>
      <vt:lpstr>评审计划</vt:lpstr>
      <vt:lpstr>预评审记录汇总</vt:lpstr>
      <vt:lpstr>评审报告</vt:lpstr>
      <vt:lpstr>NumberHead</vt:lpstr>
      <vt:lpstr>评审报告!OLE_LINK1</vt:lpstr>
      <vt:lpstr>PreReviewEffort</vt:lpstr>
      <vt:lpstr>PreReviewerHead</vt:lpstr>
      <vt:lpstr>PreReviewPositionHead</vt:lpstr>
      <vt:lpstr>PreReviewProblemsHead</vt:lpstr>
      <vt:lpstr>评审报告!Print_Titles</vt:lpstr>
      <vt:lpstr>预评审记录汇总!Print_Titles</vt:lpstr>
      <vt:lpstr>Reviewer</vt:lpstr>
      <vt:lpstr>RightBottom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夏广云</dc:creator>
  <cp:lastModifiedBy>唐倩</cp:lastModifiedBy>
  <cp:lastPrinted>2006-09-29T08:55:00Z</cp:lastPrinted>
  <dcterms:created xsi:type="dcterms:W3CDTF">2002-04-10T03:17:00Z</dcterms:created>
  <dcterms:modified xsi:type="dcterms:W3CDTF">2018-11-14T08:03:53Z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