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25" yWindow="345" windowWidth="21720" windowHeight="9675" tabRatio="272" firstSheet="1" activeTab="1"/>
  </bookViews>
  <sheets>
    <sheet name="表格填写说明" sheetId="2" r:id="rId1"/>
    <sheet name="2014项目信息表" sheetId="1" r:id="rId2"/>
    <sheet name="Sheet1" sheetId="3" r:id="rId3"/>
  </sheets>
  <definedNames>
    <definedName name="_xlnm._FilterDatabase" localSheetId="1" hidden="1">'2014项目信息表'!$A$2:$AH$121</definedName>
  </definedNames>
  <calcPr calcId="145621"/>
</workbook>
</file>

<file path=xl/calcChain.xml><?xml version="1.0" encoding="utf-8"?>
<calcChain xmlns="http://schemas.openxmlformats.org/spreadsheetml/2006/main">
  <c r="R76" i="1" l="1"/>
  <c r="V76" i="1"/>
  <c r="V110" i="1" l="1"/>
  <c r="V62" i="1"/>
  <c r="R110" i="1"/>
  <c r="R62" i="1"/>
  <c r="R104" i="1"/>
  <c r="R106" i="1"/>
  <c r="V55" i="1" l="1"/>
  <c r="R55" i="1"/>
  <c r="P55" i="1"/>
  <c r="X55" i="1" l="1"/>
  <c r="P103" i="1"/>
  <c r="R103" i="1"/>
  <c r="V103" i="1"/>
  <c r="R102" i="1"/>
  <c r="V102" i="1"/>
  <c r="P102" i="1"/>
  <c r="V119" i="1"/>
  <c r="R119" i="1"/>
  <c r="V100" i="1"/>
  <c r="V101" i="1"/>
  <c r="R100" i="1"/>
  <c r="R101" i="1"/>
  <c r="P18" i="1"/>
  <c r="P19" i="1"/>
  <c r="P20" i="1"/>
  <c r="P21"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63" i="1"/>
  <c r="P91" i="1"/>
  <c r="P57" i="1"/>
  <c r="P58" i="1"/>
  <c r="P77" i="1"/>
  <c r="P60" i="1"/>
  <c r="P61" i="1"/>
  <c r="P106" i="1"/>
  <c r="P104" i="1"/>
  <c r="P59" i="1"/>
  <c r="P65" i="1"/>
  <c r="P66" i="1"/>
  <c r="P67" i="1"/>
  <c r="P68" i="1"/>
  <c r="P69" i="1"/>
  <c r="P70" i="1"/>
  <c r="P71" i="1"/>
  <c r="P72" i="1"/>
  <c r="P73" i="1"/>
  <c r="P74" i="1"/>
  <c r="P75" i="1"/>
  <c r="P76" i="1"/>
  <c r="X76" i="1" s="1"/>
  <c r="P88" i="1"/>
  <c r="P22" i="1"/>
  <c r="P79" i="1"/>
  <c r="P80" i="1"/>
  <c r="P81" i="1"/>
  <c r="P82" i="1"/>
  <c r="P83" i="1"/>
  <c r="P84" i="1"/>
  <c r="P85" i="1"/>
  <c r="P86" i="1"/>
  <c r="P87" i="1"/>
  <c r="P109" i="1"/>
  <c r="P89" i="1"/>
  <c r="P90" i="1"/>
  <c r="P111" i="1"/>
  <c r="P92" i="1"/>
  <c r="P93" i="1"/>
  <c r="P94" i="1"/>
  <c r="P95" i="1"/>
  <c r="P96" i="1"/>
  <c r="P97" i="1"/>
  <c r="P98" i="1"/>
  <c r="P99" i="1"/>
  <c r="P100" i="1"/>
  <c r="P101" i="1"/>
  <c r="P56" i="1"/>
  <c r="P105" i="1"/>
  <c r="P64" i="1"/>
  <c r="P78" i="1"/>
  <c r="P62" i="1"/>
  <c r="X62" i="1" s="1"/>
  <c r="P107" i="1"/>
  <c r="P108" i="1"/>
  <c r="P110" i="1"/>
  <c r="X110" i="1" s="1"/>
  <c r="P112" i="1"/>
  <c r="P113" i="1"/>
  <c r="P114" i="1"/>
  <c r="P115" i="1"/>
  <c r="P116" i="1"/>
  <c r="P117" i="1"/>
  <c r="P119" i="1"/>
  <c r="P120" i="1"/>
  <c r="P121" i="1"/>
  <c r="P4" i="1"/>
  <c r="P5" i="1"/>
  <c r="P6" i="1"/>
  <c r="P7" i="1"/>
  <c r="P8" i="1"/>
  <c r="P9" i="1"/>
  <c r="P10" i="1"/>
  <c r="P11" i="1"/>
  <c r="P12" i="1"/>
  <c r="P13" i="1"/>
  <c r="P14" i="1"/>
  <c r="P15" i="1"/>
  <c r="P16" i="1"/>
  <c r="P17" i="1"/>
  <c r="V109" i="1"/>
  <c r="R109" i="1"/>
  <c r="G109" i="1"/>
  <c r="V111" i="1"/>
  <c r="R111" i="1"/>
  <c r="G111" i="1"/>
  <c r="V56" i="1"/>
  <c r="R56" i="1"/>
  <c r="V59" i="1"/>
  <c r="R59" i="1"/>
  <c r="V104" i="1"/>
  <c r="V106" i="1"/>
  <c r="X119" i="1" l="1"/>
  <c r="X56" i="1"/>
  <c r="X111" i="1"/>
  <c r="X104" i="1"/>
  <c r="X106" i="1"/>
  <c r="X59" i="1"/>
  <c r="X109" i="1"/>
  <c r="Z105" i="1"/>
  <c r="Z60" i="1"/>
  <c r="Z58" i="1"/>
  <c r="Z57" i="1"/>
  <c r="Z91" i="1"/>
  <c r="Z63" i="1"/>
  <c r="Y58" i="1"/>
  <c r="Y57" i="1"/>
  <c r="Y91" i="1"/>
  <c r="Y63" i="1"/>
  <c r="Y53" i="1"/>
  <c r="X117" i="1" l="1"/>
  <c r="V116" i="1" l="1"/>
  <c r="R116" i="1"/>
  <c r="G116" i="1"/>
  <c r="V115" i="1"/>
  <c r="R115" i="1"/>
  <c r="G115" i="1"/>
  <c r="G114" i="1"/>
  <c r="G113" i="1"/>
  <c r="G112" i="1"/>
  <c r="G110" i="1"/>
  <c r="V108" i="1"/>
  <c r="R108" i="1"/>
  <c r="G108" i="1"/>
  <c r="V107" i="1"/>
  <c r="R107" i="1"/>
  <c r="G107" i="1"/>
  <c r="G62" i="1"/>
  <c r="V78" i="1"/>
  <c r="R78" i="1"/>
  <c r="V64" i="1"/>
  <c r="R64" i="1"/>
  <c r="V105" i="1"/>
  <c r="R105" i="1"/>
  <c r="X64" i="1" l="1"/>
  <c r="X105" i="1"/>
  <c r="X78" i="1"/>
  <c r="X115" i="1"/>
  <c r="X116" i="1"/>
  <c r="X108" i="1"/>
  <c r="X107" i="1"/>
  <c r="V99" i="1"/>
  <c r="R99" i="1"/>
  <c r="V98" i="1"/>
  <c r="R98" i="1"/>
  <c r="V97" i="1"/>
  <c r="R97" i="1"/>
  <c r="V96" i="1"/>
  <c r="R96" i="1"/>
  <c r="V95" i="1"/>
  <c r="R95" i="1"/>
  <c r="V94" i="1"/>
  <c r="R94" i="1"/>
  <c r="V93" i="1"/>
  <c r="R93" i="1"/>
  <c r="V92" i="1"/>
  <c r="R92" i="1"/>
  <c r="V90" i="1"/>
  <c r="R90" i="1"/>
  <c r="V89" i="1"/>
  <c r="R89" i="1"/>
  <c r="V87" i="1"/>
  <c r="R87" i="1"/>
  <c r="V86" i="1"/>
  <c r="R86" i="1"/>
  <c r="V85" i="1"/>
  <c r="R85" i="1"/>
  <c r="V84" i="1"/>
  <c r="R84" i="1"/>
  <c r="V83" i="1"/>
  <c r="R83" i="1"/>
  <c r="V81" i="1"/>
  <c r="R81" i="1"/>
  <c r="V80" i="1"/>
  <c r="R80" i="1"/>
  <c r="V79" i="1"/>
  <c r="R79" i="1"/>
  <c r="V22" i="1"/>
  <c r="R22" i="1"/>
  <c r="V88" i="1"/>
  <c r="R88" i="1"/>
  <c r="V73" i="1"/>
  <c r="V72" i="1"/>
  <c r="R72" i="1"/>
  <c r="V71" i="1"/>
  <c r="R71" i="1"/>
  <c r="V70" i="1"/>
  <c r="R70" i="1"/>
  <c r="V69" i="1"/>
  <c r="R69" i="1"/>
  <c r="V68" i="1"/>
  <c r="R68" i="1"/>
  <c r="V67" i="1"/>
  <c r="R67" i="1"/>
  <c r="V66" i="1"/>
  <c r="R66" i="1"/>
  <c r="V65" i="1"/>
  <c r="R65" i="1"/>
  <c r="V61" i="1"/>
  <c r="R61" i="1"/>
  <c r="V60" i="1"/>
  <c r="R60" i="1"/>
  <c r="V77" i="1"/>
  <c r="R77" i="1"/>
  <c r="V58" i="1"/>
  <c r="V57" i="1"/>
  <c r="R57" i="1"/>
  <c r="V91" i="1"/>
  <c r="R91" i="1"/>
  <c r="V63" i="1"/>
  <c r="R63" i="1"/>
  <c r="V54" i="1"/>
  <c r="R54" i="1"/>
  <c r="V53" i="1"/>
  <c r="R53" i="1"/>
  <c r="V52" i="1"/>
  <c r="R52" i="1"/>
  <c r="V51" i="1"/>
  <c r="R51" i="1"/>
  <c r="V50" i="1"/>
  <c r="R50" i="1"/>
  <c r="V49" i="1"/>
  <c r="R49" i="1"/>
  <c r="V48" i="1"/>
  <c r="R48" i="1"/>
  <c r="V47" i="1"/>
  <c r="R47" i="1"/>
  <c r="V46" i="1"/>
  <c r="R46" i="1"/>
  <c r="V45" i="1"/>
  <c r="R45" i="1"/>
  <c r="V44" i="1"/>
  <c r="R44" i="1"/>
  <c r="V43" i="1"/>
  <c r="R43" i="1"/>
  <c r="V42" i="1"/>
  <c r="R42" i="1"/>
  <c r="V41" i="1"/>
  <c r="R41" i="1"/>
  <c r="V40" i="1"/>
  <c r="R40" i="1"/>
  <c r="V39" i="1"/>
  <c r="R39" i="1"/>
  <c r="V38" i="1"/>
  <c r="R38" i="1"/>
  <c r="V37" i="1"/>
  <c r="R37" i="1"/>
  <c r="V36" i="1"/>
  <c r="R36" i="1"/>
  <c r="V35" i="1"/>
  <c r="R35" i="1"/>
  <c r="V34" i="1"/>
  <c r="R34" i="1"/>
  <c r="V33" i="1"/>
  <c r="R33" i="1"/>
  <c r="V32" i="1"/>
  <c r="R32" i="1"/>
  <c r="V31" i="1"/>
  <c r="R31" i="1"/>
  <c r="V30" i="1"/>
  <c r="R30" i="1"/>
  <c r="V29" i="1"/>
  <c r="R29" i="1"/>
  <c r="V28" i="1"/>
  <c r="R28" i="1"/>
  <c r="V27" i="1"/>
  <c r="R27" i="1"/>
  <c r="V26" i="1"/>
  <c r="R26" i="1"/>
  <c r="V25" i="1"/>
  <c r="R25" i="1"/>
  <c r="V24" i="1"/>
  <c r="R24" i="1"/>
  <c r="V23" i="1"/>
  <c r="R23" i="1"/>
  <c r="V21" i="1"/>
  <c r="R21" i="1"/>
  <c r="V20" i="1"/>
  <c r="R20" i="1"/>
  <c r="V19" i="1"/>
  <c r="R19" i="1"/>
  <c r="V18" i="1"/>
  <c r="R18" i="1"/>
  <c r="V17" i="1"/>
  <c r="R17" i="1"/>
  <c r="V16" i="1"/>
  <c r="R16" i="1"/>
  <c r="V15" i="1"/>
  <c r="R15" i="1"/>
  <c r="V14" i="1"/>
  <c r="R14" i="1"/>
  <c r="V13" i="1"/>
  <c r="R13" i="1"/>
  <c r="V12" i="1"/>
  <c r="R12" i="1"/>
  <c r="V11" i="1"/>
  <c r="R11" i="1"/>
  <c r="V10" i="1"/>
  <c r="R10" i="1"/>
  <c r="V9" i="1"/>
  <c r="R9" i="1"/>
  <c r="V8" i="1"/>
  <c r="R8" i="1"/>
  <c r="V7" i="1"/>
  <c r="R7" i="1"/>
  <c r="V6" i="1"/>
  <c r="R6" i="1"/>
  <c r="V5" i="1"/>
  <c r="R5" i="1"/>
  <c r="V4" i="1"/>
  <c r="R4" i="1"/>
  <c r="V3" i="1"/>
  <c r="R3" i="1"/>
  <c r="P3" i="1"/>
  <c r="X57" i="1" l="1"/>
  <c r="X63" i="1"/>
  <c r="X77" i="1"/>
  <c r="X53" i="1"/>
  <c r="X54" i="1"/>
  <c r="X91" i="1"/>
  <c r="X58" i="1"/>
  <c r="X60" i="1"/>
  <c r="X22" i="1"/>
  <c r="X88" i="1"/>
  <c r="X3" i="1"/>
  <c r="G93" i="1"/>
  <c r="G92" i="1" l="1"/>
  <c r="N80" i="1"/>
  <c r="G81" i="1"/>
  <c r="G82" i="1"/>
  <c r="G80" i="1"/>
  <c r="G83" i="1"/>
  <c r="G84" i="1"/>
  <c r="G86" i="1"/>
  <c r="G87" i="1"/>
  <c r="G89" i="1"/>
  <c r="G90" i="1"/>
  <c r="G79" i="1"/>
  <c r="G60" i="1" l="1"/>
  <c r="G77" i="1"/>
  <c r="G58" i="1"/>
  <c r="Z53" i="1"/>
  <c r="G57" i="1"/>
  <c r="G91" i="1"/>
  <c r="G63" i="1"/>
  <c r="G53" i="1"/>
  <c r="G54" i="1"/>
</calcChain>
</file>

<file path=xl/comments1.xml><?xml version="1.0" encoding="utf-8"?>
<comments xmlns="http://schemas.openxmlformats.org/spreadsheetml/2006/main">
  <authors>
    <author>作者</author>
  </authors>
  <commentList>
    <comment ref="B2" authorId="0">
      <text>
        <r>
          <rPr>
            <b/>
            <sz val="9"/>
            <color indexed="81"/>
            <rFont val="宋体"/>
            <family val="3"/>
            <charset val="134"/>
          </rPr>
          <t>作者:</t>
        </r>
        <r>
          <rPr>
            <sz val="9"/>
            <color indexed="81"/>
            <rFont val="宋体"/>
            <family val="3"/>
            <charset val="134"/>
          </rPr>
          <t xml:space="preserve">
写开发的子部门，例如A1 B2
</t>
        </r>
      </text>
    </comment>
    <comment ref="C2" authorId="0">
      <text>
        <r>
          <rPr>
            <b/>
            <sz val="9"/>
            <color indexed="81"/>
            <rFont val="宋体"/>
            <family val="3"/>
            <charset val="134"/>
          </rPr>
          <t>作者:</t>
        </r>
        <r>
          <rPr>
            <sz val="9"/>
            <color indexed="81"/>
            <rFont val="宋体"/>
            <family val="3"/>
            <charset val="134"/>
          </rPr>
          <t xml:space="preserve">
填项目规模类型</t>
        </r>
      </text>
    </comment>
    <comment ref="M3" authorId="0">
      <text>
        <r>
          <rPr>
            <b/>
            <sz val="9"/>
            <color indexed="81"/>
            <rFont val="宋体"/>
            <family val="3"/>
            <charset val="134"/>
          </rPr>
          <t>第一次原因：
产品经理离职，做产品经理变更
第二次原因：</t>
        </r>
        <r>
          <rPr>
            <b/>
            <sz val="9"/>
            <color indexed="81"/>
            <rFont val="Tahoma"/>
            <family val="2"/>
          </rPr>
          <t xml:space="preserve">
</t>
        </r>
        <r>
          <rPr>
            <b/>
            <sz val="9"/>
            <color indexed="81"/>
            <rFont val="宋体"/>
            <family val="3"/>
            <charset val="134"/>
          </rPr>
          <t>需在验收期间模拟真实环境，延长验收时间。</t>
        </r>
        <r>
          <rPr>
            <sz val="9"/>
            <color indexed="81"/>
            <rFont val="Tahoma"/>
            <family val="2"/>
          </rPr>
          <t xml:space="preserve">
</t>
        </r>
      </text>
    </comment>
    <comment ref="M5" authorId="0">
      <text>
        <r>
          <rPr>
            <b/>
            <sz val="9"/>
            <color indexed="81"/>
            <rFont val="宋体"/>
            <family val="3"/>
            <charset val="134"/>
          </rPr>
          <t>原因</t>
        </r>
        <r>
          <rPr>
            <b/>
            <sz val="9"/>
            <color indexed="81"/>
            <rFont val="Tahoma"/>
            <family val="2"/>
          </rPr>
          <t xml:space="preserve">:
</t>
        </r>
        <r>
          <rPr>
            <b/>
            <sz val="9"/>
            <color indexed="81"/>
            <rFont val="宋体"/>
            <family val="3"/>
            <charset val="134"/>
          </rPr>
          <t>临时启动</t>
        </r>
        <r>
          <rPr>
            <b/>
            <sz val="9"/>
            <color indexed="81"/>
            <rFont val="Tahoma"/>
            <family val="2"/>
          </rPr>
          <t>V2.2</t>
        </r>
        <r>
          <rPr>
            <b/>
            <sz val="9"/>
            <color indexed="81"/>
            <rFont val="宋体"/>
            <family val="3"/>
            <charset val="134"/>
          </rPr>
          <t>项目，本项目暂停</t>
        </r>
        <r>
          <rPr>
            <sz val="9"/>
            <color indexed="81"/>
            <rFont val="Tahoma"/>
            <family val="2"/>
          </rPr>
          <t xml:space="preserve">
</t>
        </r>
      </text>
    </comment>
    <comment ref="M6" authorId="0">
      <text>
        <r>
          <rPr>
            <b/>
            <sz val="9"/>
            <color indexed="81"/>
            <rFont val="宋体"/>
            <family val="3"/>
            <charset val="134"/>
          </rPr>
          <t>原因</t>
        </r>
        <r>
          <rPr>
            <b/>
            <sz val="9"/>
            <color indexed="81"/>
            <rFont val="Tahoma"/>
            <family val="2"/>
          </rPr>
          <t xml:space="preserve">:
</t>
        </r>
        <r>
          <rPr>
            <b/>
            <sz val="9"/>
            <color indexed="81"/>
            <rFont val="宋体"/>
            <family val="3"/>
            <charset val="134"/>
          </rPr>
          <t>在验收阶段合作方要求延长时间处理数据库存在的问题</t>
        </r>
        <r>
          <rPr>
            <sz val="9"/>
            <color indexed="81"/>
            <rFont val="Tahoma"/>
            <family val="2"/>
          </rPr>
          <t xml:space="preserve">
</t>
        </r>
      </text>
    </comment>
    <comment ref="M7" authorId="0">
      <text>
        <r>
          <rPr>
            <b/>
            <sz val="9"/>
            <color indexed="81"/>
            <rFont val="宋体"/>
            <family val="3"/>
            <charset val="134"/>
          </rPr>
          <t>原因</t>
        </r>
        <r>
          <rPr>
            <b/>
            <sz val="9"/>
            <color indexed="81"/>
            <rFont val="Tahoma"/>
            <family val="2"/>
          </rPr>
          <t>:</t>
        </r>
        <r>
          <rPr>
            <b/>
            <sz val="9"/>
            <color indexed="81"/>
            <rFont val="宋体"/>
            <family val="3"/>
            <charset val="134"/>
          </rPr>
          <t>新增需求，增加</t>
        </r>
        <r>
          <rPr>
            <b/>
            <sz val="9"/>
            <color indexed="81"/>
            <rFont val="Tahoma"/>
            <family val="2"/>
          </rPr>
          <t>7</t>
        </r>
        <r>
          <rPr>
            <b/>
            <sz val="9"/>
            <color indexed="81"/>
            <rFont val="宋体"/>
            <family val="3"/>
            <charset val="134"/>
          </rPr>
          <t>个工作日</t>
        </r>
        <r>
          <rPr>
            <sz val="9"/>
            <color indexed="81"/>
            <rFont val="Tahoma"/>
            <family val="2"/>
          </rPr>
          <t xml:space="preserve">
</t>
        </r>
      </text>
    </comment>
    <comment ref="M12" authorId="0">
      <text>
        <r>
          <rPr>
            <b/>
            <sz val="9"/>
            <color indexed="81"/>
            <rFont val="宋体"/>
            <family val="3"/>
            <charset val="134"/>
          </rPr>
          <t>原因</t>
        </r>
        <r>
          <rPr>
            <b/>
            <sz val="9"/>
            <color indexed="81"/>
            <rFont val="Tahoma"/>
            <family val="2"/>
          </rPr>
          <t xml:space="preserve">:
</t>
        </r>
        <r>
          <rPr>
            <b/>
            <sz val="9"/>
            <color indexed="81"/>
            <rFont val="宋体"/>
            <family val="3"/>
            <charset val="134"/>
          </rPr>
          <t>抽调项目成员支持</t>
        </r>
        <r>
          <rPr>
            <b/>
            <sz val="9"/>
            <color indexed="81"/>
            <rFont val="Tahoma"/>
            <family val="2"/>
          </rPr>
          <t>iQuant</t>
        </r>
        <r>
          <rPr>
            <b/>
            <sz val="9"/>
            <color indexed="81"/>
            <rFont val="宋体"/>
            <family val="3"/>
            <charset val="134"/>
          </rPr>
          <t>项目</t>
        </r>
      </text>
    </comment>
    <comment ref="M13" authorId="0">
      <text>
        <r>
          <rPr>
            <b/>
            <sz val="9"/>
            <color indexed="81"/>
            <rFont val="宋体"/>
            <family val="3"/>
            <charset val="134"/>
          </rPr>
          <t>第一次原因：
新增需求；修改</t>
        </r>
        <r>
          <rPr>
            <b/>
            <sz val="9"/>
            <color indexed="81"/>
            <rFont val="Tahoma"/>
            <family val="2"/>
          </rPr>
          <t>NT</t>
        </r>
        <r>
          <rPr>
            <b/>
            <sz val="9"/>
            <color indexed="81"/>
            <rFont val="宋体"/>
            <family val="3"/>
            <charset val="134"/>
          </rPr>
          <t>缺陷
第二次原因：
集成较多，测试及修改</t>
        </r>
        <r>
          <rPr>
            <b/>
            <sz val="9"/>
            <color indexed="81"/>
            <rFont val="Tahoma"/>
            <family val="2"/>
          </rPr>
          <t>bug</t>
        </r>
        <r>
          <rPr>
            <b/>
            <sz val="9"/>
            <color indexed="81"/>
            <rFont val="宋体"/>
            <family val="3"/>
            <charset val="134"/>
          </rPr>
          <t>时间不足。
第三次原因：
需求、范围、设计、人员等都有调整。
第四次原因</t>
        </r>
        <r>
          <rPr>
            <b/>
            <sz val="9"/>
            <color indexed="81"/>
            <rFont val="Tahoma"/>
            <family val="2"/>
          </rPr>
          <t xml:space="preserve">:
</t>
        </r>
        <r>
          <rPr>
            <b/>
            <sz val="9"/>
            <color indexed="81"/>
            <rFont val="宋体"/>
            <family val="3"/>
            <charset val="134"/>
          </rPr>
          <t>估算乐观，规模从</t>
        </r>
        <r>
          <rPr>
            <b/>
            <sz val="9"/>
            <color indexed="81"/>
            <rFont val="Tahoma"/>
            <family val="2"/>
          </rPr>
          <t>129</t>
        </r>
        <r>
          <rPr>
            <b/>
            <sz val="9"/>
            <color indexed="81"/>
            <rFont val="宋体"/>
            <family val="3"/>
            <charset val="134"/>
          </rPr>
          <t>人月变更为</t>
        </r>
        <r>
          <rPr>
            <b/>
            <sz val="9"/>
            <color indexed="81"/>
            <rFont val="Tahoma"/>
            <family val="2"/>
          </rPr>
          <t>400</t>
        </r>
        <r>
          <rPr>
            <b/>
            <sz val="9"/>
            <color indexed="81"/>
            <rFont val="宋体"/>
            <family val="3"/>
            <charset val="134"/>
          </rPr>
          <t>人月</t>
        </r>
        <r>
          <rPr>
            <sz val="9"/>
            <color indexed="81"/>
            <rFont val="Tahoma"/>
            <family val="2"/>
          </rPr>
          <t xml:space="preserve">
</t>
        </r>
      </text>
    </comment>
    <comment ref="M15" authorId="0">
      <text>
        <r>
          <rPr>
            <b/>
            <sz val="9"/>
            <color indexed="81"/>
            <rFont val="宋体"/>
            <family val="3"/>
            <charset val="134"/>
          </rPr>
          <t>原因</t>
        </r>
        <r>
          <rPr>
            <b/>
            <sz val="9"/>
            <color indexed="81"/>
            <rFont val="Tahoma"/>
            <family val="2"/>
          </rPr>
          <t xml:space="preserve">:
</t>
        </r>
        <r>
          <rPr>
            <b/>
            <sz val="9"/>
            <color indexed="81"/>
            <rFont val="宋体"/>
            <family val="3"/>
            <charset val="134"/>
          </rPr>
          <t>项目经理由张永亮变更为梁健腾；中途抽调人员支持其他项目，资源不足，申请计划变更</t>
        </r>
        <r>
          <rPr>
            <sz val="9"/>
            <color indexed="81"/>
            <rFont val="Tahoma"/>
            <family val="2"/>
          </rPr>
          <t xml:space="preserve">
</t>
        </r>
      </text>
    </comment>
    <comment ref="M16" authorId="0">
      <text>
        <r>
          <rPr>
            <b/>
            <sz val="9"/>
            <color indexed="81"/>
            <rFont val="宋体"/>
            <family val="3"/>
            <charset val="134"/>
          </rPr>
          <t>原因</t>
        </r>
        <r>
          <rPr>
            <b/>
            <sz val="9"/>
            <color indexed="81"/>
            <rFont val="Tahoma"/>
            <family val="2"/>
          </rPr>
          <t xml:space="preserve">:
</t>
        </r>
        <r>
          <rPr>
            <b/>
            <sz val="9"/>
            <color indexed="81"/>
            <rFont val="宋体"/>
            <family val="3"/>
            <charset val="134"/>
          </rPr>
          <t>性能优化</t>
        </r>
        <r>
          <rPr>
            <sz val="9"/>
            <color indexed="81"/>
            <rFont val="Tahoma"/>
            <family val="2"/>
          </rPr>
          <t xml:space="preserve">
</t>
        </r>
      </text>
    </comment>
    <comment ref="J17" authorId="0">
      <text>
        <r>
          <rPr>
            <b/>
            <sz val="9"/>
            <color indexed="81"/>
            <rFont val="宋体"/>
            <family val="3"/>
            <charset val="134"/>
          </rPr>
          <t>作者:</t>
        </r>
        <r>
          <rPr>
            <sz val="9"/>
            <color indexed="81"/>
            <rFont val="宋体"/>
            <family val="3"/>
            <charset val="134"/>
          </rPr>
          <t xml:space="preserve">
第一次变更到</t>
        </r>
        <r>
          <rPr>
            <sz val="9"/>
            <color indexed="81"/>
            <rFont val="Tahoma"/>
            <family val="2"/>
          </rPr>
          <t>2014-1-20</t>
        </r>
      </text>
    </comment>
    <comment ref="M17" authorId="0">
      <text>
        <r>
          <rPr>
            <b/>
            <sz val="9"/>
            <color indexed="81"/>
            <rFont val="宋体"/>
            <family val="3"/>
            <charset val="134"/>
          </rPr>
          <t>第一次原因：
新增需求
第二次原因</t>
        </r>
        <r>
          <rPr>
            <b/>
            <sz val="9"/>
            <color indexed="81"/>
            <rFont val="Tahoma"/>
            <family val="2"/>
          </rPr>
          <t>l:</t>
        </r>
        <r>
          <rPr>
            <sz val="9"/>
            <color indexed="81"/>
            <rFont val="Tahoma"/>
            <family val="2"/>
          </rPr>
          <t xml:space="preserve">
</t>
        </r>
        <r>
          <rPr>
            <sz val="9"/>
            <color indexed="81"/>
            <rFont val="宋体"/>
            <family val="3"/>
            <charset val="134"/>
          </rPr>
          <t>范围变更，增加界面、性能、监控录屏优化</t>
        </r>
      </text>
    </comment>
    <comment ref="M18" authorId="0">
      <text>
        <r>
          <rPr>
            <b/>
            <sz val="9"/>
            <color indexed="81"/>
            <rFont val="宋体"/>
            <family val="3"/>
            <charset val="134"/>
          </rPr>
          <t>原因</t>
        </r>
        <r>
          <rPr>
            <b/>
            <sz val="9"/>
            <color indexed="81"/>
            <rFont val="Tahoma"/>
            <family val="2"/>
          </rPr>
          <t xml:space="preserve">:
</t>
        </r>
        <r>
          <rPr>
            <b/>
            <sz val="9"/>
            <color indexed="81"/>
            <rFont val="宋体"/>
            <family val="3"/>
            <charset val="134"/>
          </rPr>
          <t>发布方式改为内部验收及发布，变更质量目标，取消性能测试</t>
        </r>
        <r>
          <rPr>
            <sz val="9"/>
            <color indexed="81"/>
            <rFont val="Tahoma"/>
            <family val="2"/>
          </rPr>
          <t xml:space="preserve">
</t>
        </r>
      </text>
    </comment>
    <comment ref="M19" authorId="0">
      <text>
        <r>
          <rPr>
            <b/>
            <sz val="9"/>
            <color indexed="81"/>
            <rFont val="宋体"/>
            <family val="3"/>
            <charset val="134"/>
          </rPr>
          <t>原因</t>
        </r>
        <r>
          <rPr>
            <b/>
            <sz val="9"/>
            <color indexed="81"/>
            <rFont val="Tahoma"/>
            <family val="2"/>
          </rPr>
          <t xml:space="preserve">l:
</t>
        </r>
        <r>
          <rPr>
            <b/>
            <sz val="9"/>
            <color indexed="81"/>
            <rFont val="宋体"/>
            <family val="3"/>
            <charset val="134"/>
          </rPr>
          <t>项目管理不到位—技术、人员估计乐观，导致资源不足
其他：临时支持其他项目；部分核心架构更改</t>
        </r>
        <r>
          <rPr>
            <sz val="9"/>
            <color indexed="81"/>
            <rFont val="Tahoma"/>
            <family val="2"/>
          </rPr>
          <t xml:space="preserve">
</t>
        </r>
      </text>
    </comment>
    <comment ref="M23" authorId="0">
      <text>
        <r>
          <rPr>
            <b/>
            <sz val="9"/>
            <color indexed="81"/>
            <rFont val="宋体"/>
            <family val="3"/>
            <charset val="134"/>
          </rPr>
          <t>原因：
研发人员中途全部投入到</t>
        </r>
        <r>
          <rPr>
            <b/>
            <sz val="9"/>
            <color indexed="81"/>
            <rFont val="Tahoma"/>
            <family val="2"/>
          </rPr>
          <t xml:space="preserve"> </t>
        </r>
        <r>
          <rPr>
            <b/>
            <sz val="9"/>
            <color indexed="81"/>
            <rFont val="宋体"/>
            <family val="3"/>
            <charset val="134"/>
          </rPr>
          <t>考试系统</t>
        </r>
        <r>
          <rPr>
            <b/>
            <sz val="9"/>
            <color indexed="81"/>
            <rFont val="Tahoma"/>
            <family val="2"/>
          </rPr>
          <t xml:space="preserve"> V1.1 </t>
        </r>
        <r>
          <rPr>
            <b/>
            <sz val="9"/>
            <color indexed="81"/>
            <rFont val="宋体"/>
            <family val="3"/>
            <charset val="134"/>
          </rPr>
          <t>项目，为期</t>
        </r>
        <r>
          <rPr>
            <b/>
            <sz val="9"/>
            <color indexed="81"/>
            <rFont val="Tahoma"/>
            <family val="2"/>
          </rPr>
          <t>2</t>
        </r>
        <r>
          <rPr>
            <b/>
            <sz val="9"/>
            <color indexed="81"/>
            <rFont val="宋体"/>
            <family val="3"/>
            <charset val="134"/>
          </rPr>
          <t>个星期</t>
        </r>
      </text>
    </comment>
    <comment ref="M40" authorId="0">
      <text>
        <r>
          <rPr>
            <b/>
            <sz val="9"/>
            <color indexed="81"/>
            <rFont val="宋体"/>
            <family val="3"/>
            <charset val="134"/>
          </rPr>
          <t>原因</t>
        </r>
        <r>
          <rPr>
            <b/>
            <sz val="9"/>
            <color indexed="81"/>
            <rFont val="Tahoma"/>
            <family val="2"/>
          </rPr>
          <t xml:space="preserve">:
</t>
        </r>
        <r>
          <rPr>
            <b/>
            <sz val="9"/>
            <color indexed="81"/>
            <rFont val="宋体"/>
            <family val="3"/>
            <charset val="134"/>
          </rPr>
          <t>变更到与被依赖项目一起发布</t>
        </r>
        <r>
          <rPr>
            <sz val="9"/>
            <color indexed="81"/>
            <rFont val="Tahoma"/>
            <family val="2"/>
          </rPr>
          <t xml:space="preserve">
</t>
        </r>
      </text>
    </comment>
    <comment ref="M55" authorId="0">
      <text>
        <r>
          <rPr>
            <b/>
            <sz val="9"/>
            <color indexed="81"/>
            <rFont val="Tahoma"/>
            <family val="2"/>
          </rPr>
          <t>1. 3</t>
        </r>
        <r>
          <rPr>
            <b/>
            <sz val="9"/>
            <color indexed="81"/>
            <rFont val="宋体"/>
            <family val="3"/>
            <charset val="134"/>
          </rPr>
          <t>月</t>
        </r>
        <r>
          <rPr>
            <b/>
            <sz val="9"/>
            <color indexed="81"/>
            <rFont val="Tahoma"/>
            <family val="2"/>
          </rPr>
          <t>5</t>
        </r>
        <r>
          <rPr>
            <b/>
            <sz val="9"/>
            <color indexed="81"/>
            <rFont val="宋体"/>
            <family val="3"/>
            <charset val="134"/>
          </rPr>
          <t>日第一次范围</t>
        </r>
        <r>
          <rPr>
            <b/>
            <sz val="9"/>
            <color indexed="81"/>
            <rFont val="Tahoma"/>
            <family val="2"/>
          </rPr>
          <t>&amp;</t>
        </r>
        <r>
          <rPr>
            <b/>
            <sz val="9"/>
            <color indexed="81"/>
            <rFont val="宋体"/>
            <family val="3"/>
            <charset val="134"/>
          </rPr>
          <t>计划变更，将部分功能规划到</t>
        </r>
        <r>
          <rPr>
            <b/>
            <sz val="9"/>
            <color indexed="81"/>
            <rFont val="Tahoma"/>
            <family val="2"/>
          </rPr>
          <t>V1.1</t>
        </r>
        <r>
          <rPr>
            <b/>
            <sz val="9"/>
            <color indexed="81"/>
            <rFont val="宋体"/>
            <family val="3"/>
            <charset val="134"/>
          </rPr>
          <t>版本实现；计划发布时间由</t>
        </r>
        <r>
          <rPr>
            <b/>
            <sz val="9"/>
            <color indexed="81"/>
            <rFont val="Tahoma"/>
            <family val="2"/>
          </rPr>
          <t>10</t>
        </r>
        <r>
          <rPr>
            <b/>
            <sz val="9"/>
            <color indexed="81"/>
            <rFont val="宋体"/>
            <family val="3"/>
            <charset val="134"/>
          </rPr>
          <t>月</t>
        </r>
        <r>
          <rPr>
            <b/>
            <sz val="9"/>
            <color indexed="81"/>
            <rFont val="Tahoma"/>
            <family val="2"/>
          </rPr>
          <t>22</t>
        </r>
        <r>
          <rPr>
            <b/>
            <sz val="9"/>
            <color indexed="81"/>
            <rFont val="宋体"/>
            <family val="3"/>
            <charset val="134"/>
          </rPr>
          <t>变更为</t>
        </r>
        <r>
          <rPr>
            <b/>
            <sz val="9"/>
            <color indexed="81"/>
            <rFont val="Tahoma"/>
            <family val="2"/>
          </rPr>
          <t>7</t>
        </r>
        <r>
          <rPr>
            <b/>
            <sz val="9"/>
            <color indexed="81"/>
            <rFont val="宋体"/>
            <family val="3"/>
            <charset val="134"/>
          </rPr>
          <t>月</t>
        </r>
        <r>
          <rPr>
            <b/>
            <sz val="9"/>
            <color indexed="81"/>
            <rFont val="Tahoma"/>
            <family val="2"/>
          </rPr>
          <t>22</t>
        </r>
        <r>
          <rPr>
            <b/>
            <sz val="9"/>
            <color indexed="81"/>
            <rFont val="宋体"/>
            <family val="3"/>
            <charset val="134"/>
          </rPr>
          <t xml:space="preserve">；
</t>
        </r>
        <r>
          <rPr>
            <b/>
            <sz val="9"/>
            <color indexed="81"/>
            <rFont val="Tahoma"/>
            <family val="2"/>
          </rPr>
          <t>2. 7</t>
        </r>
        <r>
          <rPr>
            <b/>
            <sz val="9"/>
            <color indexed="81"/>
            <rFont val="宋体"/>
            <family val="3"/>
            <charset val="134"/>
          </rPr>
          <t>月</t>
        </r>
        <r>
          <rPr>
            <b/>
            <sz val="9"/>
            <color indexed="81"/>
            <rFont val="Tahoma"/>
            <family val="2"/>
          </rPr>
          <t>2</t>
        </r>
        <r>
          <rPr>
            <b/>
            <sz val="9"/>
            <color indexed="81"/>
            <rFont val="宋体"/>
            <family val="3"/>
            <charset val="134"/>
          </rPr>
          <t>日需求</t>
        </r>
        <r>
          <rPr>
            <b/>
            <sz val="9"/>
            <color indexed="81"/>
            <rFont val="Tahoma"/>
            <family val="2"/>
          </rPr>
          <t>&amp;</t>
        </r>
        <r>
          <rPr>
            <b/>
            <sz val="9"/>
            <color indexed="81"/>
            <rFont val="宋体"/>
            <family val="3"/>
            <charset val="134"/>
          </rPr>
          <t>计划变更，变更原因是根据业务根据及市场反馈中发现业务漏洞进行修改，发布计划由</t>
        </r>
        <r>
          <rPr>
            <b/>
            <sz val="9"/>
            <color indexed="81"/>
            <rFont val="Tahoma"/>
            <family val="2"/>
          </rPr>
          <t>7</t>
        </r>
        <r>
          <rPr>
            <b/>
            <sz val="9"/>
            <color indexed="81"/>
            <rFont val="宋体"/>
            <family val="3"/>
            <charset val="134"/>
          </rPr>
          <t>月</t>
        </r>
        <r>
          <rPr>
            <b/>
            <sz val="9"/>
            <color indexed="81"/>
            <rFont val="Tahoma"/>
            <family val="2"/>
          </rPr>
          <t>22</t>
        </r>
        <r>
          <rPr>
            <b/>
            <sz val="9"/>
            <color indexed="81"/>
            <rFont val="宋体"/>
            <family val="3"/>
            <charset val="134"/>
          </rPr>
          <t>变更为</t>
        </r>
        <r>
          <rPr>
            <b/>
            <sz val="9"/>
            <color indexed="81"/>
            <rFont val="Tahoma"/>
            <family val="2"/>
          </rPr>
          <t>7</t>
        </r>
        <r>
          <rPr>
            <b/>
            <sz val="9"/>
            <color indexed="81"/>
            <rFont val="宋体"/>
            <family val="3"/>
            <charset val="134"/>
          </rPr>
          <t>月</t>
        </r>
        <r>
          <rPr>
            <b/>
            <sz val="9"/>
            <color indexed="81"/>
            <rFont val="Tahoma"/>
            <family val="2"/>
          </rPr>
          <t>30.</t>
        </r>
      </text>
    </comment>
    <comment ref="Y74" authorId="0">
      <text>
        <r>
          <rPr>
            <b/>
            <sz val="9"/>
            <color indexed="81"/>
            <rFont val="宋体"/>
            <family val="3"/>
            <charset val="134"/>
          </rPr>
          <t>作者:</t>
        </r>
        <r>
          <rPr>
            <sz val="9"/>
            <color indexed="81"/>
            <rFont val="宋体"/>
            <family val="3"/>
            <charset val="134"/>
          </rPr>
          <t xml:space="preserve">
测试阶段缺陷密度是：测试缺陷数/功能点数
605/25=24.2
</t>
        </r>
      </text>
    </comment>
    <comment ref="Z74" authorId="0">
      <text>
        <r>
          <rPr>
            <b/>
            <sz val="9"/>
            <color indexed="81"/>
            <rFont val="宋体"/>
            <family val="3"/>
            <charset val="134"/>
          </rPr>
          <t>作者:</t>
        </r>
        <r>
          <rPr>
            <sz val="9"/>
            <color indexed="81"/>
            <rFont val="宋体"/>
            <family val="3"/>
            <charset val="134"/>
          </rPr>
          <t xml:space="preserve">
遗留缺陷率的计算公式为（测试阶段结束遗留缺陷数+验收阶段出现缺陷数）/（代码评审缺陷数+测试缺陷数）
(98+4)/(2+605)=0.16803
</t>
        </r>
      </text>
    </comment>
  </commentList>
</comments>
</file>

<file path=xl/sharedStrings.xml><?xml version="1.0" encoding="utf-8"?>
<sst xmlns="http://schemas.openxmlformats.org/spreadsheetml/2006/main" count="1248" uniqueCount="641">
  <si>
    <t>项目编号</t>
    <phoneticPr fontId="1" type="noConversion"/>
  </si>
  <si>
    <t>所属部门</t>
    <phoneticPr fontId="1" type="noConversion"/>
  </si>
  <si>
    <t>项目类型</t>
    <phoneticPr fontId="1" type="noConversion"/>
  </si>
  <si>
    <t>项目名称</t>
    <phoneticPr fontId="1" type="noConversion"/>
  </si>
  <si>
    <t>立项日期</t>
    <phoneticPr fontId="1" type="noConversion"/>
  </si>
  <si>
    <t>实际发布日期</t>
    <phoneticPr fontId="1" type="noConversion"/>
  </si>
  <si>
    <t>有效变更发布日期</t>
    <phoneticPr fontId="1" type="noConversion"/>
  </si>
  <si>
    <t>项目所处阶段</t>
    <phoneticPr fontId="1" type="noConversion"/>
  </si>
  <si>
    <t>产品经理</t>
    <phoneticPr fontId="1" type="noConversion"/>
  </si>
  <si>
    <t>策划人员</t>
    <phoneticPr fontId="1" type="noConversion"/>
  </si>
  <si>
    <t>UED</t>
    <phoneticPr fontId="1" type="noConversion"/>
  </si>
  <si>
    <t>遗留缺陷率</t>
    <phoneticPr fontId="1" type="noConversion"/>
  </si>
  <si>
    <t>项目经理</t>
    <phoneticPr fontId="1" type="noConversion"/>
  </si>
  <si>
    <t>开发人员</t>
    <phoneticPr fontId="1" type="noConversion"/>
  </si>
  <si>
    <t>测试人员</t>
    <phoneticPr fontId="1" type="noConversion"/>
  </si>
  <si>
    <t>QA</t>
    <phoneticPr fontId="1" type="noConversion"/>
  </si>
  <si>
    <t>CM</t>
    <phoneticPr fontId="1" type="noConversion"/>
  </si>
  <si>
    <t>项目基本信息</t>
    <phoneticPr fontId="1" type="noConversion"/>
  </si>
  <si>
    <t>项目团队角色</t>
    <phoneticPr fontId="1" type="noConversion"/>
  </si>
  <si>
    <t>延期天数
（工作日）</t>
    <phoneticPr fontId="1" type="noConversion"/>
  </si>
  <si>
    <t>变更频率
（次）</t>
    <phoneticPr fontId="1" type="noConversion"/>
  </si>
  <si>
    <t>原计划发布日期</t>
    <phoneticPr fontId="1" type="noConversion"/>
  </si>
  <si>
    <t>Q_MPV_2.2_2014_001</t>
    <phoneticPr fontId="1" type="noConversion"/>
  </si>
  <si>
    <t>项目规模
(人月)</t>
    <phoneticPr fontId="1" type="noConversion"/>
  </si>
  <si>
    <t>Q_ZIA_CCDB_2014_002</t>
    <phoneticPr fontId="1" type="noConversion"/>
  </si>
  <si>
    <t>E_DZJSQR_2014_003</t>
    <phoneticPr fontId="1" type="noConversion"/>
  </si>
  <si>
    <t>E_Jasmin_2014_004</t>
    <phoneticPr fontId="1" type="noConversion"/>
  </si>
  <si>
    <t>E_WLDX_2014|_005</t>
    <phoneticPr fontId="1" type="noConversion"/>
  </si>
  <si>
    <t>王丹</t>
    <phoneticPr fontId="1" type="noConversion"/>
  </si>
  <si>
    <t>E_CET_2014_006</t>
    <phoneticPr fontId="1" type="noConversion"/>
  </si>
  <si>
    <t>E_ZSZY_2014_007</t>
    <phoneticPr fontId="1" type="noConversion"/>
  </si>
  <si>
    <t>E_SE_CE_CCW_2014_008</t>
    <phoneticPr fontId="1" type="noConversion"/>
  </si>
  <si>
    <t>E_DTP_2014_009</t>
    <phoneticPr fontId="1" type="noConversion"/>
  </si>
  <si>
    <t>Q_Web_Quant_2014_010</t>
    <phoneticPr fontId="1" type="noConversion"/>
  </si>
  <si>
    <t>Q_QTS_2014_011</t>
    <phoneticPr fontId="1" type="noConversion"/>
  </si>
  <si>
    <t>国泰中心数据库系统软件 V2.1</t>
    <phoneticPr fontId="1" type="noConversion"/>
  </si>
  <si>
    <t>E_DC_2013_030</t>
    <phoneticPr fontId="1" type="noConversion"/>
  </si>
  <si>
    <t>Q_EFM_2013_029</t>
    <phoneticPr fontId="1" type="noConversion"/>
  </si>
  <si>
    <t>Q_QDB_2013_028</t>
    <phoneticPr fontId="1" type="noConversion"/>
  </si>
  <si>
    <t>Q_EFM_2013_026</t>
    <phoneticPr fontId="1" type="noConversion"/>
  </si>
  <si>
    <t>E_CPP_2013_027</t>
    <phoneticPr fontId="1" type="noConversion"/>
  </si>
  <si>
    <t>E_Futanes_2013_025</t>
    <phoneticPr fontId="1" type="noConversion"/>
  </si>
  <si>
    <t>E_FEP_2013_024</t>
    <phoneticPr fontId="1" type="noConversion"/>
  </si>
  <si>
    <t>E_GTA_BIBS_2013_025</t>
    <phoneticPr fontId="1" type="noConversion"/>
  </si>
  <si>
    <t>E_CPTP_2013_023</t>
    <phoneticPr fontId="1" type="noConversion"/>
  </si>
  <si>
    <t>Q_VE_2013_024</t>
    <phoneticPr fontId="1" type="noConversion"/>
  </si>
  <si>
    <t>E_3DBSQRJV_2013_020</t>
    <phoneticPr fontId="1" type="noConversion"/>
  </si>
  <si>
    <t>E_3DST_2013_021</t>
    <phoneticPr fontId="1" type="noConversion"/>
  </si>
  <si>
    <t>宿峰</t>
    <phoneticPr fontId="1" type="noConversion"/>
  </si>
  <si>
    <t>莫凡、曾文君、向成</t>
    <phoneticPr fontId="1" type="noConversion"/>
  </si>
  <si>
    <t>梁燕、王新刚、方炬发、卢凯航、章雅卓、马驰</t>
    <phoneticPr fontId="1" type="noConversion"/>
  </si>
  <si>
    <t>/</t>
    <phoneticPr fontId="1" type="noConversion"/>
  </si>
  <si>
    <t>杜一博、徐伟斌、胡月亮、董列涛</t>
    <phoneticPr fontId="1" type="noConversion"/>
  </si>
  <si>
    <t>曾丽文、斛嘉乙、张文平</t>
    <phoneticPr fontId="1" type="noConversion"/>
  </si>
  <si>
    <t>黄森连</t>
    <phoneticPr fontId="1" type="noConversion"/>
  </si>
  <si>
    <t>蒋建、鄢长春</t>
    <phoneticPr fontId="1" type="noConversion"/>
  </si>
  <si>
    <t>叶伦灼</t>
    <phoneticPr fontId="1" type="noConversion"/>
  </si>
  <si>
    <t>E_TLTP_2013_014</t>
    <phoneticPr fontId="1" type="noConversion"/>
  </si>
  <si>
    <t>E_K12-DTP_2013_018</t>
    <phoneticPr fontId="1" type="noConversion"/>
  </si>
  <si>
    <t>E_Third-party_Logistics V1.1</t>
    <phoneticPr fontId="1" type="noConversion"/>
  </si>
  <si>
    <t>E_Web_PHYZ_2013_019</t>
    <phoneticPr fontId="1" type="noConversion"/>
  </si>
  <si>
    <t>刘冬梅</t>
    <phoneticPr fontId="4" type="noConversion"/>
  </si>
  <si>
    <t>郑淼鑫</t>
    <phoneticPr fontId="4" type="noConversion"/>
  </si>
  <si>
    <t>项目总工期
（工作日）</t>
    <phoneticPr fontId="1" type="noConversion"/>
  </si>
  <si>
    <t>项目过程绩效信息</t>
    <phoneticPr fontId="1" type="noConversion"/>
  </si>
  <si>
    <t>1. “项目基本信息”、“项目团队角色”在接到审批后的项目立项单时，由QA填写。</t>
    <phoneticPr fontId="1" type="noConversion"/>
  </si>
  <si>
    <t>2. “项目过程绩效信息”每周一下班前完成更新，由QA填写。</t>
    <phoneticPr fontId="1" type="noConversion"/>
  </si>
  <si>
    <t>黄森连</t>
    <phoneticPr fontId="1" type="noConversion"/>
  </si>
  <si>
    <t>叶伦灼</t>
    <phoneticPr fontId="1" type="noConversion"/>
  </si>
  <si>
    <t>A4</t>
  </si>
  <si>
    <t>A3</t>
    <phoneticPr fontId="1" type="noConversion"/>
  </si>
  <si>
    <t>已结项</t>
  </si>
  <si>
    <t>莫伟伟</t>
    <phoneticPr fontId="1" type="noConversion"/>
  </si>
  <si>
    <t>吴子文</t>
    <phoneticPr fontId="1" type="noConversion"/>
  </si>
  <si>
    <t>Q-FD-2014-046</t>
    <phoneticPr fontId="1" type="noConversion"/>
  </si>
  <si>
    <t>林叶挺、张义金</t>
    <phoneticPr fontId="1" type="noConversion"/>
  </si>
  <si>
    <t>苏鹏、石川</t>
    <phoneticPr fontId="1" type="noConversion"/>
  </si>
  <si>
    <t>开发高频数据应用终端向客户演示</t>
    <phoneticPr fontId="1" type="noConversion"/>
  </si>
  <si>
    <t>Q_QTS_2014-053</t>
    <phoneticPr fontId="1" type="noConversion"/>
  </si>
  <si>
    <t>使用RabbitMQ作为消息通讯系统</t>
    <phoneticPr fontId="1" type="noConversion"/>
  </si>
  <si>
    <t>在研</t>
  </si>
  <si>
    <t>何可丁/王平刚/肖林/于明亮</t>
    <phoneticPr fontId="1" type="noConversion"/>
  </si>
  <si>
    <t>夏亚红/    邓兵玉/
杨芬</t>
    <phoneticPr fontId="1" type="noConversion"/>
  </si>
  <si>
    <t>Q－QTS＿2014-043</t>
    <phoneticPr fontId="1" type="noConversion"/>
  </si>
  <si>
    <t>上期所、中金所发送字段增加，深交所Level2延迟改进，API改进</t>
    <phoneticPr fontId="1" type="noConversion"/>
  </si>
  <si>
    <t xml:space="preserve">李昊/郑亮/宋伟明
</t>
    <phoneticPr fontId="1" type="noConversion"/>
  </si>
  <si>
    <t xml:space="preserve">夏亚红/     杨芬/张楠
李碧云
</t>
    <phoneticPr fontId="1" type="noConversion"/>
  </si>
  <si>
    <t>E-edu_2014-001</t>
    <phoneticPr fontId="1" type="noConversion"/>
  </si>
  <si>
    <t>罗宇哲、李锐剑、李斌、唐杰</t>
    <phoneticPr fontId="1" type="noConversion"/>
  </si>
  <si>
    <t>夏亚红、吴晓雅</t>
    <phoneticPr fontId="1" type="noConversion"/>
  </si>
  <si>
    <t>主要实现 沪深L2十档行情、逐步成交数据提取功能</t>
    <phoneticPr fontId="1" type="noConversion"/>
  </si>
  <si>
    <t>Q-QDB-2014-054</t>
    <phoneticPr fontId="1" type="noConversion"/>
  </si>
  <si>
    <t xml:space="preserve">1. 基本面：股票季度、半年预处理数据及提取，夜盘涉及的提取数据处理，QDB高可用 
2. 高频：一分时数据提取优化 </t>
    <phoneticPr fontId="1" type="noConversion"/>
  </si>
  <si>
    <t>余振洋、李琼雄、王涛、罗宇哲</t>
    <phoneticPr fontId="1" type="noConversion"/>
  </si>
  <si>
    <t>邹俊圣，黄志成</t>
    <phoneticPr fontId="1" type="noConversion"/>
  </si>
  <si>
    <t>熊先洲，杨根基，郑创坤，陈仕彬</t>
    <phoneticPr fontId="1" type="noConversion"/>
  </si>
  <si>
    <t>Q_datacenter_2014_043</t>
    <phoneticPr fontId="1" type="noConversion"/>
  </si>
  <si>
    <t>A5</t>
    <phoneticPr fontId="1" type="noConversion"/>
  </si>
  <si>
    <t xml:space="preserve">1. 元数据系统原功能/表关系优化2.英文元数据/通用录入、财务录入优化/质检、模板导入、翻译优化
</t>
    <phoneticPr fontId="1" type="noConversion"/>
  </si>
  <si>
    <t>沈腾飞、罗群益、郑杨、万华龙、钟福海</t>
    <phoneticPr fontId="1" type="noConversion"/>
  </si>
  <si>
    <t>段仪、张旺、蒋伦</t>
    <phoneticPr fontId="1" type="noConversion"/>
  </si>
  <si>
    <t>向成、袁宇、骆杰明</t>
    <phoneticPr fontId="1" type="noConversion"/>
  </si>
  <si>
    <t>CSMAR Solution用户反馈有操作复杂、界面不美观、数据下载异常等问题，给客户的体验非常不好。所以需再现有版本的CSMAR Solution改善这些方面的问题</t>
    <phoneticPr fontId="1" type="noConversion"/>
  </si>
  <si>
    <t>EFM-2014-001</t>
    <phoneticPr fontId="1" type="noConversion"/>
  </si>
  <si>
    <t>增加系统模型，裁剪SAS模型和系统模型，完善系统的用户体验，修改遗留的建议性bug，开发试用版本以供用户试用，以及2.2版本EFM兼容繁体win7 64位系统。</t>
    <phoneticPr fontId="1" type="noConversion"/>
  </si>
  <si>
    <t>王祥;李斌;</t>
    <phoneticPr fontId="1" type="noConversion"/>
  </si>
  <si>
    <t>胡雨，钟福海</t>
    <phoneticPr fontId="1" type="noConversion"/>
  </si>
  <si>
    <t>E－Vpp_2014-044</t>
    <phoneticPr fontId="1" type="noConversion"/>
  </si>
  <si>
    <t>苏萍</t>
  </si>
  <si>
    <t>张文韬、答旭、雷淑娟、丁迅</t>
  </si>
  <si>
    <t>王发、申海俊</t>
  </si>
  <si>
    <t>高建云</t>
    <phoneticPr fontId="1" type="noConversion"/>
  </si>
  <si>
    <t>E-ETP-2014-045</t>
    <phoneticPr fontId="11" type="noConversion"/>
  </si>
  <si>
    <t>安勇  周文杰 谢奕钊</t>
  </si>
  <si>
    <t>李东方 陈冰钧  何美娟</t>
  </si>
  <si>
    <t>E-EMC_2014_066</t>
    <phoneticPr fontId="1" type="noConversion"/>
  </si>
  <si>
    <t>涂彦杰</t>
    <phoneticPr fontId="1" type="noConversion"/>
  </si>
  <si>
    <t>陈嵩</t>
    <phoneticPr fontId="1" type="noConversion"/>
  </si>
  <si>
    <t>罗建</t>
  </si>
  <si>
    <t>袁宇</t>
    <phoneticPr fontId="1" type="noConversion"/>
  </si>
  <si>
    <t>李冬利，翁锐</t>
  </si>
  <si>
    <t>赵子豪</t>
    <phoneticPr fontId="1" type="noConversion"/>
  </si>
  <si>
    <t>E-2014-DTP_071</t>
    <phoneticPr fontId="1" type="noConversion"/>
  </si>
  <si>
    <t>李苗苗</t>
    <phoneticPr fontId="1" type="noConversion"/>
  </si>
  <si>
    <t>E-ETP-2014-076</t>
    <phoneticPr fontId="1" type="noConversion"/>
  </si>
  <si>
    <t>安翀，刘圳伟</t>
    <phoneticPr fontId="1" type="noConversion"/>
  </si>
  <si>
    <t>黎福天、李小平、安勇、丁迅</t>
  </si>
  <si>
    <t>张雨，刘小翠</t>
    <phoneticPr fontId="1" type="noConversion"/>
  </si>
  <si>
    <t>E-DTP-2014-037</t>
    <phoneticPr fontId="4" type="noConversion"/>
  </si>
  <si>
    <t>黄森连</t>
    <phoneticPr fontId="1" type="noConversion"/>
  </si>
  <si>
    <t>E-ETP-2014-051</t>
    <phoneticPr fontId="4" type="noConversion"/>
  </si>
  <si>
    <t>李小平</t>
    <phoneticPr fontId="4" type="noConversion"/>
  </si>
  <si>
    <t>李东方</t>
    <phoneticPr fontId="4" type="noConversion"/>
  </si>
  <si>
    <t>杨双丽</t>
    <phoneticPr fontId="4" type="noConversion"/>
  </si>
  <si>
    <t>尹洲，卢晨，王凤</t>
    <phoneticPr fontId="4" type="noConversion"/>
  </si>
  <si>
    <t>何美娟，李嘉慧</t>
    <phoneticPr fontId="4" type="noConversion"/>
  </si>
  <si>
    <t>李东方</t>
    <phoneticPr fontId="1" type="noConversion"/>
  </si>
  <si>
    <t>林文炼，伍艳，江威，何美娟</t>
    <phoneticPr fontId="1" type="noConversion"/>
  </si>
  <si>
    <t>刘祖亮，廖海珍，张家燕，黄石光</t>
    <phoneticPr fontId="1" type="noConversion"/>
  </si>
  <si>
    <t>GTA_E_ZYZX_1.0</t>
  </si>
  <si>
    <t>叶伦灼</t>
    <phoneticPr fontId="1" type="noConversion"/>
  </si>
  <si>
    <t>叶伦灼</t>
    <phoneticPr fontId="1" type="noConversion"/>
  </si>
  <si>
    <t>Q－NT－2014-024</t>
    <phoneticPr fontId="1" type="noConversion"/>
  </si>
  <si>
    <t>Q-VE－2014-032</t>
    <phoneticPr fontId="1" type="noConversion"/>
  </si>
  <si>
    <t>Q-Iquant-2014-022</t>
    <phoneticPr fontId="1" type="noConversion"/>
  </si>
  <si>
    <t>Q-QIA-2014-013</t>
    <phoneticPr fontId="1" type="noConversion"/>
  </si>
  <si>
    <t>Q-Iquant-2014-021</t>
    <phoneticPr fontId="1" type="noConversion"/>
  </si>
  <si>
    <t>刘梦碟</t>
    <phoneticPr fontId="1" type="noConversion"/>
  </si>
  <si>
    <t>叶伦灼</t>
    <phoneticPr fontId="1" type="noConversion"/>
  </si>
  <si>
    <t>吴子文</t>
    <phoneticPr fontId="1" type="noConversion"/>
  </si>
  <si>
    <t>曾祥辉、陈颖</t>
    <phoneticPr fontId="1" type="noConversion"/>
  </si>
  <si>
    <t>曹永峰、</t>
    <phoneticPr fontId="1" type="noConversion"/>
  </si>
  <si>
    <t>王玲</t>
    <phoneticPr fontId="1" type="noConversion"/>
  </si>
  <si>
    <t>柳晓煜、杨波、施伟强、徐小兰、范家贤、雷骏、欧阳顺、丁铜灿、苏国兵、朱向明、王金典、王政博、叶振东、廖佛珍、袁莎、熊滨滨</t>
    <phoneticPr fontId="1" type="noConversion"/>
  </si>
  <si>
    <t>严乔方、孙永刚、王会勤、刘静兰、杨亚慧</t>
    <phoneticPr fontId="1" type="noConversion"/>
  </si>
  <si>
    <t>李志平、邹声全、高江龙、戴宝山、朱雄辉、周国君、刘明俊、冯伟灿、李锐剑、杨卫、张水孟</t>
    <phoneticPr fontId="1" type="noConversion"/>
  </si>
  <si>
    <t>E_CZY_2014-067</t>
    <phoneticPr fontId="1" type="noConversion"/>
  </si>
  <si>
    <t>庞晶晶，张富铭，余国锋，符德林，胡海菠,邹海棠</t>
    <phoneticPr fontId="1" type="noConversion"/>
  </si>
  <si>
    <t>严乔方，吴可帆，彭华，李超</t>
    <phoneticPr fontId="1" type="noConversion"/>
  </si>
  <si>
    <t>徐伟斌、陈浩、胡月亮、文安、黄荣裕、王正超</t>
    <phoneticPr fontId="1" type="noConversion"/>
  </si>
  <si>
    <t>张文平、曾清、易兰</t>
    <phoneticPr fontId="1" type="noConversion"/>
  </si>
  <si>
    <t>林秋妹、袁宇</t>
    <phoneticPr fontId="1" type="noConversion"/>
  </si>
  <si>
    <t>刘志、施伟强、王政博</t>
    <phoneticPr fontId="1" type="noConversion"/>
  </si>
  <si>
    <t>吴可帆</t>
    <phoneticPr fontId="1" type="noConversion"/>
  </si>
  <si>
    <t>叶伦灼</t>
    <phoneticPr fontId="1" type="noConversion"/>
  </si>
  <si>
    <t>胡琨、吕霞、何丽娟</t>
    <phoneticPr fontId="1" type="noConversion"/>
  </si>
  <si>
    <t>李艳、梁登攀、项鹏</t>
    <phoneticPr fontId="1" type="noConversion"/>
  </si>
  <si>
    <t>无</t>
    <phoneticPr fontId="1" type="noConversion"/>
  </si>
  <si>
    <t>石磊、刘稳</t>
    <phoneticPr fontId="1" type="noConversion"/>
  </si>
  <si>
    <t>曹永峰、黄炬亮</t>
    <phoneticPr fontId="1" type="noConversion"/>
  </si>
  <si>
    <t>E-TLTP-V2.11-2014-072</t>
    <phoneticPr fontId="1" type="noConversion"/>
  </si>
  <si>
    <t>E-TLTP-2014-065</t>
    <phoneticPr fontId="1" type="noConversion"/>
  </si>
  <si>
    <t>E-Futures-2014-063</t>
    <phoneticPr fontId="1" type="noConversion"/>
  </si>
  <si>
    <t>NA</t>
    <phoneticPr fontId="1" type="noConversion"/>
  </si>
  <si>
    <t>E-GTA_CETV1.0.1-2014-053</t>
    <phoneticPr fontId="1" type="noConversion"/>
  </si>
  <si>
    <t>E-GTA_BIBS V4.4</t>
    <phoneticPr fontId="1" type="noConversion"/>
  </si>
  <si>
    <t xml:space="preserve">期货投资分析教学系统是一款关于期货套利套保教学与实训的软件，集套利套保的基础理论与操作流程教学，套利套保的分阶段实训模拟交易与学生功课制作，教师打分与点评于一身。与传统的仅强调基础理论简单案例的期货套利教学不同，该产品通过实际气操作，让学生在复杂多变的市场环境中，灵活创新得使用各种期货品种进行套利套保，实现盈利。
    V1.1升级是和公共教学平台V1.1进行对接和对原有V1.0版本的细节调整和功能改动。
</t>
    <phoneticPr fontId="1" type="noConversion"/>
  </si>
  <si>
    <t>本项目为产品经理对原综合第三方物流平台 V2.1-仓储策略提出新增需求的升级项目，对之前V2.1的波次计算、二次分拣、容量计算、补货运算-补货量、拣货单、移位单、上架单、上架策略-按库存周转率、基础资料-储位、汇总订单拣取、配送路线分批、固定订单量分批、总合计量分批、拣货规则-边拣边分（捡取时分类）、树形菜单、手持RF调整等功能补充新增需求或实现方式，以期到企业级物流产品水平，推动物流产品向高端看齐。</t>
    <phoneticPr fontId="1" type="noConversion"/>
  </si>
  <si>
    <t>综合第三方V2.0（货代）接口升级</t>
    <phoneticPr fontId="1" type="noConversion"/>
  </si>
  <si>
    <t>针对V1.0版本的性能优化</t>
    <phoneticPr fontId="1" type="noConversion"/>
  </si>
  <si>
    <t>E-ITS-2014-049</t>
    <phoneticPr fontId="1" type="noConversion"/>
  </si>
  <si>
    <t>E-TLTP-2014-025</t>
    <phoneticPr fontId="1" type="noConversion"/>
  </si>
  <si>
    <t>报关报检是综合第三方物流实训平台的一个子模块，与货代、集装箱运输、堆场、海关都有关联，是货物进出口流程中最重要的一环之一。
主要功能包含有：出口报检、进口报检、出口报关、进口报关、报价协议、预报关面单、合并报关、转关等。
本模块需要合并到综合第三方物流实训平台中，已形成一个统一的实训平台，增强产品的整体竞争力。</t>
    <phoneticPr fontId="1" type="noConversion"/>
  </si>
  <si>
    <t>李艳、梁登攀、曹永峰、胡标炜</t>
    <phoneticPr fontId="1" type="noConversion"/>
  </si>
  <si>
    <t>E-ITS-2014-020</t>
    <phoneticPr fontId="1" type="noConversion"/>
  </si>
  <si>
    <t xml:space="preserve">石磊、汪磊、梁业灿 符飞勇
</t>
    <phoneticPr fontId="1" type="noConversion"/>
  </si>
  <si>
    <t>E-CETV1.0.1-2014-006</t>
    <phoneticPr fontId="1" type="noConversion"/>
  </si>
  <si>
    <t>无</t>
    <phoneticPr fontId="1" type="noConversion"/>
  </si>
  <si>
    <t>张永亮、李冬利、陈亚</t>
    <phoneticPr fontId="1" type="noConversion"/>
  </si>
  <si>
    <t>梁如、邹雄、陈敏兰</t>
    <phoneticPr fontId="1" type="noConversion"/>
  </si>
  <si>
    <t>杨辉、胡昆</t>
    <phoneticPr fontId="1" type="noConversion"/>
  </si>
  <si>
    <t>梁登攀</t>
    <phoneticPr fontId="1" type="noConversion"/>
  </si>
  <si>
    <t>李健华，彭浩，解兵，农祥姜</t>
    <phoneticPr fontId="1" type="noConversion"/>
  </si>
  <si>
    <t>汪正雄</t>
  </si>
  <si>
    <t>廖蓉，彭浩，解兵，农祥姜，刘书伟</t>
    <phoneticPr fontId="1" type="noConversion"/>
  </si>
  <si>
    <t>汪正雄、彭冬文、唐俊禹</t>
    <phoneticPr fontId="1" type="noConversion"/>
  </si>
  <si>
    <t>/</t>
    <phoneticPr fontId="1" type="noConversion"/>
  </si>
  <si>
    <t>向成</t>
    <phoneticPr fontId="1" type="noConversion"/>
  </si>
  <si>
    <t>卢凯航、马驰、宿峰、王新刚、梁燕、章雅卓、</t>
    <phoneticPr fontId="1" type="noConversion"/>
  </si>
  <si>
    <t>鄢长春、蒋健</t>
    <phoneticPr fontId="1" type="noConversion"/>
  </si>
  <si>
    <t>公共教学平台是一款通用平台，适用于事业部各类教学产品。
平台整合了教学类产品的普遍要求，有效解决：
1、教师使用软件进行教学的需求
2、在线优化考核需求
3、学生在线学习的需求
4、账号管理及资源管理的需求
产品使用模块化设计，清晰划分教师、学生及管理员角色，提供强大的管理功能，帮助学校进行高效的课程管理、教师管理、资源管理、学生管理等内容，构建信息化教学，提升教学实力</t>
    <phoneticPr fontId="1" type="noConversion"/>
  </si>
  <si>
    <t>高建云</t>
    <phoneticPr fontId="1" type="noConversion"/>
  </si>
  <si>
    <t>E－ECP-2014-039</t>
    <phoneticPr fontId="1" type="noConversion"/>
  </si>
  <si>
    <t>E－EESC＿2014-046</t>
    <phoneticPr fontId="1" type="noConversion"/>
  </si>
  <si>
    <t>E－MEC－2014-043</t>
    <phoneticPr fontId="1" type="noConversion"/>
  </si>
  <si>
    <t>B6</t>
  </si>
  <si>
    <t>B5</t>
  </si>
  <si>
    <t>B7</t>
  </si>
  <si>
    <t>B4</t>
  </si>
  <si>
    <t>B1</t>
  </si>
  <si>
    <t>B2</t>
  </si>
  <si>
    <t>B3</t>
  </si>
  <si>
    <t>C2</t>
  </si>
  <si>
    <t>C4</t>
  </si>
  <si>
    <t>项目情况简介</t>
    <phoneticPr fontId="1" type="noConversion"/>
  </si>
  <si>
    <t>进度偏差</t>
  </si>
  <si>
    <t>进度偏差得分</t>
  </si>
  <si>
    <t>QA审计问题</t>
  </si>
  <si>
    <t>QA审计问题得分</t>
  </si>
  <si>
    <t>成本偏差</t>
  </si>
  <si>
    <t>成本偏差得分</t>
  </si>
  <si>
    <t>流程符合度
(%)</t>
  </si>
  <si>
    <t>流程符合度得分</t>
  </si>
  <si>
    <t>额外分数</t>
  </si>
  <si>
    <t>项目质量分</t>
  </si>
  <si>
    <t>测试阶段缺陷密度</t>
    <phoneticPr fontId="1" type="noConversion"/>
  </si>
  <si>
    <t>国泰安经济金融建模实训平台V2.2</t>
    <phoneticPr fontId="1" type="noConversion"/>
  </si>
  <si>
    <t>顾秋艳</t>
    <phoneticPr fontId="4" type="noConversion"/>
  </si>
  <si>
    <t>方博</t>
    <phoneticPr fontId="4" type="noConversion"/>
  </si>
  <si>
    <t>国泰安经济金融建模实训平台V3.0</t>
    <phoneticPr fontId="1" type="noConversion"/>
  </si>
  <si>
    <t>国泰安量化舆情项目 V1.1</t>
    <phoneticPr fontId="1" type="noConversion"/>
  </si>
  <si>
    <t>王筠青</t>
    <phoneticPr fontId="4" type="noConversion"/>
  </si>
  <si>
    <t>尤振峰</t>
    <phoneticPr fontId="4" type="noConversion"/>
  </si>
  <si>
    <t>Q产品库 V2.1</t>
    <phoneticPr fontId="1" type="noConversion"/>
  </si>
  <si>
    <t>邓先华</t>
    <phoneticPr fontId="4" type="noConversion"/>
  </si>
  <si>
    <t>蒋申元</t>
    <phoneticPr fontId="4" type="noConversion"/>
  </si>
  <si>
    <t>国泰安CSMAR 库升级 V3.0</t>
    <phoneticPr fontId="1" type="noConversion"/>
  </si>
  <si>
    <t>屠莉</t>
    <phoneticPr fontId="4" type="noConversion"/>
  </si>
  <si>
    <t>陆美芳</t>
    <phoneticPr fontId="4" type="noConversion"/>
  </si>
  <si>
    <t>国泰安中心库拆分V1.0</t>
    <phoneticPr fontId="1" type="noConversion"/>
  </si>
  <si>
    <t>/</t>
    <phoneticPr fontId="4" type="noConversion"/>
  </si>
  <si>
    <t>张岩生</t>
    <phoneticPr fontId="4" type="noConversion"/>
  </si>
  <si>
    <t>国泰安Q-QDB V1.4</t>
    <phoneticPr fontId="1" type="noConversion"/>
  </si>
  <si>
    <t>李昊</t>
    <phoneticPr fontId="4" type="noConversion"/>
  </si>
  <si>
    <t>唐杰</t>
    <phoneticPr fontId="4" type="noConversion"/>
  </si>
  <si>
    <t>国泰安实时行情系统软件(QTS) V1.8</t>
    <phoneticPr fontId="1" type="noConversion"/>
  </si>
  <si>
    <t>宋朋臻</t>
    <phoneticPr fontId="4" type="noConversion"/>
  </si>
  <si>
    <t>国泰安金融信息终端(NT) V1.0</t>
    <phoneticPr fontId="1" type="noConversion"/>
  </si>
  <si>
    <t>叶弘柿</t>
    <phoneticPr fontId="4" type="noConversion"/>
  </si>
  <si>
    <t>郝煜</t>
    <phoneticPr fontId="4" type="noConversion"/>
  </si>
  <si>
    <t>国泰安宽平台终端 (iQuant) V1.0</t>
    <phoneticPr fontId="1" type="noConversion"/>
  </si>
  <si>
    <t>杨波</t>
    <phoneticPr fontId="4" type="noConversion"/>
  </si>
  <si>
    <t>刘志</t>
    <phoneticPr fontId="4" type="noConversion"/>
  </si>
  <si>
    <t>虚拟交易所运维项目 V1.0</t>
    <phoneticPr fontId="1" type="noConversion"/>
  </si>
  <si>
    <t>杨恋虹</t>
    <phoneticPr fontId="4" type="noConversion"/>
  </si>
  <si>
    <t>梁健腾</t>
    <phoneticPr fontId="4" type="noConversion"/>
  </si>
  <si>
    <t>虚拟交易所资金检查工具项目 V1.0</t>
    <phoneticPr fontId="1" type="noConversion"/>
  </si>
  <si>
    <t>国泰安易教育平台V2.2</t>
    <phoneticPr fontId="1" type="noConversion"/>
  </si>
  <si>
    <t>西南交大虚拟交大仿真实验平台 V1.0</t>
    <phoneticPr fontId="1" type="noConversion"/>
  </si>
  <si>
    <t>胡娟</t>
    <phoneticPr fontId="4" type="noConversion"/>
  </si>
  <si>
    <t>陈致强</t>
    <phoneticPr fontId="4" type="noConversion"/>
  </si>
  <si>
    <t>数字化教学平台_基础教育版V1.0</t>
    <phoneticPr fontId="1" type="noConversion"/>
  </si>
  <si>
    <t>王连春</t>
    <phoneticPr fontId="4" type="noConversion"/>
  </si>
  <si>
    <t>国泰安数字化校园系统软件 V2.0</t>
    <phoneticPr fontId="1" type="noConversion"/>
  </si>
  <si>
    <t>周海涛</t>
    <phoneticPr fontId="4" type="noConversion"/>
  </si>
  <si>
    <t>咸文川</t>
    <phoneticPr fontId="4" type="noConversion"/>
  </si>
  <si>
    <t>国泰安综合第三方物流实训平台 V1.1</t>
    <phoneticPr fontId="1" type="noConversion"/>
  </si>
  <si>
    <t>万霞光</t>
    <phoneticPr fontId="4" type="noConversion"/>
  </si>
  <si>
    <t xml:space="preserve"> </t>
    <phoneticPr fontId="4" type="noConversion"/>
  </si>
  <si>
    <t>国泰安综合第三方物流实训平台 V2.0</t>
    <phoneticPr fontId="1" type="noConversion"/>
  </si>
  <si>
    <t>刘阳</t>
    <phoneticPr fontId="4" type="noConversion"/>
  </si>
  <si>
    <t>杨辉</t>
    <phoneticPr fontId="4" type="noConversion"/>
  </si>
  <si>
    <t>国泰安经管跨专业综合实践平台V 1.0</t>
    <phoneticPr fontId="1" type="noConversion"/>
  </si>
  <si>
    <t>王兆辉</t>
    <phoneticPr fontId="4" type="noConversion"/>
  </si>
  <si>
    <t>国泰安计算机岗位实训平台 V1.0</t>
    <phoneticPr fontId="1" type="noConversion"/>
  </si>
  <si>
    <t>赵东初</t>
    <phoneticPr fontId="4" type="noConversion"/>
  </si>
  <si>
    <t>谭炳炎</t>
    <phoneticPr fontId="4" type="noConversion"/>
  </si>
  <si>
    <t>国泰安考试系统 V1.1</t>
    <phoneticPr fontId="1" type="noConversion"/>
  </si>
  <si>
    <t>华双</t>
    <phoneticPr fontId="4" type="noConversion"/>
  </si>
  <si>
    <t>国泰安期货投资分析教学系统(交易系统)</t>
    <phoneticPr fontId="1" type="noConversion"/>
  </si>
  <si>
    <t>丁晟昕</t>
    <phoneticPr fontId="4" type="noConversion"/>
  </si>
  <si>
    <t>李健华</t>
    <phoneticPr fontId="4" type="noConversion"/>
  </si>
  <si>
    <t>国泰安投资理财教学系统 V1.1</t>
    <phoneticPr fontId="1" type="noConversion"/>
  </si>
  <si>
    <t>张彤彤</t>
    <phoneticPr fontId="4" type="noConversion"/>
  </si>
  <si>
    <t>彭汉生</t>
    <phoneticPr fontId="4" type="noConversion"/>
  </si>
  <si>
    <t>国泰安商业银行综合业务教学软件 V4.2</t>
    <phoneticPr fontId="1" type="noConversion"/>
  </si>
  <si>
    <t>彭振飞</t>
    <phoneticPr fontId="4" type="noConversion"/>
  </si>
  <si>
    <t>蔡俊喜</t>
    <phoneticPr fontId="4" type="noConversion"/>
  </si>
  <si>
    <t xml:space="preserve">国泰安3D金融教学平台 V2.0    </t>
    <phoneticPr fontId="1" type="noConversion"/>
  </si>
  <si>
    <t>邹世俊</t>
    <phoneticPr fontId="4" type="noConversion"/>
  </si>
  <si>
    <t>徐庆</t>
    <phoneticPr fontId="4" type="noConversion"/>
  </si>
  <si>
    <t>3D虚拟实训平台--(科鲁兹变速器) V1.1</t>
    <phoneticPr fontId="1" type="noConversion"/>
  </si>
  <si>
    <t>姚伟杰</t>
    <phoneticPr fontId="4" type="noConversion"/>
  </si>
  <si>
    <t>申安国</t>
    <phoneticPr fontId="4" type="noConversion"/>
  </si>
  <si>
    <t>3D虚拟实训平台--(物流叉车) V1.2</t>
    <phoneticPr fontId="1" type="noConversion"/>
  </si>
  <si>
    <t>周轶</t>
    <phoneticPr fontId="4" type="noConversion"/>
  </si>
  <si>
    <t>3D虚拟实训平台--(教学系统模型)  V1.0</t>
    <phoneticPr fontId="1" type="noConversion"/>
  </si>
  <si>
    <t>上海-工商信息学校精品课程网站 V1.0</t>
    <phoneticPr fontId="1" type="noConversion"/>
  </si>
  <si>
    <t>李立安</t>
    <phoneticPr fontId="4" type="noConversion"/>
  </si>
  <si>
    <t>张迎旭</t>
    <phoneticPr fontId="4" type="noConversion"/>
  </si>
  <si>
    <t>唐山-工业职业技术学院精品课程  V1.0</t>
    <phoneticPr fontId="1" type="noConversion"/>
  </si>
  <si>
    <t>李巧巧</t>
    <phoneticPr fontId="4" type="noConversion"/>
  </si>
  <si>
    <t>谢英</t>
    <phoneticPr fontId="4" type="noConversion"/>
  </si>
  <si>
    <t>淮南-职校实训课程建设 V1.0</t>
    <phoneticPr fontId="1" type="noConversion"/>
  </si>
  <si>
    <t>四川-商业服务学校电子商务专业核心与精品课程 V1.0</t>
    <phoneticPr fontId="1" type="noConversion"/>
  </si>
  <si>
    <t>赵淑真</t>
    <phoneticPr fontId="4" type="noConversion"/>
  </si>
  <si>
    <t>张源</t>
    <phoneticPr fontId="4" type="noConversion"/>
  </si>
  <si>
    <t>珠海-职旅游新天地网站 V1.0</t>
    <phoneticPr fontId="1" type="noConversion"/>
  </si>
  <si>
    <t>吴义强</t>
    <phoneticPr fontId="4" type="noConversion"/>
  </si>
  <si>
    <t>学前教育专业资源开发-(蝈蝈和蛐蛐儿说大话)动画V1.0</t>
    <phoneticPr fontId="1" type="noConversion"/>
  </si>
  <si>
    <t>江雯琦</t>
    <phoneticPr fontId="4" type="noConversion"/>
  </si>
  <si>
    <t>国泰安官方网站-易系列项目 V1.0</t>
    <phoneticPr fontId="1" type="noConversion"/>
  </si>
  <si>
    <t>磐华义正网站项目 V1.0</t>
    <phoneticPr fontId="1" type="noConversion"/>
  </si>
  <si>
    <t>Flas阅讯器,屏幕录像IE插件 ,屏幕监控IE插件,Flash生成器开发</t>
    <phoneticPr fontId="1" type="noConversion"/>
  </si>
  <si>
    <t>国泰安集团网站项目 V1.0</t>
    <phoneticPr fontId="1" type="noConversion"/>
  </si>
  <si>
    <t>陈嵩</t>
    <phoneticPr fontId="4" type="noConversion"/>
  </si>
  <si>
    <t>市场通运维项目V1.0</t>
    <phoneticPr fontId="1" type="noConversion"/>
  </si>
  <si>
    <t>周志永</t>
    <phoneticPr fontId="4" type="noConversion"/>
  </si>
  <si>
    <t>冯天星</t>
    <phoneticPr fontId="4" type="noConversion"/>
  </si>
  <si>
    <t>郑州航院商品流通数据库</t>
    <phoneticPr fontId="1" type="noConversion"/>
  </si>
  <si>
    <t>陈芳</t>
    <phoneticPr fontId="4" type="noConversion"/>
  </si>
  <si>
    <t>杨振宪</t>
    <phoneticPr fontId="4" type="noConversion"/>
  </si>
  <si>
    <t>国泰安主减速器3D仿真拆装软件V 1.3</t>
    <phoneticPr fontId="1" type="noConversion"/>
  </si>
  <si>
    <t>国泰安横县茉莉花种植与加工软件V1.0</t>
    <phoneticPr fontId="1" type="noConversion"/>
  </si>
  <si>
    <t>黄洪富</t>
    <phoneticPr fontId="4" type="noConversion"/>
  </si>
  <si>
    <t>吕佳沛</t>
    <phoneticPr fontId="4" type="noConversion"/>
  </si>
  <si>
    <t>国泰安网络大学平台项目</t>
    <phoneticPr fontId="1" type="noConversion"/>
  </si>
  <si>
    <t>陈颖</t>
    <phoneticPr fontId="4" type="noConversion"/>
  </si>
  <si>
    <t>冯楚福</t>
    <phoneticPr fontId="4" type="noConversion"/>
  </si>
  <si>
    <t>国泰安公共教学平台V1.0</t>
    <phoneticPr fontId="1" type="noConversion"/>
  </si>
  <si>
    <t>黄黄灏</t>
    <phoneticPr fontId="4" type="noConversion"/>
  </si>
  <si>
    <t>张永亮</t>
    <phoneticPr fontId="4" type="noConversion"/>
  </si>
  <si>
    <t>中山市技师学院示范校资源建设</t>
    <phoneticPr fontId="1" type="noConversion"/>
  </si>
  <si>
    <t>苗波涛</t>
    <phoneticPr fontId="4" type="noConversion"/>
  </si>
  <si>
    <t>吴书</t>
    <phoneticPr fontId="4" type="noConversion"/>
  </si>
  <si>
    <t>鹤壁工业中专精品课程</t>
    <phoneticPr fontId="1" type="noConversion"/>
  </si>
  <si>
    <t>李恒鑫</t>
    <phoneticPr fontId="4" type="noConversion"/>
  </si>
  <si>
    <t>鄂敏、张迎旭</t>
    <phoneticPr fontId="4" type="noConversion"/>
  </si>
  <si>
    <t>数字化教学平台_基础教育版V1.1</t>
    <phoneticPr fontId="1" type="noConversion"/>
  </si>
  <si>
    <t>徐锡俭</t>
    <phoneticPr fontId="4" type="noConversion"/>
  </si>
  <si>
    <t>宽网站改版项目V1.0</t>
    <phoneticPr fontId="1" type="noConversion"/>
  </si>
  <si>
    <t>吴志元</t>
    <phoneticPr fontId="4" type="noConversion"/>
  </si>
  <si>
    <t>国泰安实时行情系统V1.8</t>
    <phoneticPr fontId="1" type="noConversion"/>
  </si>
  <si>
    <t>李昊</t>
    <phoneticPr fontId="4" type="noConversion"/>
  </si>
  <si>
    <t>宋朋臻</t>
    <phoneticPr fontId="4" type="noConversion"/>
  </si>
  <si>
    <t>高频数据应用终端V1.0</t>
    <phoneticPr fontId="1" type="noConversion"/>
  </si>
  <si>
    <t>黄远飞</t>
    <phoneticPr fontId="4" type="noConversion"/>
  </si>
  <si>
    <t>李勇</t>
    <phoneticPr fontId="4" type="noConversion"/>
  </si>
  <si>
    <t>行情实时服务系统2.0</t>
    <phoneticPr fontId="1" type="noConversion"/>
  </si>
  <si>
    <t>李倬</t>
    <phoneticPr fontId="4" type="noConversion"/>
  </si>
  <si>
    <t>李琼雄</t>
    <phoneticPr fontId="4" type="noConversion"/>
  </si>
  <si>
    <t>QDB V1.5</t>
    <phoneticPr fontId="1" type="noConversion"/>
  </si>
  <si>
    <t>唐杰</t>
    <phoneticPr fontId="4" type="noConversion"/>
  </si>
  <si>
    <t>国泰安中心库系统软件V2.2</t>
    <phoneticPr fontId="1" type="noConversion"/>
  </si>
  <si>
    <t>刘冬梅</t>
    <phoneticPr fontId="4" type="noConversion"/>
  </si>
  <si>
    <t>方博</t>
    <phoneticPr fontId="4" type="noConversion"/>
  </si>
  <si>
    <t>杨宇宽</t>
    <phoneticPr fontId="4" type="noConversion"/>
  </si>
  <si>
    <t>沈腾飞</t>
    <phoneticPr fontId="4" type="noConversion"/>
  </si>
  <si>
    <t>经济金融建模实训平台V3.1</t>
    <phoneticPr fontId="1" type="noConversion"/>
  </si>
  <si>
    <t>尤振丰</t>
    <phoneticPr fontId="4" type="noConversion"/>
  </si>
  <si>
    <t>西南交大虚拟交大仿真实验平台 V1.1</t>
    <phoneticPr fontId="1" type="noConversion"/>
  </si>
  <si>
    <t>朱峰</t>
    <phoneticPr fontId="4" type="noConversion"/>
  </si>
  <si>
    <t>陈鹏</t>
    <phoneticPr fontId="4" type="noConversion"/>
  </si>
  <si>
    <t>黄睿</t>
    <phoneticPr fontId="4" type="noConversion"/>
  </si>
  <si>
    <t>国泰安数字化教学平台_职教版 V1.2</t>
    <phoneticPr fontId="1" type="noConversion"/>
  </si>
  <si>
    <t>李胜宾</t>
    <phoneticPr fontId="4" type="noConversion"/>
  </si>
  <si>
    <t>国泰安创业大赛网 V2.0</t>
    <phoneticPr fontId="1" type="noConversion"/>
  </si>
  <si>
    <t>涂彦杰</t>
    <phoneticPr fontId="4" type="noConversion"/>
  </si>
  <si>
    <t>梁朝罡</t>
    <phoneticPr fontId="4" type="noConversion"/>
  </si>
  <si>
    <t>国泰安数字化校园-中山沙溪理工V1.0</t>
    <phoneticPr fontId="1" type="noConversion"/>
  </si>
  <si>
    <t>国泰安数字化教学平台_职教版 V1.3</t>
    <phoneticPr fontId="1" type="noConversion"/>
  </si>
  <si>
    <t>黎福天</t>
    <phoneticPr fontId="4" type="noConversion"/>
  </si>
  <si>
    <t>国泰安数字化教学平台_基教版 V1.2</t>
    <phoneticPr fontId="1" type="noConversion"/>
  </si>
  <si>
    <t>国泰安数字化教学平台_职教版 V1.1.1</t>
    <phoneticPr fontId="1" type="noConversion"/>
  </si>
  <si>
    <t>国泰安数字化教学平台_职教版 V1.1.3</t>
    <phoneticPr fontId="1" type="noConversion"/>
  </si>
  <si>
    <t>国泰安资源中V1.0</t>
    <phoneticPr fontId="1" type="noConversion"/>
  </si>
  <si>
    <t>代学林</t>
    <phoneticPr fontId="4" type="noConversion"/>
  </si>
  <si>
    <t>彭荣荣</t>
    <phoneticPr fontId="4" type="noConversion"/>
  </si>
  <si>
    <t>国泰安NT v1.1</t>
    <phoneticPr fontId="1" type="noConversion"/>
  </si>
  <si>
    <t>蒋丹丹</t>
    <phoneticPr fontId="4" type="noConversion"/>
  </si>
  <si>
    <t>国泰安iQuant宽终端 V1.2</t>
    <phoneticPr fontId="1" type="noConversion"/>
  </si>
  <si>
    <t>国泰安QIA宽研究平台 V1.2</t>
    <phoneticPr fontId="1" type="noConversion"/>
  </si>
  <si>
    <t>张富铭</t>
    <phoneticPr fontId="4" type="noConversion"/>
  </si>
  <si>
    <t>国泰安iQuant宽终端 V2.0</t>
    <phoneticPr fontId="1" type="noConversion"/>
  </si>
  <si>
    <t>施伟强</t>
    <phoneticPr fontId="4" type="noConversion"/>
  </si>
  <si>
    <t>毛年</t>
    <phoneticPr fontId="4" type="noConversion"/>
  </si>
  <si>
    <t>综合第三方物流实训平台V2.0</t>
    <phoneticPr fontId="1" type="noConversion"/>
  </si>
  <si>
    <t>综合第三方物流实训平台V2.0.1</t>
    <phoneticPr fontId="1" type="noConversion"/>
  </si>
  <si>
    <t>祝向东</t>
    <phoneticPr fontId="4" type="noConversion"/>
  </si>
  <si>
    <t>综合第三方物流实训平台V2.1</t>
    <phoneticPr fontId="1" type="noConversion"/>
  </si>
  <si>
    <t>综合第三方物流实训平台V2.1.1</t>
    <phoneticPr fontId="1" type="noConversion"/>
  </si>
  <si>
    <t>汪明桦</t>
    <phoneticPr fontId="4" type="noConversion"/>
  </si>
  <si>
    <t>李盛</t>
    <phoneticPr fontId="4" type="noConversion"/>
  </si>
  <si>
    <t>综合第三方物流实训平台V3.0</t>
    <phoneticPr fontId="1" type="noConversion"/>
  </si>
  <si>
    <t>期货投资分析教学系统V1.0</t>
    <phoneticPr fontId="1" type="noConversion"/>
  </si>
  <si>
    <t>期货投资分析教学系统V1.1</t>
    <phoneticPr fontId="1" type="noConversion"/>
  </si>
  <si>
    <t>姚凯</t>
    <phoneticPr fontId="4" type="noConversion"/>
  </si>
  <si>
    <t>公共教学平台V1.0</t>
    <phoneticPr fontId="1" type="noConversion"/>
  </si>
  <si>
    <t>黄灏</t>
    <phoneticPr fontId="4" type="noConversion"/>
  </si>
  <si>
    <t>公共教学平台V1.0.1</t>
    <phoneticPr fontId="1" type="noConversion"/>
  </si>
  <si>
    <t>3D金融实训平台V2.0</t>
    <phoneticPr fontId="1" type="noConversion"/>
  </si>
  <si>
    <t>邹俊圣</t>
    <phoneticPr fontId="4" type="noConversion"/>
  </si>
  <si>
    <t>电子商务大赛报名平台 V1.0</t>
    <phoneticPr fontId="1" type="noConversion"/>
  </si>
  <si>
    <t>创业就业事业部官网 V1.0</t>
    <phoneticPr fontId="1" type="noConversion"/>
  </si>
  <si>
    <t>李雪玲</t>
    <phoneticPr fontId="4" type="noConversion"/>
  </si>
  <si>
    <t>创业大赛官网 V1.0</t>
    <phoneticPr fontId="1" type="noConversion"/>
  </si>
  <si>
    <t>珠海一职职教集团网站建设项目</t>
    <phoneticPr fontId="1" type="noConversion"/>
  </si>
  <si>
    <t>瓯海职专-创业学院网站</t>
    <phoneticPr fontId="1" type="noConversion"/>
  </si>
  <si>
    <t>吴尚立</t>
    <phoneticPr fontId="4" type="noConversion"/>
  </si>
  <si>
    <t>谢奕钊</t>
    <phoneticPr fontId="4" type="noConversion"/>
  </si>
  <si>
    <t>微型</t>
  </si>
  <si>
    <t>普通</t>
  </si>
  <si>
    <t>大型</t>
  </si>
  <si>
    <t>A2</t>
    <phoneticPr fontId="4" type="noConversion"/>
  </si>
  <si>
    <t>A1</t>
    <phoneticPr fontId="4" type="noConversion"/>
  </si>
  <si>
    <t>A10</t>
    <phoneticPr fontId="4" type="noConversion"/>
  </si>
  <si>
    <t>/</t>
    <phoneticPr fontId="4" type="noConversion"/>
  </si>
  <si>
    <t>运维/补丁</t>
  </si>
  <si>
    <t>陈婷</t>
    <phoneticPr fontId="4" type="noConversion"/>
  </si>
  <si>
    <t>24.2/SFP</t>
    <phoneticPr fontId="4" type="noConversion"/>
  </si>
  <si>
    <r>
      <t>数字化教学平台职教版</t>
    </r>
    <r>
      <rPr>
        <sz val="10"/>
        <color rgb="FF000000"/>
        <rFont val="宋体"/>
        <family val="3"/>
        <charset val="134"/>
        <scheme val="minor"/>
      </rPr>
      <t>V1.2.1</t>
    </r>
    <phoneticPr fontId="1" type="noConversion"/>
  </si>
  <si>
    <r>
      <t>数字化教学平台职教版V1.2.1</t>
    </r>
    <r>
      <rPr>
        <sz val="10"/>
        <color rgb="FF000000"/>
        <rFont val="宋体"/>
        <family val="3"/>
        <charset val="134"/>
      </rPr>
      <t>（珠海一职）</t>
    </r>
    <phoneticPr fontId="1" type="noConversion"/>
  </si>
  <si>
    <t>谢奕钊、丁迅、黄宇君、周文杰、黎福天、安勇</t>
    <phoneticPr fontId="1" type="noConversion"/>
  </si>
  <si>
    <t>李东方、张雨、陈冰钧</t>
    <phoneticPr fontId="1" type="noConversion"/>
  </si>
  <si>
    <t>答旭、雷淑娟、陈鹏</t>
    <phoneticPr fontId="1" type="noConversion"/>
  </si>
  <si>
    <t>王发、申海俊</t>
    <phoneticPr fontId="1" type="noConversion"/>
  </si>
  <si>
    <t>陈鹏</t>
    <phoneticPr fontId="4" type="noConversion"/>
  </si>
  <si>
    <t xml:space="preserve">数字化教学平台职教版V1.3.1 </t>
    <phoneticPr fontId="1" type="noConversion"/>
  </si>
  <si>
    <t>暂停</t>
  </si>
  <si>
    <t>Q_datacenter_2014_043</t>
    <phoneticPr fontId="4" type="noConversion"/>
  </si>
  <si>
    <t>A3</t>
    <phoneticPr fontId="4" type="noConversion"/>
  </si>
  <si>
    <t>中心库系统软件v2.2.4</t>
    <phoneticPr fontId="4" type="noConversion"/>
  </si>
  <si>
    <t>主要修复V2.2遗留bug</t>
    <phoneticPr fontId="4" type="noConversion"/>
  </si>
  <si>
    <t>陈秋丽</t>
    <phoneticPr fontId="4" type="noConversion"/>
  </si>
  <si>
    <t>仇军</t>
    <phoneticPr fontId="4" type="noConversion"/>
  </si>
  <si>
    <t>仇军、郑创坤</t>
    <phoneticPr fontId="4" type="noConversion"/>
  </si>
  <si>
    <t>邹俊圣、郭瑶瑶</t>
    <phoneticPr fontId="4" type="noConversion"/>
  </si>
  <si>
    <t>莫伟伟</t>
    <phoneticPr fontId="4" type="noConversion"/>
  </si>
  <si>
    <t>吴子文</t>
    <phoneticPr fontId="4" type="noConversion"/>
  </si>
  <si>
    <t>Q-TAQ_2014-098</t>
    <phoneticPr fontId="4" type="noConversion"/>
  </si>
  <si>
    <t>原有的高频数据生产系统不能满足生产上交所Level-1个股期权、中金所Level-2股指期权、大商所Level-1商品期权、大商所夜盘数据以及郑商所夜盘数据（以下简称期权和夜盘）等高频数据的要求，故需要在现有系统的基础上依据数据部的新需求进行系统改进。</t>
    <phoneticPr fontId="4" type="noConversion"/>
  </si>
  <si>
    <t>冼学深</t>
    <phoneticPr fontId="4" type="noConversion"/>
  </si>
  <si>
    <t>张勇1</t>
    <phoneticPr fontId="4" type="noConversion"/>
  </si>
  <si>
    <t>张勇，林叶挺，张义金，毕传鹏</t>
    <phoneticPr fontId="4" type="noConversion"/>
  </si>
  <si>
    <t>苏鹏，黄志成，王祥，钟水珍，蒋灿</t>
    <phoneticPr fontId="4" type="noConversion"/>
  </si>
  <si>
    <t>Q-QDB-2014-090</t>
    <phoneticPr fontId="4" type="noConversion"/>
  </si>
  <si>
    <t>A4</t>
    <phoneticPr fontId="4" type="noConversion"/>
  </si>
  <si>
    <t>QDB V1.7 主要实现国内六大交易所L1分笔数据、1分时、5分时、15分时、30分时、60分时、日、周、月、季、年数据订阅（最新数据推送）、提取功能；定制项目；</t>
    <phoneticPr fontId="4" type="noConversion"/>
  </si>
  <si>
    <t>何伟</t>
    <phoneticPr fontId="4" type="noConversion"/>
  </si>
  <si>
    <t>唐杰</t>
    <phoneticPr fontId="4" type="noConversion"/>
  </si>
  <si>
    <t>叶伟林 李锐剑 余振洋 杨涛 罗宇哲 冯伟灿</t>
    <phoneticPr fontId="4" type="noConversion"/>
  </si>
  <si>
    <t>夏亚红 吴晓雅 石川 蒋伦</t>
    <phoneticPr fontId="4" type="noConversion"/>
  </si>
  <si>
    <t>Q-CSMAR Solution-2014-071</t>
    <phoneticPr fontId="4" type="noConversion"/>
  </si>
  <si>
    <t xml:space="preserve">GTA跨专业经管综合实践平台以制造业为核心，由多名学生组成一家制造型企业，同时在生产型企业外围由学生模拟上游原料供应商及下游客户销售渠道，以第三方物流行业为联系，组成完整的行业链条。同时设立在行业中模拟设立商业银行、工商局、税务局、海关等机构，每家机构都由学生模拟经营，学习不同的业务知识，共同模拟完整的制造行业环境业态，全面模拟企业内外部环境运营。
产品包含学生实践平台、教师管理员端、教学管理员端、制造业公司、工商管理注册软件、商业银行软件、网上银行实训系统、第三方物流软件。其中学生实践平台、教师管理员端、教学管理员端需全新开发，开发完成后，能统一登录公司管理注册软件、商业银行软件、网上银行实训系统、第三方物流软件。
时间目标：
（1）2013.12.27完成《GTA跨专业经管综合实践平台可行性报告》、《GTA跨专业经管综合实践平台立项报告》、《GTA跨专业经管综合实践平台客户需求说明书》、原型设计、详细数据流图；
（2）2014.12.30-2014.7.11完成第一阶段需求分析、需求设计、编码和测试；
（3）2014.10.17前完成全版本需求分析、需求设计、编码和测试；
（4）2014.10.22完成《验收报告》，实现项目验收。
成本目标：
含开发成本690000元，销售成本40000元，运维成本45000元，其他成本45000元，合计820000元。
质量目标：
（1）共性质量目标
本版本规划的产品需求100%实现；
严重及严重级别以上缺陷解决率必须达到100%。
</t>
    <phoneticPr fontId="4" type="noConversion"/>
  </si>
  <si>
    <t>物流商贸事业部首款面向本科高校的算法规划类产品，主要面对交通、物流工程、物流管理专业本科阶段学生；整个系统采用B/S架构进行开发。内部集成有公司自主研发的数种先进VRP算法并内嵌具有高度互动性的GIS地图系统；系统同时支持教学一体化功能，教师可以指定学生发布实验任务并监控每一位学生的试验任务执行情况；对于研究人员来说，系统中允许研究人员将参数设置以方案形式打包保存到本地，或分发给研究团队成员进行演算。
系统同时提供了实时监控功能和第三方通用标准接口，能够灵活地与其他第三方物流作业系统进行对接形成整体方案并以打包销售方式交付给客户。</t>
    <phoneticPr fontId="1" type="noConversion"/>
  </si>
  <si>
    <t>/</t>
    <phoneticPr fontId="4" type="noConversion"/>
  </si>
  <si>
    <t>/</t>
    <phoneticPr fontId="1" type="noConversion"/>
  </si>
  <si>
    <t>周轶</t>
    <phoneticPr fontId="1" type="noConversion"/>
  </si>
  <si>
    <t>王龙</t>
    <phoneticPr fontId="1" type="noConversion"/>
  </si>
  <si>
    <t>无</t>
    <phoneticPr fontId="1" type="noConversion"/>
  </si>
  <si>
    <t>徐王芬</t>
    <phoneticPr fontId="1" type="noConversion"/>
  </si>
  <si>
    <t>李佳娜、唐从峰、凌中慧、贺彬</t>
    <phoneticPr fontId="1" type="noConversion"/>
  </si>
  <si>
    <t>李飞、吴育湖、洪英杰</t>
    <phoneticPr fontId="1" type="noConversion"/>
  </si>
  <si>
    <t>叶伦灼</t>
    <phoneticPr fontId="1" type="noConversion"/>
  </si>
  <si>
    <t>智能规划系统V1.1项目，是在智能规划系统V1.0项目基础上的升级项目。该项目主要将研发车载终端设备及传感器设备互联，并对车载终端软件进行研发，并通过报文通讯形式与智能运输规划系统V1.0之间做数据同步;作为完整ITS平台的一部分，智能运输规划系统项目将作为V1.0项目的延伸来进行设计开发。</t>
    <phoneticPr fontId="1" type="noConversion"/>
  </si>
  <si>
    <t>李佳娜、唐从峰、潘盛平、黄江</t>
    <phoneticPr fontId="1" type="noConversion"/>
  </si>
  <si>
    <t>E-TLTP-2014-070</t>
    <phoneticPr fontId="1" type="noConversion"/>
  </si>
  <si>
    <t xml:space="preserve">综合第三方物流实训平台 V4.0是综合第三方物流实训平台的一个子模块，丰富整个平台的功能，提升综合第三方物流实训平台的整个竞争力。
V4.0主要包括二个功能模块：集装箱运输、堆场管理;
   1.集装箱运输：主要涉及这几方面的业务：进口、出口、移动及内贸等业务;
主要功能以单据为载体，体现集装箱运输的特点比如运输订单、托运单、调度单、排车单、回单、报销单等;更具有可操作性;
   2.堆场管理： 
  主要与集装箱运输紧密结合，形成一个闭环。
  主要的功能包括：预约计划、进出场登记、箱位图、修箱、移箱、销箱、等涉及堆场管理的相关业务。
</t>
    <phoneticPr fontId="1" type="noConversion"/>
  </si>
  <si>
    <t>祝向东</t>
    <phoneticPr fontId="1" type="noConversion"/>
  </si>
  <si>
    <t>杨辉</t>
    <phoneticPr fontId="1" type="noConversion"/>
  </si>
  <si>
    <t>向成</t>
    <phoneticPr fontId="1" type="noConversion"/>
  </si>
  <si>
    <t>陈文吉、胡昆、吕霞、汪磊、刘康、梁业灿、符飞勇</t>
    <phoneticPr fontId="1" type="noConversion"/>
  </si>
  <si>
    <t>张红昌、黄星、黄炬亮、胡标炜、盘文武、梁登攀</t>
    <phoneticPr fontId="1" type="noConversion"/>
  </si>
  <si>
    <t>在V4.3的基础上新增实现外币结售汇、待客套汇功能，同时修复外币账户开户BUG，以及实现兰花一卡通卡库自动生成功能</t>
    <phoneticPr fontId="1" type="noConversion"/>
  </si>
  <si>
    <t>陈静波</t>
    <phoneticPr fontId="1" type="noConversion"/>
  </si>
  <si>
    <t>蔡俊喜</t>
    <phoneticPr fontId="1" type="noConversion"/>
  </si>
  <si>
    <t>陈思捷，佘轴，赵洪臣，聂梁，赵二元</t>
    <phoneticPr fontId="1" type="noConversion"/>
  </si>
  <si>
    <t>陈坤英、吴妍、蒋健</t>
    <phoneticPr fontId="1" type="noConversion"/>
  </si>
  <si>
    <t>E-GTA_BIBS V4.4.1-2014-9-12</t>
    <phoneticPr fontId="1" type="noConversion"/>
  </si>
  <si>
    <t>国泰安商业银行综合业务教学软件 V4.4.1</t>
    <phoneticPr fontId="1" type="noConversion"/>
  </si>
  <si>
    <t>本项目主要是修复产品固有的110个缺陷</t>
    <phoneticPr fontId="1" type="noConversion"/>
  </si>
  <si>
    <t>陈思捷</t>
    <phoneticPr fontId="1" type="noConversion"/>
  </si>
  <si>
    <t>赵二元、魏佳良、聂梁、周洪臣、佘州</t>
    <phoneticPr fontId="1" type="noConversion"/>
  </si>
  <si>
    <t>陈坤英、李佳</t>
    <phoneticPr fontId="1" type="noConversion"/>
  </si>
  <si>
    <t>E-GIS_TROS V1.0.1-2014-095</t>
    <phoneticPr fontId="1" type="noConversion"/>
  </si>
  <si>
    <t>GIS运输配送路径优化 V1.0.1</t>
    <phoneticPr fontId="1" type="noConversion"/>
  </si>
  <si>
    <t>主要是做地图替换</t>
    <phoneticPr fontId="1" type="noConversion"/>
  </si>
  <si>
    <t>唐从峰</t>
    <phoneticPr fontId="1" type="noConversion"/>
  </si>
  <si>
    <t>王龙、李佳娜</t>
    <phoneticPr fontId="1" type="noConversion"/>
  </si>
  <si>
    <t>冯萍、吴育湖</t>
    <phoneticPr fontId="1" type="noConversion"/>
  </si>
  <si>
    <t>CM_GIS_V1.2.1-2014-0-91</t>
    <phoneticPr fontId="1" type="noConversion"/>
  </si>
  <si>
    <t>商品地理信息系统 V1.2.1</t>
    <phoneticPr fontId="1" type="noConversion"/>
  </si>
  <si>
    <t>通过将原有电子地图由谷歌地图替换为MAPABC地图，来解决使用过程中出现的地图功能无法访问的问题</t>
    <phoneticPr fontId="1" type="noConversion"/>
  </si>
  <si>
    <t>王龙、贺彬、凌中慧</t>
    <phoneticPr fontId="1" type="noConversion"/>
  </si>
  <si>
    <t>吴育湖</t>
    <phoneticPr fontId="1" type="noConversion"/>
  </si>
  <si>
    <t>E-CYS-2014-069</t>
    <phoneticPr fontId="1" type="noConversion"/>
  </si>
  <si>
    <t>集装箱码头教学软件V1.1</t>
    <phoneticPr fontId="1" type="noConversion"/>
  </si>
  <si>
    <t>该项目是升级项目，主要实现以下功能和性能需求：
1、船舶和堆场层数 列数 贝位不受限制（99以内）
2、登录时增加一个帐套选择，作为独立操作
3、单独的实例，每个人都是独立的流程，相互之间没有联系
4、100人登录并发，业务环节60人并发操作</t>
    <phoneticPr fontId="1" type="noConversion"/>
  </si>
  <si>
    <t>杨全庆</t>
    <phoneticPr fontId="4" type="noConversion"/>
  </si>
  <si>
    <t>刘路</t>
    <phoneticPr fontId="4" type="noConversion"/>
  </si>
  <si>
    <t>吴合荣、吴定凤、朱学仕</t>
    <phoneticPr fontId="1" type="noConversion"/>
  </si>
  <si>
    <t>梁登攀、张红昌</t>
    <phoneticPr fontId="1" type="noConversion"/>
  </si>
  <si>
    <t>付艳华</t>
    <phoneticPr fontId="1" type="noConversion"/>
  </si>
  <si>
    <t>E-ILP-V1.1-2014-073</t>
    <phoneticPr fontId="1" type="noConversion"/>
  </si>
  <si>
    <t>国际物流平台V1.1</t>
    <phoneticPr fontId="1" type="noConversion"/>
  </si>
  <si>
    <t>本项目是2012年发布的V1.0版本，推向市场后几个学校对原有产品提出建设性的需求。产品经理综合考虑要求对产品进行升级，以满足现有市场的需求。</t>
    <phoneticPr fontId="1" type="noConversion"/>
  </si>
  <si>
    <t>郭新颜</t>
    <phoneticPr fontId="4" type="noConversion"/>
  </si>
  <si>
    <t>杨全庆</t>
    <phoneticPr fontId="1" type="noConversion"/>
  </si>
  <si>
    <t>吴合荣、朱学仕、吴定凤</t>
    <phoneticPr fontId="1" type="noConversion"/>
  </si>
  <si>
    <t>曹永峰、赵子豪</t>
    <phoneticPr fontId="1" type="noConversion"/>
  </si>
  <si>
    <t>E-MASD-2014-062</t>
    <phoneticPr fontId="1" type="noConversion"/>
  </si>
  <si>
    <t xml:space="preserve">商品陈列与空间设计V1.0 </t>
    <phoneticPr fontId="1" type="noConversion"/>
  </si>
  <si>
    <t xml:space="preserve">此项目属于连锁经营事业部的第一款自研产品，连锁作为孵化事业部，产品体系相对薄弱，急需有高质量的产品推向市场。
产品特点：本产品是以门店管理作为切入点，通过进行商品的陈列和空间的设计，并且根据不同的实训类型、实训模式，使得实训过程能够达到从简单到繁琐、从局部到整体的多层次、多角度的实训效果，从而满足不同层次院校、老师的教学需求。
</t>
    <phoneticPr fontId="1" type="noConversion"/>
  </si>
  <si>
    <t>邱建宏</t>
    <phoneticPr fontId="4" type="noConversion"/>
  </si>
  <si>
    <t>赵奕玭/申安国</t>
    <phoneticPr fontId="4" type="noConversion"/>
  </si>
  <si>
    <t>无</t>
    <phoneticPr fontId="1" type="noConversion"/>
  </si>
  <si>
    <t>向成</t>
    <phoneticPr fontId="1" type="noConversion"/>
  </si>
  <si>
    <t>屈青华、林团、徐意、李五湖、童永波、张仕龙、徐斯宇、舒秋娟、何倩、刘悦、文乐</t>
    <phoneticPr fontId="1" type="noConversion"/>
  </si>
  <si>
    <t>方红、王佳、李飞</t>
    <phoneticPr fontId="1" type="noConversion"/>
  </si>
  <si>
    <t>叶伦灼</t>
    <phoneticPr fontId="1" type="noConversion"/>
  </si>
  <si>
    <t>/</t>
    <phoneticPr fontId="4" type="noConversion"/>
  </si>
  <si>
    <t>无</t>
    <phoneticPr fontId="1" type="noConversion"/>
  </si>
  <si>
    <t>国泰安商业银行综合业务教学软件 V4.3</t>
    <phoneticPr fontId="1" type="noConversion"/>
  </si>
  <si>
    <t>在V4.2版本基础上新增实现电子银行业务功能；同时，本项目另一个目标是为3D金融后续发展提供数据接口服务做准备。</t>
    <phoneticPr fontId="1" type="noConversion"/>
  </si>
  <si>
    <t>彭振飞</t>
    <phoneticPr fontId="4" type="noConversion"/>
  </si>
  <si>
    <t>蔡俊喜</t>
    <phoneticPr fontId="4" type="noConversion"/>
  </si>
  <si>
    <t>陈思捷，佘轴，赵洪臣，聂梁，赵二元</t>
    <phoneticPr fontId="1" type="noConversion"/>
  </si>
  <si>
    <t>陈坤英、吴妍、蒋健</t>
    <phoneticPr fontId="1" type="noConversion"/>
  </si>
  <si>
    <t>黄森连</t>
    <phoneticPr fontId="1" type="noConversion"/>
  </si>
  <si>
    <t>国泰安网络大学项目V1.2</t>
    <phoneticPr fontId="1" type="noConversion"/>
  </si>
  <si>
    <t>B9</t>
    <phoneticPr fontId="1" type="noConversion"/>
  </si>
  <si>
    <t>/</t>
    <phoneticPr fontId="1" type="noConversion"/>
  </si>
  <si>
    <t>/</t>
    <phoneticPr fontId="1" type="noConversion"/>
  </si>
  <si>
    <t>加依娜</t>
    <phoneticPr fontId="1" type="noConversion"/>
  </si>
  <si>
    <t>刘祚家</t>
    <phoneticPr fontId="1" type="noConversion"/>
  </si>
  <si>
    <t>无</t>
    <phoneticPr fontId="1" type="noConversion"/>
  </si>
  <si>
    <t>无</t>
    <phoneticPr fontId="1" type="noConversion"/>
  </si>
  <si>
    <t>魏靖</t>
    <phoneticPr fontId="1" type="noConversion"/>
  </si>
  <si>
    <t>吴子文</t>
    <phoneticPr fontId="1" type="noConversion"/>
  </si>
  <si>
    <t>黄碧云、欧阳洋、董升、刘祚家、黄建华、谢灿、刘利、易新</t>
    <phoneticPr fontId="1" type="noConversion"/>
  </si>
  <si>
    <t>徐永铭、斛嘉乙、林文炼、何美娟、王发、陈晓敏、刘小翠、涂小康</t>
    <phoneticPr fontId="1" type="noConversion"/>
  </si>
  <si>
    <t>/</t>
    <phoneticPr fontId="1" type="noConversion"/>
  </si>
  <si>
    <t>E-DZSW-2013-007</t>
    <phoneticPr fontId="1" type="noConversion"/>
  </si>
  <si>
    <t>黄睿</t>
    <phoneticPr fontId="4" type="noConversion"/>
  </si>
  <si>
    <t>吕佳沛</t>
    <phoneticPr fontId="4" type="noConversion"/>
  </si>
  <si>
    <t>卢晨，李聪，周易</t>
    <phoneticPr fontId="1" type="noConversion"/>
  </si>
  <si>
    <t>李佶，刘书军</t>
    <phoneticPr fontId="1" type="noConversion"/>
  </si>
  <si>
    <t>高建云</t>
    <phoneticPr fontId="1" type="noConversion"/>
  </si>
  <si>
    <t>E-2014-DTP_058</t>
    <phoneticPr fontId="1" type="noConversion"/>
  </si>
  <si>
    <t>周海涛</t>
    <phoneticPr fontId="4" type="noConversion"/>
  </si>
  <si>
    <t>陈金波</t>
    <phoneticPr fontId="4" type="noConversion"/>
  </si>
  <si>
    <t>刘星成，刘志勇，卢建平，鲁海</t>
    <phoneticPr fontId="1" type="noConversion"/>
  </si>
  <si>
    <t>伍艳</t>
    <phoneticPr fontId="1" type="noConversion"/>
  </si>
  <si>
    <t>E_DAA_2014-061</t>
    <phoneticPr fontId="1" type="noConversion"/>
  </si>
  <si>
    <t>国泰安校园助手(手机android版)Ｖ1.0</t>
    <phoneticPr fontId="1" type="noConversion"/>
  </si>
  <si>
    <t>/</t>
    <phoneticPr fontId="4" type="noConversion"/>
  </si>
  <si>
    <t>朱斌</t>
    <phoneticPr fontId="4" type="noConversion"/>
  </si>
  <si>
    <t>刘清华</t>
    <phoneticPr fontId="4" type="noConversion"/>
  </si>
  <si>
    <t>徐王芬</t>
    <phoneticPr fontId="1" type="noConversion"/>
  </si>
  <si>
    <t>邓余斌，李俊峰，鲁海</t>
    <phoneticPr fontId="1" type="noConversion"/>
  </si>
  <si>
    <t>林文炼</t>
    <phoneticPr fontId="1" type="noConversion"/>
  </si>
  <si>
    <t>7月前</t>
    <phoneticPr fontId="1" type="noConversion"/>
  </si>
  <si>
    <t>B5</t>
    <phoneticPr fontId="4" type="noConversion"/>
  </si>
  <si>
    <t>国泰安创新工厂V1.0</t>
    <phoneticPr fontId="4" type="noConversion"/>
  </si>
  <si>
    <t>吴尚立</t>
    <phoneticPr fontId="4" type="noConversion"/>
  </si>
  <si>
    <t>彭荣荣</t>
    <phoneticPr fontId="4" type="noConversion"/>
  </si>
  <si>
    <t>杜龙金、苏萍</t>
    <phoneticPr fontId="1" type="noConversion"/>
  </si>
  <si>
    <t>罗建、李聪、周易（前端）</t>
    <phoneticPr fontId="1" type="noConversion"/>
  </si>
  <si>
    <t>唐生远、夏菁、黄长美</t>
    <phoneticPr fontId="1" type="noConversion"/>
  </si>
  <si>
    <t>高建云</t>
    <phoneticPr fontId="4" type="noConversion"/>
  </si>
  <si>
    <t>吴子文</t>
    <phoneticPr fontId="4" type="noConversion"/>
  </si>
  <si>
    <t>移动电子商务V1.0</t>
    <phoneticPr fontId="4" type="noConversion"/>
  </si>
  <si>
    <t>待立项</t>
    <phoneticPr fontId="4" type="noConversion"/>
  </si>
  <si>
    <t>微型</t>
    <phoneticPr fontId="4" type="noConversion"/>
  </si>
  <si>
    <t>面试机器人</t>
    <phoneticPr fontId="4" type="noConversion"/>
  </si>
  <si>
    <t>一款基于现代商业保险公司最新核心业务系统开发，结合教学需求，一方真的业务流程，将理论知识融合在操作流程中，让学生体验商业保险公司的业务知识、操作规范及流程，了解各岗位权限及业务的差异，满足高职院校及普通本科（独立学院）等教师教、学、练、考一体无纸化的教学需求，进而达到学校培养实用型人才及储备人才的目的的产品。</t>
    <phoneticPr fontId="1" type="noConversion"/>
  </si>
  <si>
    <t>/</t>
    <phoneticPr fontId="4" type="noConversion"/>
  </si>
  <si>
    <t>陈东海</t>
    <phoneticPr fontId="4" type="noConversion"/>
  </si>
  <si>
    <t>张永亮</t>
    <phoneticPr fontId="4" type="noConversion"/>
  </si>
  <si>
    <t>卢意</t>
    <phoneticPr fontId="1" type="noConversion"/>
  </si>
  <si>
    <t>杜龙金、戴鹏、林秋妹</t>
    <phoneticPr fontId="1" type="noConversion"/>
  </si>
  <si>
    <t>彭浩、李冬利、陈亚、翁锐、彭汉生</t>
    <phoneticPr fontId="1" type="noConversion"/>
  </si>
  <si>
    <t>邹雄、梁如、陈敏兰、蒋启君</t>
    <phoneticPr fontId="1" type="noConversion"/>
  </si>
  <si>
    <t>叶伦灼</t>
    <phoneticPr fontId="1" type="noConversion"/>
  </si>
  <si>
    <t>E-Futures-2014-074</t>
    <phoneticPr fontId="1" type="noConversion"/>
  </si>
  <si>
    <t>V2.0是教学端和交易端对接后的细节调整和功能改动，主要包括：能实现并并行播放多个课程行情供教师学生教学使用；实现教师对学生交易账户的记录查看功能；将套利交易的价差实现优化，更好反映机会监控；对合约添加备忘标记功能；对课件内容提供收藏功能、图切换功能。</t>
    <phoneticPr fontId="1" type="noConversion"/>
  </si>
  <si>
    <t>/</t>
    <phoneticPr fontId="4" type="noConversion"/>
  </si>
  <si>
    <t>姚凯</t>
    <phoneticPr fontId="4" type="noConversion"/>
  </si>
  <si>
    <t>李健华</t>
    <phoneticPr fontId="4" type="noConversion"/>
  </si>
  <si>
    <t>姚凯</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</si>
  <si>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</si>
  <si>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</si>
  <si>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</si>
  <si>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</si>
  <si>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</si>
  <si>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</si>
  <si>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</si>
  <si>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B14</t>
    <phoneticPr fontId="4" type="noConversion"/>
  </si>
  <si>
    <t>魏靖</t>
    <phoneticPr fontId="1" type="noConversion"/>
  </si>
  <si>
    <t>http://svn.gtadata.com:8080/svn/Edu1_Development/GTA_DTP_EC</t>
  </si>
  <si>
    <t>数字化教学平台职教版V1.3.2</t>
    <phoneticPr fontId="1" type="noConversion"/>
  </si>
  <si>
    <t>苏希</t>
    <phoneticPr fontId="1" type="noConversion"/>
  </si>
  <si>
    <t>谢奕钊、周文杰</t>
    <phoneticPr fontId="1" type="noConversion"/>
  </si>
  <si>
    <t>李东方、陈冰钧</t>
    <phoneticPr fontId="1" type="noConversion"/>
  </si>
  <si>
    <t>数字化教学平台职教版V1.3.3</t>
    <phoneticPr fontId="1" type="noConversion"/>
  </si>
  <si>
    <t>B12</t>
    <phoneticPr fontId="1" type="noConversion"/>
  </si>
  <si>
    <t>项鹏</t>
    <phoneticPr fontId="1" type="noConversion"/>
  </si>
  <si>
    <t>万能大屏幕管理软件V2.2</t>
    <phoneticPr fontId="1" type="noConversion"/>
  </si>
  <si>
    <t>A6</t>
    <phoneticPr fontId="1" type="noConversion"/>
  </si>
  <si>
    <t xml:space="preserve">本次万能大屏幕管理软件V2.2主要包括四方面的内容：
1 世界地图
客户要求在世界地图视图中显示台湾指数与涨跌幅
2 指数列表
显示中国大陆和台湾的所有指数行情，字段包括：指数名称、收盘价、涨跌点、涨跌%及时间。
3 基金视图
提供中国大陆开放式基金或股票型基金的行情（非台湾），字段包括：基金名称、最新价、最高价、最低价、成交量、涨幅%。
4 繁体版系统兼容
提供兼容繁体版操作系统的安装包。
</t>
    <phoneticPr fontId="1" type="noConversion"/>
  </si>
  <si>
    <t>冯天星</t>
    <phoneticPr fontId="1" type="noConversion"/>
  </si>
  <si>
    <t>冯天星、王欢欢</t>
    <phoneticPr fontId="1" type="noConversion"/>
  </si>
  <si>
    <t>罗波宁</t>
    <phoneticPr fontId="1" type="noConversion"/>
  </si>
  <si>
    <t>刘梦碟</t>
    <phoneticPr fontId="1" type="noConversion"/>
  </si>
  <si>
    <t>吴子文</t>
    <phoneticPr fontId="1" type="noConversion"/>
  </si>
  <si>
    <t>罗伟谦</t>
    <phoneticPr fontId="1" type="noConversion"/>
  </si>
  <si>
    <t>B1</t>
    <phoneticPr fontId="1" type="noConversion"/>
  </si>
  <si>
    <t>B1</t>
    <phoneticPr fontId="1" type="noConversion"/>
  </si>
  <si>
    <t>B3</t>
    <phoneticPr fontId="1" type="noConversion"/>
  </si>
  <si>
    <t>B3</t>
    <phoneticPr fontId="1" type="noConversion"/>
  </si>
  <si>
    <t>B1</t>
    <phoneticPr fontId="1" type="noConversion"/>
  </si>
  <si>
    <t>行情实时服务系统1.9</t>
    <phoneticPr fontId="1" type="noConversion"/>
  </si>
  <si>
    <t>QDB V1.6</t>
    <phoneticPr fontId="1" type="noConversion"/>
  </si>
  <si>
    <t>QDB V1.7</t>
    <phoneticPr fontId="4" type="noConversion"/>
  </si>
  <si>
    <t>CSMAR Solution V3.0</t>
    <phoneticPr fontId="1" type="noConversion"/>
  </si>
  <si>
    <t xml:space="preserve">国泰安高频数据生产系统V1.5 </t>
    <phoneticPr fontId="4" type="noConversion"/>
  </si>
  <si>
    <t>国泰安虚拟交易所竞赛管理 V6.2.2</t>
    <phoneticPr fontId="1" type="noConversion"/>
  </si>
  <si>
    <t>国泰安电子商务模拟教学软件 V5.0</t>
    <phoneticPr fontId="1" type="noConversion"/>
  </si>
  <si>
    <t>数字化校园V2.5</t>
    <phoneticPr fontId="1" type="noConversion"/>
  </si>
  <si>
    <t>虚拟仿真实验平台V1.1.2</t>
    <phoneticPr fontId="1" type="noConversion"/>
  </si>
  <si>
    <t>虚拟仿真实验平台V1.1.2</t>
    <phoneticPr fontId="1" type="noConversion"/>
  </si>
  <si>
    <t>综合第三方物流实训平台V4.0</t>
    <phoneticPr fontId="1" type="noConversion"/>
  </si>
  <si>
    <t>智能运输规划系统V1.0</t>
    <phoneticPr fontId="1" type="noConversion"/>
  </si>
  <si>
    <t>期货投资分析教学系统V2.0</t>
    <phoneticPr fontId="1" type="noConversion"/>
  </si>
  <si>
    <t>国泰安商业银行综合业务教学软件 V4.4</t>
    <phoneticPr fontId="1" type="noConversion"/>
  </si>
  <si>
    <t>张飞</t>
    <phoneticPr fontId="4" type="noConversion"/>
  </si>
  <si>
    <t>国泰安商业保险公司综合业务教学软件V1.0</t>
    <phoneticPr fontId="1" type="noConversion"/>
  </si>
  <si>
    <t>国泰安跨专业部门网站V1.0</t>
    <phoneticPr fontId="1" type="noConversion"/>
  </si>
  <si>
    <t>量化投资研究院网站升级项目</t>
    <phoneticPr fontId="1" type="noConversion"/>
  </si>
  <si>
    <t>VE V6.2.2是根据高校客户需求反馈，对V6.0版本的管理员功能进行优化设计的版本，新版本中的管理员增加了部分V6.0版本的原超级管理员功能，此版本的目的在于使得高校单服务器落地部署能够满足资产验收，优化的界面能够使管理员的用户体验更优，并为下一步的普通账号用户收费模式的改进做准备。</t>
    <phoneticPr fontId="1" type="noConversion"/>
  </si>
  <si>
    <t>在QIA V1.1的基础上完善服务端数据处理系统，改进现有的绩效分析报告，增加参数优化和Matlab插件界面。使得QIA1.2可以成为独立的产品达到可销售的要求。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</si>
</sst>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0.00_ "/>
    <numFmt numFmtId="178" formatCode="0.00_);[Red]\(0.00\)"/>
  </numFmts>
  <fonts count="17"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0"/>
      <color theme="1"/>
      <name val="宋体"/>
      <family val="3"/>
      <charset val="134"/>
      <scheme val="minor"/>
    </font>
    <font>
      <sz val="9"/>
      <name val="宋体"/>
      <family val="3"/>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2"/>
      <color theme="1"/>
      <name val="宋体"/>
      <family val="3"/>
      <charset val="134"/>
      <scheme val="minor"/>
    </font>
    <font>
      <sz val="11"/>
      <color theme="1"/>
      <name val="宋体"/>
      <family val="2"/>
      <charset val="134"/>
      <scheme val="minor"/>
    </font>
    <font>
      <sz val="9"/>
      <name val="宋体"/>
      <family val="3"/>
      <charset val="134"/>
    </font>
    <font>
      <sz val="10"/>
      <color theme="1"/>
      <name val="宋体"/>
      <family val="3"/>
      <charset val="134"/>
      <scheme val="minor"/>
    </font>
    <font>
      <sz val="11"/>
      <color theme="1"/>
      <name val="宋体"/>
      <family val="3"/>
      <charset val="134"/>
      <scheme val="minor"/>
    </font>
    <font>
      <b/>
      <sz val="10"/>
      <color theme="2" tint="-0.89999084444715716"/>
      <name val="宋体"/>
      <family val="3"/>
      <charset val="134"/>
      <scheme val="minor"/>
    </font>
    <font>
      <sz val="10"/>
      <color rgb="FF000000"/>
      <name val="宋体"/>
      <family val="3"/>
      <charset val="134"/>
      <scheme val="minor"/>
    </font>
    <font>
      <sz val="10"/>
      <color rgb="FF000000"/>
      <name val="宋体"/>
      <family val="3"/>
      <charset val="134"/>
    </font>
  </fonts>
  <fills count="6">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style="medium">
        <color indexed="64"/>
      </left>
      <right style="medium">
        <color indexed="64"/>
      </right>
      <top style="medium">
        <color indexed="64"/>
      </top>
      <bottom/>
      <diagonal/>
    </border>
    <border>
      <left style="thin">
        <color theme="5" tint="-0.24994659260841701"/>
      </left>
      <right style="thin">
        <color theme="5" tint="-0.24994659260841701"/>
      </right>
      <top style="thin">
        <color theme="5" tint="-0.24994659260841701"/>
      </top>
      <bottom style="thin">
        <color theme="5" tint="-0.2499465926084170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diagonal/>
    </border>
  </borders>
  <cellStyleXfs count="3">
    <xf numFmtId="0" fontId="0" fillId="0" borderId="0">
      <alignment vertical="center"/>
    </xf>
    <xf numFmtId="9" fontId="10" fillId="0" borderId="0" applyFont="0" applyFill="0" applyBorder="0" applyAlignment="0" applyProtection="0">
      <alignment vertical="center"/>
    </xf>
    <xf numFmtId="0" fontId="13" fillId="0" borderId="0">
      <alignment vertical="center"/>
    </xf>
  </cellStyleXfs>
  <cellXfs count="70">
    <xf numFmtId="0" fontId="0" fillId="0" borderId="0" xfId="0">
      <alignment vertical="center"/>
    </xf>
    <xf numFmtId="0" fontId="2"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14" fontId="2" fillId="0" borderId="3"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3" fillId="4" borderId="1" xfId="0" applyFont="1" applyFill="1" applyBorder="1" applyAlignment="1">
      <alignment horizontal="left" vertical="center" wrapText="1"/>
    </xf>
    <xf numFmtId="176" fontId="2" fillId="0" borderId="9" xfId="1" applyNumberFormat="1" applyFont="1" applyBorder="1" applyAlignment="1">
      <alignment horizontal="center" vertical="center" wrapText="1"/>
    </xf>
    <xf numFmtId="0" fontId="14" fillId="3" borderId="1" xfId="2" applyFont="1" applyFill="1" applyBorder="1" applyAlignment="1" applyProtection="1">
      <alignment horizontal="center" vertical="center" wrapText="1"/>
      <protection locked="0"/>
    </xf>
    <xf numFmtId="0" fontId="3" fillId="3" borderId="1" xfId="2" applyFont="1" applyFill="1" applyBorder="1" applyAlignment="1" applyProtection="1">
      <alignment horizontal="center" vertical="center" wrapText="1"/>
      <protection locked="0"/>
    </xf>
    <xf numFmtId="9" fontId="12" fillId="0" borderId="9" xfId="2" applyNumberFormat="1" applyFont="1" applyBorder="1" applyAlignment="1" applyProtection="1">
      <alignment horizontal="center" vertical="center"/>
      <protection locked="0"/>
    </xf>
    <xf numFmtId="177" fontId="12" fillId="0" borderId="9" xfId="2" applyNumberFormat="1" applyFont="1" applyBorder="1" applyAlignment="1" applyProtection="1">
      <alignment horizontal="center" vertical="center"/>
    </xf>
    <xf numFmtId="0" fontId="12" fillId="0" borderId="9" xfId="2" applyFont="1" applyBorder="1" applyAlignment="1" applyProtection="1">
      <alignment horizontal="center" vertical="center"/>
      <protection locked="0"/>
    </xf>
    <xf numFmtId="0" fontId="12" fillId="0" borderId="9" xfId="2" applyFont="1" applyBorder="1" applyAlignment="1" applyProtection="1">
      <alignment horizontal="center" vertical="center"/>
    </xf>
    <xf numFmtId="0" fontId="0" fillId="0" borderId="0" xfId="0" applyProtection="1">
      <alignment vertical="center"/>
      <protection locked="0"/>
    </xf>
    <xf numFmtId="0" fontId="2" fillId="0" borderId="10" xfId="0" applyFont="1" applyBorder="1" applyAlignment="1">
      <alignment horizontal="center" vertical="center" wrapText="1"/>
    </xf>
    <xf numFmtId="10" fontId="14" fillId="3" borderId="1" xfId="2" applyNumberFormat="1" applyFont="1" applyFill="1" applyBorder="1" applyAlignment="1" applyProtection="1">
      <alignment horizontal="center" vertical="center" wrapText="1"/>
      <protection locked="0"/>
    </xf>
    <xf numFmtId="10" fontId="12" fillId="0" borderId="9" xfId="2" applyNumberFormat="1" applyFont="1" applyBorder="1" applyAlignment="1" applyProtection="1">
      <alignment horizontal="center" vertical="center"/>
      <protection locked="0"/>
    </xf>
    <xf numFmtId="10" fontId="0" fillId="0" borderId="0" xfId="0" applyNumberFormat="1" applyProtection="1">
      <alignment vertical="center"/>
      <protection locked="0"/>
    </xf>
    <xf numFmtId="10" fontId="3" fillId="3" borderId="1" xfId="2" applyNumberFormat="1" applyFont="1" applyFill="1" applyBorder="1" applyAlignment="1" applyProtection="1">
      <alignment horizontal="center" vertical="center" wrapText="1"/>
      <protection locked="0"/>
    </xf>
    <xf numFmtId="10" fontId="2" fillId="0" borderId="9" xfId="1" applyNumberFormat="1" applyFont="1" applyBorder="1" applyAlignment="1">
      <alignment horizontal="center" vertical="center" wrapText="1"/>
    </xf>
    <xf numFmtId="10" fontId="2" fillId="0" borderId="0" xfId="1" applyNumberFormat="1" applyFont="1" applyAlignment="1">
      <alignment horizontal="center" vertical="center" wrapText="1"/>
    </xf>
    <xf numFmtId="177" fontId="3" fillId="3" borderId="1" xfId="2" applyNumberFormat="1" applyFont="1" applyFill="1" applyBorder="1" applyAlignment="1" applyProtection="1">
      <alignment horizontal="center" vertical="center" wrapText="1"/>
      <protection locked="0"/>
    </xf>
    <xf numFmtId="177" fontId="0" fillId="0" borderId="0" xfId="0" applyNumberFormat="1" applyProtection="1">
      <alignment vertical="center"/>
      <protection locked="0"/>
    </xf>
    <xf numFmtId="0" fontId="2" fillId="0" borderId="9" xfId="0" applyFont="1" applyBorder="1" applyAlignment="1">
      <alignment horizontal="center" vertical="center" wrapText="1"/>
    </xf>
    <xf numFmtId="0" fontId="15" fillId="0" borderId="9" xfId="0" applyFont="1" applyBorder="1">
      <alignment vertical="center"/>
    </xf>
    <xf numFmtId="0" fontId="2" fillId="0" borderId="9" xfId="0" applyFont="1" applyBorder="1" applyAlignment="1">
      <alignment horizontal="left" vertical="center" wrapText="1"/>
    </xf>
    <xf numFmtId="14" fontId="2" fillId="0" borderId="9" xfId="0" applyNumberFormat="1" applyFont="1" applyBorder="1" applyAlignment="1">
      <alignment horizontal="center" vertical="center" wrapText="1"/>
    </xf>
    <xf numFmtId="10" fontId="0" fillId="0" borderId="9" xfId="0" applyNumberFormat="1" applyBorder="1" applyProtection="1">
      <alignment vertical="center"/>
      <protection locked="0"/>
    </xf>
    <xf numFmtId="0" fontId="0" fillId="0" borderId="9" xfId="0" applyBorder="1" applyProtection="1">
      <alignment vertical="center"/>
      <protection locked="0"/>
    </xf>
    <xf numFmtId="177" fontId="0" fillId="0" borderId="9" xfId="0" applyNumberFormat="1" applyBorder="1" applyProtection="1">
      <alignment vertical="center"/>
      <protection locked="0"/>
    </xf>
    <xf numFmtId="14" fontId="2" fillId="0" borderId="0" xfId="0" applyNumberFormat="1" applyFont="1" applyAlignment="1">
      <alignment horizontal="center" vertical="center" wrapText="1"/>
    </xf>
    <xf numFmtId="0" fontId="2" fillId="0" borderId="3" xfId="0" applyFont="1" applyBorder="1" applyAlignment="1">
      <alignment horizontal="left" vertical="top" wrapText="1"/>
    </xf>
    <xf numFmtId="10" fontId="2" fillId="0" borderId="5" xfId="0" applyNumberFormat="1" applyFont="1" applyBorder="1" applyAlignment="1">
      <alignment horizontal="center" vertical="center" wrapText="1"/>
    </xf>
    <xf numFmtId="0" fontId="2" fillId="0" borderId="9" xfId="0" applyFont="1" applyBorder="1" applyAlignment="1" applyProtection="1">
      <alignment horizontal="center" vertical="center"/>
      <protection locked="0"/>
    </xf>
    <xf numFmtId="0" fontId="0" fillId="0" borderId="9" xfId="0" applyBorder="1" applyAlignment="1" applyProtection="1">
      <alignment horizontal="center" vertical="center"/>
      <protection locked="0"/>
    </xf>
    <xf numFmtId="10" fontId="12" fillId="0" borderId="9" xfId="2" applyNumberFormat="1" applyFont="1" applyBorder="1" applyAlignment="1" applyProtection="1">
      <alignment horizontal="center" vertical="center"/>
    </xf>
    <xf numFmtId="0" fontId="2" fillId="0" borderId="0" xfId="0" applyFont="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horizontal="center" vertical="center" wrapText="1"/>
    </xf>
    <xf numFmtId="10" fontId="12" fillId="5" borderId="9" xfId="2" applyNumberFormat="1" applyFont="1" applyFill="1" applyBorder="1" applyAlignment="1" applyProtection="1">
      <alignment horizontal="center" vertical="center"/>
      <protection locked="0"/>
    </xf>
    <xf numFmtId="0" fontId="15" fillId="0" borderId="3" xfId="0" applyFont="1" applyBorder="1">
      <alignment vertical="center"/>
    </xf>
    <xf numFmtId="0" fontId="12" fillId="0" borderId="2" xfId="2" applyFont="1" applyBorder="1" applyAlignment="1" applyProtection="1">
      <alignment horizontal="center" vertical="center"/>
      <protection locked="0"/>
    </xf>
    <xf numFmtId="10" fontId="2" fillId="0" borderId="9" xfId="0" applyNumberFormat="1" applyFont="1" applyBorder="1" applyAlignment="1">
      <alignment horizontal="center" vertical="center" wrapText="1"/>
    </xf>
    <xf numFmtId="10" fontId="12" fillId="0" borderId="5" xfId="2" applyNumberFormat="1" applyFont="1" applyBorder="1" applyAlignment="1" applyProtection="1">
      <alignment horizontal="center" vertical="center"/>
      <protection locked="0"/>
    </xf>
    <xf numFmtId="0" fontId="12" fillId="0" borderId="5" xfId="2" applyFont="1" applyBorder="1" applyAlignment="1" applyProtection="1">
      <alignment horizontal="center" vertical="center"/>
    </xf>
    <xf numFmtId="0" fontId="12" fillId="0" borderId="5" xfId="2" applyFont="1" applyBorder="1" applyAlignment="1" applyProtection="1">
      <alignment horizontal="center" vertical="center"/>
      <protection locked="0"/>
    </xf>
    <xf numFmtId="178" fontId="14" fillId="3" borderId="1" xfId="2" applyNumberFormat="1" applyFont="1" applyFill="1" applyBorder="1" applyAlignment="1" applyProtection="1">
      <alignment horizontal="center" vertical="center" wrapText="1"/>
      <protection locked="0"/>
    </xf>
    <xf numFmtId="178" fontId="12" fillId="0" borderId="9" xfId="2" applyNumberFormat="1" applyFont="1" applyBorder="1" applyAlignment="1" applyProtection="1">
      <alignment horizontal="center" vertical="center"/>
    </xf>
    <xf numFmtId="178" fontId="0" fillId="0" borderId="0" xfId="0" applyNumberFormat="1" applyProtection="1">
      <alignment vertical="center"/>
      <protection locked="0"/>
    </xf>
    <xf numFmtId="9" fontId="12" fillId="0" borderId="5" xfId="2" applyNumberFormat="1" applyFont="1" applyBorder="1" applyAlignment="1" applyProtection="1">
      <alignment horizontal="center" vertical="center"/>
      <protection locked="0"/>
    </xf>
    <xf numFmtId="177" fontId="12" fillId="0" borderId="5" xfId="2" applyNumberFormat="1" applyFont="1" applyBorder="1" applyAlignment="1" applyProtection="1">
      <alignment horizontal="center" vertical="center"/>
    </xf>
    <xf numFmtId="0" fontId="9" fillId="4" borderId="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10" fontId="9" fillId="3" borderId="8" xfId="0" applyNumberFormat="1" applyFont="1" applyFill="1" applyBorder="1" applyAlignment="1">
      <alignment horizontal="center" vertical="center" wrapText="1"/>
    </xf>
    <xf numFmtId="178" fontId="9" fillId="3" borderId="8" xfId="0" applyNumberFormat="1" applyFont="1" applyFill="1" applyBorder="1" applyAlignment="1">
      <alignment horizontal="center" vertical="center" wrapText="1"/>
    </xf>
    <xf numFmtId="177" fontId="9" fillId="3" borderId="8" xfId="0" applyNumberFormat="1" applyFont="1" applyFill="1" applyBorder="1" applyAlignment="1">
      <alignment horizontal="center" vertical="center" wrapText="1"/>
    </xf>
  </cellXfs>
  <cellStyles count="3">
    <cellStyle name="百分比" xfId="1" builtinId="5"/>
    <cellStyle name="常规" xfId="0" builtinId="0"/>
    <cellStyle name="常规 2" xfId="2"/>
  </cellStyles>
  <dxfs count="0"/>
  <tableStyles count="0" defaultTableStyle="TableStyleMedium9" defaultPivotStyle="PivotStyleLight16"/>
  <colors>
    <mruColors>
      <color rgb="FFCCCC00"/>
      <color rgb="FF0066FF"/>
      <color rgb="FFFF9900"/>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C5" sqref="C5"/>
    </sheetView>
  </sheetViews>
  <sheetFormatPr defaultRowHeight="13.5" x14ac:dyDescent="0.15"/>
  <sheetData>
    <row r="2" spans="2:2" x14ac:dyDescent="0.15">
      <c r="B2" t="s">
        <v>65</v>
      </c>
    </row>
    <row r="3" spans="2:2" x14ac:dyDescent="0.15">
      <c r="B3" t="s">
        <v>66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H121"/>
  <sheetViews>
    <sheetView tabSelected="1" workbookViewId="0">
      <pane xSplit="4" ySplit="2" topLeftCell="E3" activePane="bottomRight" state="frozen"/>
      <selection pane="topRight" activeCell="E1" sqref="E1"/>
      <selection pane="bottomLeft" activeCell="A3" sqref="A3"/>
      <selection pane="bottomRight" activeCell="G76" sqref="G76"/>
    </sheetView>
  </sheetViews>
  <sheetFormatPr defaultColWidth="9" defaultRowHeight="20.100000000000001" customHeight="1" x14ac:dyDescent="0.15"/>
  <cols>
    <col min="1" max="1" width="16.125" style="1" customWidth="1"/>
    <col min="2" max="3" width="8.625" style="1" customWidth="1"/>
    <col min="4" max="4" width="34.75" style="11" customWidth="1"/>
    <col min="5" max="5" width="16.375" style="11" customWidth="1"/>
    <col min="6" max="6" width="8.875" style="1" customWidth="1"/>
    <col min="7" max="7" width="13.5" style="1" customWidth="1"/>
    <col min="8" max="10" width="10.625" style="1" customWidth="1"/>
    <col min="11" max="11" width="12.25" style="1" customWidth="1"/>
    <col min="12" max="12" width="10.625" style="1"/>
    <col min="13" max="13" width="9.25" style="1" customWidth="1"/>
    <col min="14" max="14" width="8.125" style="1" customWidth="1"/>
    <col min="15" max="15" width="9" style="25"/>
    <col min="16" max="20" width="9" style="21"/>
    <col min="21" max="21" width="9.875" style="25" customWidth="1"/>
    <col min="22" max="22" width="9" style="56"/>
    <col min="23" max="23" width="9" style="21"/>
    <col min="24" max="24" width="11.5" style="21" customWidth="1"/>
    <col min="25" max="25" width="9" style="30"/>
    <col min="26" max="26" width="7.375" style="28" customWidth="1"/>
    <col min="27" max="29" width="6.625" style="1" customWidth="1"/>
    <col min="30" max="30" width="9.5" style="1" customWidth="1"/>
    <col min="31" max="31" width="16" style="11" customWidth="1"/>
    <col min="32" max="32" width="13.625" style="1" customWidth="1"/>
    <col min="33" max="34" width="6.625" style="1" customWidth="1"/>
    <col min="35" max="16384" width="9" style="1"/>
  </cols>
  <sheetData>
    <row r="1" spans="1:34" ht="20.100000000000001" customHeight="1" thickBot="1" x14ac:dyDescent="0.2">
      <c r="A1" s="62" t="s">
        <v>17</v>
      </c>
      <c r="B1" s="63"/>
      <c r="C1" s="63"/>
      <c r="D1" s="63"/>
      <c r="E1" s="63"/>
      <c r="F1" s="63"/>
      <c r="G1" s="63"/>
      <c r="H1" s="63"/>
      <c r="I1" s="64"/>
      <c r="J1" s="65" t="s">
        <v>64</v>
      </c>
      <c r="K1" s="66"/>
      <c r="L1" s="66"/>
      <c r="M1" s="66"/>
      <c r="N1" s="66"/>
      <c r="O1" s="67"/>
      <c r="P1" s="66"/>
      <c r="Q1" s="66"/>
      <c r="R1" s="66"/>
      <c r="S1" s="66"/>
      <c r="T1" s="66"/>
      <c r="U1" s="67"/>
      <c r="V1" s="68"/>
      <c r="W1" s="66"/>
      <c r="X1" s="66"/>
      <c r="Y1" s="69"/>
      <c r="Z1" s="67"/>
      <c r="AA1" s="59" t="s">
        <v>18</v>
      </c>
      <c r="AB1" s="60"/>
      <c r="AC1" s="60"/>
      <c r="AD1" s="60"/>
      <c r="AE1" s="60"/>
      <c r="AF1" s="60"/>
      <c r="AG1" s="60"/>
      <c r="AH1" s="61"/>
    </row>
    <row r="2" spans="1:34" ht="35.25" customHeight="1" x14ac:dyDescent="0.15">
      <c r="A2" s="2" t="s">
        <v>0</v>
      </c>
      <c r="B2" s="2" t="s">
        <v>1</v>
      </c>
      <c r="C2" s="2" t="s">
        <v>2</v>
      </c>
      <c r="D2" s="2" t="s">
        <v>3</v>
      </c>
      <c r="E2" s="2" t="s">
        <v>214</v>
      </c>
      <c r="F2" s="2" t="s">
        <v>23</v>
      </c>
      <c r="G2" s="2" t="s">
        <v>63</v>
      </c>
      <c r="H2" s="2" t="s">
        <v>4</v>
      </c>
      <c r="I2" s="2" t="s">
        <v>21</v>
      </c>
      <c r="J2" s="3" t="s">
        <v>6</v>
      </c>
      <c r="K2" s="3" t="s">
        <v>5</v>
      </c>
      <c r="L2" s="3" t="s">
        <v>7</v>
      </c>
      <c r="M2" s="3" t="s">
        <v>20</v>
      </c>
      <c r="N2" s="3" t="s">
        <v>19</v>
      </c>
      <c r="O2" s="23" t="s">
        <v>215</v>
      </c>
      <c r="P2" s="15" t="s">
        <v>216</v>
      </c>
      <c r="Q2" s="15" t="s">
        <v>217</v>
      </c>
      <c r="R2" s="15" t="s">
        <v>218</v>
      </c>
      <c r="S2" s="15" t="s">
        <v>219</v>
      </c>
      <c r="T2" s="15" t="s">
        <v>220</v>
      </c>
      <c r="U2" s="23" t="s">
        <v>221</v>
      </c>
      <c r="V2" s="54" t="s">
        <v>222</v>
      </c>
      <c r="W2" s="16" t="s">
        <v>223</v>
      </c>
      <c r="X2" s="16" t="s">
        <v>224</v>
      </c>
      <c r="Y2" s="29" t="s">
        <v>225</v>
      </c>
      <c r="Z2" s="26" t="s">
        <v>11</v>
      </c>
      <c r="AA2" s="4" t="s">
        <v>8</v>
      </c>
      <c r="AB2" s="4" t="s">
        <v>12</v>
      </c>
      <c r="AC2" s="4" t="s">
        <v>9</v>
      </c>
      <c r="AD2" s="4" t="s">
        <v>10</v>
      </c>
      <c r="AE2" s="13" t="s">
        <v>13</v>
      </c>
      <c r="AF2" s="4" t="s">
        <v>14</v>
      </c>
      <c r="AG2" s="4" t="s">
        <v>15</v>
      </c>
      <c r="AH2" s="4" t="s">
        <v>16</v>
      </c>
    </row>
    <row r="3" spans="1:34" ht="12" hidden="1" x14ac:dyDescent="0.15">
      <c r="A3" s="6"/>
      <c r="B3" s="6"/>
      <c r="C3" s="6" t="s">
        <v>411</v>
      </c>
      <c r="D3" s="10" t="s">
        <v>35</v>
      </c>
      <c r="E3" s="10"/>
      <c r="F3" s="6">
        <v>29</v>
      </c>
      <c r="G3" s="6">
        <v>175</v>
      </c>
      <c r="H3" s="7">
        <v>41456</v>
      </c>
      <c r="I3" s="7"/>
      <c r="J3" s="7">
        <v>41698</v>
      </c>
      <c r="K3" s="7"/>
      <c r="L3" s="8"/>
      <c r="M3" s="5">
        <v>2</v>
      </c>
      <c r="N3" s="5"/>
      <c r="O3" s="17"/>
      <c r="P3" s="18" t="str">
        <f>IF(O3="","",IF(O3&gt;=0%,30,IF(AND(O3&lt;0%,O3&gt;=-10%),(0.3*(100+O3*100)),IF(AND(O3&lt;-10%,O3&gt;=-20%),0.3*(100+O3*100)/2,IF(AND(O3&lt;-20%,O3&gt;-30%),0.3*(100+O3*100)/3,0)))))</f>
        <v/>
      </c>
      <c r="Q3" s="19"/>
      <c r="R3" s="20" t="str">
        <f>IF(Q3="","",IF(Q3&gt;=92,Q3*0.3,IF(AND(Q3&lt;92,Q3&gt;=85),0.3*(Q3/2),IF(AND(Q3&lt;85,Q3&gt;=75),0.3*(Q3/3),0))))</f>
        <v/>
      </c>
      <c r="S3" s="19"/>
      <c r="T3" s="19">
        <v>15</v>
      </c>
      <c r="U3" s="17"/>
      <c r="V3" s="20" t="str">
        <f>IF(U3="","",IF(C3="大型",IF(U3&gt;=85%,U3*100*0.25,IF(AND(U3&lt;85%,U3&gt;=75%),0.25*(U3*100/2),IF(AND(U3&lt;75%,U3&gt;70%),0.25*(U3*100/3),0))),IF(C3="普通",IF(U3&gt;=90%,U3*100*0.25,IF(AND(U3&lt;90%,U3&gt;=80%),0.25*(U3*100/2),IF(AND(U3&lt;80%,U3&gt;75%),0.25*(U3*100/3),0))),IF(C3="微型",IF(U3&gt;=93%,U3*100*0.25,IF(AND(U3&lt;93%,U3&gt;=83%),0.25*(U3*100/2),IF(AND(U3&lt;83%,U3&gt;78%),0.25*(U3*100/3),0)))))))</f>
        <v/>
      </c>
      <c r="W3" s="19"/>
      <c r="X3" s="18" t="e">
        <f>P3+R3+T3+V3+W3</f>
        <v>#VALUE!</v>
      </c>
      <c r="Y3" s="18"/>
      <c r="Z3" s="14"/>
      <c r="AA3" s="22" t="s">
        <v>61</v>
      </c>
      <c r="AB3" s="9" t="s">
        <v>62</v>
      </c>
      <c r="AC3" s="9"/>
      <c r="AD3" s="9"/>
      <c r="AE3" s="12"/>
      <c r="AF3" s="9"/>
      <c r="AG3" s="9"/>
      <c r="AH3" s="9"/>
    </row>
    <row r="4" spans="1:34" ht="12" hidden="1" x14ac:dyDescent="0.15">
      <c r="A4" s="6" t="s">
        <v>37</v>
      </c>
      <c r="B4" s="6"/>
      <c r="C4" s="6" t="s">
        <v>410</v>
      </c>
      <c r="D4" s="10" t="s">
        <v>226</v>
      </c>
      <c r="E4" s="10"/>
      <c r="F4" s="6">
        <v>1</v>
      </c>
      <c r="G4" s="6">
        <v>21</v>
      </c>
      <c r="H4" s="7">
        <v>41638</v>
      </c>
      <c r="I4" s="7">
        <v>41667</v>
      </c>
      <c r="J4" s="7"/>
      <c r="K4" s="7">
        <v>41665</v>
      </c>
      <c r="L4" s="8"/>
      <c r="M4" s="5"/>
      <c r="N4" s="5"/>
      <c r="O4" s="17"/>
      <c r="P4" s="18" t="str">
        <f t="shared" ref="P4:P21" si="0">IF(O4="","",IF(O4&gt;=0%,30,IF(AND(O4&lt;0%,O4&gt;=-10%),(0.3*(100+O4*100)),IF(AND(O4&lt;-10%,O4&gt;=-20%),0.3*(100+O4*100)/2,IF(AND(O4&lt;-20%,O4&gt;-30%),0.3*(100+O4*100)/3,0)))))</f>
        <v/>
      </c>
      <c r="Q4" s="19"/>
      <c r="R4" s="20" t="str">
        <f t="shared" ref="R4:R21" si="1">IF(Q4="","",IF(Q4&gt;=92,Q4*0.3,IF(AND(Q4&lt;92,Q4&gt;=85),0.3*(Q4/2),IF(AND(Q4&lt;85,Q4&gt;=75),0.3*(Q4/3),0))))</f>
        <v/>
      </c>
      <c r="S4" s="19"/>
      <c r="T4" s="19"/>
      <c r="U4" s="17"/>
      <c r="V4" s="20" t="str">
        <f t="shared" ref="V4:V21" si="2">IF(U4="","",IF(C4="大型",IF(U4&gt;=85%,U4*100*0.25,IF(AND(U4&lt;85%,U4&gt;=75%),0.25*(U4*100/2),IF(AND(U4&lt;75%,U4&gt;70%),0.25*(U4*100/3),0))),IF(C4="普通",IF(U4&gt;=90%,U4*100*0.25,IF(AND(U4&lt;90%,U4&gt;=80%),0.25*(U4*100/2),IF(AND(U4&lt;80%,U4&gt;75%),0.25*(U4*100/3),0))),IF(C4="微型",IF(U4&gt;=93%,U4*100*0.25,IF(AND(U4&lt;93%,U4&gt;=83%),0.25*(U4*100/2),IF(AND(U4&lt;83%,U4&gt;78%),0.25*(U4*100/3),0)))))))</f>
        <v/>
      </c>
      <c r="W4" s="19"/>
      <c r="X4" s="18"/>
      <c r="Y4" s="18"/>
      <c r="Z4" s="14"/>
      <c r="AA4" s="22" t="s">
        <v>227</v>
      </c>
      <c r="AB4" s="9" t="s">
        <v>228</v>
      </c>
      <c r="AC4" s="9"/>
      <c r="AD4" s="9"/>
      <c r="AE4" s="12"/>
      <c r="AF4" s="9"/>
      <c r="AG4" s="9"/>
      <c r="AH4" s="9"/>
    </row>
    <row r="5" spans="1:34" ht="12" hidden="1" x14ac:dyDescent="0.15">
      <c r="A5" s="6" t="s">
        <v>39</v>
      </c>
      <c r="B5" s="6"/>
      <c r="C5" s="6" t="s">
        <v>410</v>
      </c>
      <c r="D5" s="10" t="s">
        <v>229</v>
      </c>
      <c r="E5" s="10"/>
      <c r="F5" s="6">
        <v>10</v>
      </c>
      <c r="G5" s="6">
        <v>89</v>
      </c>
      <c r="H5" s="7">
        <v>41633</v>
      </c>
      <c r="I5" s="7">
        <v>41698</v>
      </c>
      <c r="J5" s="7"/>
      <c r="K5" s="7"/>
      <c r="L5" s="8"/>
      <c r="M5" s="5">
        <v>1</v>
      </c>
      <c r="N5" s="5"/>
      <c r="O5" s="17"/>
      <c r="P5" s="18" t="str">
        <f t="shared" si="0"/>
        <v/>
      </c>
      <c r="Q5" s="19"/>
      <c r="R5" s="20" t="str">
        <f t="shared" si="1"/>
        <v/>
      </c>
      <c r="S5" s="19"/>
      <c r="T5" s="19"/>
      <c r="U5" s="17"/>
      <c r="V5" s="20" t="str">
        <f t="shared" si="2"/>
        <v/>
      </c>
      <c r="W5" s="19"/>
      <c r="X5" s="18"/>
      <c r="Y5" s="18"/>
      <c r="Z5" s="14"/>
      <c r="AA5" s="22" t="s">
        <v>227</v>
      </c>
      <c r="AB5" s="9" t="s">
        <v>228</v>
      </c>
      <c r="AC5" s="9"/>
      <c r="AD5" s="9"/>
      <c r="AE5" s="12"/>
      <c r="AF5" s="9"/>
      <c r="AG5" s="9"/>
      <c r="AH5" s="9"/>
    </row>
    <row r="6" spans="1:34" ht="12" hidden="1" x14ac:dyDescent="0.15">
      <c r="A6" s="6"/>
      <c r="B6" s="6"/>
      <c r="C6" s="6" t="s">
        <v>411</v>
      </c>
      <c r="D6" s="10" t="s">
        <v>230</v>
      </c>
      <c r="E6" s="10"/>
      <c r="F6" s="6">
        <v>17.5</v>
      </c>
      <c r="G6" s="6">
        <v>64</v>
      </c>
      <c r="H6" s="7">
        <v>41569</v>
      </c>
      <c r="I6" s="7">
        <v>41639</v>
      </c>
      <c r="J6" s="7">
        <v>41656</v>
      </c>
      <c r="K6" s="7">
        <v>41653</v>
      </c>
      <c r="L6" s="8"/>
      <c r="M6" s="5">
        <v>1</v>
      </c>
      <c r="N6" s="5"/>
      <c r="O6" s="17"/>
      <c r="P6" s="18" t="str">
        <f t="shared" si="0"/>
        <v/>
      </c>
      <c r="Q6" s="19"/>
      <c r="R6" s="20" t="str">
        <f t="shared" si="1"/>
        <v/>
      </c>
      <c r="S6" s="19"/>
      <c r="T6" s="19"/>
      <c r="U6" s="17"/>
      <c r="V6" s="20" t="str">
        <f t="shared" si="2"/>
        <v/>
      </c>
      <c r="W6" s="19"/>
      <c r="X6" s="18"/>
      <c r="Y6" s="18"/>
      <c r="Z6" s="14"/>
      <c r="AA6" s="22" t="s">
        <v>231</v>
      </c>
      <c r="AB6" s="9" t="s">
        <v>232</v>
      </c>
      <c r="AC6" s="9"/>
      <c r="AD6" s="9"/>
      <c r="AE6" s="12"/>
      <c r="AF6" s="9"/>
      <c r="AG6" s="9"/>
      <c r="AH6" s="9"/>
    </row>
    <row r="7" spans="1:34" ht="12" hidden="1" x14ac:dyDescent="0.15">
      <c r="A7" s="6"/>
      <c r="B7" s="6"/>
      <c r="C7" s="6"/>
      <c r="D7" s="10" t="s">
        <v>233</v>
      </c>
      <c r="E7" s="10"/>
      <c r="F7" s="6"/>
      <c r="G7" s="6"/>
      <c r="H7" s="7"/>
      <c r="I7" s="7"/>
      <c r="J7" s="7"/>
      <c r="K7" s="7">
        <v>41647</v>
      </c>
      <c r="L7" s="8"/>
      <c r="M7" s="5">
        <v>1</v>
      </c>
      <c r="N7" s="5"/>
      <c r="O7" s="17"/>
      <c r="P7" s="18" t="str">
        <f t="shared" si="0"/>
        <v/>
      </c>
      <c r="Q7" s="19"/>
      <c r="R7" s="20" t="str">
        <f t="shared" si="1"/>
        <v/>
      </c>
      <c r="S7" s="19"/>
      <c r="T7" s="19"/>
      <c r="U7" s="17"/>
      <c r="V7" s="20" t="str">
        <f t="shared" si="2"/>
        <v/>
      </c>
      <c r="W7" s="19"/>
      <c r="X7" s="18"/>
      <c r="Y7" s="18"/>
      <c r="Z7" s="14"/>
      <c r="AA7" s="22" t="s">
        <v>234</v>
      </c>
      <c r="AB7" s="9" t="s">
        <v>235</v>
      </c>
      <c r="AC7" s="9"/>
      <c r="AD7" s="9"/>
      <c r="AE7" s="12"/>
      <c r="AF7" s="9"/>
      <c r="AG7" s="9"/>
      <c r="AH7" s="9"/>
    </row>
    <row r="8" spans="1:34" ht="12" hidden="1" x14ac:dyDescent="0.15">
      <c r="A8" s="6"/>
      <c r="B8" s="6"/>
      <c r="C8" s="6"/>
      <c r="D8" s="10" t="s">
        <v>236</v>
      </c>
      <c r="E8" s="10"/>
      <c r="F8" s="6"/>
      <c r="G8" s="6">
        <v>88</v>
      </c>
      <c r="H8" s="7">
        <v>41598</v>
      </c>
      <c r="I8" s="7">
        <v>41719</v>
      </c>
      <c r="J8" s="7"/>
      <c r="K8" s="7"/>
      <c r="L8" s="8"/>
      <c r="M8" s="5"/>
      <c r="N8" s="5"/>
      <c r="O8" s="17"/>
      <c r="P8" s="18" t="str">
        <f t="shared" si="0"/>
        <v/>
      </c>
      <c r="Q8" s="19"/>
      <c r="R8" s="20" t="str">
        <f t="shared" si="1"/>
        <v/>
      </c>
      <c r="S8" s="19"/>
      <c r="T8" s="19"/>
      <c r="U8" s="17"/>
      <c r="V8" s="20" t="str">
        <f t="shared" si="2"/>
        <v/>
      </c>
      <c r="W8" s="19"/>
      <c r="X8" s="18"/>
      <c r="Y8" s="18"/>
      <c r="Z8" s="14"/>
      <c r="AA8" s="22" t="s">
        <v>237</v>
      </c>
      <c r="AB8" s="9" t="s">
        <v>238</v>
      </c>
      <c r="AC8" s="9"/>
      <c r="AD8" s="9"/>
      <c r="AE8" s="12"/>
      <c r="AF8" s="9"/>
      <c r="AG8" s="9"/>
      <c r="AH8" s="9"/>
    </row>
    <row r="9" spans="1:34" ht="12" hidden="1" x14ac:dyDescent="0.15">
      <c r="A9" s="6"/>
      <c r="B9" s="6"/>
      <c r="C9" s="6"/>
      <c r="D9" s="10" t="s">
        <v>239</v>
      </c>
      <c r="E9" s="10"/>
      <c r="F9" s="6"/>
      <c r="G9" s="6">
        <v>46</v>
      </c>
      <c r="H9" s="7">
        <v>41579</v>
      </c>
      <c r="I9" s="7">
        <v>41642</v>
      </c>
      <c r="J9" s="7"/>
      <c r="K9" s="7"/>
      <c r="L9" s="8"/>
      <c r="M9" s="5"/>
      <c r="N9" s="5"/>
      <c r="O9" s="17"/>
      <c r="P9" s="18" t="str">
        <f t="shared" si="0"/>
        <v/>
      </c>
      <c r="Q9" s="19"/>
      <c r="R9" s="20" t="str">
        <f t="shared" si="1"/>
        <v/>
      </c>
      <c r="S9" s="19"/>
      <c r="T9" s="19"/>
      <c r="U9" s="17"/>
      <c r="V9" s="20" t="str">
        <f t="shared" si="2"/>
        <v/>
      </c>
      <c r="W9" s="19"/>
      <c r="X9" s="18"/>
      <c r="Y9" s="18"/>
      <c r="Z9" s="14"/>
      <c r="AA9" s="22" t="s">
        <v>240</v>
      </c>
      <c r="AB9" s="9" t="s">
        <v>241</v>
      </c>
      <c r="AC9" s="9"/>
      <c r="AD9" s="9"/>
      <c r="AE9" s="12"/>
      <c r="AF9" s="9"/>
      <c r="AG9" s="9"/>
      <c r="AH9" s="9"/>
    </row>
    <row r="10" spans="1:34" ht="12" hidden="1" x14ac:dyDescent="0.15">
      <c r="A10" s="6" t="s">
        <v>38</v>
      </c>
      <c r="B10" s="6"/>
      <c r="C10" s="6" t="s">
        <v>411</v>
      </c>
      <c r="D10" s="10" t="s">
        <v>242</v>
      </c>
      <c r="E10" s="10"/>
      <c r="F10" s="6">
        <v>30</v>
      </c>
      <c r="G10" s="6">
        <v>60</v>
      </c>
      <c r="H10" s="7">
        <v>41631</v>
      </c>
      <c r="I10" s="7">
        <v>41712</v>
      </c>
      <c r="J10" s="7"/>
      <c r="K10" s="7"/>
      <c r="L10" s="8"/>
      <c r="M10" s="5"/>
      <c r="N10" s="5"/>
      <c r="O10" s="17"/>
      <c r="P10" s="18" t="str">
        <f t="shared" si="0"/>
        <v/>
      </c>
      <c r="Q10" s="19"/>
      <c r="R10" s="20" t="str">
        <f t="shared" si="1"/>
        <v/>
      </c>
      <c r="S10" s="19"/>
      <c r="T10" s="19"/>
      <c r="U10" s="17"/>
      <c r="V10" s="20" t="str">
        <f t="shared" si="2"/>
        <v/>
      </c>
      <c r="W10" s="19"/>
      <c r="X10" s="18"/>
      <c r="Y10" s="18"/>
      <c r="Z10" s="14"/>
      <c r="AA10" s="22" t="s">
        <v>243</v>
      </c>
      <c r="AB10" s="9" t="s">
        <v>244</v>
      </c>
      <c r="AC10" s="9"/>
      <c r="AD10" s="9"/>
      <c r="AE10" s="12"/>
      <c r="AF10" s="9"/>
      <c r="AG10" s="9"/>
      <c r="AH10" s="9"/>
    </row>
    <row r="11" spans="1:34" ht="12" hidden="1" x14ac:dyDescent="0.15">
      <c r="A11" s="6"/>
      <c r="B11" s="6"/>
      <c r="C11" s="6" t="s">
        <v>411</v>
      </c>
      <c r="D11" s="10" t="s">
        <v>245</v>
      </c>
      <c r="E11" s="10"/>
      <c r="F11" s="6">
        <v>31.5</v>
      </c>
      <c r="G11" s="6">
        <v>49</v>
      </c>
      <c r="H11" s="7">
        <v>41624</v>
      </c>
      <c r="I11" s="7">
        <v>41690</v>
      </c>
      <c r="J11" s="7"/>
      <c r="K11" s="7"/>
      <c r="L11" s="8"/>
      <c r="M11" s="5"/>
      <c r="N11" s="5"/>
      <c r="O11" s="17"/>
      <c r="P11" s="18" t="str">
        <f t="shared" si="0"/>
        <v/>
      </c>
      <c r="Q11" s="19"/>
      <c r="R11" s="20" t="str">
        <f t="shared" si="1"/>
        <v/>
      </c>
      <c r="S11" s="19"/>
      <c r="T11" s="19"/>
      <c r="U11" s="17"/>
      <c r="V11" s="20" t="str">
        <f t="shared" si="2"/>
        <v/>
      </c>
      <c r="W11" s="19"/>
      <c r="X11" s="18"/>
      <c r="Y11" s="18"/>
      <c r="Z11" s="14"/>
      <c r="AA11" s="22" t="s">
        <v>243</v>
      </c>
      <c r="AB11" s="9" t="s">
        <v>246</v>
      </c>
      <c r="AC11" s="9"/>
      <c r="AD11" s="9"/>
      <c r="AE11" s="12"/>
      <c r="AF11" s="9"/>
      <c r="AG11" s="9"/>
      <c r="AH11" s="9"/>
    </row>
    <row r="12" spans="1:34" ht="12" hidden="1" x14ac:dyDescent="0.15">
      <c r="A12" s="6"/>
      <c r="B12" s="6"/>
      <c r="C12" s="6" t="s">
        <v>412</v>
      </c>
      <c r="D12" s="10" t="s">
        <v>247</v>
      </c>
      <c r="E12" s="10"/>
      <c r="F12" s="6">
        <v>591</v>
      </c>
      <c r="G12" s="6">
        <v>475</v>
      </c>
      <c r="H12" s="7">
        <v>41000</v>
      </c>
      <c r="I12" s="7">
        <v>41663</v>
      </c>
      <c r="J12" s="7"/>
      <c r="K12" s="7"/>
      <c r="L12" s="8" t="s">
        <v>71</v>
      </c>
      <c r="M12" s="5">
        <v>1</v>
      </c>
      <c r="N12" s="5"/>
      <c r="O12" s="17"/>
      <c r="P12" s="18" t="str">
        <f t="shared" si="0"/>
        <v/>
      </c>
      <c r="Q12" s="19"/>
      <c r="R12" s="20" t="str">
        <f t="shared" si="1"/>
        <v/>
      </c>
      <c r="S12" s="19"/>
      <c r="T12" s="19"/>
      <c r="U12" s="17"/>
      <c r="V12" s="20" t="str">
        <f t="shared" si="2"/>
        <v/>
      </c>
      <c r="W12" s="19"/>
      <c r="X12" s="18"/>
      <c r="Y12" s="18"/>
      <c r="Z12" s="14"/>
      <c r="AA12" s="22" t="s">
        <v>248</v>
      </c>
      <c r="AB12" s="9" t="s">
        <v>249</v>
      </c>
      <c r="AC12" s="9"/>
      <c r="AD12" s="9"/>
      <c r="AE12" s="12"/>
      <c r="AF12" s="9"/>
      <c r="AG12" s="9" t="s">
        <v>140</v>
      </c>
      <c r="AH12" s="9" t="s">
        <v>140</v>
      </c>
    </row>
    <row r="13" spans="1:34" ht="12" hidden="1" x14ac:dyDescent="0.15">
      <c r="A13" s="6"/>
      <c r="B13" s="6"/>
      <c r="C13" s="6" t="s">
        <v>412</v>
      </c>
      <c r="D13" s="10" t="s">
        <v>250</v>
      </c>
      <c r="E13" s="10"/>
      <c r="F13" s="6">
        <v>400</v>
      </c>
      <c r="G13" s="6">
        <v>146</v>
      </c>
      <c r="H13" s="7">
        <v>41460</v>
      </c>
      <c r="I13" s="7">
        <v>41663</v>
      </c>
      <c r="J13" s="7"/>
      <c r="K13" s="7"/>
      <c r="L13" s="8" t="s">
        <v>71</v>
      </c>
      <c r="M13" s="5">
        <v>4</v>
      </c>
      <c r="N13" s="5">
        <v>144</v>
      </c>
      <c r="O13" s="17"/>
      <c r="P13" s="18" t="str">
        <f t="shared" si="0"/>
        <v/>
      </c>
      <c r="Q13" s="19"/>
      <c r="R13" s="20" t="str">
        <f t="shared" si="1"/>
        <v/>
      </c>
      <c r="S13" s="19"/>
      <c r="T13" s="19"/>
      <c r="U13" s="17"/>
      <c r="V13" s="20" t="str">
        <f t="shared" si="2"/>
        <v/>
      </c>
      <c r="W13" s="19"/>
      <c r="X13" s="18"/>
      <c r="Y13" s="18"/>
      <c r="Z13" s="14"/>
      <c r="AA13" s="22" t="s">
        <v>251</v>
      </c>
      <c r="AB13" s="9" t="s">
        <v>252</v>
      </c>
      <c r="AC13" s="9"/>
      <c r="AD13" s="9"/>
      <c r="AE13" s="12"/>
      <c r="AF13" s="9"/>
      <c r="AG13" s="9" t="s">
        <v>141</v>
      </c>
      <c r="AH13" s="9" t="s">
        <v>141</v>
      </c>
    </row>
    <row r="14" spans="1:34" ht="24" hidden="1" x14ac:dyDescent="0.15">
      <c r="A14" s="6" t="s">
        <v>45</v>
      </c>
      <c r="B14" s="6"/>
      <c r="C14" s="6" t="s">
        <v>411</v>
      </c>
      <c r="D14" s="10" t="s">
        <v>253</v>
      </c>
      <c r="E14" s="10"/>
      <c r="F14" s="6">
        <v>13</v>
      </c>
      <c r="G14" s="6">
        <v>35</v>
      </c>
      <c r="H14" s="7">
        <v>41620</v>
      </c>
      <c r="I14" s="7">
        <v>41667</v>
      </c>
      <c r="J14" s="7">
        <v>41729</v>
      </c>
      <c r="K14" s="7"/>
      <c r="L14" s="8" t="s">
        <v>71</v>
      </c>
      <c r="M14" s="5"/>
      <c r="N14" s="5"/>
      <c r="O14" s="17"/>
      <c r="P14" s="18" t="str">
        <f t="shared" si="0"/>
        <v/>
      </c>
      <c r="Q14" s="19"/>
      <c r="R14" s="20" t="str">
        <f t="shared" si="1"/>
        <v/>
      </c>
      <c r="S14" s="19"/>
      <c r="T14" s="19"/>
      <c r="U14" s="17"/>
      <c r="V14" s="20" t="str">
        <f t="shared" si="2"/>
        <v/>
      </c>
      <c r="W14" s="19"/>
      <c r="X14" s="18"/>
      <c r="Y14" s="18"/>
      <c r="Z14" s="14"/>
      <c r="AA14" s="22" t="s">
        <v>254</v>
      </c>
      <c r="AB14" s="9" t="s">
        <v>255</v>
      </c>
      <c r="AC14" s="9" t="s">
        <v>51</v>
      </c>
      <c r="AD14" s="9" t="s">
        <v>51</v>
      </c>
      <c r="AE14" s="12" t="s">
        <v>52</v>
      </c>
      <c r="AF14" s="9" t="s">
        <v>53</v>
      </c>
      <c r="AG14" s="9" t="s">
        <v>54</v>
      </c>
      <c r="AH14" s="9" t="s">
        <v>67</v>
      </c>
    </row>
    <row r="15" spans="1:34" ht="12" hidden="1" x14ac:dyDescent="0.15">
      <c r="A15" s="6"/>
      <c r="B15" s="6"/>
      <c r="C15" s="6"/>
      <c r="D15" s="10" t="s">
        <v>256</v>
      </c>
      <c r="E15" s="10"/>
      <c r="F15" s="6"/>
      <c r="G15" s="6"/>
      <c r="H15" s="7"/>
      <c r="I15" s="7"/>
      <c r="J15" s="7"/>
      <c r="K15" s="7">
        <v>41649</v>
      </c>
      <c r="L15" s="8"/>
      <c r="M15" s="5">
        <v>1</v>
      </c>
      <c r="N15" s="5"/>
      <c r="O15" s="17"/>
      <c r="P15" s="18" t="str">
        <f t="shared" si="0"/>
        <v/>
      </c>
      <c r="Q15" s="19"/>
      <c r="R15" s="20" t="str">
        <f t="shared" si="1"/>
        <v/>
      </c>
      <c r="S15" s="19"/>
      <c r="T15" s="19"/>
      <c r="U15" s="17"/>
      <c r="V15" s="20" t="str">
        <f t="shared" si="2"/>
        <v/>
      </c>
      <c r="W15" s="19"/>
      <c r="X15" s="18"/>
      <c r="Y15" s="18"/>
      <c r="Z15" s="14"/>
      <c r="AA15" s="22"/>
      <c r="AB15" s="9"/>
      <c r="AC15" s="9"/>
      <c r="AD15" s="9"/>
      <c r="AE15" s="12"/>
      <c r="AF15" s="9"/>
      <c r="AG15" s="9"/>
      <c r="AH15" s="9"/>
    </row>
    <row r="16" spans="1:34" ht="12" hidden="1" x14ac:dyDescent="0.15">
      <c r="A16" s="6"/>
      <c r="B16" s="6"/>
      <c r="C16" s="6"/>
      <c r="D16" s="10" t="s">
        <v>257</v>
      </c>
      <c r="E16" s="10"/>
      <c r="F16" s="6"/>
      <c r="G16" s="6"/>
      <c r="H16" s="7"/>
      <c r="I16" s="7">
        <v>41639</v>
      </c>
      <c r="J16" s="7"/>
      <c r="K16" s="7">
        <v>41646</v>
      </c>
      <c r="L16" s="8"/>
      <c r="M16" s="5">
        <v>1</v>
      </c>
      <c r="N16" s="5"/>
      <c r="O16" s="17"/>
      <c r="P16" s="18" t="str">
        <f t="shared" si="0"/>
        <v/>
      </c>
      <c r="Q16" s="19"/>
      <c r="R16" s="20" t="str">
        <f t="shared" si="1"/>
        <v/>
      </c>
      <c r="S16" s="19"/>
      <c r="T16" s="19"/>
      <c r="U16" s="17"/>
      <c r="V16" s="20" t="str">
        <f t="shared" si="2"/>
        <v/>
      </c>
      <c r="W16" s="19"/>
      <c r="X16" s="18"/>
      <c r="Y16" s="18"/>
      <c r="Z16" s="14"/>
      <c r="AA16" s="22"/>
      <c r="AB16" s="9"/>
      <c r="AC16" s="9"/>
      <c r="AD16" s="9"/>
      <c r="AE16" s="12"/>
      <c r="AF16" s="9"/>
      <c r="AG16" s="9"/>
      <c r="AH16" s="9"/>
    </row>
    <row r="17" spans="1:34" ht="12" hidden="1" x14ac:dyDescent="0.15">
      <c r="A17" s="6"/>
      <c r="B17" s="6"/>
      <c r="C17" s="6" t="s">
        <v>411</v>
      </c>
      <c r="D17" s="10" t="s">
        <v>258</v>
      </c>
      <c r="E17" s="10"/>
      <c r="F17" s="6">
        <v>23</v>
      </c>
      <c r="G17" s="6">
        <v>104</v>
      </c>
      <c r="H17" s="7">
        <v>41542</v>
      </c>
      <c r="I17" s="7">
        <v>41659</v>
      </c>
      <c r="J17" s="7">
        <v>41687</v>
      </c>
      <c r="K17" s="7"/>
      <c r="L17" s="8"/>
      <c r="M17" s="5">
        <v>2</v>
      </c>
      <c r="N17" s="5"/>
      <c r="O17" s="17"/>
      <c r="P17" s="18" t="str">
        <f t="shared" si="0"/>
        <v/>
      </c>
      <c r="Q17" s="19"/>
      <c r="R17" s="20" t="str">
        <f t="shared" si="1"/>
        <v/>
      </c>
      <c r="S17" s="19"/>
      <c r="T17" s="19"/>
      <c r="U17" s="17"/>
      <c r="V17" s="20" t="str">
        <f t="shared" si="2"/>
        <v/>
      </c>
      <c r="W17" s="19"/>
      <c r="X17" s="18"/>
      <c r="Y17" s="18"/>
      <c r="Z17" s="14"/>
      <c r="AA17" s="22" t="s">
        <v>259</v>
      </c>
      <c r="AB17" s="9" t="s">
        <v>260</v>
      </c>
      <c r="AC17" s="9"/>
      <c r="AD17" s="9"/>
      <c r="AE17" s="12"/>
      <c r="AF17" s="9"/>
      <c r="AG17" s="9"/>
      <c r="AH17" s="9"/>
    </row>
    <row r="18" spans="1:34" ht="24" hidden="1" x14ac:dyDescent="0.15">
      <c r="A18" s="6" t="s">
        <v>58</v>
      </c>
      <c r="B18" s="6"/>
      <c r="C18" s="6" t="s">
        <v>410</v>
      </c>
      <c r="D18" s="10" t="s">
        <v>261</v>
      </c>
      <c r="E18" s="10"/>
      <c r="F18" s="6">
        <v>8</v>
      </c>
      <c r="G18" s="6"/>
      <c r="H18" s="7">
        <v>41589</v>
      </c>
      <c r="I18" s="7">
        <v>41654</v>
      </c>
      <c r="J18" s="7"/>
      <c r="K18" s="7"/>
      <c r="L18" s="8"/>
      <c r="M18" s="5">
        <v>1</v>
      </c>
      <c r="N18" s="5"/>
      <c r="O18" s="17"/>
      <c r="P18" s="18" t="str">
        <f t="shared" si="0"/>
        <v/>
      </c>
      <c r="Q18" s="19"/>
      <c r="R18" s="20" t="str">
        <f t="shared" si="1"/>
        <v/>
      </c>
      <c r="S18" s="19"/>
      <c r="T18" s="19"/>
      <c r="U18" s="17"/>
      <c r="V18" s="20" t="str">
        <f t="shared" si="2"/>
        <v/>
      </c>
      <c r="W18" s="19"/>
      <c r="X18" s="18"/>
      <c r="Y18" s="18"/>
      <c r="Z18" s="14"/>
      <c r="AA18" s="22" t="s">
        <v>262</v>
      </c>
      <c r="AB18" s="9" t="s">
        <v>260</v>
      </c>
      <c r="AC18" s="9"/>
      <c r="AD18" s="9"/>
      <c r="AE18" s="12"/>
      <c r="AF18" s="9"/>
      <c r="AG18" s="9"/>
      <c r="AH18" s="9"/>
    </row>
    <row r="19" spans="1:34" ht="12" hidden="1" x14ac:dyDescent="0.15">
      <c r="A19" s="6" t="s">
        <v>36</v>
      </c>
      <c r="B19" s="6"/>
      <c r="C19" s="6"/>
      <c r="D19" s="10" t="s">
        <v>263</v>
      </c>
      <c r="E19" s="10"/>
      <c r="F19" s="6"/>
      <c r="G19" s="6">
        <v>53</v>
      </c>
      <c r="H19" s="7">
        <v>41597</v>
      </c>
      <c r="I19" s="7">
        <v>41649</v>
      </c>
      <c r="J19" s="7">
        <v>41663</v>
      </c>
      <c r="K19" s="7"/>
      <c r="L19" s="8"/>
      <c r="M19" s="5">
        <v>1</v>
      </c>
      <c r="N19" s="5"/>
      <c r="O19" s="17"/>
      <c r="P19" s="18" t="str">
        <f t="shared" si="0"/>
        <v/>
      </c>
      <c r="Q19" s="19"/>
      <c r="R19" s="20" t="str">
        <f t="shared" si="1"/>
        <v/>
      </c>
      <c r="S19" s="19"/>
      <c r="T19" s="19"/>
      <c r="U19" s="17"/>
      <c r="V19" s="20" t="str">
        <f t="shared" si="2"/>
        <v/>
      </c>
      <c r="W19" s="19"/>
      <c r="X19" s="18"/>
      <c r="Y19" s="18"/>
      <c r="Z19" s="14"/>
      <c r="AA19" s="22" t="s">
        <v>264</v>
      </c>
      <c r="AB19" s="9" t="s">
        <v>265</v>
      </c>
      <c r="AC19" s="9"/>
      <c r="AD19" s="9"/>
      <c r="AE19" s="12"/>
      <c r="AF19" s="9"/>
      <c r="AG19" s="9"/>
      <c r="AH19" s="9"/>
    </row>
    <row r="20" spans="1:34" ht="36" hidden="1" x14ac:dyDescent="0.15">
      <c r="A20" s="6" t="s">
        <v>59</v>
      </c>
      <c r="B20" s="6"/>
      <c r="C20" s="6" t="s">
        <v>411</v>
      </c>
      <c r="D20" s="10" t="s">
        <v>266</v>
      </c>
      <c r="E20" s="10"/>
      <c r="F20" s="6">
        <v>13.6</v>
      </c>
      <c r="G20" s="6">
        <v>19</v>
      </c>
      <c r="H20" s="7">
        <v>41598</v>
      </c>
      <c r="I20" s="7">
        <v>41667</v>
      </c>
      <c r="J20" s="7"/>
      <c r="K20" s="7">
        <v>41665</v>
      </c>
      <c r="L20" s="8"/>
      <c r="M20" s="5"/>
      <c r="N20" s="5"/>
      <c r="O20" s="17"/>
      <c r="P20" s="18" t="str">
        <f t="shared" si="0"/>
        <v/>
      </c>
      <c r="Q20" s="19"/>
      <c r="R20" s="20" t="str">
        <f t="shared" si="1"/>
        <v/>
      </c>
      <c r="S20" s="19"/>
      <c r="T20" s="19"/>
      <c r="U20" s="17"/>
      <c r="V20" s="20" t="str">
        <f t="shared" si="2"/>
        <v/>
      </c>
      <c r="W20" s="19"/>
      <c r="X20" s="18"/>
      <c r="Y20" s="18"/>
      <c r="Z20" s="14"/>
      <c r="AA20" s="22" t="s">
        <v>267</v>
      </c>
      <c r="AB20" s="9" t="s">
        <v>268</v>
      </c>
      <c r="AC20" s="9"/>
      <c r="AD20" s="9"/>
      <c r="AE20" s="12"/>
      <c r="AF20" s="9"/>
      <c r="AG20" s="9"/>
      <c r="AH20" s="9"/>
    </row>
    <row r="21" spans="1:34" ht="12" hidden="1" x14ac:dyDescent="0.15">
      <c r="A21" s="6" t="s">
        <v>57</v>
      </c>
      <c r="B21" s="6"/>
      <c r="C21" s="6" t="s">
        <v>411</v>
      </c>
      <c r="D21" s="10" t="s">
        <v>269</v>
      </c>
      <c r="E21" s="10"/>
      <c r="F21" s="6">
        <v>16.8</v>
      </c>
      <c r="G21" s="6">
        <v>106</v>
      </c>
      <c r="H21" s="7">
        <v>41582</v>
      </c>
      <c r="I21" s="7">
        <v>41729</v>
      </c>
      <c r="J21" s="7"/>
      <c r="K21" s="7"/>
      <c r="L21" s="8"/>
      <c r="M21" s="5"/>
      <c r="N21" s="5"/>
      <c r="O21" s="17"/>
      <c r="P21" s="18" t="str">
        <f t="shared" si="0"/>
        <v/>
      </c>
      <c r="Q21" s="19"/>
      <c r="R21" s="20" t="str">
        <f t="shared" si="1"/>
        <v/>
      </c>
      <c r="S21" s="19"/>
      <c r="T21" s="19"/>
      <c r="U21" s="17"/>
      <c r="V21" s="20" t="str">
        <f t="shared" si="2"/>
        <v/>
      </c>
      <c r="W21" s="19"/>
      <c r="X21" s="18"/>
      <c r="Y21" s="18"/>
      <c r="Z21" s="14"/>
      <c r="AA21" s="22" t="s">
        <v>270</v>
      </c>
      <c r="AB21" s="9" t="s">
        <v>271</v>
      </c>
      <c r="AC21" s="9"/>
      <c r="AD21" s="9"/>
      <c r="AE21" s="12"/>
      <c r="AF21" s="9"/>
      <c r="AG21" s="9"/>
      <c r="AH21" s="9"/>
    </row>
    <row r="22" spans="1:34" ht="35.25" customHeight="1" x14ac:dyDescent="0.15">
      <c r="A22" s="6" t="s">
        <v>143</v>
      </c>
      <c r="B22" s="6" t="s">
        <v>415</v>
      </c>
      <c r="C22" s="6" t="s">
        <v>411</v>
      </c>
      <c r="D22" s="10" t="s">
        <v>626</v>
      </c>
      <c r="E22" s="10" t="s">
        <v>639</v>
      </c>
      <c r="F22" s="6">
        <v>39</v>
      </c>
      <c r="G22" s="6">
        <v>157</v>
      </c>
      <c r="H22" s="7">
        <v>41715</v>
      </c>
      <c r="I22" s="7">
        <v>41840</v>
      </c>
      <c r="J22" s="7">
        <v>41943</v>
      </c>
      <c r="K22" s="7"/>
      <c r="L22" s="8" t="s">
        <v>80</v>
      </c>
      <c r="M22" s="5">
        <v>2</v>
      </c>
      <c r="N22" s="5"/>
      <c r="O22" s="24">
        <v>0</v>
      </c>
      <c r="P22" s="18">
        <f t="shared" ref="P22:P53" si="3">IF(O22="","",IF(O22&gt;=0%,30,IF(AND(O22&lt;0%,O22&gt;=-10%),(0.3*(100+O22*100)),IF(AND(O22&lt;-10%,O22&gt;=-20%),0.3*(100+O22*100)/2,IF(AND(O22&lt;-20%,O22&gt;-30%),0.3*(100+O22*100)/3,0)))))</f>
        <v>30</v>
      </c>
      <c r="Q22" s="19">
        <v>100</v>
      </c>
      <c r="R22" s="20">
        <f t="shared" ref="R22:R57" si="4">IF(Q22="","",IF(Q22&gt;=92,Q22*0.3,IF(AND(Q22&lt;92,Q22&gt;=85),0.3*(Q22/2),IF(AND(Q22&lt;85,Q22&gt;=75),0.3*(Q22/3),0))))</f>
        <v>30</v>
      </c>
      <c r="S22" s="17" t="s">
        <v>240</v>
      </c>
      <c r="T22" s="19">
        <v>15</v>
      </c>
      <c r="U22" s="47">
        <v>0.96150000000000002</v>
      </c>
      <c r="V22" s="20">
        <f t="shared" ref="V22:V53" si="5">IF(U22="","",IF(C22="大型",IF(U22&gt;=85%,U22*100*0.25,IF(AND(U22&lt;85%,U22&gt;=75%),0.25*(U22*100/2),IF(AND(U22&lt;75%,U22&gt;70%),0.25*(U22*100/3),0))),IF(C22="普通",IF(U22&gt;=90%,U22*100*0.25,IF(AND(U22&lt;90%,U22&gt;=80%),0.25*(U22*100/2),IF(AND(U22&lt;80%,U22&gt;75%),0.25*(U22*100/3),0))),IF(C22="微型",IF(U22&gt;=93%,U22*100*0.25,IF(AND(U22&lt;93%,U22&gt;=83%),0.25*(U22*100/2),IF(AND(U22&lt;83%,U22&gt;78%),0.25*(U22*100/3),0)))))))</f>
        <v>24.037500000000001</v>
      </c>
      <c r="W22" s="19"/>
      <c r="X22" s="18">
        <f>P22+R22+T22+V22+W22</f>
        <v>99.037499999999994</v>
      </c>
      <c r="Y22" s="18"/>
      <c r="Z22" s="14"/>
      <c r="AA22" s="22" t="s">
        <v>385</v>
      </c>
      <c r="AB22" s="9" t="s">
        <v>255</v>
      </c>
      <c r="AC22" s="9" t="s">
        <v>418</v>
      </c>
      <c r="AD22" s="9" t="s">
        <v>161</v>
      </c>
      <c r="AE22" s="12" t="s">
        <v>159</v>
      </c>
      <c r="AF22" s="9" t="s">
        <v>160</v>
      </c>
      <c r="AG22" s="9" t="s">
        <v>147</v>
      </c>
      <c r="AH22" s="9" t="s">
        <v>149</v>
      </c>
    </row>
    <row r="23" spans="1:34" ht="12" hidden="1" x14ac:dyDescent="0.15">
      <c r="A23" s="6" t="s">
        <v>44</v>
      </c>
      <c r="B23" s="6"/>
      <c r="C23" s="6" t="s">
        <v>411</v>
      </c>
      <c r="D23" s="10" t="s">
        <v>274</v>
      </c>
      <c r="E23" s="10"/>
      <c r="F23" s="6">
        <v>26</v>
      </c>
      <c r="G23" s="6">
        <v>77</v>
      </c>
      <c r="H23" s="7">
        <v>41606</v>
      </c>
      <c r="I23" s="7">
        <v>41712</v>
      </c>
      <c r="J23" s="7">
        <v>41732</v>
      </c>
      <c r="K23" s="7"/>
      <c r="L23" s="8"/>
      <c r="M23" s="5">
        <v>1</v>
      </c>
      <c r="N23" s="5"/>
      <c r="O23" s="17"/>
      <c r="P23" s="18" t="str">
        <f t="shared" si="3"/>
        <v/>
      </c>
      <c r="Q23" s="19"/>
      <c r="R23" s="20" t="str">
        <f t="shared" si="4"/>
        <v/>
      </c>
      <c r="S23" s="19"/>
      <c r="T23" s="19"/>
      <c r="U23" s="17"/>
      <c r="V23" s="20" t="str">
        <f t="shared" si="5"/>
        <v/>
      </c>
      <c r="W23" s="19"/>
      <c r="X23" s="18"/>
      <c r="Y23" s="18"/>
      <c r="Z23" s="14"/>
      <c r="AA23" s="22" t="s">
        <v>275</v>
      </c>
      <c r="AB23" s="9" t="s">
        <v>276</v>
      </c>
      <c r="AC23" s="9"/>
      <c r="AD23" s="9"/>
      <c r="AE23" s="12"/>
      <c r="AF23" s="9"/>
      <c r="AG23" s="9"/>
      <c r="AH23" s="9"/>
    </row>
    <row r="24" spans="1:34" ht="12" hidden="1" x14ac:dyDescent="0.15">
      <c r="A24" s="6"/>
      <c r="B24" s="6"/>
      <c r="C24" s="6"/>
      <c r="D24" s="10" t="s">
        <v>277</v>
      </c>
      <c r="E24" s="10"/>
      <c r="F24" s="6"/>
      <c r="G24" s="6"/>
      <c r="H24" s="7"/>
      <c r="I24" s="7"/>
      <c r="J24" s="7"/>
      <c r="K24" s="7">
        <v>41654</v>
      </c>
      <c r="L24" s="8"/>
      <c r="M24" s="5"/>
      <c r="N24" s="5"/>
      <c r="O24" s="17"/>
      <c r="P24" s="18" t="str">
        <f t="shared" si="3"/>
        <v/>
      </c>
      <c r="Q24" s="19"/>
      <c r="R24" s="20" t="str">
        <f t="shared" si="4"/>
        <v/>
      </c>
      <c r="S24" s="19"/>
      <c r="T24" s="19"/>
      <c r="U24" s="17"/>
      <c r="V24" s="20" t="str">
        <f t="shared" si="5"/>
        <v/>
      </c>
      <c r="W24" s="19"/>
      <c r="X24" s="18"/>
      <c r="Y24" s="18"/>
      <c r="Z24" s="14"/>
      <c r="AA24" s="22" t="s">
        <v>278</v>
      </c>
      <c r="AB24" s="9" t="s">
        <v>276</v>
      </c>
      <c r="AC24" s="9"/>
      <c r="AD24" s="9"/>
      <c r="AE24" s="12"/>
      <c r="AF24" s="9"/>
      <c r="AG24" s="9"/>
      <c r="AH24" s="9"/>
    </row>
    <row r="25" spans="1:34" ht="24" hidden="1" x14ac:dyDescent="0.15">
      <c r="A25" s="6" t="s">
        <v>41</v>
      </c>
      <c r="B25" s="6"/>
      <c r="C25" s="6" t="s">
        <v>411</v>
      </c>
      <c r="D25" s="10" t="s">
        <v>279</v>
      </c>
      <c r="E25" s="10"/>
      <c r="F25" s="6">
        <v>12</v>
      </c>
      <c r="G25" s="6">
        <v>65</v>
      </c>
      <c r="H25" s="7">
        <v>41633</v>
      </c>
      <c r="I25" s="7">
        <v>41723</v>
      </c>
      <c r="J25" s="7"/>
      <c r="K25" s="7"/>
      <c r="L25" s="8"/>
      <c r="M25" s="5"/>
      <c r="N25" s="5"/>
      <c r="O25" s="17"/>
      <c r="P25" s="18" t="str">
        <f t="shared" si="3"/>
        <v/>
      </c>
      <c r="Q25" s="19"/>
      <c r="R25" s="20" t="str">
        <f t="shared" si="4"/>
        <v/>
      </c>
      <c r="S25" s="19"/>
      <c r="T25" s="19"/>
      <c r="U25" s="17"/>
      <c r="V25" s="20" t="str">
        <f t="shared" si="5"/>
        <v/>
      </c>
      <c r="W25" s="19"/>
      <c r="X25" s="18"/>
      <c r="Y25" s="18"/>
      <c r="Z25" s="14"/>
      <c r="AA25" s="22" t="s">
        <v>280</v>
      </c>
      <c r="AB25" s="9" t="s">
        <v>281</v>
      </c>
      <c r="AC25" s="9"/>
      <c r="AD25" s="9"/>
      <c r="AE25" s="12"/>
      <c r="AF25" s="9"/>
      <c r="AG25" s="9"/>
      <c r="AH25" s="9"/>
    </row>
    <row r="26" spans="1:34" ht="12" hidden="1" x14ac:dyDescent="0.15">
      <c r="A26" s="6"/>
      <c r="B26" s="6"/>
      <c r="C26" s="6" t="s">
        <v>410</v>
      </c>
      <c r="D26" s="10" t="s">
        <v>282</v>
      </c>
      <c r="E26" s="10"/>
      <c r="F26" s="6">
        <v>6.5</v>
      </c>
      <c r="G26" s="6">
        <v>56</v>
      </c>
      <c r="H26" s="7">
        <v>41593</v>
      </c>
      <c r="I26" s="7">
        <v>41670</v>
      </c>
      <c r="J26" s="7"/>
      <c r="K26" s="7"/>
      <c r="L26" s="8"/>
      <c r="M26" s="5"/>
      <c r="N26" s="5"/>
      <c r="O26" s="17"/>
      <c r="P26" s="18" t="str">
        <f t="shared" si="3"/>
        <v/>
      </c>
      <c r="Q26" s="19"/>
      <c r="R26" s="20" t="str">
        <f t="shared" si="4"/>
        <v/>
      </c>
      <c r="S26" s="19"/>
      <c r="T26" s="19"/>
      <c r="U26" s="17"/>
      <c r="V26" s="20" t="str">
        <f t="shared" si="5"/>
        <v/>
      </c>
      <c r="W26" s="19"/>
      <c r="X26" s="18"/>
      <c r="Y26" s="18"/>
      <c r="Z26" s="14"/>
      <c r="AA26" s="22" t="s">
        <v>283</v>
      </c>
      <c r="AB26" s="9" t="s">
        <v>284</v>
      </c>
      <c r="AC26" s="9"/>
      <c r="AD26" s="9"/>
      <c r="AE26" s="12"/>
      <c r="AF26" s="9"/>
      <c r="AG26" s="9"/>
      <c r="AH26" s="9"/>
    </row>
    <row r="27" spans="1:34" ht="24" hidden="1" x14ac:dyDescent="0.15">
      <c r="A27" s="6" t="s">
        <v>43</v>
      </c>
      <c r="B27" s="6"/>
      <c r="C27" s="6" t="s">
        <v>410</v>
      </c>
      <c r="D27" s="10" t="s">
        <v>285</v>
      </c>
      <c r="E27" s="10"/>
      <c r="F27" s="6">
        <v>10</v>
      </c>
      <c r="G27" s="6">
        <v>61</v>
      </c>
      <c r="H27" s="7">
        <v>41582</v>
      </c>
      <c r="I27" s="7">
        <v>41666</v>
      </c>
      <c r="J27" s="7"/>
      <c r="K27" s="7">
        <v>41663</v>
      </c>
      <c r="L27" s="8"/>
      <c r="M27" s="5"/>
      <c r="N27" s="5"/>
      <c r="O27" s="17"/>
      <c r="P27" s="18" t="str">
        <f t="shared" si="3"/>
        <v/>
      </c>
      <c r="Q27" s="19"/>
      <c r="R27" s="20" t="str">
        <f t="shared" si="4"/>
        <v/>
      </c>
      <c r="S27" s="19"/>
      <c r="T27" s="19"/>
      <c r="U27" s="17"/>
      <c r="V27" s="20" t="str">
        <f t="shared" si="5"/>
        <v/>
      </c>
      <c r="W27" s="19"/>
      <c r="X27" s="18"/>
      <c r="Y27" s="18"/>
      <c r="Z27" s="14"/>
      <c r="AA27" s="22" t="s">
        <v>286</v>
      </c>
      <c r="AB27" s="9" t="s">
        <v>287</v>
      </c>
      <c r="AC27" s="9"/>
      <c r="AD27" s="9"/>
      <c r="AE27" s="12"/>
      <c r="AF27" s="9"/>
      <c r="AG27" s="9"/>
      <c r="AH27" s="9"/>
    </row>
    <row r="28" spans="1:34" ht="36" hidden="1" x14ac:dyDescent="0.15">
      <c r="A28" s="6" t="s">
        <v>42</v>
      </c>
      <c r="B28" s="6"/>
      <c r="C28" s="6" t="s">
        <v>411</v>
      </c>
      <c r="D28" s="10" t="s">
        <v>288</v>
      </c>
      <c r="E28" s="10"/>
      <c r="F28" s="6">
        <v>26</v>
      </c>
      <c r="G28" s="6">
        <v>117</v>
      </c>
      <c r="H28" s="7">
        <v>41557</v>
      </c>
      <c r="I28" s="7">
        <v>41719</v>
      </c>
      <c r="J28" s="7"/>
      <c r="K28" s="7"/>
      <c r="L28" s="8"/>
      <c r="M28" s="5"/>
      <c r="N28" s="5"/>
      <c r="O28" s="17"/>
      <c r="P28" s="18" t="str">
        <f t="shared" si="3"/>
        <v/>
      </c>
      <c r="Q28" s="19"/>
      <c r="R28" s="20" t="str">
        <f t="shared" si="4"/>
        <v/>
      </c>
      <c r="S28" s="19"/>
      <c r="T28" s="19"/>
      <c r="U28" s="17"/>
      <c r="V28" s="20" t="str">
        <f t="shared" si="5"/>
        <v/>
      </c>
      <c r="W28" s="19"/>
      <c r="X28" s="18"/>
      <c r="Y28" s="18"/>
      <c r="Z28" s="14"/>
      <c r="AA28" s="22" t="s">
        <v>289</v>
      </c>
      <c r="AB28" s="9" t="s">
        <v>290</v>
      </c>
      <c r="AC28" s="9" t="s">
        <v>48</v>
      </c>
      <c r="AD28" s="9" t="s">
        <v>49</v>
      </c>
      <c r="AE28" s="12" t="s">
        <v>50</v>
      </c>
      <c r="AF28" s="9" t="s">
        <v>55</v>
      </c>
      <c r="AG28" s="9" t="s">
        <v>56</v>
      </c>
      <c r="AH28" s="9" t="s">
        <v>68</v>
      </c>
    </row>
    <row r="29" spans="1:34" ht="24" hidden="1" x14ac:dyDescent="0.15">
      <c r="A29" s="6" t="s">
        <v>46</v>
      </c>
      <c r="B29" s="6"/>
      <c r="C29" s="6" t="s">
        <v>411</v>
      </c>
      <c r="D29" s="10" t="s">
        <v>291</v>
      </c>
      <c r="E29" s="10"/>
      <c r="F29" s="6">
        <v>15</v>
      </c>
      <c r="G29" s="6">
        <v>54</v>
      </c>
      <c r="H29" s="7">
        <v>41590</v>
      </c>
      <c r="I29" s="7">
        <v>41654</v>
      </c>
      <c r="J29" s="7"/>
      <c r="K29" s="7"/>
      <c r="L29" s="8"/>
      <c r="M29" s="5"/>
      <c r="N29" s="5"/>
      <c r="O29" s="17"/>
      <c r="P29" s="18" t="str">
        <f t="shared" si="3"/>
        <v/>
      </c>
      <c r="Q29" s="19"/>
      <c r="R29" s="20" t="str">
        <f t="shared" si="4"/>
        <v/>
      </c>
      <c r="S29" s="19"/>
      <c r="T29" s="19"/>
      <c r="U29" s="17"/>
      <c r="V29" s="20" t="str">
        <f t="shared" si="5"/>
        <v/>
      </c>
      <c r="W29" s="19"/>
      <c r="X29" s="18"/>
      <c r="Y29" s="18"/>
      <c r="Z29" s="14"/>
      <c r="AA29" s="22" t="s">
        <v>292</v>
      </c>
      <c r="AB29" s="9" t="s">
        <v>293</v>
      </c>
      <c r="AC29" s="9"/>
      <c r="AD29" s="9"/>
      <c r="AE29" s="12"/>
      <c r="AF29" s="9"/>
      <c r="AG29" s="9"/>
      <c r="AH29" s="9"/>
    </row>
    <row r="30" spans="1:34" ht="12" hidden="1" x14ac:dyDescent="0.15">
      <c r="A30" s="6" t="s">
        <v>47</v>
      </c>
      <c r="B30" s="6"/>
      <c r="C30" s="6"/>
      <c r="D30" s="10" t="s">
        <v>294</v>
      </c>
      <c r="E30" s="10"/>
      <c r="F30" s="6"/>
      <c r="G30" s="6">
        <v>108</v>
      </c>
      <c r="H30" s="7">
        <v>41598</v>
      </c>
      <c r="I30" s="7">
        <v>41747</v>
      </c>
      <c r="J30" s="7"/>
      <c r="K30" s="7"/>
      <c r="L30" s="8"/>
      <c r="M30" s="5"/>
      <c r="N30" s="5"/>
      <c r="O30" s="17"/>
      <c r="P30" s="18" t="str">
        <f t="shared" si="3"/>
        <v/>
      </c>
      <c r="Q30" s="19"/>
      <c r="R30" s="20" t="str">
        <f t="shared" si="4"/>
        <v/>
      </c>
      <c r="S30" s="19"/>
      <c r="T30" s="19"/>
      <c r="U30" s="17"/>
      <c r="V30" s="20" t="str">
        <f t="shared" si="5"/>
        <v/>
      </c>
      <c r="W30" s="19"/>
      <c r="X30" s="18"/>
      <c r="Y30" s="18"/>
      <c r="Z30" s="14"/>
      <c r="AA30" s="22" t="s">
        <v>295</v>
      </c>
      <c r="AB30" s="9" t="s">
        <v>293</v>
      </c>
      <c r="AC30" s="9"/>
      <c r="AD30" s="9"/>
      <c r="AE30" s="12"/>
      <c r="AF30" s="9"/>
      <c r="AG30" s="9"/>
      <c r="AH30" s="9"/>
    </row>
    <row r="31" spans="1:34" ht="12" hidden="1" x14ac:dyDescent="0.15">
      <c r="A31" s="6"/>
      <c r="B31" s="6"/>
      <c r="C31" s="6" t="s">
        <v>410</v>
      </c>
      <c r="D31" s="10" t="s">
        <v>296</v>
      </c>
      <c r="E31" s="10"/>
      <c r="F31" s="6">
        <v>4</v>
      </c>
      <c r="G31" s="6">
        <v>43</v>
      </c>
      <c r="H31" s="7">
        <v>41542</v>
      </c>
      <c r="I31" s="7">
        <v>41600</v>
      </c>
      <c r="J31" s="7"/>
      <c r="K31" s="7"/>
      <c r="L31" s="8"/>
      <c r="M31" s="5"/>
      <c r="N31" s="5"/>
      <c r="O31" s="17"/>
      <c r="P31" s="18" t="str">
        <f t="shared" si="3"/>
        <v/>
      </c>
      <c r="Q31" s="19"/>
      <c r="R31" s="20" t="str">
        <f t="shared" si="4"/>
        <v/>
      </c>
      <c r="S31" s="19"/>
      <c r="T31" s="19"/>
      <c r="U31" s="17"/>
      <c r="V31" s="20" t="str">
        <f t="shared" si="5"/>
        <v/>
      </c>
      <c r="W31" s="19"/>
      <c r="X31" s="18"/>
      <c r="Y31" s="18"/>
      <c r="Z31" s="14"/>
      <c r="AA31" s="22"/>
      <c r="AB31" s="9"/>
      <c r="AC31" s="9"/>
      <c r="AD31" s="9"/>
      <c r="AE31" s="12"/>
      <c r="AF31" s="9"/>
      <c r="AG31" s="9"/>
      <c r="AH31" s="9"/>
    </row>
    <row r="32" spans="1:34" ht="12" hidden="1" x14ac:dyDescent="0.15">
      <c r="A32" s="6"/>
      <c r="B32" s="6"/>
      <c r="C32" s="6"/>
      <c r="D32" s="10" t="s">
        <v>297</v>
      </c>
      <c r="E32" s="10"/>
      <c r="F32" s="6"/>
      <c r="G32" s="6">
        <v>64</v>
      </c>
      <c r="H32" s="7">
        <v>41520</v>
      </c>
      <c r="I32" s="7">
        <v>41608</v>
      </c>
      <c r="J32" s="7"/>
      <c r="K32" s="7"/>
      <c r="L32" s="8"/>
      <c r="M32" s="5"/>
      <c r="N32" s="5"/>
      <c r="O32" s="17"/>
      <c r="P32" s="18" t="str">
        <f t="shared" si="3"/>
        <v/>
      </c>
      <c r="Q32" s="19"/>
      <c r="R32" s="20" t="str">
        <f t="shared" si="4"/>
        <v/>
      </c>
      <c r="S32" s="19"/>
      <c r="T32" s="19"/>
      <c r="U32" s="17"/>
      <c r="V32" s="20" t="str">
        <f t="shared" si="5"/>
        <v/>
      </c>
      <c r="W32" s="19"/>
      <c r="X32" s="18"/>
      <c r="Y32" s="18"/>
      <c r="Z32" s="14"/>
      <c r="AA32" s="22" t="s">
        <v>298</v>
      </c>
      <c r="AB32" s="9" t="s">
        <v>299</v>
      </c>
      <c r="AC32" s="9"/>
      <c r="AD32" s="9"/>
      <c r="AE32" s="12"/>
      <c r="AF32" s="9"/>
      <c r="AG32" s="9"/>
      <c r="AH32" s="9"/>
    </row>
    <row r="33" spans="1:34" ht="12" hidden="1" x14ac:dyDescent="0.15">
      <c r="A33" s="6"/>
      <c r="B33" s="6"/>
      <c r="C33" s="6"/>
      <c r="D33" s="10" t="s">
        <v>300</v>
      </c>
      <c r="E33" s="10"/>
      <c r="F33" s="6"/>
      <c r="G33" s="6">
        <v>40</v>
      </c>
      <c r="H33" s="7">
        <v>41617</v>
      </c>
      <c r="I33" s="7">
        <v>41670</v>
      </c>
      <c r="J33" s="7"/>
      <c r="K33" s="7"/>
      <c r="L33" s="8"/>
      <c r="M33" s="5"/>
      <c r="N33" s="5"/>
      <c r="O33" s="17"/>
      <c r="P33" s="18" t="str">
        <f t="shared" si="3"/>
        <v/>
      </c>
      <c r="Q33" s="19"/>
      <c r="R33" s="20" t="str">
        <f t="shared" si="4"/>
        <v/>
      </c>
      <c r="S33" s="19"/>
      <c r="T33" s="19"/>
      <c r="U33" s="17"/>
      <c r="V33" s="20" t="str">
        <f t="shared" si="5"/>
        <v/>
      </c>
      <c r="W33" s="19"/>
      <c r="X33" s="18"/>
      <c r="Y33" s="18"/>
      <c r="Z33" s="14"/>
      <c r="AA33" s="22" t="s">
        <v>301</v>
      </c>
      <c r="AB33" s="9" t="s">
        <v>302</v>
      </c>
      <c r="AC33" s="9"/>
      <c r="AD33" s="9"/>
      <c r="AE33" s="12"/>
      <c r="AF33" s="9"/>
      <c r="AG33" s="9"/>
      <c r="AH33" s="9"/>
    </row>
    <row r="34" spans="1:34" ht="12" hidden="1" x14ac:dyDescent="0.15">
      <c r="A34" s="6"/>
      <c r="B34" s="6"/>
      <c r="C34" s="6"/>
      <c r="D34" s="10" t="s">
        <v>303</v>
      </c>
      <c r="E34" s="10"/>
      <c r="F34" s="6"/>
      <c r="G34" s="6">
        <v>85</v>
      </c>
      <c r="H34" s="7">
        <v>41491</v>
      </c>
      <c r="I34" s="7">
        <v>41608</v>
      </c>
      <c r="J34" s="7"/>
      <c r="K34" s="7"/>
      <c r="L34" s="8"/>
      <c r="M34" s="5"/>
      <c r="N34" s="5"/>
      <c r="O34" s="17"/>
      <c r="P34" s="18" t="str">
        <f t="shared" si="3"/>
        <v/>
      </c>
      <c r="Q34" s="19"/>
      <c r="R34" s="20" t="str">
        <f t="shared" si="4"/>
        <v/>
      </c>
      <c r="S34" s="19"/>
      <c r="T34" s="19"/>
      <c r="U34" s="17"/>
      <c r="V34" s="20" t="str">
        <f t="shared" si="5"/>
        <v/>
      </c>
      <c r="W34" s="19"/>
      <c r="X34" s="18"/>
      <c r="Y34" s="18"/>
      <c r="Z34" s="14"/>
      <c r="AA34" s="22" t="s">
        <v>298</v>
      </c>
      <c r="AB34" s="9" t="s">
        <v>299</v>
      </c>
      <c r="AC34" s="9"/>
      <c r="AD34" s="9"/>
      <c r="AE34" s="12"/>
      <c r="AF34" s="9"/>
      <c r="AG34" s="9"/>
      <c r="AH34" s="9"/>
    </row>
    <row r="35" spans="1:34" ht="24" hidden="1" x14ac:dyDescent="0.15">
      <c r="A35" s="6"/>
      <c r="B35" s="6"/>
      <c r="C35" s="6"/>
      <c r="D35" s="10" t="s">
        <v>304</v>
      </c>
      <c r="E35" s="10"/>
      <c r="F35" s="6"/>
      <c r="G35" s="6">
        <v>122</v>
      </c>
      <c r="H35" s="7">
        <v>41618</v>
      </c>
      <c r="I35" s="7">
        <v>41787</v>
      </c>
      <c r="J35" s="7"/>
      <c r="K35" s="7"/>
      <c r="L35" s="8"/>
      <c r="M35" s="5"/>
      <c r="N35" s="5"/>
      <c r="O35" s="17"/>
      <c r="P35" s="18" t="str">
        <f t="shared" si="3"/>
        <v/>
      </c>
      <c r="Q35" s="19"/>
      <c r="R35" s="20" t="str">
        <f t="shared" si="4"/>
        <v/>
      </c>
      <c r="S35" s="19"/>
      <c r="T35" s="19"/>
      <c r="U35" s="17"/>
      <c r="V35" s="20" t="str">
        <f t="shared" si="5"/>
        <v/>
      </c>
      <c r="W35" s="19"/>
      <c r="X35" s="18"/>
      <c r="Y35" s="18"/>
      <c r="Z35" s="14"/>
      <c r="AA35" s="22" t="s">
        <v>305</v>
      </c>
      <c r="AB35" s="9" t="s">
        <v>306</v>
      </c>
      <c r="AC35" s="9"/>
      <c r="AD35" s="9"/>
      <c r="AE35" s="12"/>
      <c r="AF35" s="9"/>
      <c r="AG35" s="9"/>
      <c r="AH35" s="9"/>
    </row>
    <row r="36" spans="1:34" ht="12" hidden="1" x14ac:dyDescent="0.15">
      <c r="A36" s="6"/>
      <c r="B36" s="6"/>
      <c r="C36" s="6"/>
      <c r="D36" s="10" t="s">
        <v>307</v>
      </c>
      <c r="E36" s="10"/>
      <c r="F36" s="6"/>
      <c r="G36" s="6">
        <v>24</v>
      </c>
      <c r="H36" s="7">
        <v>41621</v>
      </c>
      <c r="I36" s="7">
        <v>41654</v>
      </c>
      <c r="J36" s="7"/>
      <c r="K36" s="7"/>
      <c r="L36" s="8"/>
      <c r="M36" s="5"/>
      <c r="N36" s="5"/>
      <c r="O36" s="17"/>
      <c r="P36" s="18" t="str">
        <f t="shared" si="3"/>
        <v/>
      </c>
      <c r="Q36" s="19"/>
      <c r="R36" s="20" t="str">
        <f t="shared" si="4"/>
        <v/>
      </c>
      <c r="S36" s="19"/>
      <c r="T36" s="19"/>
      <c r="U36" s="17"/>
      <c r="V36" s="20" t="str">
        <f t="shared" si="5"/>
        <v/>
      </c>
      <c r="W36" s="19"/>
      <c r="X36" s="18"/>
      <c r="Y36" s="18"/>
      <c r="Z36" s="14"/>
      <c r="AA36" s="22" t="s">
        <v>308</v>
      </c>
      <c r="AB36" s="9" t="s">
        <v>308</v>
      </c>
      <c r="AC36" s="9"/>
      <c r="AD36" s="9"/>
      <c r="AE36" s="12"/>
      <c r="AF36" s="9"/>
      <c r="AG36" s="9"/>
      <c r="AH36" s="9"/>
    </row>
    <row r="37" spans="1:34" ht="24" hidden="1" x14ac:dyDescent="0.15">
      <c r="A37" s="6"/>
      <c r="B37" s="6"/>
      <c r="C37" s="6"/>
      <c r="D37" s="10" t="s">
        <v>309</v>
      </c>
      <c r="E37" s="10"/>
      <c r="F37" s="6"/>
      <c r="G37" s="6">
        <v>47</v>
      </c>
      <c r="H37" s="7">
        <v>41614</v>
      </c>
      <c r="I37" s="7">
        <v>41680</v>
      </c>
      <c r="J37" s="7"/>
      <c r="K37" s="7"/>
      <c r="L37" s="8"/>
      <c r="M37" s="5"/>
      <c r="N37" s="5"/>
      <c r="O37" s="17"/>
      <c r="P37" s="18" t="str">
        <f t="shared" si="3"/>
        <v/>
      </c>
      <c r="Q37" s="19"/>
      <c r="R37" s="20" t="str">
        <f t="shared" si="4"/>
        <v/>
      </c>
      <c r="S37" s="19"/>
      <c r="T37" s="19"/>
      <c r="U37" s="17"/>
      <c r="V37" s="20" t="str">
        <f t="shared" si="5"/>
        <v/>
      </c>
      <c r="W37" s="19"/>
      <c r="X37" s="18"/>
      <c r="Y37" s="18"/>
      <c r="Z37" s="14"/>
      <c r="AA37" s="22" t="s">
        <v>301</v>
      </c>
      <c r="AB37" s="9" t="s">
        <v>310</v>
      </c>
      <c r="AC37" s="9"/>
      <c r="AD37" s="9"/>
      <c r="AE37" s="12"/>
      <c r="AF37" s="9"/>
      <c r="AG37" s="9"/>
      <c r="AH37" s="9"/>
    </row>
    <row r="38" spans="1:34" ht="12" hidden="1" x14ac:dyDescent="0.15">
      <c r="A38" s="6"/>
      <c r="B38" s="6"/>
      <c r="C38" s="6" t="s">
        <v>410</v>
      </c>
      <c r="D38" s="10" t="s">
        <v>311</v>
      </c>
      <c r="E38" s="10"/>
      <c r="F38" s="6">
        <v>5.6</v>
      </c>
      <c r="G38" s="6">
        <v>137</v>
      </c>
      <c r="H38" s="7"/>
      <c r="I38" s="7"/>
      <c r="J38" s="7"/>
      <c r="K38" s="7"/>
      <c r="L38" s="8"/>
      <c r="M38" s="5"/>
      <c r="N38" s="5"/>
      <c r="O38" s="17"/>
      <c r="P38" s="18" t="str">
        <f t="shared" si="3"/>
        <v/>
      </c>
      <c r="Q38" s="19"/>
      <c r="R38" s="20" t="str">
        <f t="shared" si="4"/>
        <v/>
      </c>
      <c r="S38" s="19"/>
      <c r="T38" s="19"/>
      <c r="U38" s="17"/>
      <c r="V38" s="20" t="str">
        <f t="shared" si="5"/>
        <v/>
      </c>
      <c r="W38" s="19"/>
      <c r="X38" s="18"/>
      <c r="Y38" s="18"/>
      <c r="Z38" s="14"/>
      <c r="AA38" s="22"/>
      <c r="AB38" s="9"/>
      <c r="AC38" s="9"/>
      <c r="AD38" s="9"/>
      <c r="AE38" s="12"/>
      <c r="AF38" s="9"/>
      <c r="AG38" s="9"/>
      <c r="AH38" s="9"/>
    </row>
    <row r="39" spans="1:34" ht="24" hidden="1" x14ac:dyDescent="0.15">
      <c r="A39" s="6" t="s">
        <v>60</v>
      </c>
      <c r="B39" s="6"/>
      <c r="C39" s="6"/>
      <c r="D39" s="10" t="s">
        <v>312</v>
      </c>
      <c r="E39" s="10"/>
      <c r="F39" s="6"/>
      <c r="G39" s="6"/>
      <c r="H39" s="7"/>
      <c r="I39" s="7"/>
      <c r="J39" s="7"/>
      <c r="K39" s="7"/>
      <c r="L39" s="8"/>
      <c r="M39" s="5"/>
      <c r="N39" s="5"/>
      <c r="O39" s="17"/>
      <c r="P39" s="18" t="str">
        <f t="shared" si="3"/>
        <v/>
      </c>
      <c r="Q39" s="19"/>
      <c r="R39" s="20" t="str">
        <f t="shared" si="4"/>
        <v/>
      </c>
      <c r="S39" s="19"/>
      <c r="T39" s="19"/>
      <c r="U39" s="17"/>
      <c r="V39" s="20" t="str">
        <f t="shared" si="5"/>
        <v/>
      </c>
      <c r="W39" s="19"/>
      <c r="X39" s="18"/>
      <c r="Y39" s="18"/>
      <c r="Z39" s="14"/>
      <c r="AA39" s="22"/>
      <c r="AB39" s="9"/>
      <c r="AC39" s="9"/>
      <c r="AD39" s="9"/>
      <c r="AE39" s="12"/>
      <c r="AF39" s="9"/>
      <c r="AG39" s="9"/>
      <c r="AH39" s="9"/>
    </row>
    <row r="40" spans="1:34" ht="24" hidden="1" x14ac:dyDescent="0.15">
      <c r="A40" s="6"/>
      <c r="B40" s="6"/>
      <c r="C40" s="6" t="s">
        <v>410</v>
      </c>
      <c r="D40" s="10" t="s">
        <v>313</v>
      </c>
      <c r="E40" s="10"/>
      <c r="F40" s="6">
        <v>1</v>
      </c>
      <c r="G40" s="6">
        <v>61</v>
      </c>
      <c r="H40" s="7">
        <v>41603</v>
      </c>
      <c r="I40" s="7">
        <v>41623</v>
      </c>
      <c r="J40" s="7">
        <v>41687</v>
      </c>
      <c r="K40" s="7"/>
      <c r="L40" s="8"/>
      <c r="M40" s="5">
        <v>1</v>
      </c>
      <c r="N40" s="5"/>
      <c r="O40" s="17"/>
      <c r="P40" s="18" t="str">
        <f t="shared" si="3"/>
        <v/>
      </c>
      <c r="Q40" s="19"/>
      <c r="R40" s="20" t="str">
        <f t="shared" si="4"/>
        <v/>
      </c>
      <c r="S40" s="19"/>
      <c r="T40" s="19"/>
      <c r="U40" s="17"/>
      <c r="V40" s="20" t="str">
        <f t="shared" si="5"/>
        <v/>
      </c>
      <c r="W40" s="19"/>
      <c r="X40" s="18"/>
      <c r="Y40" s="18"/>
      <c r="Z40" s="14"/>
      <c r="AA40" s="22" t="s">
        <v>260</v>
      </c>
      <c r="AB40" s="9" t="s">
        <v>260</v>
      </c>
      <c r="AC40" s="9"/>
      <c r="AD40" s="9"/>
      <c r="AE40" s="12"/>
      <c r="AF40" s="9"/>
      <c r="AG40" s="9"/>
      <c r="AH40" s="9"/>
    </row>
    <row r="41" spans="1:34" ht="12" hidden="1" x14ac:dyDescent="0.15">
      <c r="A41" s="6"/>
      <c r="B41" s="6"/>
      <c r="C41" s="6"/>
      <c r="D41" s="10" t="s">
        <v>314</v>
      </c>
      <c r="E41" s="10"/>
      <c r="F41" s="6"/>
      <c r="G41" s="6"/>
      <c r="H41" s="7"/>
      <c r="I41" s="7"/>
      <c r="J41" s="7"/>
      <c r="K41" s="7">
        <v>41652</v>
      </c>
      <c r="L41" s="8"/>
      <c r="M41" s="5"/>
      <c r="N41" s="5"/>
      <c r="O41" s="17"/>
      <c r="P41" s="18" t="str">
        <f t="shared" si="3"/>
        <v/>
      </c>
      <c r="Q41" s="19"/>
      <c r="R41" s="20" t="str">
        <f t="shared" si="4"/>
        <v/>
      </c>
      <c r="S41" s="19"/>
      <c r="T41" s="19"/>
      <c r="U41" s="17"/>
      <c r="V41" s="20" t="str">
        <f t="shared" si="5"/>
        <v/>
      </c>
      <c r="W41" s="19"/>
      <c r="X41" s="18"/>
      <c r="Y41" s="18"/>
      <c r="Z41" s="14"/>
      <c r="AA41" s="22" t="s">
        <v>315</v>
      </c>
      <c r="AB41" s="9" t="s">
        <v>284</v>
      </c>
      <c r="AC41" s="9"/>
      <c r="AD41" s="9"/>
      <c r="AE41" s="12"/>
      <c r="AF41" s="9"/>
      <c r="AG41" s="9"/>
      <c r="AH41" s="9"/>
    </row>
    <row r="42" spans="1:34" ht="24" hidden="1" x14ac:dyDescent="0.15">
      <c r="A42" s="6" t="s">
        <v>22</v>
      </c>
      <c r="B42" s="6"/>
      <c r="C42" s="6" t="s">
        <v>410</v>
      </c>
      <c r="D42" s="10" t="s">
        <v>316</v>
      </c>
      <c r="E42" s="10"/>
      <c r="F42" s="6">
        <v>2</v>
      </c>
      <c r="G42" s="6"/>
      <c r="H42" s="7">
        <v>41641</v>
      </c>
      <c r="I42" s="7">
        <v>41670</v>
      </c>
      <c r="J42" s="7"/>
      <c r="K42" s="7"/>
      <c r="L42" s="8"/>
      <c r="M42" s="5"/>
      <c r="N42" s="5"/>
      <c r="O42" s="17"/>
      <c r="P42" s="18" t="str">
        <f t="shared" si="3"/>
        <v/>
      </c>
      <c r="Q42" s="19"/>
      <c r="R42" s="20" t="str">
        <f t="shared" si="4"/>
        <v/>
      </c>
      <c r="S42" s="19"/>
      <c r="T42" s="19"/>
      <c r="U42" s="17"/>
      <c r="V42" s="20" t="str">
        <f t="shared" si="5"/>
        <v/>
      </c>
      <c r="W42" s="19"/>
      <c r="X42" s="18"/>
      <c r="Y42" s="18"/>
      <c r="Z42" s="14"/>
      <c r="AA42" s="22" t="s">
        <v>317</v>
      </c>
      <c r="AB42" s="9" t="s">
        <v>318</v>
      </c>
      <c r="AC42" s="9"/>
      <c r="AD42" s="9"/>
      <c r="AE42" s="12"/>
      <c r="AF42" s="9"/>
      <c r="AG42" s="9"/>
      <c r="AH42" s="9"/>
    </row>
    <row r="43" spans="1:34" ht="24" hidden="1" x14ac:dyDescent="0.15">
      <c r="A43" s="6" t="s">
        <v>24</v>
      </c>
      <c r="B43" s="6"/>
      <c r="C43" s="6" t="s">
        <v>411</v>
      </c>
      <c r="D43" s="10" t="s">
        <v>319</v>
      </c>
      <c r="E43" s="10"/>
      <c r="F43" s="6">
        <v>25.5</v>
      </c>
      <c r="G43" s="6">
        <v>111</v>
      </c>
      <c r="H43" s="7">
        <v>41642</v>
      </c>
      <c r="I43" s="7">
        <v>41796</v>
      </c>
      <c r="J43" s="7"/>
      <c r="K43" s="7"/>
      <c r="L43" s="8"/>
      <c r="M43" s="5"/>
      <c r="N43" s="5"/>
      <c r="O43" s="17"/>
      <c r="P43" s="18" t="str">
        <f t="shared" si="3"/>
        <v/>
      </c>
      <c r="Q43" s="19"/>
      <c r="R43" s="20" t="str">
        <f t="shared" si="4"/>
        <v/>
      </c>
      <c r="S43" s="19"/>
      <c r="T43" s="19"/>
      <c r="U43" s="17"/>
      <c r="V43" s="20" t="str">
        <f t="shared" si="5"/>
        <v/>
      </c>
      <c r="W43" s="19"/>
      <c r="X43" s="18"/>
      <c r="Y43" s="18"/>
      <c r="Z43" s="14"/>
      <c r="AA43" s="22" t="s">
        <v>320</v>
      </c>
      <c r="AB43" s="9" t="s">
        <v>321</v>
      </c>
      <c r="AC43" s="9"/>
      <c r="AD43" s="9"/>
      <c r="AE43" s="12"/>
      <c r="AF43" s="9"/>
      <c r="AG43" s="9"/>
      <c r="AH43" s="9"/>
    </row>
    <row r="44" spans="1:34" ht="12" hidden="1" x14ac:dyDescent="0.15">
      <c r="A44" s="6" t="s">
        <v>25</v>
      </c>
      <c r="B44" s="6"/>
      <c r="C44" s="6" t="s">
        <v>410</v>
      </c>
      <c r="D44" s="10" t="s">
        <v>322</v>
      </c>
      <c r="E44" s="10"/>
      <c r="F44" s="6">
        <v>4.5</v>
      </c>
      <c r="G44" s="6">
        <v>54</v>
      </c>
      <c r="H44" s="7">
        <v>41633</v>
      </c>
      <c r="I44" s="7">
        <v>41690</v>
      </c>
      <c r="J44" s="7"/>
      <c r="K44" s="7"/>
      <c r="L44" s="8"/>
      <c r="M44" s="5"/>
      <c r="N44" s="5"/>
      <c r="O44" s="17"/>
      <c r="P44" s="18" t="str">
        <f t="shared" si="3"/>
        <v/>
      </c>
      <c r="Q44" s="19"/>
      <c r="R44" s="20" t="str">
        <f t="shared" si="4"/>
        <v/>
      </c>
      <c r="S44" s="19"/>
      <c r="T44" s="19"/>
      <c r="U44" s="17"/>
      <c r="V44" s="20" t="str">
        <f t="shared" si="5"/>
        <v/>
      </c>
      <c r="W44" s="19"/>
      <c r="X44" s="18"/>
      <c r="Y44" s="18"/>
      <c r="Z44" s="14"/>
      <c r="AA44" s="22" t="s">
        <v>292</v>
      </c>
      <c r="AB44" s="9" t="s">
        <v>293</v>
      </c>
      <c r="AC44" s="9"/>
      <c r="AD44" s="9"/>
      <c r="AE44" s="12"/>
      <c r="AF44" s="9"/>
      <c r="AG44" s="9"/>
      <c r="AH44" s="9"/>
    </row>
    <row r="45" spans="1:34" ht="12" hidden="1" x14ac:dyDescent="0.15">
      <c r="A45" s="6" t="s">
        <v>26</v>
      </c>
      <c r="B45" s="6"/>
      <c r="C45" s="6" t="s">
        <v>411</v>
      </c>
      <c r="D45" s="10" t="s">
        <v>323</v>
      </c>
      <c r="E45" s="10"/>
      <c r="F45" s="6">
        <v>26</v>
      </c>
      <c r="G45" s="6">
        <v>45</v>
      </c>
      <c r="H45" s="7">
        <v>41645</v>
      </c>
      <c r="I45" s="7">
        <v>41705</v>
      </c>
      <c r="J45" s="7"/>
      <c r="K45" s="7"/>
      <c r="L45" s="8"/>
      <c r="M45" s="5"/>
      <c r="N45" s="5"/>
      <c r="O45" s="17"/>
      <c r="P45" s="18" t="str">
        <f t="shared" si="3"/>
        <v/>
      </c>
      <c r="Q45" s="19"/>
      <c r="R45" s="20" t="str">
        <f t="shared" si="4"/>
        <v/>
      </c>
      <c r="S45" s="19"/>
      <c r="T45" s="19"/>
      <c r="U45" s="17"/>
      <c r="V45" s="20" t="str">
        <f t="shared" si="5"/>
        <v/>
      </c>
      <c r="W45" s="19"/>
      <c r="X45" s="18"/>
      <c r="Y45" s="18"/>
      <c r="Z45" s="14"/>
      <c r="AA45" s="22" t="s">
        <v>324</v>
      </c>
      <c r="AB45" s="9" t="s">
        <v>325</v>
      </c>
      <c r="AC45" s="9"/>
      <c r="AD45" s="9"/>
      <c r="AE45" s="12"/>
      <c r="AF45" s="9"/>
      <c r="AG45" s="9"/>
      <c r="AH45" s="9"/>
    </row>
    <row r="46" spans="1:34" ht="12" hidden="1" x14ac:dyDescent="0.15">
      <c r="A46" s="6" t="s">
        <v>27</v>
      </c>
      <c r="B46" s="6"/>
      <c r="C46" s="6" t="s">
        <v>411</v>
      </c>
      <c r="D46" s="10" t="s">
        <v>326</v>
      </c>
      <c r="E46" s="10"/>
      <c r="F46" s="6">
        <v>30</v>
      </c>
      <c r="G46" s="6">
        <v>49</v>
      </c>
      <c r="H46" s="7">
        <v>41646</v>
      </c>
      <c r="I46" s="7">
        <v>41713</v>
      </c>
      <c r="J46" s="7"/>
      <c r="K46" s="7"/>
      <c r="L46" s="8"/>
      <c r="M46" s="5"/>
      <c r="N46" s="5"/>
      <c r="O46" s="17"/>
      <c r="P46" s="18" t="str">
        <f t="shared" si="3"/>
        <v/>
      </c>
      <c r="Q46" s="19"/>
      <c r="R46" s="20" t="str">
        <f t="shared" si="4"/>
        <v/>
      </c>
      <c r="S46" s="19"/>
      <c r="T46" s="19"/>
      <c r="U46" s="17"/>
      <c r="V46" s="20" t="str">
        <f t="shared" si="5"/>
        <v/>
      </c>
      <c r="W46" s="19"/>
      <c r="X46" s="18"/>
      <c r="Y46" s="18"/>
      <c r="Z46" s="14"/>
      <c r="AA46" s="22" t="s">
        <v>327</v>
      </c>
      <c r="AB46" s="9" t="s">
        <v>328</v>
      </c>
      <c r="AC46" s="9" t="s">
        <v>28</v>
      </c>
      <c r="AD46" s="9"/>
      <c r="AE46" s="12"/>
      <c r="AF46" s="9"/>
      <c r="AG46" s="9"/>
      <c r="AH46" s="9"/>
    </row>
    <row r="47" spans="1:34" ht="12" hidden="1" x14ac:dyDescent="0.15">
      <c r="A47" s="6" t="s">
        <v>29</v>
      </c>
      <c r="B47" s="6"/>
      <c r="C47" s="6" t="s">
        <v>410</v>
      </c>
      <c r="D47" s="10" t="s">
        <v>329</v>
      </c>
      <c r="E47" s="10"/>
      <c r="F47" s="6">
        <v>9.5</v>
      </c>
      <c r="G47" s="6">
        <v>58</v>
      </c>
      <c r="H47" s="7">
        <v>41642</v>
      </c>
      <c r="I47" s="7">
        <v>41723</v>
      </c>
      <c r="J47" s="7"/>
      <c r="K47" s="7"/>
      <c r="L47" s="8"/>
      <c r="M47" s="5"/>
      <c r="N47" s="5"/>
      <c r="O47" s="17"/>
      <c r="P47" s="18" t="str">
        <f t="shared" si="3"/>
        <v/>
      </c>
      <c r="Q47" s="19"/>
      <c r="R47" s="20" t="str">
        <f t="shared" si="4"/>
        <v/>
      </c>
      <c r="S47" s="19"/>
      <c r="T47" s="19"/>
      <c r="U47" s="17"/>
      <c r="V47" s="20" t="str">
        <f t="shared" si="5"/>
        <v/>
      </c>
      <c r="W47" s="19"/>
      <c r="X47" s="18"/>
      <c r="Y47" s="18"/>
      <c r="Z47" s="14"/>
      <c r="AA47" s="22" t="s">
        <v>330</v>
      </c>
      <c r="AB47" s="9" t="s">
        <v>331</v>
      </c>
      <c r="AC47" s="9"/>
      <c r="AD47" s="9"/>
      <c r="AE47" s="12"/>
      <c r="AF47" s="9"/>
      <c r="AG47" s="9"/>
      <c r="AH47" s="9"/>
    </row>
    <row r="48" spans="1:34" ht="12" hidden="1" x14ac:dyDescent="0.15">
      <c r="A48" s="6" t="s">
        <v>30</v>
      </c>
      <c r="B48" s="6"/>
      <c r="C48" s="6" t="s">
        <v>410</v>
      </c>
      <c r="D48" s="10" t="s">
        <v>332</v>
      </c>
      <c r="E48" s="10"/>
      <c r="F48" s="6">
        <v>9</v>
      </c>
      <c r="G48" s="6">
        <v>40</v>
      </c>
      <c r="H48" s="7">
        <v>41641</v>
      </c>
      <c r="I48" s="7">
        <v>41696</v>
      </c>
      <c r="J48" s="7"/>
      <c r="K48" s="7"/>
      <c r="L48" s="8"/>
      <c r="M48" s="5"/>
      <c r="N48" s="5"/>
      <c r="O48" s="17"/>
      <c r="P48" s="18" t="str">
        <f t="shared" si="3"/>
        <v/>
      </c>
      <c r="Q48" s="19"/>
      <c r="R48" s="20" t="str">
        <f t="shared" si="4"/>
        <v/>
      </c>
      <c r="S48" s="19"/>
      <c r="T48" s="19"/>
      <c r="U48" s="17"/>
      <c r="V48" s="20" t="str">
        <f t="shared" si="5"/>
        <v/>
      </c>
      <c r="W48" s="19"/>
      <c r="X48" s="18"/>
      <c r="Y48" s="18"/>
      <c r="Z48" s="14"/>
      <c r="AA48" s="22" t="s">
        <v>333</v>
      </c>
      <c r="AB48" s="9" t="s">
        <v>334</v>
      </c>
      <c r="AC48" s="9"/>
      <c r="AD48" s="9"/>
      <c r="AE48" s="12"/>
      <c r="AF48" s="9"/>
      <c r="AG48" s="9"/>
      <c r="AH48" s="9"/>
    </row>
    <row r="49" spans="1:34" ht="24" hidden="1" x14ac:dyDescent="0.15">
      <c r="A49" s="6" t="s">
        <v>31</v>
      </c>
      <c r="B49" s="6"/>
      <c r="C49" s="6" t="s">
        <v>410</v>
      </c>
      <c r="D49" s="10" t="s">
        <v>335</v>
      </c>
      <c r="E49" s="10"/>
      <c r="F49" s="6">
        <v>10</v>
      </c>
      <c r="G49" s="6">
        <v>49</v>
      </c>
      <c r="H49" s="7">
        <v>41632</v>
      </c>
      <c r="I49" s="7">
        <v>41690</v>
      </c>
      <c r="J49" s="7"/>
      <c r="K49" s="7"/>
      <c r="L49" s="8"/>
      <c r="M49" s="5"/>
      <c r="N49" s="5"/>
      <c r="O49" s="17"/>
      <c r="P49" s="18" t="str">
        <f t="shared" si="3"/>
        <v/>
      </c>
      <c r="Q49" s="19"/>
      <c r="R49" s="20" t="str">
        <f t="shared" si="4"/>
        <v/>
      </c>
      <c r="S49" s="19"/>
      <c r="T49" s="19"/>
      <c r="U49" s="17"/>
      <c r="V49" s="20" t="str">
        <f t="shared" si="5"/>
        <v/>
      </c>
      <c r="W49" s="19"/>
      <c r="X49" s="18"/>
      <c r="Y49" s="18"/>
      <c r="Z49" s="14"/>
      <c r="AA49" s="22" t="s">
        <v>336</v>
      </c>
      <c r="AB49" s="9" t="s">
        <v>337</v>
      </c>
      <c r="AC49" s="9"/>
      <c r="AD49" s="9"/>
      <c r="AE49" s="12"/>
      <c r="AF49" s="9"/>
      <c r="AG49" s="9"/>
      <c r="AH49" s="9"/>
    </row>
    <row r="50" spans="1:34" ht="12" hidden="1" x14ac:dyDescent="0.15">
      <c r="A50" s="6" t="s">
        <v>32</v>
      </c>
      <c r="B50" s="6"/>
      <c r="C50" s="6" t="s">
        <v>410</v>
      </c>
      <c r="D50" s="10" t="s">
        <v>338</v>
      </c>
      <c r="E50" s="10"/>
      <c r="F50" s="6">
        <v>2</v>
      </c>
      <c r="G50" s="6">
        <v>19</v>
      </c>
      <c r="H50" s="7">
        <v>41661</v>
      </c>
      <c r="I50" s="7">
        <v>41687</v>
      </c>
      <c r="J50" s="7"/>
      <c r="K50" s="7"/>
      <c r="L50" s="8"/>
      <c r="M50" s="5"/>
      <c r="N50" s="5"/>
      <c r="O50" s="17"/>
      <c r="P50" s="18" t="str">
        <f t="shared" si="3"/>
        <v/>
      </c>
      <c r="Q50" s="19"/>
      <c r="R50" s="20" t="str">
        <f t="shared" si="4"/>
        <v/>
      </c>
      <c r="S50" s="19"/>
      <c r="T50" s="19"/>
      <c r="U50" s="17"/>
      <c r="V50" s="20" t="str">
        <f t="shared" si="5"/>
        <v/>
      </c>
      <c r="W50" s="19"/>
      <c r="X50" s="18"/>
      <c r="Y50" s="18"/>
      <c r="Z50" s="14"/>
      <c r="AA50" s="22" t="s">
        <v>339</v>
      </c>
      <c r="AB50" s="9" t="s">
        <v>260</v>
      </c>
      <c r="AC50" s="9"/>
      <c r="AD50" s="9"/>
      <c r="AE50" s="12"/>
      <c r="AF50" s="9"/>
      <c r="AG50" s="9"/>
      <c r="AH50" s="9"/>
    </row>
    <row r="51" spans="1:34" ht="24" hidden="1" x14ac:dyDescent="0.15">
      <c r="A51" s="6" t="s">
        <v>33</v>
      </c>
      <c r="B51" s="6"/>
      <c r="C51" s="6" t="s">
        <v>410</v>
      </c>
      <c r="D51" s="10" t="s">
        <v>340</v>
      </c>
      <c r="E51" s="10"/>
      <c r="F51" s="6">
        <v>2</v>
      </c>
      <c r="G51" s="6">
        <v>73</v>
      </c>
      <c r="H51" s="7">
        <v>41645</v>
      </c>
      <c r="I51" s="7">
        <v>41718</v>
      </c>
      <c r="J51" s="7"/>
      <c r="K51" s="7"/>
      <c r="L51" s="8"/>
      <c r="M51" s="5"/>
      <c r="N51" s="5"/>
      <c r="O51" s="17"/>
      <c r="P51" s="18" t="str">
        <f t="shared" si="3"/>
        <v/>
      </c>
      <c r="Q51" s="19"/>
      <c r="R51" s="20" t="str">
        <f t="shared" si="4"/>
        <v/>
      </c>
      <c r="S51" s="19"/>
      <c r="T51" s="19"/>
      <c r="U51" s="17"/>
      <c r="V51" s="20" t="str">
        <f t="shared" si="5"/>
        <v/>
      </c>
      <c r="W51" s="19"/>
      <c r="X51" s="18"/>
      <c r="Y51" s="18"/>
      <c r="Z51" s="14"/>
      <c r="AA51" s="22" t="s">
        <v>341</v>
      </c>
      <c r="AB51" s="9" t="s">
        <v>284</v>
      </c>
      <c r="AC51" s="9"/>
      <c r="AD51" s="9"/>
      <c r="AE51" s="12"/>
      <c r="AF51" s="9"/>
      <c r="AG51" s="9"/>
      <c r="AH51" s="9"/>
    </row>
    <row r="52" spans="1:34" ht="12" hidden="1" x14ac:dyDescent="0.15">
      <c r="A52" s="6" t="s">
        <v>34</v>
      </c>
      <c r="B52" s="6"/>
      <c r="C52" s="6" t="s">
        <v>411</v>
      </c>
      <c r="D52" s="10" t="s">
        <v>342</v>
      </c>
      <c r="E52" s="10"/>
      <c r="F52" s="6">
        <v>13</v>
      </c>
      <c r="G52" s="6">
        <v>49</v>
      </c>
      <c r="H52" s="7">
        <v>41656</v>
      </c>
      <c r="I52" s="7">
        <v>41690</v>
      </c>
      <c r="J52" s="7"/>
      <c r="K52" s="7"/>
      <c r="L52" s="8"/>
      <c r="M52" s="5"/>
      <c r="N52" s="5"/>
      <c r="O52" s="17"/>
      <c r="P52" s="18" t="str">
        <f t="shared" si="3"/>
        <v/>
      </c>
      <c r="Q52" s="19"/>
      <c r="R52" s="20" t="str">
        <f t="shared" si="4"/>
        <v/>
      </c>
      <c r="S52" s="19"/>
      <c r="T52" s="19"/>
      <c r="U52" s="17"/>
      <c r="V52" s="20" t="str">
        <f t="shared" si="5"/>
        <v/>
      </c>
      <c r="W52" s="19"/>
      <c r="X52" s="18"/>
      <c r="Y52" s="18"/>
      <c r="Z52" s="14"/>
      <c r="AA52" s="22" t="s">
        <v>343</v>
      </c>
      <c r="AB52" s="9" t="s">
        <v>344</v>
      </c>
      <c r="AC52" s="9"/>
      <c r="AD52" s="9"/>
      <c r="AE52" s="12"/>
      <c r="AF52" s="9"/>
      <c r="AG52" s="9"/>
      <c r="AH52" s="9"/>
    </row>
    <row r="53" spans="1:34" ht="24" hidden="1" x14ac:dyDescent="0.15">
      <c r="A53" s="6" t="s">
        <v>74</v>
      </c>
      <c r="B53" s="6" t="s">
        <v>70</v>
      </c>
      <c r="C53" s="6" t="s">
        <v>410</v>
      </c>
      <c r="D53" s="10" t="s">
        <v>345</v>
      </c>
      <c r="E53" s="10" t="s">
        <v>77</v>
      </c>
      <c r="F53" s="6">
        <v>5</v>
      </c>
      <c r="G53" s="6">
        <f>NETWORKDAYS(H53,I53,1)</f>
        <v>27</v>
      </c>
      <c r="H53" s="7">
        <v>41739</v>
      </c>
      <c r="I53" s="7">
        <v>41775</v>
      </c>
      <c r="J53" s="7">
        <v>41775</v>
      </c>
      <c r="K53" s="7">
        <v>41782</v>
      </c>
      <c r="L53" s="8" t="s">
        <v>71</v>
      </c>
      <c r="M53" s="5">
        <v>1</v>
      </c>
      <c r="N53" s="5">
        <v>0</v>
      </c>
      <c r="O53" s="17">
        <v>0</v>
      </c>
      <c r="P53" s="18">
        <f t="shared" si="3"/>
        <v>30</v>
      </c>
      <c r="Q53" s="19" t="s">
        <v>541</v>
      </c>
      <c r="R53" s="20" t="e">
        <f t="shared" si="4"/>
        <v>#VALUE!</v>
      </c>
      <c r="S53" s="19" t="s">
        <v>541</v>
      </c>
      <c r="T53" s="19">
        <v>15</v>
      </c>
      <c r="U53" s="17">
        <v>0.54900000000000004</v>
      </c>
      <c r="V53" s="20">
        <f t="shared" si="5"/>
        <v>0</v>
      </c>
      <c r="W53" s="19">
        <v>0</v>
      </c>
      <c r="X53" s="18" t="e">
        <f t="shared" ref="X53:X60" si="6">P53+R53+T53+V53+W53</f>
        <v>#VALUE!</v>
      </c>
      <c r="Y53" s="18">
        <f>83/107.8</f>
        <v>0.76994434137291279</v>
      </c>
      <c r="Z53" s="14">
        <f>11/83</f>
        <v>0.13253012048192772</v>
      </c>
      <c r="AA53" s="22" t="s">
        <v>346</v>
      </c>
      <c r="AB53" s="9" t="s">
        <v>347</v>
      </c>
      <c r="AC53" s="9"/>
      <c r="AD53" s="9"/>
      <c r="AE53" s="12" t="s">
        <v>75</v>
      </c>
      <c r="AF53" s="9" t="s">
        <v>76</v>
      </c>
      <c r="AG53" s="9" t="s">
        <v>72</v>
      </c>
      <c r="AH53" s="9" t="s">
        <v>73</v>
      </c>
    </row>
    <row r="54" spans="1:34" ht="36" hidden="1" x14ac:dyDescent="0.15">
      <c r="A54" s="6" t="s">
        <v>78</v>
      </c>
      <c r="B54" s="6" t="s">
        <v>69</v>
      </c>
      <c r="C54" s="6" t="s">
        <v>411</v>
      </c>
      <c r="D54" s="10" t="s">
        <v>348</v>
      </c>
      <c r="E54" s="10" t="s">
        <v>79</v>
      </c>
      <c r="F54" s="6">
        <v>14.4</v>
      </c>
      <c r="G54" s="6">
        <f>NETWORKDAYS(H54,I54,1)</f>
        <v>114</v>
      </c>
      <c r="H54" s="7">
        <v>41725</v>
      </c>
      <c r="I54" s="7">
        <v>41884</v>
      </c>
      <c r="J54" s="7"/>
      <c r="K54" s="7"/>
      <c r="L54" s="8" t="s">
        <v>428</v>
      </c>
      <c r="M54" s="5">
        <v>0</v>
      </c>
      <c r="N54" s="5"/>
      <c r="O54" s="17"/>
      <c r="P54" s="18" t="str">
        <f t="shared" ref="P54:P85" si="7">IF(O54="","",IF(O54&gt;=0%,30,IF(AND(O54&lt;0%,O54&gt;=-10%),(0.3*(100+O54*100)),IF(AND(O54&lt;-10%,O54&gt;=-20%),0.3*(100+O54*100)/2,IF(AND(O54&lt;-20%,O54&gt;-30%),0.3*(100+O54*100)/3,0)))))</f>
        <v/>
      </c>
      <c r="Q54" s="19"/>
      <c r="R54" s="20" t="str">
        <f t="shared" si="4"/>
        <v/>
      </c>
      <c r="S54" s="19"/>
      <c r="T54" s="19"/>
      <c r="U54" s="17"/>
      <c r="V54" s="20" t="str">
        <f t="shared" ref="V54:V73" si="8">IF(U54="","",IF(C54="大型",IF(U54&gt;=85%,U54*100*0.25,IF(AND(U54&lt;85%,U54&gt;=75%),0.25*(U54*100/2),IF(AND(U54&lt;75%,U54&gt;70%),0.25*(U54*100/3),0))),IF(C54="普通",IF(U54&gt;=90%,U54*100*0.25,IF(AND(U54&lt;90%,U54&gt;=80%),0.25*(U54*100/2),IF(AND(U54&lt;80%,U54&gt;75%),0.25*(U54*100/3),0))),IF(C54="微型",IF(U54&gt;=93%,U54*100*0.25,IF(AND(U54&lt;93%,U54&gt;=83%),0.25*(U54*100/2),IF(AND(U54&lt;83%,U54&gt;78%),0.25*(U54*100/3),0)))))))</f>
        <v/>
      </c>
      <c r="W54" s="19"/>
      <c r="X54" s="18" t="e">
        <f t="shared" si="6"/>
        <v>#VALUE!</v>
      </c>
      <c r="Y54" s="18"/>
      <c r="Z54" s="14"/>
      <c r="AA54" s="22" t="s">
        <v>343</v>
      </c>
      <c r="AB54" s="9" t="s">
        <v>344</v>
      </c>
      <c r="AC54" s="9"/>
      <c r="AD54" s="9"/>
      <c r="AE54" s="12" t="s">
        <v>81</v>
      </c>
      <c r="AF54" s="9" t="s">
        <v>82</v>
      </c>
      <c r="AG54" s="9" t="s">
        <v>72</v>
      </c>
      <c r="AH54" s="9" t="s">
        <v>73</v>
      </c>
    </row>
    <row r="55" spans="1:34" ht="58.5" customHeight="1" x14ac:dyDescent="0.15">
      <c r="A55" s="6" t="s">
        <v>40</v>
      </c>
      <c r="B55" s="6" t="s">
        <v>605</v>
      </c>
      <c r="C55" s="6" t="s">
        <v>412</v>
      </c>
      <c r="D55" s="10" t="s">
        <v>272</v>
      </c>
      <c r="E55" s="10" t="s">
        <v>453</v>
      </c>
      <c r="F55" s="6">
        <v>69</v>
      </c>
      <c r="G55" s="6">
        <v>219</v>
      </c>
      <c r="H55" s="7">
        <v>41628</v>
      </c>
      <c r="I55" s="7">
        <v>41934</v>
      </c>
      <c r="J55" s="7">
        <v>41850</v>
      </c>
      <c r="K55" s="7">
        <v>41851</v>
      </c>
      <c r="L55" s="8" t="s">
        <v>71</v>
      </c>
      <c r="M55" s="5">
        <v>2</v>
      </c>
      <c r="N55" s="5">
        <v>1</v>
      </c>
      <c r="O55" s="17">
        <v>0</v>
      </c>
      <c r="P55" s="18">
        <f t="shared" si="7"/>
        <v>30</v>
      </c>
      <c r="Q55" s="19">
        <v>92</v>
      </c>
      <c r="R55" s="20">
        <f t="shared" si="4"/>
        <v>27.599999999999998</v>
      </c>
      <c r="S55" s="19" t="s">
        <v>51</v>
      </c>
      <c r="T55" s="19">
        <v>15</v>
      </c>
      <c r="U55" s="24">
        <v>0.92</v>
      </c>
      <c r="V55" s="18">
        <f t="shared" si="8"/>
        <v>23</v>
      </c>
      <c r="W55" s="19">
        <v>3</v>
      </c>
      <c r="X55" s="18">
        <f t="shared" si="6"/>
        <v>98.6</v>
      </c>
      <c r="Y55" s="18">
        <v>0.97</v>
      </c>
      <c r="Z55" s="14">
        <v>1.7000000000000001E-2</v>
      </c>
      <c r="AA55" s="22" t="s">
        <v>273</v>
      </c>
      <c r="AB55" s="9" t="s">
        <v>635</v>
      </c>
      <c r="AC55" s="9"/>
      <c r="AD55" s="9"/>
      <c r="AE55" s="12"/>
      <c r="AF55" s="9" t="s">
        <v>606</v>
      </c>
      <c r="AG55" s="9" t="s">
        <v>54</v>
      </c>
      <c r="AH55" s="9" t="s">
        <v>54</v>
      </c>
    </row>
    <row r="56" spans="1:34" ht="13.5" x14ac:dyDescent="0.15">
      <c r="A56" s="6"/>
      <c r="B56" s="6" t="s">
        <v>205</v>
      </c>
      <c r="C56" s="6" t="s">
        <v>410</v>
      </c>
      <c r="D56" s="48" t="s">
        <v>629</v>
      </c>
      <c r="E56" s="10"/>
      <c r="F56" s="6">
        <v>8</v>
      </c>
      <c r="G56" s="6">
        <v>55</v>
      </c>
      <c r="H56" s="7">
        <v>41817</v>
      </c>
      <c r="I56" s="7">
        <v>41892</v>
      </c>
      <c r="J56" s="6"/>
      <c r="K56" s="6"/>
      <c r="L56" s="8" t="s">
        <v>80</v>
      </c>
      <c r="M56" s="5">
        <v>0</v>
      </c>
      <c r="N56" s="49" t="s">
        <v>555</v>
      </c>
      <c r="O56" s="24">
        <v>-1.77E-2</v>
      </c>
      <c r="P56" s="18">
        <f t="shared" si="7"/>
        <v>29.469000000000001</v>
      </c>
      <c r="Q56" s="41">
        <v>100</v>
      </c>
      <c r="R56" s="20">
        <f t="shared" si="4"/>
        <v>30</v>
      </c>
      <c r="S56" s="19" t="s">
        <v>240</v>
      </c>
      <c r="T56" s="42">
        <v>15</v>
      </c>
      <c r="U56" s="24">
        <v>0.94740000000000002</v>
      </c>
      <c r="V56" s="20">
        <f t="shared" si="8"/>
        <v>23.685000000000002</v>
      </c>
      <c r="W56" s="19"/>
      <c r="X56" s="18">
        <f t="shared" si="6"/>
        <v>98.153999999999996</v>
      </c>
      <c r="Y56" s="19" t="s">
        <v>555</v>
      </c>
      <c r="Z56" s="14" t="s">
        <v>555</v>
      </c>
      <c r="AA56" s="22" t="s">
        <v>361</v>
      </c>
      <c r="AB56" s="9" t="s">
        <v>426</v>
      </c>
      <c r="AC56" s="9"/>
      <c r="AD56" s="9"/>
      <c r="AE56" s="12" t="s">
        <v>424</v>
      </c>
      <c r="AF56" s="9" t="s">
        <v>425</v>
      </c>
      <c r="AG56" s="9" t="s">
        <v>111</v>
      </c>
      <c r="AH56" s="9" t="s">
        <v>111</v>
      </c>
    </row>
    <row r="57" spans="1:34" ht="84" hidden="1" x14ac:dyDescent="0.15">
      <c r="A57" s="6" t="s">
        <v>91</v>
      </c>
      <c r="B57" s="6" t="s">
        <v>69</v>
      </c>
      <c r="C57" s="6" t="s">
        <v>410</v>
      </c>
      <c r="D57" s="10" t="s">
        <v>351</v>
      </c>
      <c r="E57" s="10" t="s">
        <v>92</v>
      </c>
      <c r="F57" s="6">
        <v>10</v>
      </c>
      <c r="G57" s="6">
        <f>NETWORKDAYS(H57,I57,1)</f>
        <v>39</v>
      </c>
      <c r="H57" s="7">
        <v>41759</v>
      </c>
      <c r="I57" s="7">
        <v>41813</v>
      </c>
      <c r="J57" s="7"/>
      <c r="K57" s="7">
        <v>41813</v>
      </c>
      <c r="L57" s="8" t="s">
        <v>71</v>
      </c>
      <c r="M57" s="5">
        <v>0</v>
      </c>
      <c r="N57" s="5">
        <v>0</v>
      </c>
      <c r="O57" s="17">
        <v>0</v>
      </c>
      <c r="P57" s="18">
        <f t="shared" si="7"/>
        <v>30</v>
      </c>
      <c r="Q57" s="19" t="s">
        <v>541</v>
      </c>
      <c r="R57" s="20" t="e">
        <f t="shared" si="4"/>
        <v>#VALUE!</v>
      </c>
      <c r="S57" s="19" t="s">
        <v>541</v>
      </c>
      <c r="T57" s="19">
        <v>15</v>
      </c>
      <c r="U57" s="17">
        <v>0.95499999999999996</v>
      </c>
      <c r="V57" s="20">
        <f t="shared" si="8"/>
        <v>23.875</v>
      </c>
      <c r="W57" s="19">
        <v>0</v>
      </c>
      <c r="X57" s="18" t="e">
        <f t="shared" si="6"/>
        <v>#VALUE!</v>
      </c>
      <c r="Y57" s="18">
        <f>14/68</f>
        <v>0.20588235294117646</v>
      </c>
      <c r="Z57" s="14">
        <f>1/14</f>
        <v>7.1428571428571425E-2</v>
      </c>
      <c r="AA57" s="22" t="s">
        <v>352</v>
      </c>
      <c r="AB57" s="9" t="s">
        <v>350</v>
      </c>
      <c r="AC57" s="9"/>
      <c r="AD57" s="9"/>
      <c r="AE57" s="12" t="s">
        <v>93</v>
      </c>
      <c r="AF57" s="9" t="s">
        <v>89</v>
      </c>
      <c r="AG57" s="9" t="s">
        <v>72</v>
      </c>
      <c r="AH57" s="9" t="s">
        <v>73</v>
      </c>
    </row>
    <row r="58" spans="1:34" ht="72" hidden="1" x14ac:dyDescent="0.15">
      <c r="A58" s="6" t="s">
        <v>96</v>
      </c>
      <c r="B58" s="6" t="s">
        <v>97</v>
      </c>
      <c r="C58" s="6" t="s">
        <v>411</v>
      </c>
      <c r="D58" s="10" t="s">
        <v>353</v>
      </c>
      <c r="E58" s="10" t="s">
        <v>98</v>
      </c>
      <c r="F58" s="6">
        <v>33</v>
      </c>
      <c r="G58" s="6">
        <f>NETWORKDAYS(H58,I58,1)</f>
        <v>63</v>
      </c>
      <c r="H58" s="7">
        <v>41732</v>
      </c>
      <c r="I58" s="7">
        <v>41820</v>
      </c>
      <c r="J58" s="7"/>
      <c r="K58" s="7">
        <v>41820</v>
      </c>
      <c r="L58" s="8" t="s">
        <v>71</v>
      </c>
      <c r="M58" s="5">
        <v>1</v>
      </c>
      <c r="N58" s="5">
        <v>0</v>
      </c>
      <c r="O58" s="17">
        <v>0</v>
      </c>
      <c r="P58" s="18">
        <f t="shared" si="7"/>
        <v>30</v>
      </c>
      <c r="Q58" s="19" t="s">
        <v>541</v>
      </c>
      <c r="R58" s="19" t="s">
        <v>51</v>
      </c>
      <c r="S58" s="19" t="s">
        <v>541</v>
      </c>
      <c r="T58" s="19">
        <v>15</v>
      </c>
      <c r="U58" s="17">
        <v>0.95199999999999996</v>
      </c>
      <c r="V58" s="20">
        <f t="shared" si="8"/>
        <v>23.799999999999997</v>
      </c>
      <c r="W58" s="19">
        <v>0</v>
      </c>
      <c r="X58" s="18" t="e">
        <f t="shared" si="6"/>
        <v>#VALUE!</v>
      </c>
      <c r="Y58" s="18">
        <f>141/246</f>
        <v>0.57317073170731703</v>
      </c>
      <c r="Z58" s="14">
        <f>14/246</f>
        <v>5.6910569105691054E-2</v>
      </c>
      <c r="AA58" s="22" t="s">
        <v>354</v>
      </c>
      <c r="AB58" s="9" t="s">
        <v>355</v>
      </c>
      <c r="AC58" s="9"/>
      <c r="AD58" s="9"/>
      <c r="AE58" s="12" t="s">
        <v>95</v>
      </c>
      <c r="AF58" s="9" t="s">
        <v>94</v>
      </c>
      <c r="AG58" s="9" t="s">
        <v>72</v>
      </c>
      <c r="AH58" s="9" t="s">
        <v>73</v>
      </c>
    </row>
    <row r="59" spans="1:34" ht="19.5" hidden="1" customHeight="1" x14ac:dyDescent="0.15">
      <c r="A59" s="6" t="s">
        <v>553</v>
      </c>
      <c r="B59" s="6" t="s">
        <v>207</v>
      </c>
      <c r="C59" s="6" t="s">
        <v>410</v>
      </c>
      <c r="D59" s="10" t="s">
        <v>554</v>
      </c>
      <c r="E59" s="10"/>
      <c r="F59" s="6">
        <v>9.4</v>
      </c>
      <c r="G59" s="6">
        <v>55</v>
      </c>
      <c r="H59" s="7">
        <v>41764</v>
      </c>
      <c r="I59" s="7">
        <v>41838</v>
      </c>
      <c r="J59" s="7"/>
      <c r="K59" s="7"/>
      <c r="L59" s="8" t="s">
        <v>80</v>
      </c>
      <c r="M59" s="5"/>
      <c r="N59" s="5"/>
      <c r="O59" s="17"/>
      <c r="P59" s="18" t="str">
        <f t="shared" si="7"/>
        <v/>
      </c>
      <c r="Q59" s="19"/>
      <c r="R59" s="20" t="str">
        <f t="shared" ref="R59:R72" si="9">IF(Q59="","",IF(Q59&gt;=92,Q59*0.3,IF(AND(Q59&lt;92,Q59&gt;=85),0.3*(Q59/2),IF(AND(Q59&lt;85,Q59&gt;=75),0.3*(Q59/3),0))))</f>
        <v/>
      </c>
      <c r="S59" s="19" t="s">
        <v>555</v>
      </c>
      <c r="T59" s="19">
        <v>15</v>
      </c>
      <c r="U59" s="17"/>
      <c r="V59" s="20" t="str">
        <f t="shared" si="8"/>
        <v/>
      </c>
      <c r="W59" s="19"/>
      <c r="X59" s="18" t="e">
        <f t="shared" si="6"/>
        <v>#VALUE!</v>
      </c>
      <c r="Y59" s="18"/>
      <c r="Z59" s="27"/>
      <c r="AA59" s="22" t="s">
        <v>556</v>
      </c>
      <c r="AB59" s="9" t="s">
        <v>557</v>
      </c>
      <c r="AC59" s="9"/>
      <c r="AD59" s="9" t="s">
        <v>558</v>
      </c>
      <c r="AE59" s="12" t="s">
        <v>559</v>
      </c>
      <c r="AF59" s="9" t="s">
        <v>560</v>
      </c>
      <c r="AG59" s="9" t="s">
        <v>547</v>
      </c>
      <c r="AH59" s="9" t="s">
        <v>547</v>
      </c>
    </row>
    <row r="60" spans="1:34" ht="96" hidden="1" x14ac:dyDescent="0.15">
      <c r="A60" s="6" t="s">
        <v>103</v>
      </c>
      <c r="B60" s="6" t="s">
        <v>97</v>
      </c>
      <c r="C60" s="6" t="s">
        <v>417</v>
      </c>
      <c r="D60" s="10" t="s">
        <v>358</v>
      </c>
      <c r="E60" s="10" t="s">
        <v>104</v>
      </c>
      <c r="F60" s="6">
        <v>3</v>
      </c>
      <c r="G60" s="6">
        <f>NETWORKDAYS(H60,I60,1)</f>
        <v>19</v>
      </c>
      <c r="H60" s="7">
        <v>41778</v>
      </c>
      <c r="I60" s="7">
        <v>41802</v>
      </c>
      <c r="J60" s="7"/>
      <c r="K60" s="7">
        <v>41802</v>
      </c>
      <c r="L60" s="8" t="s">
        <v>71</v>
      </c>
      <c r="M60" s="5">
        <v>0</v>
      </c>
      <c r="N60" s="5">
        <v>0</v>
      </c>
      <c r="O60" s="17">
        <v>0</v>
      </c>
      <c r="P60" s="18">
        <f t="shared" si="7"/>
        <v>30</v>
      </c>
      <c r="Q60" s="19" t="s">
        <v>541</v>
      </c>
      <c r="R60" s="20" t="e">
        <f t="shared" si="9"/>
        <v>#VALUE!</v>
      </c>
      <c r="S60" s="19" t="s">
        <v>541</v>
      </c>
      <c r="T60" s="19">
        <v>15</v>
      </c>
      <c r="U60" s="17" t="s">
        <v>541</v>
      </c>
      <c r="V60" s="20" t="b">
        <f t="shared" si="8"/>
        <v>0</v>
      </c>
      <c r="W60" s="19">
        <v>0</v>
      </c>
      <c r="X60" s="18" t="e">
        <f t="shared" si="6"/>
        <v>#VALUE!</v>
      </c>
      <c r="Y60" s="18" t="s">
        <v>541</v>
      </c>
      <c r="Z60" s="14">
        <f>3/35</f>
        <v>8.5714285714285715E-2</v>
      </c>
      <c r="AA60" s="22" t="s">
        <v>354</v>
      </c>
      <c r="AB60" s="9" t="s">
        <v>359</v>
      </c>
      <c r="AC60" s="9"/>
      <c r="AD60" s="9"/>
      <c r="AE60" s="12" t="s">
        <v>105</v>
      </c>
      <c r="AF60" s="9" t="s">
        <v>106</v>
      </c>
      <c r="AG60" s="9" t="s">
        <v>72</v>
      </c>
      <c r="AH60" s="9" t="s">
        <v>73</v>
      </c>
    </row>
    <row r="61" spans="1:34" ht="24" hidden="1" x14ac:dyDescent="0.15">
      <c r="A61" s="6" t="s">
        <v>107</v>
      </c>
      <c r="B61" s="6" t="s">
        <v>205</v>
      </c>
      <c r="C61" s="6" t="s">
        <v>410</v>
      </c>
      <c r="D61" s="10" t="s">
        <v>360</v>
      </c>
      <c r="E61" s="10"/>
      <c r="F61" s="6">
        <v>7</v>
      </c>
      <c r="G61" s="6">
        <v>73</v>
      </c>
      <c r="H61" s="7">
        <v>41716</v>
      </c>
      <c r="I61" s="38">
        <v>41775</v>
      </c>
      <c r="J61" s="7">
        <v>41816</v>
      </c>
      <c r="K61" s="7">
        <v>41816</v>
      </c>
      <c r="L61" s="8" t="s">
        <v>71</v>
      </c>
      <c r="M61" s="5">
        <v>1</v>
      </c>
      <c r="N61" s="5">
        <v>28</v>
      </c>
      <c r="O61" s="17"/>
      <c r="P61" s="18" t="str">
        <f t="shared" si="7"/>
        <v/>
      </c>
      <c r="Q61" s="19"/>
      <c r="R61" s="20" t="str">
        <f t="shared" si="9"/>
        <v/>
      </c>
      <c r="S61" s="19"/>
      <c r="T61" s="19"/>
      <c r="U61" s="17">
        <v>0.87</v>
      </c>
      <c r="V61" s="20">
        <f t="shared" si="8"/>
        <v>10.875</v>
      </c>
      <c r="W61" s="19"/>
      <c r="X61" s="18"/>
      <c r="Y61" s="18"/>
      <c r="Z61" s="14"/>
      <c r="AA61" s="22" t="s">
        <v>361</v>
      </c>
      <c r="AB61" s="9" t="s">
        <v>362</v>
      </c>
      <c r="AC61" s="9"/>
      <c r="AD61" s="9" t="s">
        <v>108</v>
      </c>
      <c r="AE61" s="12" t="s">
        <v>109</v>
      </c>
      <c r="AF61" s="9" t="s">
        <v>110</v>
      </c>
      <c r="AG61" s="9" t="s">
        <v>111</v>
      </c>
      <c r="AH61" s="9" t="s">
        <v>111</v>
      </c>
    </row>
    <row r="62" spans="1:34" ht="20.100000000000001" customHeight="1" x14ac:dyDescent="0.15">
      <c r="A62" s="6" t="s">
        <v>184</v>
      </c>
      <c r="B62" s="6" t="s">
        <v>616</v>
      </c>
      <c r="C62" s="6" t="s">
        <v>411</v>
      </c>
      <c r="D62" s="10" t="s">
        <v>632</v>
      </c>
      <c r="E62" s="39" t="s">
        <v>454</v>
      </c>
      <c r="F62" s="6">
        <v>26</v>
      </c>
      <c r="G62" s="6">
        <f>NETWORKDAYS(H62,I62)</f>
        <v>99</v>
      </c>
      <c r="H62" s="7">
        <v>41688</v>
      </c>
      <c r="I62" s="7">
        <v>41824</v>
      </c>
      <c r="J62" s="7">
        <v>41841</v>
      </c>
      <c r="K62" s="7">
        <v>41841</v>
      </c>
      <c r="L62" s="8" t="s">
        <v>71</v>
      </c>
      <c r="M62" s="5">
        <v>1</v>
      </c>
      <c r="N62" s="5"/>
      <c r="O62" s="17">
        <v>0</v>
      </c>
      <c r="P62" s="18">
        <f t="shared" si="7"/>
        <v>30</v>
      </c>
      <c r="Q62" s="19">
        <v>100</v>
      </c>
      <c r="R62" s="20">
        <f t="shared" si="9"/>
        <v>30</v>
      </c>
      <c r="S62" s="31" t="s">
        <v>455</v>
      </c>
      <c r="T62" s="31">
        <v>15</v>
      </c>
      <c r="U62" s="24">
        <v>0.9143</v>
      </c>
      <c r="V62" s="55">
        <f t="shared" si="8"/>
        <v>22.857500000000002</v>
      </c>
      <c r="W62" s="31">
        <v>0</v>
      </c>
      <c r="X62" s="18">
        <f>P62+R62+T62+V62+W62</f>
        <v>97.857500000000002</v>
      </c>
      <c r="Y62" s="31">
        <v>1.38</v>
      </c>
      <c r="Z62" s="14">
        <v>1.2800000000000001E-2</v>
      </c>
      <c r="AA62" s="22" t="s">
        <v>457</v>
      </c>
      <c r="AB62" s="9" t="s">
        <v>458</v>
      </c>
      <c r="AC62" s="9" t="s">
        <v>459</v>
      </c>
      <c r="AD62" s="9" t="s">
        <v>460</v>
      </c>
      <c r="AE62" s="12" t="s">
        <v>461</v>
      </c>
      <c r="AF62" s="9" t="s">
        <v>462</v>
      </c>
      <c r="AG62" s="9" t="s">
        <v>463</v>
      </c>
      <c r="AH62" s="9" t="s">
        <v>463</v>
      </c>
    </row>
    <row r="63" spans="1:34" ht="20.100000000000001" customHeight="1" x14ac:dyDescent="0.15">
      <c r="A63" s="6" t="s">
        <v>83</v>
      </c>
      <c r="B63" s="6" t="s">
        <v>69</v>
      </c>
      <c r="C63" s="6" t="s">
        <v>411</v>
      </c>
      <c r="D63" s="10" t="s">
        <v>621</v>
      </c>
      <c r="E63" s="10" t="s">
        <v>84</v>
      </c>
      <c r="F63" s="6">
        <v>37.799999999999997</v>
      </c>
      <c r="G63" s="6">
        <f>NETWORKDAYS(H63,I63,1)</f>
        <v>114</v>
      </c>
      <c r="H63" s="7">
        <v>41694</v>
      </c>
      <c r="I63" s="7">
        <v>41851</v>
      </c>
      <c r="J63" s="7"/>
      <c r="K63" s="7">
        <v>41851</v>
      </c>
      <c r="L63" s="8" t="s">
        <v>71</v>
      </c>
      <c r="M63" s="5">
        <v>0</v>
      </c>
      <c r="N63" s="5">
        <v>0</v>
      </c>
      <c r="O63" s="17">
        <v>0</v>
      </c>
      <c r="P63" s="18">
        <f t="shared" si="7"/>
        <v>30</v>
      </c>
      <c r="Q63" s="19">
        <v>100</v>
      </c>
      <c r="R63" s="20">
        <f t="shared" si="9"/>
        <v>30</v>
      </c>
      <c r="S63" s="19" t="s">
        <v>541</v>
      </c>
      <c r="T63" s="19">
        <v>15</v>
      </c>
      <c r="U63" s="24">
        <v>0.90700000000000003</v>
      </c>
      <c r="V63" s="18">
        <f t="shared" si="8"/>
        <v>22.675000000000001</v>
      </c>
      <c r="W63" s="19">
        <v>0</v>
      </c>
      <c r="X63" s="18">
        <f>P63+R63+T63+V63+W63</f>
        <v>97.674999999999997</v>
      </c>
      <c r="Y63" s="18">
        <f>101/152</f>
        <v>0.66447368421052633</v>
      </c>
      <c r="Z63" s="14">
        <f>2/101</f>
        <v>1.9801980198019802E-2</v>
      </c>
      <c r="AA63" s="22" t="s">
        <v>343</v>
      </c>
      <c r="AB63" s="9" t="s">
        <v>344</v>
      </c>
      <c r="AC63" s="9"/>
      <c r="AD63" s="9"/>
      <c r="AE63" s="12" t="s">
        <v>85</v>
      </c>
      <c r="AF63" s="9" t="s">
        <v>86</v>
      </c>
      <c r="AG63" s="9" t="s">
        <v>72</v>
      </c>
      <c r="AH63" s="9" t="s">
        <v>73</v>
      </c>
    </row>
    <row r="64" spans="1:34" ht="42.75" customHeight="1" x14ac:dyDescent="0.15">
      <c r="A64" s="6" t="s">
        <v>439</v>
      </c>
      <c r="B64" s="6" t="s">
        <v>430</v>
      </c>
      <c r="C64" s="6" t="s">
        <v>412</v>
      </c>
      <c r="D64" s="10" t="s">
        <v>625</v>
      </c>
      <c r="E64" s="10" t="s">
        <v>440</v>
      </c>
      <c r="F64" s="6">
        <v>54</v>
      </c>
      <c r="G64" s="6">
        <v>123</v>
      </c>
      <c r="H64" s="7">
        <v>41815</v>
      </c>
      <c r="I64" s="7">
        <v>41985</v>
      </c>
      <c r="J64" s="7"/>
      <c r="K64" s="7"/>
      <c r="L64" s="8" t="s">
        <v>80</v>
      </c>
      <c r="M64" s="5">
        <v>0</v>
      </c>
      <c r="N64" s="5"/>
      <c r="O64" s="17">
        <v>0</v>
      </c>
      <c r="P64" s="18">
        <f t="shared" si="7"/>
        <v>30</v>
      </c>
      <c r="Q64" s="19">
        <v>97.5</v>
      </c>
      <c r="R64" s="20">
        <f t="shared" si="9"/>
        <v>29.25</v>
      </c>
      <c r="S64" s="19" t="s">
        <v>593</v>
      </c>
      <c r="T64" s="19">
        <v>15</v>
      </c>
      <c r="U64" s="24">
        <v>0.90700000000000003</v>
      </c>
      <c r="V64" s="20">
        <f t="shared" si="8"/>
        <v>22.675000000000001</v>
      </c>
      <c r="W64" s="19">
        <v>0</v>
      </c>
      <c r="X64" s="18">
        <f>P64+R64+T64+V64+W64</f>
        <v>96.924999999999997</v>
      </c>
      <c r="Y64" s="18"/>
      <c r="Z64" s="14"/>
      <c r="AA64" s="22" t="s">
        <v>441</v>
      </c>
      <c r="AB64" s="9" t="s">
        <v>442</v>
      </c>
      <c r="AC64" s="9"/>
      <c r="AD64" s="9"/>
      <c r="AE64" s="12" t="s">
        <v>443</v>
      </c>
      <c r="AF64" s="9" t="s">
        <v>444</v>
      </c>
      <c r="AG64" s="9" t="s">
        <v>437</v>
      </c>
      <c r="AH64" s="9" t="s">
        <v>438</v>
      </c>
    </row>
    <row r="65" spans="1:34" ht="22.5" hidden="1" customHeight="1" x14ac:dyDescent="0.15">
      <c r="A65" s="6" t="s">
        <v>112</v>
      </c>
      <c r="B65" s="6" t="s">
        <v>205</v>
      </c>
      <c r="C65" s="6" t="s">
        <v>410</v>
      </c>
      <c r="D65" s="10" t="s">
        <v>364</v>
      </c>
      <c r="E65" s="10"/>
      <c r="F65" s="6">
        <v>1.9</v>
      </c>
      <c r="G65" s="6">
        <v>51</v>
      </c>
      <c r="H65" s="7">
        <v>41739</v>
      </c>
      <c r="I65" s="7">
        <v>41809</v>
      </c>
      <c r="J65" s="7">
        <v>41788</v>
      </c>
      <c r="K65" s="7">
        <v>41808</v>
      </c>
      <c r="L65" s="8" t="s">
        <v>71</v>
      </c>
      <c r="M65" s="5">
        <v>1</v>
      </c>
      <c r="N65" s="5">
        <v>8</v>
      </c>
      <c r="O65" s="17"/>
      <c r="P65" s="18" t="str">
        <f t="shared" si="7"/>
        <v/>
      </c>
      <c r="Q65" s="19"/>
      <c r="R65" s="20" t="str">
        <f t="shared" si="9"/>
        <v/>
      </c>
      <c r="S65" s="19"/>
      <c r="T65" s="19"/>
      <c r="U65" s="17"/>
      <c r="V65" s="20" t="str">
        <f t="shared" si="8"/>
        <v/>
      </c>
      <c r="W65" s="19"/>
      <c r="X65" s="18"/>
      <c r="Y65" s="18"/>
      <c r="Z65" s="14">
        <v>0.01</v>
      </c>
      <c r="AA65" s="22" t="s">
        <v>365</v>
      </c>
      <c r="AB65" s="9" t="s">
        <v>276</v>
      </c>
      <c r="AC65" s="9"/>
      <c r="AD65" s="9"/>
      <c r="AE65" s="12" t="s">
        <v>113</v>
      </c>
      <c r="AF65" s="9" t="s">
        <v>114</v>
      </c>
      <c r="AG65" s="9" t="s">
        <v>111</v>
      </c>
      <c r="AH65" s="9" t="s">
        <v>111</v>
      </c>
    </row>
    <row r="66" spans="1:34" ht="20.100000000000001" hidden="1" customHeight="1" x14ac:dyDescent="0.15">
      <c r="A66" s="6" t="s">
        <v>115</v>
      </c>
      <c r="B66" s="6" t="s">
        <v>206</v>
      </c>
      <c r="C66" s="6" t="s">
        <v>410</v>
      </c>
      <c r="D66" s="10" t="s">
        <v>366</v>
      </c>
      <c r="E66" s="10"/>
      <c r="F66" s="6">
        <v>1</v>
      </c>
      <c r="G66" s="6">
        <v>14</v>
      </c>
      <c r="H66" s="7">
        <v>41786</v>
      </c>
      <c r="I66" s="7">
        <v>41803</v>
      </c>
      <c r="J66" s="7"/>
      <c r="K66" s="7">
        <v>41803</v>
      </c>
      <c r="L66" s="8" t="s">
        <v>71</v>
      </c>
      <c r="M66" s="5"/>
      <c r="N66" s="5"/>
      <c r="O66" s="17"/>
      <c r="P66" s="18" t="str">
        <f t="shared" si="7"/>
        <v/>
      </c>
      <c r="Q66" s="19"/>
      <c r="R66" s="20" t="str">
        <f t="shared" si="9"/>
        <v/>
      </c>
      <c r="S66" s="19"/>
      <c r="T66" s="19"/>
      <c r="U66" s="17"/>
      <c r="V66" s="20" t="str">
        <f t="shared" si="8"/>
        <v/>
      </c>
      <c r="W66" s="19"/>
      <c r="X66" s="18"/>
      <c r="Y66" s="18"/>
      <c r="Z66" s="14"/>
      <c r="AA66" s="22" t="s">
        <v>367</v>
      </c>
      <c r="AB66" s="9" t="s">
        <v>325</v>
      </c>
      <c r="AC66" s="9"/>
      <c r="AD66" s="9" t="s">
        <v>117</v>
      </c>
      <c r="AE66" s="12" t="s">
        <v>118</v>
      </c>
      <c r="AF66" s="9" t="s">
        <v>116</v>
      </c>
      <c r="AG66" s="9" t="s">
        <v>111</v>
      </c>
      <c r="AH66" s="9" t="s">
        <v>111</v>
      </c>
    </row>
    <row r="67" spans="1:34" ht="20.100000000000001" hidden="1" customHeight="1" x14ac:dyDescent="0.15">
      <c r="A67" s="6" t="s">
        <v>156</v>
      </c>
      <c r="B67" s="6" t="s">
        <v>208</v>
      </c>
      <c r="C67" s="6" t="s">
        <v>417</v>
      </c>
      <c r="D67" s="10" t="s">
        <v>637</v>
      </c>
      <c r="E67" s="10"/>
      <c r="F67" s="6">
        <v>0.21</v>
      </c>
      <c r="G67" s="6"/>
      <c r="H67" s="7"/>
      <c r="I67" s="7">
        <v>41824</v>
      </c>
      <c r="J67" s="7"/>
      <c r="K67" s="7">
        <v>41852</v>
      </c>
      <c r="L67" s="8" t="s">
        <v>71</v>
      </c>
      <c r="M67" s="5"/>
      <c r="N67" s="5"/>
      <c r="O67" s="17"/>
      <c r="P67" s="18" t="str">
        <f t="shared" si="7"/>
        <v/>
      </c>
      <c r="Q67" s="19"/>
      <c r="R67" s="20" t="str">
        <f t="shared" si="9"/>
        <v/>
      </c>
      <c r="S67" s="19"/>
      <c r="T67" s="19"/>
      <c r="U67" s="17"/>
      <c r="V67" s="20" t="str">
        <f t="shared" si="8"/>
        <v/>
      </c>
      <c r="W67" s="19"/>
      <c r="X67" s="18"/>
      <c r="Y67" s="18"/>
      <c r="Z67" s="14"/>
      <c r="AA67" s="22" t="s">
        <v>368</v>
      </c>
      <c r="AB67" s="9" t="s">
        <v>284</v>
      </c>
      <c r="AC67" s="9"/>
      <c r="AD67" s="9" t="s">
        <v>119</v>
      </c>
      <c r="AE67" s="12" t="s">
        <v>120</v>
      </c>
      <c r="AF67" s="9" t="s">
        <v>121</v>
      </c>
      <c r="AG67" s="9" t="s">
        <v>111</v>
      </c>
      <c r="AH67" s="9" t="s">
        <v>111</v>
      </c>
    </row>
    <row r="68" spans="1:34" ht="27.75" hidden="1" customHeight="1" x14ac:dyDescent="0.15">
      <c r="A68" s="6" t="s">
        <v>122</v>
      </c>
      <c r="B68" s="6" t="s">
        <v>207</v>
      </c>
      <c r="C68" s="6" t="s">
        <v>410</v>
      </c>
      <c r="D68" s="10" t="s">
        <v>369</v>
      </c>
      <c r="E68" s="10"/>
      <c r="F68" s="6">
        <v>0</v>
      </c>
      <c r="G68" s="6">
        <v>73</v>
      </c>
      <c r="H68" s="7">
        <v>41750</v>
      </c>
      <c r="I68" s="7">
        <v>41850</v>
      </c>
      <c r="J68" s="7"/>
      <c r="K68" s="7"/>
      <c r="L68" s="8" t="s">
        <v>428</v>
      </c>
      <c r="M68" s="19" t="s">
        <v>555</v>
      </c>
      <c r="N68" s="19" t="s">
        <v>555</v>
      </c>
      <c r="O68" s="19" t="s">
        <v>555</v>
      </c>
      <c r="P68" s="18">
        <f t="shared" si="7"/>
        <v>30</v>
      </c>
      <c r="Q68" s="19" t="s">
        <v>555</v>
      </c>
      <c r="R68" s="20" t="e">
        <f t="shared" si="9"/>
        <v>#VALUE!</v>
      </c>
      <c r="S68" s="19" t="s">
        <v>555</v>
      </c>
      <c r="T68" s="19"/>
      <c r="U68" s="19" t="s">
        <v>555</v>
      </c>
      <c r="V68" s="20" t="e">
        <f t="shared" si="8"/>
        <v>#VALUE!</v>
      </c>
      <c r="W68" s="19"/>
      <c r="X68" s="19" t="s">
        <v>555</v>
      </c>
      <c r="Y68" s="19" t="s">
        <v>555</v>
      </c>
      <c r="Z68" s="14" t="s">
        <v>555</v>
      </c>
      <c r="AA68" s="22" t="s">
        <v>264</v>
      </c>
      <c r="AB68" s="9" t="s">
        <v>264</v>
      </c>
      <c r="AC68" s="9"/>
      <c r="AD68" s="9"/>
      <c r="AE68" s="12"/>
      <c r="AF68" s="9"/>
      <c r="AG68" s="9" t="s">
        <v>111</v>
      </c>
      <c r="AH68" s="9" t="s">
        <v>123</v>
      </c>
    </row>
    <row r="69" spans="1:34" ht="24" hidden="1" customHeight="1" x14ac:dyDescent="0.15">
      <c r="A69" s="6" t="s">
        <v>124</v>
      </c>
      <c r="B69" s="6" t="s">
        <v>205</v>
      </c>
      <c r="C69" s="6" t="s">
        <v>410</v>
      </c>
      <c r="D69" s="10" t="s">
        <v>370</v>
      </c>
      <c r="E69" s="10"/>
      <c r="F69" s="6">
        <v>2.1</v>
      </c>
      <c r="G69" s="6">
        <v>9</v>
      </c>
      <c r="H69" s="7">
        <v>41802</v>
      </c>
      <c r="I69" s="7">
        <v>41814</v>
      </c>
      <c r="J69" s="7"/>
      <c r="K69" s="7">
        <v>41816</v>
      </c>
      <c r="L69" s="8" t="s">
        <v>71</v>
      </c>
      <c r="M69" s="5"/>
      <c r="N69" s="5"/>
      <c r="O69" s="17"/>
      <c r="P69" s="18" t="str">
        <f t="shared" si="7"/>
        <v/>
      </c>
      <c r="Q69" s="19"/>
      <c r="R69" s="20" t="str">
        <f t="shared" si="9"/>
        <v/>
      </c>
      <c r="S69" s="19"/>
      <c r="T69" s="19"/>
      <c r="U69" s="17"/>
      <c r="V69" s="20" t="str">
        <f t="shared" si="8"/>
        <v/>
      </c>
      <c r="W69" s="19"/>
      <c r="X69" s="19" t="s">
        <v>555</v>
      </c>
      <c r="Y69" s="18"/>
      <c r="Z69" s="14"/>
      <c r="AA69" s="22" t="s">
        <v>365</v>
      </c>
      <c r="AB69" s="9" t="s">
        <v>371</v>
      </c>
      <c r="AC69" s="9"/>
      <c r="AD69" s="9" t="s">
        <v>125</v>
      </c>
      <c r="AE69" s="12" t="s">
        <v>126</v>
      </c>
      <c r="AF69" s="9" t="s">
        <v>127</v>
      </c>
      <c r="AG69" s="9" t="s">
        <v>111</v>
      </c>
      <c r="AH69" s="9" t="s">
        <v>111</v>
      </c>
    </row>
    <row r="70" spans="1:34" ht="29.25" hidden="1" customHeight="1" x14ac:dyDescent="0.15">
      <c r="A70" s="6" t="s">
        <v>128</v>
      </c>
      <c r="B70" s="6" t="s">
        <v>205</v>
      </c>
      <c r="C70" s="6" t="s">
        <v>410</v>
      </c>
      <c r="D70" s="10" t="s">
        <v>372</v>
      </c>
      <c r="E70" s="10"/>
      <c r="F70" s="6">
        <v>3.7</v>
      </c>
      <c r="G70" s="6">
        <v>28</v>
      </c>
      <c r="H70" s="7">
        <v>41710</v>
      </c>
      <c r="I70" s="7">
        <v>41748</v>
      </c>
      <c r="J70" s="7"/>
      <c r="K70" s="7" t="s">
        <v>561</v>
      </c>
      <c r="L70" s="8" t="s">
        <v>71</v>
      </c>
      <c r="M70" s="5"/>
      <c r="N70" s="5"/>
      <c r="O70" s="17"/>
      <c r="P70" s="18" t="str">
        <f t="shared" si="7"/>
        <v/>
      </c>
      <c r="Q70" s="19"/>
      <c r="R70" s="20" t="str">
        <f t="shared" si="9"/>
        <v/>
      </c>
      <c r="S70" s="19"/>
      <c r="T70" s="19"/>
      <c r="U70" s="17"/>
      <c r="V70" s="20" t="str">
        <f t="shared" si="8"/>
        <v/>
      </c>
      <c r="W70" s="19"/>
      <c r="X70" s="18"/>
      <c r="Y70" s="18"/>
      <c r="Z70" s="14"/>
      <c r="AA70" s="22" t="s">
        <v>262</v>
      </c>
      <c r="AB70" s="9" t="s">
        <v>260</v>
      </c>
      <c r="AC70" s="9"/>
      <c r="AD70" s="9"/>
      <c r="AE70" s="12" t="s">
        <v>138</v>
      </c>
      <c r="AF70" s="9" t="s">
        <v>137</v>
      </c>
      <c r="AG70" s="9" t="s">
        <v>129</v>
      </c>
      <c r="AH70" s="9" t="s">
        <v>129</v>
      </c>
    </row>
    <row r="71" spans="1:34" ht="20.100000000000001" hidden="1" customHeight="1" x14ac:dyDescent="0.15">
      <c r="A71" s="6" t="s">
        <v>130</v>
      </c>
      <c r="B71" s="6" t="s">
        <v>205</v>
      </c>
      <c r="C71" s="6" t="s">
        <v>410</v>
      </c>
      <c r="D71" s="10" t="s">
        <v>373</v>
      </c>
      <c r="E71" s="10"/>
      <c r="F71" s="6">
        <v>0.4</v>
      </c>
      <c r="G71" s="6">
        <v>8</v>
      </c>
      <c r="H71" s="7">
        <v>41754</v>
      </c>
      <c r="I71" s="7">
        <v>41765</v>
      </c>
      <c r="J71" s="7"/>
      <c r="K71" s="7">
        <v>41765</v>
      </c>
      <c r="L71" s="8" t="s">
        <v>71</v>
      </c>
      <c r="M71" s="5"/>
      <c r="N71" s="5"/>
      <c r="O71" s="17"/>
      <c r="P71" s="18" t="str">
        <f t="shared" si="7"/>
        <v/>
      </c>
      <c r="Q71" s="19"/>
      <c r="R71" s="20" t="str">
        <f t="shared" si="9"/>
        <v/>
      </c>
      <c r="S71" s="19"/>
      <c r="T71" s="19"/>
      <c r="U71" s="17"/>
      <c r="V71" s="20" t="str">
        <f t="shared" si="8"/>
        <v/>
      </c>
      <c r="W71" s="19"/>
      <c r="X71" s="18"/>
      <c r="Y71" s="18"/>
      <c r="Z71" s="14"/>
      <c r="AA71" s="22" t="s">
        <v>365</v>
      </c>
      <c r="AB71" s="9" t="s">
        <v>371</v>
      </c>
      <c r="AC71" s="9"/>
      <c r="AD71" s="9"/>
      <c r="AE71" s="12"/>
      <c r="AF71" s="9" t="s">
        <v>136</v>
      </c>
      <c r="AG71" s="9" t="s">
        <v>111</v>
      </c>
      <c r="AH71" s="9" t="s">
        <v>111</v>
      </c>
    </row>
    <row r="72" spans="1:34" ht="30" hidden="1" customHeight="1" x14ac:dyDescent="0.15">
      <c r="A72" s="6"/>
      <c r="B72" s="6" t="s">
        <v>205</v>
      </c>
      <c r="C72" s="6" t="s">
        <v>410</v>
      </c>
      <c r="D72" s="10" t="s">
        <v>374</v>
      </c>
      <c r="E72" s="10"/>
      <c r="F72" s="6">
        <v>0.18</v>
      </c>
      <c r="G72" s="6">
        <v>4</v>
      </c>
      <c r="H72" s="7">
        <v>41800</v>
      </c>
      <c r="I72" s="7">
        <v>41803</v>
      </c>
      <c r="J72" s="7"/>
      <c r="K72" s="7">
        <v>41803</v>
      </c>
      <c r="L72" s="8" t="s">
        <v>71</v>
      </c>
      <c r="M72" s="5"/>
      <c r="N72" s="5"/>
      <c r="O72" s="17"/>
      <c r="P72" s="18" t="str">
        <f t="shared" si="7"/>
        <v/>
      </c>
      <c r="Q72" s="19"/>
      <c r="R72" s="20" t="str">
        <f t="shared" si="9"/>
        <v/>
      </c>
      <c r="S72" s="19"/>
      <c r="T72" s="19"/>
      <c r="U72" s="17"/>
      <c r="V72" s="20" t="str">
        <f t="shared" si="8"/>
        <v/>
      </c>
      <c r="W72" s="19"/>
      <c r="X72" s="18"/>
      <c r="Y72" s="18"/>
      <c r="Z72" s="14"/>
      <c r="AA72" s="22" t="s">
        <v>365</v>
      </c>
      <c r="AB72" s="9" t="s">
        <v>260</v>
      </c>
      <c r="AC72" s="9"/>
      <c r="AD72" s="9"/>
      <c r="AE72" s="12" t="s">
        <v>131</v>
      </c>
      <c r="AF72" s="9" t="s">
        <v>132</v>
      </c>
      <c r="AG72" s="9" t="s">
        <v>111</v>
      </c>
      <c r="AH72" s="9" t="s">
        <v>111</v>
      </c>
    </row>
    <row r="73" spans="1:34" ht="20.100000000000001" hidden="1" customHeight="1" x14ac:dyDescent="0.15">
      <c r="A73" s="6" t="s">
        <v>139</v>
      </c>
      <c r="B73" s="6" t="s">
        <v>206</v>
      </c>
      <c r="C73" s="6" t="s">
        <v>410</v>
      </c>
      <c r="D73" s="10" t="s">
        <v>375</v>
      </c>
      <c r="E73" s="10"/>
      <c r="F73" s="6">
        <v>8</v>
      </c>
      <c r="G73" s="6">
        <v>38</v>
      </c>
      <c r="H73" s="7">
        <v>41715</v>
      </c>
      <c r="I73" s="7">
        <v>41767</v>
      </c>
      <c r="J73" s="7"/>
      <c r="K73" s="7">
        <v>41767</v>
      </c>
      <c r="L73" s="8" t="s">
        <v>71</v>
      </c>
      <c r="M73" s="5"/>
      <c r="N73" s="5"/>
      <c r="O73" s="17"/>
      <c r="P73" s="18" t="str">
        <f t="shared" si="7"/>
        <v/>
      </c>
      <c r="Q73" s="19"/>
      <c r="R73" s="20"/>
      <c r="S73" s="19"/>
      <c r="T73" s="19"/>
      <c r="U73" s="17">
        <v>0.92</v>
      </c>
      <c r="V73" s="20">
        <f t="shared" si="8"/>
        <v>11.5</v>
      </c>
      <c r="W73" s="19">
        <v>0</v>
      </c>
      <c r="X73" s="18"/>
      <c r="Y73" s="18"/>
      <c r="Z73" s="14"/>
      <c r="AA73" s="22" t="s">
        <v>376</v>
      </c>
      <c r="AB73" s="9" t="s">
        <v>377</v>
      </c>
      <c r="AC73" s="9" t="s">
        <v>133</v>
      </c>
      <c r="AD73" s="9"/>
      <c r="AE73" s="12" t="s">
        <v>134</v>
      </c>
      <c r="AF73" s="9" t="s">
        <v>135</v>
      </c>
      <c r="AG73" s="9" t="s">
        <v>111</v>
      </c>
      <c r="AH73" s="9" t="s">
        <v>111</v>
      </c>
    </row>
    <row r="74" spans="1:34" ht="24" hidden="1" customHeight="1" x14ac:dyDescent="0.15">
      <c r="A74" s="6" t="s">
        <v>142</v>
      </c>
      <c r="B74" s="6" t="s">
        <v>413</v>
      </c>
      <c r="C74" s="6" t="s">
        <v>412</v>
      </c>
      <c r="D74" s="10" t="s">
        <v>378</v>
      </c>
      <c r="E74" s="10"/>
      <c r="F74" s="6">
        <v>75</v>
      </c>
      <c r="G74" s="6">
        <v>70</v>
      </c>
      <c r="H74" s="7">
        <v>41680</v>
      </c>
      <c r="I74" s="7">
        <v>41775</v>
      </c>
      <c r="J74" s="7">
        <v>41810</v>
      </c>
      <c r="K74" s="7">
        <v>41817</v>
      </c>
      <c r="L74" s="8" t="s">
        <v>71</v>
      </c>
      <c r="M74" s="5">
        <v>1</v>
      </c>
      <c r="N74" s="5">
        <v>7</v>
      </c>
      <c r="O74" s="24" t="s">
        <v>416</v>
      </c>
      <c r="P74" s="18">
        <f t="shared" si="7"/>
        <v>30</v>
      </c>
      <c r="Q74" s="17" t="s">
        <v>416</v>
      </c>
      <c r="R74" s="17" t="s">
        <v>416</v>
      </c>
      <c r="S74" s="17" t="s">
        <v>416</v>
      </c>
      <c r="T74" s="17" t="s">
        <v>416</v>
      </c>
      <c r="U74" s="24">
        <v>0.92500000000000004</v>
      </c>
      <c r="V74" s="17" t="s">
        <v>416</v>
      </c>
      <c r="W74" s="17" t="s">
        <v>416</v>
      </c>
      <c r="X74" s="17" t="s">
        <v>416</v>
      </c>
      <c r="Y74" s="18" t="s">
        <v>419</v>
      </c>
      <c r="Z74" s="14">
        <v>1.6000000000000001E-3</v>
      </c>
      <c r="AA74" s="22" t="s">
        <v>379</v>
      </c>
      <c r="AB74" s="9" t="s">
        <v>249</v>
      </c>
      <c r="AC74" s="9" t="s">
        <v>51</v>
      </c>
      <c r="AD74" s="9" t="s">
        <v>150</v>
      </c>
      <c r="AE74" s="12" t="s">
        <v>155</v>
      </c>
      <c r="AF74" s="9" t="s">
        <v>151</v>
      </c>
      <c r="AG74" s="9" t="s">
        <v>147</v>
      </c>
      <c r="AH74" s="9" t="s">
        <v>149</v>
      </c>
    </row>
    <row r="75" spans="1:34" ht="24" hidden="1" x14ac:dyDescent="0.15">
      <c r="A75" s="6" t="s">
        <v>144</v>
      </c>
      <c r="B75" s="6" t="s">
        <v>414</v>
      </c>
      <c r="C75" s="6" t="s">
        <v>417</v>
      </c>
      <c r="D75" s="10" t="s">
        <v>380</v>
      </c>
      <c r="E75" s="10"/>
      <c r="F75" s="6">
        <v>5</v>
      </c>
      <c r="G75" s="6">
        <v>62</v>
      </c>
      <c r="H75" s="7">
        <v>41687</v>
      </c>
      <c r="I75" s="7">
        <v>41772</v>
      </c>
      <c r="J75" s="7">
        <v>41810</v>
      </c>
      <c r="K75" s="7">
        <v>41817</v>
      </c>
      <c r="L75" s="8" t="s">
        <v>71</v>
      </c>
      <c r="M75" s="5">
        <v>2</v>
      </c>
      <c r="N75" s="5">
        <v>7</v>
      </c>
      <c r="O75" s="24" t="s">
        <v>416</v>
      </c>
      <c r="P75" s="18">
        <f t="shared" si="7"/>
        <v>30</v>
      </c>
      <c r="Q75" s="17" t="s">
        <v>416</v>
      </c>
      <c r="R75" s="17" t="s">
        <v>416</v>
      </c>
      <c r="S75" s="17" t="s">
        <v>416</v>
      </c>
      <c r="T75" s="17" t="s">
        <v>416</v>
      </c>
      <c r="U75" s="17" t="s">
        <v>416</v>
      </c>
      <c r="V75" s="17" t="s">
        <v>240</v>
      </c>
      <c r="W75" s="17" t="s">
        <v>416</v>
      </c>
      <c r="X75" s="17" t="s">
        <v>416</v>
      </c>
      <c r="Y75" s="17"/>
      <c r="Z75" s="14"/>
      <c r="AA75" s="22" t="s">
        <v>251</v>
      </c>
      <c r="AB75" s="9" t="s">
        <v>252</v>
      </c>
      <c r="AC75" s="9" t="s">
        <v>51</v>
      </c>
      <c r="AD75" s="9"/>
      <c r="AE75" s="12" t="s">
        <v>162</v>
      </c>
      <c r="AF75" s="9" t="s">
        <v>163</v>
      </c>
      <c r="AG75" s="9" t="s">
        <v>148</v>
      </c>
      <c r="AH75" s="9" t="s">
        <v>148</v>
      </c>
    </row>
    <row r="76" spans="1:34" ht="96" x14ac:dyDescent="0.15">
      <c r="A76" s="6" t="s">
        <v>145</v>
      </c>
      <c r="B76" s="6" t="s">
        <v>414</v>
      </c>
      <c r="C76" s="6" t="s">
        <v>412</v>
      </c>
      <c r="D76" s="10" t="s">
        <v>381</v>
      </c>
      <c r="E76" s="10" t="s">
        <v>640</v>
      </c>
      <c r="F76" s="6">
        <v>53</v>
      </c>
      <c r="G76" s="6">
        <v>144</v>
      </c>
      <c r="H76" s="7">
        <v>41659</v>
      </c>
      <c r="I76" s="7">
        <v>41838</v>
      </c>
      <c r="J76" s="7">
        <v>41850</v>
      </c>
      <c r="K76" s="7">
        <v>41857</v>
      </c>
      <c r="L76" s="8" t="s">
        <v>71</v>
      </c>
      <c r="M76" s="5">
        <v>1</v>
      </c>
      <c r="N76" s="5"/>
      <c r="O76" s="24">
        <v>-4.86E-4</v>
      </c>
      <c r="P76" s="18">
        <f t="shared" si="7"/>
        <v>29.985420000000001</v>
      </c>
      <c r="Q76" s="19">
        <v>80</v>
      </c>
      <c r="R76" s="20">
        <f t="shared" ref="R76:R81" si="10">IF(Q76="","",IF(Q76&gt;=92,Q76*0.3,IF(AND(Q76&lt;92,Q76&gt;=85),0.3*(Q76/2),IF(AND(Q76&lt;85,Q76&gt;=75),0.3*(Q76/3),0))))</f>
        <v>8</v>
      </c>
      <c r="S76" s="17" t="s">
        <v>240</v>
      </c>
      <c r="T76" s="19">
        <v>15</v>
      </c>
      <c r="U76" s="24">
        <v>0.76919999999999999</v>
      </c>
      <c r="V76" s="55">
        <f t="shared" ref="V76:V81" si="11">IF(U76="","",IF(C76="大型",IF(U76&gt;=85%,U76*100*0.25,IF(AND(U76&lt;85%,U76&gt;=75%),0.25*(U76*100/2),IF(AND(U76&lt;75%,U76&gt;70%),0.25*(U76*100/3),0))),IF(C76="普通",IF(U76&gt;=90%,U76*100*0.25,IF(AND(U76&lt;90%,U76&gt;=80%),0.25*(U76*100/2),IF(AND(U76&lt;80%,U76&gt;75%),0.25*(U76*100/3),0))),IF(C76="微型",IF(U76&gt;=93%,U76*100*0.25,IF(AND(U76&lt;93%,U76&gt;=83%),0.25*(U76*100/2),IF(AND(U76&lt;83%,U76&gt;78%),0.25*(U76*100/3),0)))))))</f>
        <v>9.6150000000000002</v>
      </c>
      <c r="W76" s="17"/>
      <c r="X76" s="18">
        <f>P76+R76+T76+V76+W76</f>
        <v>62.600420000000007</v>
      </c>
      <c r="Y76" s="18">
        <v>7.26</v>
      </c>
      <c r="Z76" s="14">
        <v>0.17799999999999999</v>
      </c>
      <c r="AA76" s="22" t="s">
        <v>349</v>
      </c>
      <c r="AB76" s="9" t="s">
        <v>382</v>
      </c>
      <c r="AC76" s="9" t="s">
        <v>51</v>
      </c>
      <c r="AD76" s="9"/>
      <c r="AE76" s="12" t="s">
        <v>157</v>
      </c>
      <c r="AF76" s="9" t="s">
        <v>158</v>
      </c>
      <c r="AG76" s="9" t="s">
        <v>147</v>
      </c>
      <c r="AH76" s="9" t="s">
        <v>149</v>
      </c>
    </row>
    <row r="77" spans="1:34" ht="48" customHeight="1" x14ac:dyDescent="0.15">
      <c r="A77" s="6" t="s">
        <v>452</v>
      </c>
      <c r="B77" s="6" t="s">
        <v>97</v>
      </c>
      <c r="C77" s="6" t="s">
        <v>411</v>
      </c>
      <c r="D77" s="10" t="s">
        <v>624</v>
      </c>
      <c r="E77" s="10" t="s">
        <v>102</v>
      </c>
      <c r="F77" s="6">
        <v>22</v>
      </c>
      <c r="G77" s="6">
        <f>NETWORKDAYS(H77,I77,1)</f>
        <v>55</v>
      </c>
      <c r="H77" s="7">
        <v>41806</v>
      </c>
      <c r="I77" s="7">
        <v>41880</v>
      </c>
      <c r="J77" s="7"/>
      <c r="K77" s="7"/>
      <c r="L77" s="8" t="s">
        <v>80</v>
      </c>
      <c r="M77" s="5">
        <v>0</v>
      </c>
      <c r="N77" s="31"/>
      <c r="O77" s="17">
        <v>-3.1199999999999999E-2</v>
      </c>
      <c r="P77" s="18">
        <f t="shared" si="7"/>
        <v>29.063999999999997</v>
      </c>
      <c r="Q77" s="19">
        <v>99.5</v>
      </c>
      <c r="R77" s="20">
        <f t="shared" si="10"/>
        <v>29.849999999999998</v>
      </c>
      <c r="S77" s="19" t="s">
        <v>593</v>
      </c>
      <c r="T77" s="19">
        <v>15</v>
      </c>
      <c r="U77" s="24">
        <v>0.91300000000000003</v>
      </c>
      <c r="V77" s="20">
        <f t="shared" si="11"/>
        <v>22.824999999999999</v>
      </c>
      <c r="W77" s="19">
        <v>0</v>
      </c>
      <c r="X77" s="18">
        <f>P77+R77+T77+V77+W77</f>
        <v>96.73899999999999</v>
      </c>
      <c r="Y77" s="18"/>
      <c r="Z77" s="14"/>
      <c r="AA77" s="22" t="s">
        <v>356</v>
      </c>
      <c r="AB77" s="9" t="s">
        <v>357</v>
      </c>
      <c r="AC77" s="9"/>
      <c r="AD77" s="9" t="s">
        <v>101</v>
      </c>
      <c r="AE77" s="12" t="s">
        <v>99</v>
      </c>
      <c r="AF77" s="9" t="s">
        <v>100</v>
      </c>
      <c r="AG77" s="9" t="s">
        <v>72</v>
      </c>
      <c r="AH77" s="9" t="s">
        <v>73</v>
      </c>
    </row>
    <row r="78" spans="1:34" ht="48.75" customHeight="1" x14ac:dyDescent="0.15">
      <c r="A78" s="6" t="s">
        <v>445</v>
      </c>
      <c r="B78" s="6" t="s">
        <v>446</v>
      </c>
      <c r="C78" s="6" t="s">
        <v>411</v>
      </c>
      <c r="D78" s="10" t="s">
        <v>623</v>
      </c>
      <c r="E78" s="10" t="s">
        <v>447</v>
      </c>
      <c r="F78" s="6">
        <v>11</v>
      </c>
      <c r="G78" s="6">
        <v>41</v>
      </c>
      <c r="H78" s="7">
        <v>41820</v>
      </c>
      <c r="I78" s="7">
        <v>41876</v>
      </c>
      <c r="J78" s="7"/>
      <c r="K78" s="7"/>
      <c r="L78" s="8" t="s">
        <v>80</v>
      </c>
      <c r="M78" s="5">
        <v>0</v>
      </c>
      <c r="N78" s="5"/>
      <c r="O78" s="17">
        <v>-5.4399999999999997E-2</v>
      </c>
      <c r="P78" s="18">
        <f t="shared" si="7"/>
        <v>28.367999999999999</v>
      </c>
      <c r="Q78" s="19">
        <v>98.5</v>
      </c>
      <c r="R78" s="20">
        <f t="shared" si="10"/>
        <v>29.549999999999997</v>
      </c>
      <c r="S78" s="19" t="s">
        <v>593</v>
      </c>
      <c r="T78" s="19">
        <v>15</v>
      </c>
      <c r="U78" s="24">
        <v>0.92800000000000005</v>
      </c>
      <c r="V78" s="20">
        <f t="shared" si="11"/>
        <v>23.200000000000003</v>
      </c>
      <c r="W78" s="19">
        <v>0</v>
      </c>
      <c r="X78" s="18">
        <f>P78+R78+T78+V78+W78</f>
        <v>96.117999999999995</v>
      </c>
      <c r="Y78" s="18"/>
      <c r="Z78" s="14"/>
      <c r="AA78" s="22" t="s">
        <v>448</v>
      </c>
      <c r="AB78" s="9" t="s">
        <v>449</v>
      </c>
      <c r="AC78" s="9"/>
      <c r="AD78" s="9"/>
      <c r="AE78" s="12" t="s">
        <v>450</v>
      </c>
      <c r="AF78" s="9" t="s">
        <v>451</v>
      </c>
      <c r="AG78" s="9" t="s">
        <v>437</v>
      </c>
      <c r="AH78" s="9" t="s">
        <v>438</v>
      </c>
    </row>
    <row r="79" spans="1:34" ht="24" hidden="1" x14ac:dyDescent="0.15">
      <c r="A79" s="6"/>
      <c r="B79" s="6" t="s">
        <v>209</v>
      </c>
      <c r="C79" s="6"/>
      <c r="D79" s="10" t="s">
        <v>386</v>
      </c>
      <c r="E79" s="10"/>
      <c r="F79" s="6"/>
      <c r="G79" s="6">
        <f t="shared" ref="G79:G84" si="12">NETWORKDAYS(H79,I79)</f>
        <v>106</v>
      </c>
      <c r="H79" s="7">
        <v>41582</v>
      </c>
      <c r="I79" s="7">
        <v>41729</v>
      </c>
      <c r="J79" s="7"/>
      <c r="K79" s="7">
        <v>41729</v>
      </c>
      <c r="L79" s="8" t="s">
        <v>71</v>
      </c>
      <c r="M79" s="5">
        <v>0</v>
      </c>
      <c r="N79" s="5"/>
      <c r="O79" s="17"/>
      <c r="P79" s="18" t="str">
        <f t="shared" si="7"/>
        <v/>
      </c>
      <c r="Q79" s="19"/>
      <c r="R79" s="20" t="str">
        <f t="shared" si="10"/>
        <v/>
      </c>
      <c r="S79" s="19"/>
      <c r="T79" s="19"/>
      <c r="U79" s="17"/>
      <c r="V79" s="20" t="str">
        <f t="shared" si="11"/>
        <v/>
      </c>
      <c r="W79" s="19"/>
      <c r="X79" s="18"/>
      <c r="Y79" s="18"/>
      <c r="Z79" s="14"/>
      <c r="AA79" s="22" t="s">
        <v>270</v>
      </c>
      <c r="AB79" s="9" t="s">
        <v>271</v>
      </c>
      <c r="AC79" s="9"/>
      <c r="AD79" s="9"/>
      <c r="AE79" s="12" t="s">
        <v>165</v>
      </c>
      <c r="AF79" s="9" t="s">
        <v>166</v>
      </c>
      <c r="AG79" s="9" t="s">
        <v>164</v>
      </c>
      <c r="AH79" s="9" t="s">
        <v>164</v>
      </c>
    </row>
    <row r="80" spans="1:34" ht="24" hidden="1" x14ac:dyDescent="0.15">
      <c r="A80" s="6" t="s">
        <v>171</v>
      </c>
      <c r="B80" s="6" t="s">
        <v>209</v>
      </c>
      <c r="C80" s="6" t="s">
        <v>410</v>
      </c>
      <c r="D80" s="10" t="s">
        <v>387</v>
      </c>
      <c r="E80" s="10" t="s">
        <v>178</v>
      </c>
      <c r="F80" s="6">
        <v>1.2</v>
      </c>
      <c r="G80" s="6">
        <f t="shared" si="12"/>
        <v>12</v>
      </c>
      <c r="H80" s="7">
        <v>41788</v>
      </c>
      <c r="I80" s="7">
        <v>41803</v>
      </c>
      <c r="J80" s="7"/>
      <c r="K80" s="7">
        <v>41806</v>
      </c>
      <c r="L80" s="8" t="s">
        <v>71</v>
      </c>
      <c r="M80" s="5">
        <v>0</v>
      </c>
      <c r="N80" s="5">
        <f>NETWORKDAYS(I80,K80)</f>
        <v>2</v>
      </c>
      <c r="O80" s="17"/>
      <c r="P80" s="18" t="str">
        <f t="shared" si="7"/>
        <v/>
      </c>
      <c r="Q80" s="19"/>
      <c r="R80" s="20" t="str">
        <f t="shared" si="10"/>
        <v/>
      </c>
      <c r="S80" s="19"/>
      <c r="T80" s="19"/>
      <c r="U80" s="17"/>
      <c r="V80" s="20" t="str">
        <f t="shared" si="11"/>
        <v/>
      </c>
      <c r="W80" s="19"/>
      <c r="X80" s="18"/>
      <c r="Y80" s="18"/>
      <c r="Z80" s="14">
        <v>0</v>
      </c>
      <c r="AA80" s="22" t="s">
        <v>388</v>
      </c>
      <c r="AB80" s="9" t="s">
        <v>271</v>
      </c>
      <c r="AC80" s="9" t="s">
        <v>187</v>
      </c>
      <c r="AD80" s="9" t="s">
        <v>187</v>
      </c>
      <c r="AE80" s="12" t="s">
        <v>190</v>
      </c>
      <c r="AF80" s="9" t="s">
        <v>191</v>
      </c>
      <c r="AG80" s="9" t="s">
        <v>56</v>
      </c>
      <c r="AH80" s="9" t="s">
        <v>56</v>
      </c>
    </row>
    <row r="81" spans="1:34" ht="12" hidden="1" x14ac:dyDescent="0.15">
      <c r="A81" s="6"/>
      <c r="B81" s="6" t="s">
        <v>209</v>
      </c>
      <c r="C81" s="6"/>
      <c r="D81" s="10" t="s">
        <v>389</v>
      </c>
      <c r="E81" s="10"/>
      <c r="F81" s="6"/>
      <c r="G81" s="6">
        <f t="shared" si="12"/>
        <v>0</v>
      </c>
      <c r="H81" s="7"/>
      <c r="I81" s="7"/>
      <c r="J81" s="7">
        <v>41744</v>
      </c>
      <c r="K81" s="7">
        <v>41744</v>
      </c>
      <c r="L81" s="8"/>
      <c r="M81" s="5"/>
      <c r="N81" s="5"/>
      <c r="O81" s="17"/>
      <c r="P81" s="18" t="str">
        <f t="shared" si="7"/>
        <v/>
      </c>
      <c r="Q81" s="19"/>
      <c r="R81" s="20" t="str">
        <f t="shared" si="10"/>
        <v/>
      </c>
      <c r="S81" s="19"/>
      <c r="T81" s="19"/>
      <c r="U81" s="17"/>
      <c r="V81" s="20" t="str">
        <f t="shared" si="11"/>
        <v/>
      </c>
      <c r="W81" s="19"/>
      <c r="X81" s="18"/>
      <c r="Y81" s="18"/>
      <c r="Z81" s="14"/>
      <c r="AA81" s="22"/>
      <c r="AB81" s="9"/>
      <c r="AC81" s="9"/>
      <c r="AD81" s="9"/>
      <c r="AE81" s="12"/>
      <c r="AF81" s="9"/>
      <c r="AG81" s="9"/>
      <c r="AH81" s="9"/>
    </row>
    <row r="82" spans="1:34" ht="21" hidden="1" customHeight="1" x14ac:dyDescent="0.15">
      <c r="A82" s="6" t="s">
        <v>170</v>
      </c>
      <c r="B82" s="6" t="s">
        <v>210</v>
      </c>
      <c r="C82" s="6" t="s">
        <v>417</v>
      </c>
      <c r="D82" s="10" t="s">
        <v>390</v>
      </c>
      <c r="E82" s="10" t="s">
        <v>177</v>
      </c>
      <c r="F82" s="6">
        <v>4.9000000000000004</v>
      </c>
      <c r="G82" s="6">
        <f t="shared" si="12"/>
        <v>40</v>
      </c>
      <c r="H82" s="7">
        <v>41789</v>
      </c>
      <c r="I82" s="7">
        <v>41844</v>
      </c>
      <c r="J82" s="7">
        <v>41848</v>
      </c>
      <c r="K82" s="7">
        <v>41848</v>
      </c>
      <c r="L82" s="8" t="s">
        <v>71</v>
      </c>
      <c r="M82" s="5">
        <v>1</v>
      </c>
      <c r="N82" s="5"/>
      <c r="O82" s="17" t="s">
        <v>520</v>
      </c>
      <c r="P82" s="18">
        <f t="shared" si="7"/>
        <v>30</v>
      </c>
      <c r="Q82" s="17" t="s">
        <v>520</v>
      </c>
      <c r="R82" s="17" t="s">
        <v>520</v>
      </c>
      <c r="S82" s="17" t="s">
        <v>520</v>
      </c>
      <c r="T82" s="17" t="s">
        <v>520</v>
      </c>
      <c r="U82" s="17" t="s">
        <v>520</v>
      </c>
      <c r="V82" s="17" t="s">
        <v>520</v>
      </c>
      <c r="W82" s="17" t="s">
        <v>520</v>
      </c>
      <c r="X82" s="17" t="s">
        <v>520</v>
      </c>
      <c r="Y82" s="17" t="s">
        <v>520</v>
      </c>
      <c r="Z82" s="14" t="s">
        <v>520</v>
      </c>
      <c r="AA82" s="22" t="s">
        <v>391</v>
      </c>
      <c r="AB82" s="9" t="s">
        <v>392</v>
      </c>
      <c r="AC82" s="9" t="s">
        <v>167</v>
      </c>
      <c r="AD82" s="9" t="s">
        <v>167</v>
      </c>
      <c r="AE82" s="12" t="s">
        <v>168</v>
      </c>
      <c r="AF82" s="9" t="s">
        <v>169</v>
      </c>
      <c r="AG82" s="9" t="s">
        <v>164</v>
      </c>
      <c r="AH82" s="9" t="s">
        <v>164</v>
      </c>
    </row>
    <row r="83" spans="1:34" ht="22.5" hidden="1" customHeight="1" x14ac:dyDescent="0.15">
      <c r="A83" s="6" t="s">
        <v>181</v>
      </c>
      <c r="B83" s="6" t="s">
        <v>209</v>
      </c>
      <c r="C83" s="6" t="s">
        <v>411</v>
      </c>
      <c r="D83" s="10" t="s">
        <v>393</v>
      </c>
      <c r="E83" s="10" t="s">
        <v>182</v>
      </c>
      <c r="F83" s="6">
        <v>12.75</v>
      </c>
      <c r="G83" s="6">
        <f t="shared" si="12"/>
        <v>93</v>
      </c>
      <c r="H83" s="7">
        <v>41677</v>
      </c>
      <c r="I83" s="7">
        <v>41807</v>
      </c>
      <c r="J83" s="7"/>
      <c r="K83" s="7">
        <v>41807</v>
      </c>
      <c r="L83" s="8" t="s">
        <v>71</v>
      </c>
      <c r="M83" s="5"/>
      <c r="N83" s="5"/>
      <c r="O83" s="17"/>
      <c r="P83" s="18" t="str">
        <f t="shared" si="7"/>
        <v/>
      </c>
      <c r="Q83" s="19"/>
      <c r="R83" s="20" t="str">
        <f t="shared" ref="R83:R111" si="13">IF(Q83="","",IF(Q83&gt;=92,Q83*0.3,IF(AND(Q83&lt;92,Q83&gt;=85),0.3*(Q83/2),IF(AND(Q83&lt;85,Q83&gt;=75),0.3*(Q83/3),0))))</f>
        <v/>
      </c>
      <c r="S83" s="19"/>
      <c r="T83" s="19"/>
      <c r="U83" s="17"/>
      <c r="V83" s="20" t="str">
        <f t="shared" ref="V83:V111" si="14">IF(U83="","",IF(C83="大型",IF(U83&gt;=85%,U83*100*0.25,IF(AND(U83&lt;85%,U83&gt;=75%),0.25*(U83*100/2),IF(AND(U83&lt;75%,U83&gt;70%),0.25*(U83*100/3),0))),IF(C83="普通",IF(U83&gt;=90%,U83*100*0.25,IF(AND(U83&lt;90%,U83&gt;=80%),0.25*(U83*100/2),IF(AND(U83&lt;80%,U83&gt;75%),0.25*(U83*100/3),0))),IF(C83="微型",IF(U83&gt;=93%,U83*100*0.25,IF(AND(U83&lt;93%,U83&gt;=83%),0.25*(U83*100/2),IF(AND(U83&lt;83%,U83&gt;78%),0.25*(U83*100/3),0)))))))</f>
        <v/>
      </c>
      <c r="W83" s="19"/>
      <c r="X83" s="18"/>
      <c r="Y83" s="18"/>
      <c r="Z83" s="14">
        <v>0.01</v>
      </c>
      <c r="AA83" s="22" t="s">
        <v>388</v>
      </c>
      <c r="AB83" s="9" t="s">
        <v>392</v>
      </c>
      <c r="AC83" s="9" t="s">
        <v>167</v>
      </c>
      <c r="AD83" s="9" t="s">
        <v>167</v>
      </c>
      <c r="AE83" s="12" t="s">
        <v>185</v>
      </c>
      <c r="AF83" s="9" t="s">
        <v>183</v>
      </c>
      <c r="AG83" s="9" t="s">
        <v>164</v>
      </c>
      <c r="AH83" s="9" t="s">
        <v>164</v>
      </c>
    </row>
    <row r="84" spans="1:34" ht="24" hidden="1" customHeight="1" x14ac:dyDescent="0.15">
      <c r="A84" s="6"/>
      <c r="B84" s="6" t="s">
        <v>211</v>
      </c>
      <c r="C84" s="6" t="s">
        <v>410</v>
      </c>
      <c r="D84" s="10" t="s">
        <v>522</v>
      </c>
      <c r="E84" s="10" t="s">
        <v>523</v>
      </c>
      <c r="F84" s="6">
        <v>8</v>
      </c>
      <c r="G84" s="6">
        <f t="shared" si="12"/>
        <v>27</v>
      </c>
      <c r="H84" s="7">
        <v>41684</v>
      </c>
      <c r="I84" s="7">
        <v>41722</v>
      </c>
      <c r="J84" s="7">
        <v>41746</v>
      </c>
      <c r="K84" s="7">
        <v>41746</v>
      </c>
      <c r="L84" s="8" t="s">
        <v>71</v>
      </c>
      <c r="M84" s="5">
        <v>1</v>
      </c>
      <c r="N84" s="5"/>
      <c r="O84" s="17"/>
      <c r="P84" s="18" t="str">
        <f t="shared" si="7"/>
        <v/>
      </c>
      <c r="Q84" s="19"/>
      <c r="R84" s="20" t="str">
        <f t="shared" si="13"/>
        <v/>
      </c>
      <c r="S84" s="19"/>
      <c r="T84" s="19"/>
      <c r="U84" s="17"/>
      <c r="V84" s="20" t="str">
        <f t="shared" si="14"/>
        <v/>
      </c>
      <c r="W84" s="19"/>
      <c r="X84" s="18"/>
      <c r="Y84" s="18"/>
      <c r="Z84" s="14">
        <v>0</v>
      </c>
      <c r="AA84" s="22" t="s">
        <v>524</v>
      </c>
      <c r="AB84" s="9" t="s">
        <v>525</v>
      </c>
      <c r="AC84" s="9" t="s">
        <v>521</v>
      </c>
      <c r="AD84" s="9" t="s">
        <v>521</v>
      </c>
      <c r="AE84" s="12" t="s">
        <v>526</v>
      </c>
      <c r="AF84" s="9" t="s">
        <v>527</v>
      </c>
      <c r="AG84" s="9" t="s">
        <v>528</v>
      </c>
      <c r="AH84" s="9" t="s">
        <v>528</v>
      </c>
    </row>
    <row r="85" spans="1:34" ht="20.100000000000001" hidden="1" customHeight="1" x14ac:dyDescent="0.15">
      <c r="A85" s="6"/>
      <c r="B85" s="6" t="s">
        <v>208</v>
      </c>
      <c r="C85" s="6" t="s">
        <v>417</v>
      </c>
      <c r="D85" s="10" t="s">
        <v>638</v>
      </c>
      <c r="E85" s="10"/>
      <c r="F85" s="6">
        <v>2</v>
      </c>
      <c r="G85" s="6"/>
      <c r="H85" s="7"/>
      <c r="I85" s="7">
        <v>41793</v>
      </c>
      <c r="J85" s="7">
        <v>41828</v>
      </c>
      <c r="K85" s="7">
        <v>41851</v>
      </c>
      <c r="L85" s="8" t="s">
        <v>71</v>
      </c>
      <c r="M85" s="5">
        <v>1</v>
      </c>
      <c r="N85" s="19" t="s">
        <v>555</v>
      </c>
      <c r="O85" s="19" t="s">
        <v>555</v>
      </c>
      <c r="P85" s="18">
        <f t="shared" si="7"/>
        <v>30</v>
      </c>
      <c r="Q85" s="19" t="s">
        <v>555</v>
      </c>
      <c r="R85" s="20" t="e">
        <f t="shared" si="13"/>
        <v>#VALUE!</v>
      </c>
      <c r="S85" s="19" t="s">
        <v>555</v>
      </c>
      <c r="T85" s="19">
        <v>15</v>
      </c>
      <c r="U85" s="19" t="s">
        <v>555</v>
      </c>
      <c r="V85" s="20" t="b">
        <f t="shared" si="14"/>
        <v>0</v>
      </c>
      <c r="W85" s="19"/>
      <c r="X85" s="19" t="s">
        <v>555</v>
      </c>
      <c r="Y85" s="19" t="s">
        <v>555</v>
      </c>
      <c r="Z85" s="14" t="s">
        <v>555</v>
      </c>
      <c r="AA85" s="22"/>
      <c r="AB85" s="9"/>
      <c r="AC85" s="9"/>
      <c r="AD85" s="9"/>
      <c r="AE85" s="12"/>
      <c r="AF85" s="9"/>
      <c r="AG85" s="9"/>
      <c r="AH85" s="9"/>
    </row>
    <row r="86" spans="1:34" ht="20.100000000000001" hidden="1" customHeight="1" x14ac:dyDescent="0.15">
      <c r="A86" s="6"/>
      <c r="B86" s="6" t="s">
        <v>208</v>
      </c>
      <c r="C86" s="6" t="s">
        <v>410</v>
      </c>
      <c r="D86" s="10" t="s">
        <v>394</v>
      </c>
      <c r="E86" s="10"/>
      <c r="F86" s="6"/>
      <c r="G86" s="6">
        <f>NETWORKDAYS(H86,I86)</f>
        <v>79</v>
      </c>
      <c r="H86" s="7">
        <v>41633</v>
      </c>
      <c r="I86" s="7">
        <v>41743</v>
      </c>
      <c r="J86" s="7">
        <v>41757</v>
      </c>
      <c r="K86" s="7" t="s">
        <v>561</v>
      </c>
      <c r="L86" s="8" t="s">
        <v>71</v>
      </c>
      <c r="M86" s="5">
        <v>1</v>
      </c>
      <c r="N86" s="5"/>
      <c r="O86" s="17"/>
      <c r="P86" s="18" t="str">
        <f t="shared" ref="P86:P111" si="15">IF(O86="","",IF(O86&gt;=0%,30,IF(AND(O86&lt;0%,O86&gt;=-10%),(0.3*(100+O86*100)),IF(AND(O86&lt;-10%,O86&gt;=-20%),0.3*(100+O86*100)/2,IF(AND(O86&lt;-20%,O86&gt;-30%),0.3*(100+O86*100)/3,0)))))</f>
        <v/>
      </c>
      <c r="Q86" s="19"/>
      <c r="R86" s="20" t="str">
        <f t="shared" si="13"/>
        <v/>
      </c>
      <c r="S86" s="19"/>
      <c r="T86" s="19"/>
      <c r="U86" s="17"/>
      <c r="V86" s="20" t="str">
        <f t="shared" si="14"/>
        <v/>
      </c>
      <c r="W86" s="19"/>
      <c r="X86" s="19" t="s">
        <v>555</v>
      </c>
      <c r="Y86" s="18"/>
      <c r="Z86" s="14">
        <v>0</v>
      </c>
      <c r="AA86" s="22" t="s">
        <v>280</v>
      </c>
      <c r="AB86" s="9" t="s">
        <v>281</v>
      </c>
      <c r="AC86" s="9" t="s">
        <v>187</v>
      </c>
      <c r="AD86" s="9" t="s">
        <v>187</v>
      </c>
      <c r="AE86" s="12" t="s">
        <v>194</v>
      </c>
      <c r="AF86" s="9" t="s">
        <v>195</v>
      </c>
      <c r="AG86" s="9" t="s">
        <v>56</v>
      </c>
      <c r="AH86" s="9" t="s">
        <v>56</v>
      </c>
    </row>
    <row r="87" spans="1:34" ht="20.100000000000001" hidden="1" customHeight="1" x14ac:dyDescent="0.15">
      <c r="A87" s="6" t="s">
        <v>172</v>
      </c>
      <c r="B87" s="6" t="s">
        <v>208</v>
      </c>
      <c r="C87" s="6" t="s">
        <v>410</v>
      </c>
      <c r="D87" s="10" t="s">
        <v>395</v>
      </c>
      <c r="E87" s="10" t="s">
        <v>176</v>
      </c>
      <c r="F87" s="6">
        <v>4</v>
      </c>
      <c r="G87" s="6">
        <f>NETWORKDAYS(H87,I87)</f>
        <v>28</v>
      </c>
      <c r="H87" s="7">
        <v>41752</v>
      </c>
      <c r="I87" s="7">
        <v>41789</v>
      </c>
      <c r="J87" s="7">
        <v>41803</v>
      </c>
      <c r="K87" s="7">
        <v>41803</v>
      </c>
      <c r="L87" s="8" t="s">
        <v>71</v>
      </c>
      <c r="M87" s="5">
        <v>1</v>
      </c>
      <c r="N87" s="5"/>
      <c r="O87" s="17"/>
      <c r="P87" s="18" t="str">
        <f t="shared" si="15"/>
        <v/>
      </c>
      <c r="Q87" s="19"/>
      <c r="R87" s="20" t="str">
        <f t="shared" si="13"/>
        <v/>
      </c>
      <c r="S87" s="19"/>
      <c r="T87" s="19"/>
      <c r="U87" s="17"/>
      <c r="V87" s="20" t="str">
        <f t="shared" si="14"/>
        <v/>
      </c>
      <c r="W87" s="19"/>
      <c r="X87" s="18"/>
      <c r="Y87" s="18"/>
      <c r="Z87" s="14"/>
      <c r="AA87" s="22" t="s">
        <v>396</v>
      </c>
      <c r="AB87" s="9" t="s">
        <v>281</v>
      </c>
      <c r="AC87" s="9" t="s">
        <v>187</v>
      </c>
      <c r="AD87" s="9" t="s">
        <v>187</v>
      </c>
      <c r="AE87" s="12" t="s">
        <v>192</v>
      </c>
      <c r="AF87" s="9" t="s">
        <v>193</v>
      </c>
      <c r="AG87" s="9" t="s">
        <v>56</v>
      </c>
      <c r="AH87" s="9" t="s">
        <v>56</v>
      </c>
    </row>
    <row r="88" spans="1:34" ht="39.75" customHeight="1" x14ac:dyDescent="0.15">
      <c r="A88" s="6" t="s">
        <v>146</v>
      </c>
      <c r="B88" s="6" t="s">
        <v>414</v>
      </c>
      <c r="C88" s="6" t="s">
        <v>412</v>
      </c>
      <c r="D88" s="10" t="s">
        <v>383</v>
      </c>
      <c r="E88" s="10"/>
      <c r="F88" s="6">
        <v>124</v>
      </c>
      <c r="G88" s="6">
        <v>100</v>
      </c>
      <c r="H88" s="7">
        <v>41694</v>
      </c>
      <c r="I88" s="7">
        <v>41831</v>
      </c>
      <c r="J88" s="7">
        <v>41859</v>
      </c>
      <c r="K88" s="7"/>
      <c r="L88" s="8" t="s">
        <v>80</v>
      </c>
      <c r="M88" s="5">
        <v>1</v>
      </c>
      <c r="N88" s="17"/>
      <c r="O88" s="24">
        <v>-3.73E-2</v>
      </c>
      <c r="P88" s="18">
        <f t="shared" si="15"/>
        <v>28.880999999999997</v>
      </c>
      <c r="Q88" s="19">
        <v>95</v>
      </c>
      <c r="R88" s="20">
        <f t="shared" si="13"/>
        <v>28.5</v>
      </c>
      <c r="S88" s="17" t="s">
        <v>240</v>
      </c>
      <c r="T88" s="19">
        <v>15</v>
      </c>
      <c r="U88" s="47">
        <v>0.94930000000000003</v>
      </c>
      <c r="V88" s="55">
        <f t="shared" si="14"/>
        <v>23.732500000000002</v>
      </c>
      <c r="W88" s="17"/>
      <c r="X88" s="18">
        <f>P88+R88+T88+V88+W88</f>
        <v>96.113500000000002</v>
      </c>
      <c r="Y88" s="18"/>
      <c r="Z88" s="14"/>
      <c r="AA88" s="22" t="s">
        <v>384</v>
      </c>
      <c r="AB88" s="9" t="s">
        <v>252</v>
      </c>
      <c r="AC88" s="9" t="s">
        <v>51</v>
      </c>
      <c r="AD88" s="9" t="s">
        <v>152</v>
      </c>
      <c r="AE88" s="12" t="s">
        <v>153</v>
      </c>
      <c r="AF88" s="9" t="s">
        <v>154</v>
      </c>
      <c r="AG88" s="9" t="s">
        <v>147</v>
      </c>
      <c r="AH88" s="9" t="s">
        <v>149</v>
      </c>
    </row>
    <row r="89" spans="1:34" ht="20.100000000000001" hidden="1" customHeight="1" x14ac:dyDescent="0.15">
      <c r="A89" s="6" t="s">
        <v>186</v>
      </c>
      <c r="B89" s="6" t="s">
        <v>208</v>
      </c>
      <c r="C89" s="6" t="s">
        <v>410</v>
      </c>
      <c r="D89" s="10" t="s">
        <v>397</v>
      </c>
      <c r="E89" s="10" t="s">
        <v>200</v>
      </c>
      <c r="F89" s="6">
        <v>9.5</v>
      </c>
      <c r="G89" s="6">
        <f>NETWORKDAYS(H89,I89)</f>
        <v>53</v>
      </c>
      <c r="H89" s="7">
        <v>41649</v>
      </c>
      <c r="I89" s="7">
        <v>41723</v>
      </c>
      <c r="J89" s="7">
        <v>41747</v>
      </c>
      <c r="K89" s="7">
        <v>41747</v>
      </c>
      <c r="L89" s="8" t="s">
        <v>71</v>
      </c>
      <c r="M89" s="5">
        <v>1</v>
      </c>
      <c r="N89" s="5"/>
      <c r="O89" s="17"/>
      <c r="P89" s="18" t="str">
        <f t="shared" si="15"/>
        <v/>
      </c>
      <c r="Q89" s="19"/>
      <c r="R89" s="20" t="str">
        <f t="shared" si="13"/>
        <v/>
      </c>
      <c r="S89" s="19"/>
      <c r="T89" s="19"/>
      <c r="U89" s="17"/>
      <c r="V89" s="20" t="str">
        <f t="shared" si="14"/>
        <v/>
      </c>
      <c r="W89" s="19"/>
      <c r="X89" s="18"/>
      <c r="Y89" s="18"/>
      <c r="Z89" s="14"/>
      <c r="AA89" s="22" t="s">
        <v>398</v>
      </c>
      <c r="AB89" s="9" t="s">
        <v>331</v>
      </c>
      <c r="AC89" s="9" t="s">
        <v>187</v>
      </c>
      <c r="AD89" s="9" t="s">
        <v>187</v>
      </c>
      <c r="AE89" s="12" t="s">
        <v>188</v>
      </c>
      <c r="AF89" s="9" t="s">
        <v>189</v>
      </c>
      <c r="AG89" s="9" t="s">
        <v>56</v>
      </c>
      <c r="AH89" s="9" t="s">
        <v>56</v>
      </c>
    </row>
    <row r="90" spans="1:34" ht="20.100000000000001" hidden="1" customHeight="1" x14ac:dyDescent="0.15">
      <c r="A90" s="6" t="s">
        <v>174</v>
      </c>
      <c r="B90" s="6" t="s">
        <v>208</v>
      </c>
      <c r="C90" s="6" t="s">
        <v>410</v>
      </c>
      <c r="D90" s="10" t="s">
        <v>399</v>
      </c>
      <c r="E90" s="10" t="s">
        <v>179</v>
      </c>
      <c r="F90" s="6">
        <v>3</v>
      </c>
      <c r="G90" s="6">
        <f>NETWORKDAYS(H90,I90)</f>
        <v>25</v>
      </c>
      <c r="H90" s="7">
        <v>41750</v>
      </c>
      <c r="I90" s="7">
        <v>41782</v>
      </c>
      <c r="J90" s="7"/>
      <c r="K90" s="7">
        <v>41782</v>
      </c>
      <c r="L90" s="8" t="s">
        <v>71</v>
      </c>
      <c r="M90" s="5"/>
      <c r="N90" s="5"/>
      <c r="O90" s="17"/>
      <c r="P90" s="18" t="str">
        <f t="shared" si="15"/>
        <v/>
      </c>
      <c r="Q90" s="19"/>
      <c r="R90" s="20" t="str">
        <f t="shared" si="13"/>
        <v/>
      </c>
      <c r="S90" s="19"/>
      <c r="T90" s="19"/>
      <c r="U90" s="17"/>
      <c r="V90" s="20" t="str">
        <f t="shared" si="14"/>
        <v/>
      </c>
      <c r="W90" s="19"/>
      <c r="X90" s="18"/>
      <c r="Y90" s="18"/>
      <c r="Z90" s="14" t="s">
        <v>173</v>
      </c>
      <c r="AA90" s="22" t="s">
        <v>398</v>
      </c>
      <c r="AB90" s="9" t="s">
        <v>331</v>
      </c>
      <c r="AC90" s="9" t="s">
        <v>187</v>
      </c>
      <c r="AD90" s="9" t="s">
        <v>187</v>
      </c>
      <c r="AE90" s="12" t="s">
        <v>188</v>
      </c>
      <c r="AF90" s="9" t="s">
        <v>189</v>
      </c>
      <c r="AG90" s="9" t="s">
        <v>56</v>
      </c>
      <c r="AH90" s="9" t="s">
        <v>56</v>
      </c>
    </row>
    <row r="91" spans="1:34" ht="42.75" customHeight="1" x14ac:dyDescent="0.15">
      <c r="A91" s="6" t="s">
        <v>87</v>
      </c>
      <c r="B91" s="6" t="s">
        <v>69</v>
      </c>
      <c r="C91" s="6" t="s">
        <v>410</v>
      </c>
      <c r="D91" s="10" t="s">
        <v>622</v>
      </c>
      <c r="E91" s="10" t="s">
        <v>90</v>
      </c>
      <c r="F91" s="6">
        <v>5</v>
      </c>
      <c r="G91" s="6">
        <f>NETWORKDAYS(H91,I91,1)</f>
        <v>26</v>
      </c>
      <c r="H91" s="7">
        <v>41802</v>
      </c>
      <c r="I91" s="7">
        <v>41837</v>
      </c>
      <c r="J91" s="7"/>
      <c r="K91" s="7">
        <v>41837</v>
      </c>
      <c r="L91" s="8" t="s">
        <v>71</v>
      </c>
      <c r="M91" s="5">
        <v>0</v>
      </c>
      <c r="N91" s="31">
        <v>0</v>
      </c>
      <c r="O91" s="17">
        <v>0</v>
      </c>
      <c r="P91" s="18">
        <f t="shared" si="15"/>
        <v>30</v>
      </c>
      <c r="Q91" s="19">
        <v>100</v>
      </c>
      <c r="R91" s="20">
        <f t="shared" si="13"/>
        <v>30</v>
      </c>
      <c r="S91" s="19" t="s">
        <v>541</v>
      </c>
      <c r="T91" s="19">
        <v>15</v>
      </c>
      <c r="U91" s="24">
        <v>0.91700000000000004</v>
      </c>
      <c r="V91" s="18">
        <f t="shared" si="14"/>
        <v>11.4625</v>
      </c>
      <c r="W91" s="19">
        <v>3</v>
      </c>
      <c r="X91" s="18">
        <f>P91+R91+T91+V91+W91</f>
        <v>89.462500000000006</v>
      </c>
      <c r="Y91" s="18">
        <f>30/68</f>
        <v>0.44117647058823528</v>
      </c>
      <c r="Z91" s="14">
        <f>2/30</f>
        <v>6.6666666666666666E-2</v>
      </c>
      <c r="AA91" s="22" t="s">
        <v>349</v>
      </c>
      <c r="AB91" s="9" t="s">
        <v>350</v>
      </c>
      <c r="AC91" s="9"/>
      <c r="AD91" s="9"/>
      <c r="AE91" s="12" t="s">
        <v>88</v>
      </c>
      <c r="AF91" s="9" t="s">
        <v>89</v>
      </c>
      <c r="AG91" s="9" t="s">
        <v>72</v>
      </c>
      <c r="AH91" s="9" t="s">
        <v>73</v>
      </c>
    </row>
    <row r="92" spans="1:34" ht="20.100000000000001" hidden="1" customHeight="1" x14ac:dyDescent="0.15">
      <c r="A92" s="6" t="s">
        <v>510</v>
      </c>
      <c r="B92" s="6" t="s">
        <v>212</v>
      </c>
      <c r="C92" s="6" t="s">
        <v>411</v>
      </c>
      <c r="D92" s="10" t="s">
        <v>511</v>
      </c>
      <c r="E92" s="10" t="s">
        <v>512</v>
      </c>
      <c r="F92" s="6">
        <v>21.43</v>
      </c>
      <c r="G92" s="6">
        <f>NETWORKDAYS(H92,I92)</f>
        <v>100</v>
      </c>
      <c r="H92" s="7">
        <v>41771</v>
      </c>
      <c r="I92" s="7">
        <v>41908</v>
      </c>
      <c r="J92" s="7"/>
      <c r="K92" s="7"/>
      <c r="L92" s="8" t="s">
        <v>80</v>
      </c>
      <c r="M92" s="5">
        <v>0</v>
      </c>
      <c r="N92" s="5"/>
      <c r="O92" s="17"/>
      <c r="P92" s="18" t="str">
        <f t="shared" si="15"/>
        <v/>
      </c>
      <c r="Q92" s="19"/>
      <c r="R92" s="20" t="str">
        <f t="shared" si="13"/>
        <v/>
      </c>
      <c r="S92" s="19"/>
      <c r="T92" s="19"/>
      <c r="U92" s="17"/>
      <c r="V92" s="20" t="str">
        <f t="shared" si="14"/>
        <v/>
      </c>
      <c r="W92" s="19"/>
      <c r="X92" s="18"/>
      <c r="Y92" s="18"/>
      <c r="Z92" s="14" t="s">
        <v>173</v>
      </c>
      <c r="AA92" s="22" t="s">
        <v>513</v>
      </c>
      <c r="AB92" s="9" t="s">
        <v>514</v>
      </c>
      <c r="AC92" s="9" t="s">
        <v>515</v>
      </c>
      <c r="AD92" s="9" t="s">
        <v>516</v>
      </c>
      <c r="AE92" s="12" t="s">
        <v>517</v>
      </c>
      <c r="AF92" s="9" t="s">
        <v>518</v>
      </c>
      <c r="AG92" s="9" t="s">
        <v>519</v>
      </c>
      <c r="AH92" s="9" t="s">
        <v>519</v>
      </c>
    </row>
    <row r="93" spans="1:34" ht="36" hidden="1" x14ac:dyDescent="0.15">
      <c r="A93" s="6"/>
      <c r="B93" s="6" t="s">
        <v>213</v>
      </c>
      <c r="C93" s="6"/>
      <c r="D93" s="10" t="s">
        <v>400</v>
      </c>
      <c r="E93" s="10"/>
      <c r="F93" s="6"/>
      <c r="G93" s="6">
        <f>NETWORKDAYS(H93,I93)</f>
        <v>123</v>
      </c>
      <c r="H93" s="7">
        <v>41557</v>
      </c>
      <c r="I93" s="7">
        <v>41729</v>
      </c>
      <c r="J93" s="7"/>
      <c r="K93" s="7">
        <v>41729</v>
      </c>
      <c r="L93" s="8" t="s">
        <v>71</v>
      </c>
      <c r="M93" s="5">
        <v>0</v>
      </c>
      <c r="N93" s="5"/>
      <c r="O93" s="17"/>
      <c r="P93" s="18" t="str">
        <f t="shared" si="15"/>
        <v/>
      </c>
      <c r="Q93" s="19"/>
      <c r="R93" s="20" t="str">
        <f t="shared" si="13"/>
        <v/>
      </c>
      <c r="S93" s="19"/>
      <c r="T93" s="19"/>
      <c r="U93" s="17"/>
      <c r="V93" s="20" t="str">
        <f t="shared" si="14"/>
        <v/>
      </c>
      <c r="W93" s="19"/>
      <c r="X93" s="18"/>
      <c r="Y93" s="18"/>
      <c r="Z93" s="14" t="s">
        <v>196</v>
      </c>
      <c r="AA93" s="22" t="s">
        <v>401</v>
      </c>
      <c r="AB93" s="9" t="s">
        <v>290</v>
      </c>
      <c r="AC93" s="9" t="s">
        <v>187</v>
      </c>
      <c r="AD93" s="9" t="s">
        <v>197</v>
      </c>
      <c r="AE93" s="12" t="s">
        <v>198</v>
      </c>
      <c r="AF93" s="9" t="s">
        <v>199</v>
      </c>
      <c r="AG93" s="9" t="s">
        <v>56</v>
      </c>
      <c r="AH93" s="9" t="s">
        <v>56</v>
      </c>
    </row>
    <row r="94" spans="1:34" ht="20.100000000000001" hidden="1" customHeight="1" x14ac:dyDescent="0.15">
      <c r="A94" s="6" t="s">
        <v>202</v>
      </c>
      <c r="B94" s="6" t="s">
        <v>206</v>
      </c>
      <c r="C94" s="6" t="s">
        <v>417</v>
      </c>
      <c r="D94" s="10" t="s">
        <v>402</v>
      </c>
      <c r="E94" s="10"/>
      <c r="F94" s="6">
        <v>1.5</v>
      </c>
      <c r="G94" s="6">
        <v>18</v>
      </c>
      <c r="H94" s="7">
        <v>41724</v>
      </c>
      <c r="I94" s="7">
        <v>41747</v>
      </c>
      <c r="J94" s="7"/>
      <c r="K94" s="7" t="s">
        <v>561</v>
      </c>
      <c r="L94" s="8" t="s">
        <v>71</v>
      </c>
      <c r="M94" s="5"/>
      <c r="N94" s="5"/>
      <c r="O94" s="17"/>
      <c r="P94" s="18" t="str">
        <f t="shared" si="15"/>
        <v/>
      </c>
      <c r="Q94" s="19"/>
      <c r="R94" s="20" t="str">
        <f t="shared" si="13"/>
        <v/>
      </c>
      <c r="S94" s="19"/>
      <c r="T94" s="19"/>
      <c r="U94" s="17"/>
      <c r="V94" s="20" t="str">
        <f t="shared" si="14"/>
        <v/>
      </c>
      <c r="W94" s="19"/>
      <c r="X94" s="18"/>
      <c r="Y94" s="18"/>
      <c r="Z94" s="14"/>
      <c r="AA94" s="22" t="s">
        <v>363</v>
      </c>
      <c r="AB94" s="9" t="s">
        <v>325</v>
      </c>
      <c r="AC94" s="9"/>
      <c r="AD94" s="9"/>
      <c r="AE94" s="12"/>
      <c r="AF94" s="9"/>
      <c r="AG94" s="9" t="s">
        <v>201</v>
      </c>
      <c r="AH94" s="9" t="s">
        <v>201</v>
      </c>
    </row>
    <row r="95" spans="1:34" ht="20.100000000000001" hidden="1" customHeight="1" x14ac:dyDescent="0.15">
      <c r="A95" s="6" t="s">
        <v>203</v>
      </c>
      <c r="B95" s="6" t="s">
        <v>206</v>
      </c>
      <c r="C95" s="6" t="s">
        <v>417</v>
      </c>
      <c r="D95" s="10" t="s">
        <v>403</v>
      </c>
      <c r="E95" s="10"/>
      <c r="F95" s="6">
        <v>1.86</v>
      </c>
      <c r="G95" s="6">
        <v>18</v>
      </c>
      <c r="H95" s="7">
        <v>41726</v>
      </c>
      <c r="I95" s="7">
        <v>41751</v>
      </c>
      <c r="J95" s="7"/>
      <c r="K95" s="7" t="s">
        <v>561</v>
      </c>
      <c r="L95" s="8" t="s">
        <v>71</v>
      </c>
      <c r="M95" s="5"/>
      <c r="N95" s="5"/>
      <c r="O95" s="17"/>
      <c r="P95" s="18" t="str">
        <f t="shared" si="15"/>
        <v/>
      </c>
      <c r="Q95" s="19"/>
      <c r="R95" s="20" t="str">
        <f t="shared" si="13"/>
        <v/>
      </c>
      <c r="S95" s="19"/>
      <c r="T95" s="19"/>
      <c r="U95" s="17"/>
      <c r="V95" s="20" t="str">
        <f t="shared" si="14"/>
        <v/>
      </c>
      <c r="W95" s="19"/>
      <c r="X95" s="18"/>
      <c r="Y95" s="18"/>
      <c r="Z95" s="14"/>
      <c r="AA95" s="22" t="s">
        <v>404</v>
      </c>
      <c r="AB95" s="9" t="s">
        <v>325</v>
      </c>
      <c r="AC95" s="9"/>
      <c r="AD95" s="9"/>
      <c r="AE95" s="12"/>
      <c r="AF95" s="9"/>
      <c r="AG95" s="9" t="s">
        <v>201</v>
      </c>
      <c r="AH95" s="9" t="s">
        <v>201</v>
      </c>
    </row>
    <row r="96" spans="1:34" ht="20.100000000000001" hidden="1" customHeight="1" x14ac:dyDescent="0.15">
      <c r="A96" s="6" t="s">
        <v>204</v>
      </c>
      <c r="B96" s="6" t="s">
        <v>206</v>
      </c>
      <c r="C96" s="6" t="s">
        <v>410</v>
      </c>
      <c r="D96" s="10" t="s">
        <v>405</v>
      </c>
      <c r="E96" s="10"/>
      <c r="F96" s="6">
        <v>2.14</v>
      </c>
      <c r="G96" s="6">
        <v>24</v>
      </c>
      <c r="H96" s="7">
        <v>41723</v>
      </c>
      <c r="I96" s="7">
        <v>41754</v>
      </c>
      <c r="J96" s="7"/>
      <c r="K96" s="7">
        <v>41803</v>
      </c>
      <c r="L96" s="8" t="s">
        <v>71</v>
      </c>
      <c r="M96" s="5"/>
      <c r="N96" s="5"/>
      <c r="O96" s="17"/>
      <c r="P96" s="18" t="str">
        <f t="shared" si="15"/>
        <v/>
      </c>
      <c r="Q96" s="19"/>
      <c r="R96" s="20" t="str">
        <f t="shared" si="13"/>
        <v/>
      </c>
      <c r="S96" s="19"/>
      <c r="T96" s="19"/>
      <c r="U96" s="17"/>
      <c r="V96" s="20" t="str">
        <f t="shared" si="14"/>
        <v/>
      </c>
      <c r="W96" s="19"/>
      <c r="X96" s="18"/>
      <c r="Y96" s="18"/>
      <c r="Z96" s="14"/>
      <c r="AA96" s="22" t="s">
        <v>367</v>
      </c>
      <c r="AB96" s="9" t="s">
        <v>325</v>
      </c>
      <c r="AC96" s="9"/>
      <c r="AD96" s="9"/>
      <c r="AE96" s="12"/>
      <c r="AF96" s="9"/>
      <c r="AG96" s="9" t="s">
        <v>201</v>
      </c>
      <c r="AH96" s="9" t="s">
        <v>201</v>
      </c>
    </row>
    <row r="97" spans="1:34" ht="20.100000000000001" hidden="1" customHeight="1" x14ac:dyDescent="0.15">
      <c r="A97" s="6"/>
      <c r="B97" s="6" t="s">
        <v>206</v>
      </c>
      <c r="C97" s="6" t="s">
        <v>410</v>
      </c>
      <c r="D97" s="10" t="s">
        <v>406</v>
      </c>
      <c r="E97" s="10"/>
      <c r="F97" s="6"/>
      <c r="G97" s="6"/>
      <c r="H97" s="7"/>
      <c r="I97" s="7"/>
      <c r="J97" s="7"/>
      <c r="K97" s="7">
        <v>41774</v>
      </c>
      <c r="L97" s="8" t="s">
        <v>71</v>
      </c>
      <c r="M97" s="5"/>
      <c r="N97" s="5"/>
      <c r="O97" s="17"/>
      <c r="P97" s="18" t="str">
        <f t="shared" si="15"/>
        <v/>
      </c>
      <c r="Q97" s="19"/>
      <c r="R97" s="20" t="str">
        <f t="shared" si="13"/>
        <v/>
      </c>
      <c r="S97" s="19"/>
      <c r="T97" s="19"/>
      <c r="U97" s="17"/>
      <c r="V97" s="20" t="str">
        <f t="shared" si="14"/>
        <v/>
      </c>
      <c r="W97" s="19"/>
      <c r="X97" s="18"/>
      <c r="Y97" s="18"/>
      <c r="Z97" s="14"/>
      <c r="AA97" s="22"/>
      <c r="AB97" s="9"/>
      <c r="AC97" s="9"/>
      <c r="AD97" s="9"/>
      <c r="AE97" s="12"/>
      <c r="AF97" s="9"/>
      <c r="AG97" s="9" t="s">
        <v>201</v>
      </c>
      <c r="AH97" s="9" t="s">
        <v>201</v>
      </c>
    </row>
    <row r="98" spans="1:34" ht="20.100000000000001" hidden="1" customHeight="1" x14ac:dyDescent="0.15">
      <c r="A98" s="6"/>
      <c r="B98" s="6" t="s">
        <v>206</v>
      </c>
      <c r="C98" s="6" t="s">
        <v>410</v>
      </c>
      <c r="D98" s="10" t="s">
        <v>407</v>
      </c>
      <c r="E98" s="10"/>
      <c r="F98" s="6"/>
      <c r="G98" s="6"/>
      <c r="H98" s="7"/>
      <c r="I98" s="7"/>
      <c r="J98" s="7"/>
      <c r="K98" s="7">
        <v>41762</v>
      </c>
      <c r="L98" s="8" t="s">
        <v>71</v>
      </c>
      <c r="M98" s="5"/>
      <c r="N98" s="5"/>
      <c r="O98" s="17"/>
      <c r="P98" s="18" t="str">
        <f t="shared" si="15"/>
        <v/>
      </c>
      <c r="Q98" s="19"/>
      <c r="R98" s="20" t="str">
        <f t="shared" si="13"/>
        <v/>
      </c>
      <c r="S98" s="19"/>
      <c r="T98" s="19"/>
      <c r="U98" s="17"/>
      <c r="V98" s="20" t="str">
        <f t="shared" si="14"/>
        <v/>
      </c>
      <c r="W98" s="19"/>
      <c r="X98" s="18"/>
      <c r="Y98" s="18"/>
      <c r="Z98" s="14"/>
      <c r="AA98" s="22" t="s">
        <v>408</v>
      </c>
      <c r="AB98" s="9" t="s">
        <v>325</v>
      </c>
      <c r="AC98" s="9"/>
      <c r="AD98" s="9"/>
      <c r="AE98" s="12"/>
      <c r="AF98" s="9"/>
      <c r="AG98" s="9" t="s">
        <v>201</v>
      </c>
      <c r="AH98" s="9" t="s">
        <v>201</v>
      </c>
    </row>
    <row r="99" spans="1:34" ht="24.75" hidden="1" customHeight="1" x14ac:dyDescent="0.15">
      <c r="A99" s="6"/>
      <c r="B99" s="6" t="s">
        <v>205</v>
      </c>
      <c r="C99" s="6" t="s">
        <v>417</v>
      </c>
      <c r="D99" s="10" t="s">
        <v>420</v>
      </c>
      <c r="E99" s="10"/>
      <c r="F99" s="6">
        <v>0.55000000000000004</v>
      </c>
      <c r="G99" s="6">
        <v>12</v>
      </c>
      <c r="H99" s="7">
        <v>41830</v>
      </c>
      <c r="I99" s="7">
        <v>41837</v>
      </c>
      <c r="J99" s="7"/>
      <c r="K99" s="7">
        <v>41837</v>
      </c>
      <c r="L99" s="8" t="s">
        <v>71</v>
      </c>
      <c r="M99" s="5">
        <v>0</v>
      </c>
      <c r="N99" s="19" t="s">
        <v>555</v>
      </c>
      <c r="O99" s="19" t="s">
        <v>555</v>
      </c>
      <c r="P99" s="18">
        <f t="shared" si="15"/>
        <v>30</v>
      </c>
      <c r="Q99" s="19" t="s">
        <v>555</v>
      </c>
      <c r="R99" s="20" t="e">
        <f t="shared" si="13"/>
        <v>#VALUE!</v>
      </c>
      <c r="S99" s="19" t="s">
        <v>576</v>
      </c>
      <c r="T99" s="19">
        <v>15</v>
      </c>
      <c r="U99" s="19" t="s">
        <v>576</v>
      </c>
      <c r="V99" s="20" t="b">
        <f t="shared" si="14"/>
        <v>0</v>
      </c>
      <c r="W99" s="19"/>
      <c r="X99" s="19" t="s">
        <v>555</v>
      </c>
      <c r="Y99" s="19" t="s">
        <v>555</v>
      </c>
      <c r="Z99" s="14" t="s">
        <v>555</v>
      </c>
      <c r="AA99" s="22" t="s">
        <v>365</v>
      </c>
      <c r="AB99" s="9" t="s">
        <v>409</v>
      </c>
      <c r="AC99" s="9"/>
      <c r="AD99" s="9"/>
      <c r="AE99" s="12"/>
      <c r="AF99" s="9"/>
      <c r="AG99" s="9" t="s">
        <v>111</v>
      </c>
      <c r="AH99" s="9" t="s">
        <v>111</v>
      </c>
    </row>
    <row r="100" spans="1:34" ht="20.100000000000001" hidden="1" customHeight="1" x14ac:dyDescent="0.15">
      <c r="A100" s="31"/>
      <c r="B100" s="31" t="s">
        <v>205</v>
      </c>
      <c r="C100" s="6" t="s">
        <v>417</v>
      </c>
      <c r="D100" s="32" t="s">
        <v>421</v>
      </c>
      <c r="E100" s="33"/>
      <c r="F100" s="31">
        <v>0.09</v>
      </c>
      <c r="G100" s="31">
        <v>2</v>
      </c>
      <c r="H100" s="34">
        <v>41837</v>
      </c>
      <c r="I100" s="34">
        <v>41841</v>
      </c>
      <c r="J100" s="31"/>
      <c r="K100" s="34">
        <v>41841</v>
      </c>
      <c r="L100" s="8" t="s">
        <v>71</v>
      </c>
      <c r="M100" s="5">
        <v>0</v>
      </c>
      <c r="N100" s="19" t="s">
        <v>555</v>
      </c>
      <c r="O100" s="19" t="s">
        <v>555</v>
      </c>
      <c r="P100" s="18">
        <f t="shared" si="15"/>
        <v>30</v>
      </c>
      <c r="Q100" s="19" t="s">
        <v>555</v>
      </c>
      <c r="R100" s="20" t="e">
        <f t="shared" si="13"/>
        <v>#VALUE!</v>
      </c>
      <c r="S100" s="19" t="s">
        <v>576</v>
      </c>
      <c r="T100" s="19">
        <v>15</v>
      </c>
      <c r="U100" s="19" t="s">
        <v>576</v>
      </c>
      <c r="V100" s="20" t="b">
        <f t="shared" si="14"/>
        <v>0</v>
      </c>
      <c r="W100" s="19"/>
      <c r="X100" s="19" t="s">
        <v>555</v>
      </c>
      <c r="Y100" s="19" t="s">
        <v>555</v>
      </c>
      <c r="Z100" s="14" t="s">
        <v>555</v>
      </c>
      <c r="AA100" s="22" t="s">
        <v>365</v>
      </c>
      <c r="AB100" s="9" t="s">
        <v>409</v>
      </c>
      <c r="AC100" s="31"/>
      <c r="AD100" s="31"/>
      <c r="AE100" s="33"/>
      <c r="AF100" s="31"/>
      <c r="AG100" s="9" t="s">
        <v>111</v>
      </c>
      <c r="AH100" s="9" t="s">
        <v>111</v>
      </c>
    </row>
    <row r="101" spans="1:34" ht="20.100000000000001" hidden="1" customHeight="1" x14ac:dyDescent="0.15">
      <c r="A101" s="31"/>
      <c r="B101" s="31" t="s">
        <v>205</v>
      </c>
      <c r="C101" s="6" t="s">
        <v>417</v>
      </c>
      <c r="D101" s="32" t="s">
        <v>427</v>
      </c>
      <c r="E101" s="33"/>
      <c r="F101" s="31">
        <v>1</v>
      </c>
      <c r="G101" s="31">
        <v>6</v>
      </c>
      <c r="H101" s="34">
        <v>41836</v>
      </c>
      <c r="I101" s="34">
        <v>41844</v>
      </c>
      <c r="J101" s="31"/>
      <c r="K101" s="34">
        <v>41845</v>
      </c>
      <c r="L101" s="8" t="s">
        <v>71</v>
      </c>
      <c r="M101" s="5">
        <v>0</v>
      </c>
      <c r="N101" s="19" t="s">
        <v>555</v>
      </c>
      <c r="O101" s="19" t="s">
        <v>555</v>
      </c>
      <c r="P101" s="18">
        <f t="shared" si="15"/>
        <v>30</v>
      </c>
      <c r="Q101" s="19" t="s">
        <v>555</v>
      </c>
      <c r="R101" s="20" t="e">
        <f t="shared" si="13"/>
        <v>#VALUE!</v>
      </c>
      <c r="S101" s="19" t="s">
        <v>576</v>
      </c>
      <c r="T101" s="19">
        <v>15</v>
      </c>
      <c r="U101" s="19" t="s">
        <v>576</v>
      </c>
      <c r="V101" s="20" t="b">
        <f t="shared" si="14"/>
        <v>0</v>
      </c>
      <c r="W101" s="19"/>
      <c r="X101" s="19" t="s">
        <v>555</v>
      </c>
      <c r="Y101" s="19" t="s">
        <v>555</v>
      </c>
      <c r="Z101" s="14" t="s">
        <v>555</v>
      </c>
      <c r="AA101" s="22" t="s">
        <v>365</v>
      </c>
      <c r="AB101" s="9" t="s">
        <v>409</v>
      </c>
      <c r="AC101" s="31"/>
      <c r="AD101" s="31"/>
      <c r="AE101" s="45" t="s">
        <v>422</v>
      </c>
      <c r="AF101" s="46" t="s">
        <v>423</v>
      </c>
      <c r="AG101" s="46" t="s">
        <v>111</v>
      </c>
      <c r="AH101" s="46" t="s">
        <v>111</v>
      </c>
    </row>
    <row r="102" spans="1:34" ht="20.100000000000001" hidden="1" customHeight="1" x14ac:dyDescent="0.15">
      <c r="A102" s="31"/>
      <c r="B102" s="31" t="s">
        <v>205</v>
      </c>
      <c r="C102" s="6" t="s">
        <v>417</v>
      </c>
      <c r="D102" s="32" t="s">
        <v>600</v>
      </c>
      <c r="E102" s="33"/>
      <c r="F102" s="31">
        <v>0.23</v>
      </c>
      <c r="G102" s="31">
        <v>4</v>
      </c>
      <c r="H102" s="34">
        <v>41848</v>
      </c>
      <c r="I102" s="34">
        <v>41851</v>
      </c>
      <c r="J102" s="31"/>
      <c r="K102" s="34">
        <v>41851</v>
      </c>
      <c r="L102" s="8" t="s">
        <v>71</v>
      </c>
      <c r="M102" s="19" t="s">
        <v>555</v>
      </c>
      <c r="N102" s="19" t="s">
        <v>555</v>
      </c>
      <c r="O102" s="19" t="s">
        <v>555</v>
      </c>
      <c r="P102" s="18">
        <f t="shared" si="15"/>
        <v>30</v>
      </c>
      <c r="Q102" s="19" t="s">
        <v>555</v>
      </c>
      <c r="R102" s="20" t="e">
        <f t="shared" si="13"/>
        <v>#VALUE!</v>
      </c>
      <c r="S102" s="19" t="s">
        <v>576</v>
      </c>
      <c r="T102" s="19">
        <v>15</v>
      </c>
      <c r="U102" s="19" t="s">
        <v>576</v>
      </c>
      <c r="V102" s="20" t="b">
        <f t="shared" si="14"/>
        <v>0</v>
      </c>
      <c r="W102" s="19"/>
      <c r="X102" s="19" t="s">
        <v>555</v>
      </c>
      <c r="Y102" s="19" t="s">
        <v>555</v>
      </c>
      <c r="Z102" s="14" t="s">
        <v>555</v>
      </c>
      <c r="AA102" s="44" t="s">
        <v>601</v>
      </c>
      <c r="AB102" s="9" t="s">
        <v>409</v>
      </c>
      <c r="AC102" s="31"/>
      <c r="AD102" s="31"/>
      <c r="AE102" s="33" t="s">
        <v>602</v>
      </c>
      <c r="AF102" s="31" t="s">
        <v>603</v>
      </c>
      <c r="AG102" s="31" t="s">
        <v>111</v>
      </c>
      <c r="AH102" s="31" t="s">
        <v>73</v>
      </c>
    </row>
    <row r="103" spans="1:34" ht="20.100000000000001" hidden="1" customHeight="1" x14ac:dyDescent="0.15">
      <c r="A103" s="31"/>
      <c r="B103" s="31" t="s">
        <v>205</v>
      </c>
      <c r="C103" s="6" t="s">
        <v>417</v>
      </c>
      <c r="D103" s="32" t="s">
        <v>604</v>
      </c>
      <c r="E103" s="33"/>
      <c r="F103" s="31">
        <v>0.46</v>
      </c>
      <c r="G103" s="31">
        <v>12</v>
      </c>
      <c r="H103" s="34">
        <v>41851</v>
      </c>
      <c r="I103" s="34">
        <v>41866</v>
      </c>
      <c r="J103" s="31"/>
      <c r="K103" s="34"/>
      <c r="L103" s="44" t="s">
        <v>80</v>
      </c>
      <c r="M103" s="19" t="s">
        <v>555</v>
      </c>
      <c r="N103" s="19" t="s">
        <v>555</v>
      </c>
      <c r="O103" s="19" t="s">
        <v>555</v>
      </c>
      <c r="P103" s="18">
        <f t="shared" si="15"/>
        <v>30</v>
      </c>
      <c r="Q103" s="19" t="s">
        <v>555</v>
      </c>
      <c r="R103" s="20" t="e">
        <f t="shared" si="13"/>
        <v>#VALUE!</v>
      </c>
      <c r="S103" s="19" t="s">
        <v>576</v>
      </c>
      <c r="T103" s="19">
        <v>15</v>
      </c>
      <c r="U103" s="19" t="s">
        <v>576</v>
      </c>
      <c r="V103" s="20" t="b">
        <f t="shared" si="14"/>
        <v>0</v>
      </c>
      <c r="W103" s="19"/>
      <c r="X103" s="19" t="s">
        <v>555</v>
      </c>
      <c r="Y103" s="19" t="s">
        <v>555</v>
      </c>
      <c r="Z103" s="14" t="s">
        <v>555</v>
      </c>
      <c r="AA103" s="44" t="s">
        <v>601</v>
      </c>
      <c r="AB103" s="9" t="s">
        <v>409</v>
      </c>
      <c r="AC103" s="31"/>
      <c r="AD103" s="31"/>
      <c r="AE103" s="33" t="s">
        <v>602</v>
      </c>
      <c r="AF103" s="31" t="s">
        <v>603</v>
      </c>
      <c r="AG103" s="31" t="s">
        <v>111</v>
      </c>
      <c r="AH103" s="31" t="s">
        <v>73</v>
      </c>
    </row>
    <row r="104" spans="1:34" ht="20.100000000000001" customHeight="1" x14ac:dyDescent="0.15">
      <c r="A104" s="31" t="s">
        <v>548</v>
      </c>
      <c r="B104" s="31" t="s">
        <v>207</v>
      </c>
      <c r="C104" s="31" t="s">
        <v>410</v>
      </c>
      <c r="D104" s="33" t="s">
        <v>628</v>
      </c>
      <c r="E104" s="33"/>
      <c r="F104" s="31">
        <v>9.6999999999999993</v>
      </c>
      <c r="G104" s="31">
        <v>61</v>
      </c>
      <c r="H104" s="34">
        <v>41736</v>
      </c>
      <c r="I104" s="34">
        <v>41820</v>
      </c>
      <c r="J104" s="34">
        <v>41838</v>
      </c>
      <c r="K104" s="34">
        <v>41838</v>
      </c>
      <c r="L104" s="31" t="s">
        <v>71</v>
      </c>
      <c r="M104" s="31">
        <v>2</v>
      </c>
      <c r="N104" s="31">
        <v>0</v>
      </c>
      <c r="O104" s="17">
        <v>0</v>
      </c>
      <c r="P104" s="18">
        <f t="shared" si="15"/>
        <v>30</v>
      </c>
      <c r="Q104" s="19">
        <v>100</v>
      </c>
      <c r="R104" s="20">
        <f t="shared" si="13"/>
        <v>30</v>
      </c>
      <c r="S104" s="19" t="s">
        <v>596</v>
      </c>
      <c r="T104" s="19">
        <v>15</v>
      </c>
      <c r="U104" s="24">
        <v>0.86719999999999997</v>
      </c>
      <c r="V104" s="18">
        <f t="shared" si="14"/>
        <v>10.84</v>
      </c>
      <c r="W104" s="19"/>
      <c r="X104" s="18">
        <f t="shared" ref="X104:X111" si="16">P104+R104+T104+V104+W104</f>
        <v>85.84</v>
      </c>
      <c r="Y104" s="18">
        <v>5.24</v>
      </c>
      <c r="Z104" s="14">
        <v>3.2000000000000001E-2</v>
      </c>
      <c r="AA104" s="31" t="s">
        <v>549</v>
      </c>
      <c r="AB104" s="31" t="s">
        <v>550</v>
      </c>
      <c r="AC104" s="31"/>
      <c r="AD104" s="31"/>
      <c r="AE104" s="33" t="s">
        <v>551</v>
      </c>
      <c r="AF104" s="31" t="s">
        <v>552</v>
      </c>
      <c r="AG104" s="31" t="s">
        <v>547</v>
      </c>
      <c r="AH104" s="31" t="s">
        <v>547</v>
      </c>
    </row>
    <row r="105" spans="1:34" ht="29.25" hidden="1" customHeight="1" x14ac:dyDescent="0.15">
      <c r="A105" s="6" t="s">
        <v>429</v>
      </c>
      <c r="B105" s="6" t="s">
        <v>430</v>
      </c>
      <c r="C105" s="6" t="s">
        <v>417</v>
      </c>
      <c r="D105" s="10" t="s">
        <v>431</v>
      </c>
      <c r="E105" s="10" t="s">
        <v>432</v>
      </c>
      <c r="F105" s="6">
        <v>3.5</v>
      </c>
      <c r="G105" s="6">
        <v>13</v>
      </c>
      <c r="H105" s="7">
        <v>41829</v>
      </c>
      <c r="I105" s="7">
        <v>41845</v>
      </c>
      <c r="J105" s="7"/>
      <c r="K105" s="7">
        <v>41845</v>
      </c>
      <c r="L105" s="8" t="s">
        <v>71</v>
      </c>
      <c r="M105" s="5">
        <v>0</v>
      </c>
      <c r="N105" s="5">
        <v>0</v>
      </c>
      <c r="O105" s="17">
        <v>0</v>
      </c>
      <c r="P105" s="18">
        <f t="shared" si="15"/>
        <v>30</v>
      </c>
      <c r="Q105" s="19" t="s">
        <v>541</v>
      </c>
      <c r="R105" s="20" t="e">
        <f t="shared" si="13"/>
        <v>#VALUE!</v>
      </c>
      <c r="S105" s="19" t="s">
        <v>541</v>
      </c>
      <c r="T105" s="19">
        <v>15</v>
      </c>
      <c r="U105" s="17" t="s">
        <v>541</v>
      </c>
      <c r="V105" s="20" t="b">
        <f t="shared" si="14"/>
        <v>0</v>
      </c>
      <c r="W105" s="19">
        <v>0</v>
      </c>
      <c r="X105" s="18" t="e">
        <f t="shared" si="16"/>
        <v>#VALUE!</v>
      </c>
      <c r="Y105" s="18" t="s">
        <v>541</v>
      </c>
      <c r="Z105" s="14">
        <f>2/21</f>
        <v>9.5238095238095233E-2</v>
      </c>
      <c r="AA105" s="22" t="s">
        <v>433</v>
      </c>
      <c r="AB105" s="9" t="s">
        <v>434</v>
      </c>
      <c r="AC105" s="9"/>
      <c r="AD105" s="9"/>
      <c r="AE105" s="12" t="s">
        <v>435</v>
      </c>
      <c r="AF105" s="9" t="s">
        <v>436</v>
      </c>
      <c r="AG105" s="9" t="s">
        <v>437</v>
      </c>
      <c r="AH105" s="9" t="s">
        <v>438</v>
      </c>
    </row>
    <row r="106" spans="1:34" ht="20.100000000000001" customHeight="1" x14ac:dyDescent="0.15">
      <c r="A106" s="6" t="s">
        <v>542</v>
      </c>
      <c r="B106" s="6" t="s">
        <v>206</v>
      </c>
      <c r="C106" s="6" t="s">
        <v>410</v>
      </c>
      <c r="D106" s="10" t="s">
        <v>627</v>
      </c>
      <c r="E106" s="10"/>
      <c r="F106" s="6">
        <v>10</v>
      </c>
      <c r="G106" s="6">
        <v>69</v>
      </c>
      <c r="H106" s="7">
        <v>41687</v>
      </c>
      <c r="I106" s="7">
        <v>41781</v>
      </c>
      <c r="J106" s="7">
        <v>41829</v>
      </c>
      <c r="K106" s="7">
        <v>41831</v>
      </c>
      <c r="L106" s="8" t="s">
        <v>71</v>
      </c>
      <c r="M106" s="5" t="s">
        <v>596</v>
      </c>
      <c r="N106" s="5" t="s">
        <v>596</v>
      </c>
      <c r="O106" s="17">
        <v>0</v>
      </c>
      <c r="P106" s="18">
        <f t="shared" si="15"/>
        <v>30</v>
      </c>
      <c r="Q106" s="19">
        <v>100</v>
      </c>
      <c r="R106" s="20">
        <f t="shared" si="13"/>
        <v>30</v>
      </c>
      <c r="S106" s="19" t="s">
        <v>596</v>
      </c>
      <c r="T106" s="19">
        <v>15</v>
      </c>
      <c r="U106" s="24">
        <v>0.85709999999999997</v>
      </c>
      <c r="V106" s="18">
        <f t="shared" si="14"/>
        <v>10.713749999999999</v>
      </c>
      <c r="W106" s="19"/>
      <c r="X106" s="18">
        <f t="shared" si="16"/>
        <v>85.713750000000005</v>
      </c>
      <c r="Y106" s="18">
        <v>18.760000000000002</v>
      </c>
      <c r="Z106" s="14">
        <v>1.0699999999999999E-2</v>
      </c>
      <c r="AA106" s="22" t="s">
        <v>543</v>
      </c>
      <c r="AB106" s="9" t="s">
        <v>544</v>
      </c>
      <c r="AC106" s="9"/>
      <c r="AD106" s="9"/>
      <c r="AE106" s="12" t="s">
        <v>545</v>
      </c>
      <c r="AF106" s="9" t="s">
        <v>546</v>
      </c>
      <c r="AG106" s="9" t="s">
        <v>547</v>
      </c>
      <c r="AH106" s="9" t="s">
        <v>547</v>
      </c>
    </row>
    <row r="107" spans="1:34" ht="20.100000000000001" customHeight="1" x14ac:dyDescent="0.15">
      <c r="A107" s="6" t="s">
        <v>180</v>
      </c>
      <c r="B107" s="6" t="s">
        <v>616</v>
      </c>
      <c r="C107" s="6" t="s">
        <v>410</v>
      </c>
      <c r="D107" s="10" t="s">
        <v>630</v>
      </c>
      <c r="E107" s="39" t="s">
        <v>464</v>
      </c>
      <c r="F107" s="6">
        <v>9.6999999999999993</v>
      </c>
      <c r="G107" s="6">
        <f>NETWORKDAYS(H107,I107)</f>
        <v>83</v>
      </c>
      <c r="H107" s="7">
        <v>41739</v>
      </c>
      <c r="I107" s="7">
        <v>41855</v>
      </c>
      <c r="J107" s="7">
        <v>41880</v>
      </c>
      <c r="K107" s="6"/>
      <c r="L107" s="8" t="s">
        <v>80</v>
      </c>
      <c r="M107" s="5">
        <v>1</v>
      </c>
      <c r="N107" s="5"/>
      <c r="O107" s="50">
        <v>0</v>
      </c>
      <c r="P107" s="18">
        <f t="shared" si="15"/>
        <v>30</v>
      </c>
      <c r="Q107" s="31">
        <v>97</v>
      </c>
      <c r="R107" s="20">
        <f t="shared" si="13"/>
        <v>29.099999999999998</v>
      </c>
      <c r="S107" s="31" t="s">
        <v>455</v>
      </c>
      <c r="T107" s="31">
        <v>15</v>
      </c>
      <c r="U107" s="24">
        <v>0.86750000000000005</v>
      </c>
      <c r="V107" s="55">
        <f t="shared" si="14"/>
        <v>10.84375</v>
      </c>
      <c r="W107" s="31">
        <v>0</v>
      </c>
      <c r="X107" s="18">
        <f t="shared" si="16"/>
        <v>84.943749999999994</v>
      </c>
      <c r="Y107" s="31" t="s">
        <v>456</v>
      </c>
      <c r="Z107" s="14" t="s">
        <v>456</v>
      </c>
      <c r="AA107" s="22" t="s">
        <v>457</v>
      </c>
      <c r="AB107" s="9" t="s">
        <v>458</v>
      </c>
      <c r="AC107" s="9" t="s">
        <v>459</v>
      </c>
      <c r="AD107" s="9" t="s">
        <v>460</v>
      </c>
      <c r="AE107" s="9" t="s">
        <v>465</v>
      </c>
      <c r="AF107" s="9" t="s">
        <v>462</v>
      </c>
      <c r="AG107" s="9" t="s">
        <v>463</v>
      </c>
      <c r="AH107" s="9" t="s">
        <v>463</v>
      </c>
    </row>
    <row r="108" spans="1:34" ht="48" customHeight="1" x14ac:dyDescent="0.15">
      <c r="A108" s="6" t="s">
        <v>466</v>
      </c>
      <c r="B108" s="6" t="s">
        <v>617</v>
      </c>
      <c r="C108" s="6" t="s">
        <v>411</v>
      </c>
      <c r="D108" s="33" t="s">
        <v>631</v>
      </c>
      <c r="E108" s="39" t="s">
        <v>467</v>
      </c>
      <c r="F108" s="6">
        <v>36.6</v>
      </c>
      <c r="G108" s="6">
        <f>NETWORKDAYS(H108,I108)</f>
        <v>74</v>
      </c>
      <c r="H108" s="7">
        <v>41802</v>
      </c>
      <c r="I108" s="7">
        <v>41905</v>
      </c>
      <c r="J108" s="7">
        <v>41905</v>
      </c>
      <c r="K108" s="6"/>
      <c r="L108" s="8" t="s">
        <v>80</v>
      </c>
      <c r="M108" s="5">
        <v>1</v>
      </c>
      <c r="N108" s="5"/>
      <c r="O108" s="50">
        <v>-2.69E-2</v>
      </c>
      <c r="P108" s="18">
        <f t="shared" si="15"/>
        <v>29.192999999999998</v>
      </c>
      <c r="Q108" s="31">
        <v>98</v>
      </c>
      <c r="R108" s="20">
        <f t="shared" si="13"/>
        <v>29.4</v>
      </c>
      <c r="S108" s="9" t="s">
        <v>456</v>
      </c>
      <c r="T108" s="9">
        <v>15</v>
      </c>
      <c r="U108" s="24">
        <v>0.86019999999999996</v>
      </c>
      <c r="V108" s="55">
        <f t="shared" si="14"/>
        <v>10.7525</v>
      </c>
      <c r="W108" s="9">
        <v>0</v>
      </c>
      <c r="X108" s="18">
        <f t="shared" si="16"/>
        <v>84.345499999999987</v>
      </c>
      <c r="Y108" s="9" t="s">
        <v>456</v>
      </c>
      <c r="Z108" s="14" t="s">
        <v>456</v>
      </c>
      <c r="AA108" s="9" t="s">
        <v>468</v>
      </c>
      <c r="AB108" s="9" t="s">
        <v>469</v>
      </c>
      <c r="AC108" s="9" t="s">
        <v>459</v>
      </c>
      <c r="AD108" s="9" t="s">
        <v>470</v>
      </c>
      <c r="AE108" s="12" t="s">
        <v>471</v>
      </c>
      <c r="AF108" s="9" t="s">
        <v>472</v>
      </c>
      <c r="AG108" s="9" t="s">
        <v>463</v>
      </c>
      <c r="AH108" s="9" t="s">
        <v>463</v>
      </c>
    </row>
    <row r="109" spans="1:34" ht="62.25" customHeight="1" x14ac:dyDescent="0.15">
      <c r="A109" s="6" t="s">
        <v>584</v>
      </c>
      <c r="B109" s="6" t="s">
        <v>208</v>
      </c>
      <c r="C109" s="6" t="s">
        <v>410</v>
      </c>
      <c r="D109" s="10" t="s">
        <v>633</v>
      </c>
      <c r="E109" s="10" t="s">
        <v>585</v>
      </c>
      <c r="F109" s="6">
        <v>9.6</v>
      </c>
      <c r="G109" s="6">
        <f>NETWORKDAYS(H109,I109)</f>
        <v>75</v>
      </c>
      <c r="H109" s="7">
        <v>41800</v>
      </c>
      <c r="I109" s="7">
        <v>41904</v>
      </c>
      <c r="J109" s="7"/>
      <c r="K109" s="7"/>
      <c r="L109" s="8" t="s">
        <v>80</v>
      </c>
      <c r="M109" s="5">
        <v>0</v>
      </c>
      <c r="N109" s="49" t="s">
        <v>555</v>
      </c>
      <c r="O109" s="51">
        <v>-2.69E-2</v>
      </c>
      <c r="P109" s="18">
        <f t="shared" si="15"/>
        <v>29.192999999999998</v>
      </c>
      <c r="Q109" s="52">
        <v>95</v>
      </c>
      <c r="R109" s="19">
        <f t="shared" si="13"/>
        <v>28.5</v>
      </c>
      <c r="S109" s="52" t="s">
        <v>586</v>
      </c>
      <c r="T109" s="53">
        <v>15</v>
      </c>
      <c r="U109" s="43">
        <v>0.84519999999999995</v>
      </c>
      <c r="V109" s="19">
        <f t="shared" si="14"/>
        <v>10.565</v>
      </c>
      <c r="W109" s="53"/>
      <c r="X109" s="18">
        <f t="shared" si="16"/>
        <v>83.257999999999996</v>
      </c>
      <c r="Y109" s="53" t="s">
        <v>555</v>
      </c>
      <c r="Z109" s="14" t="s">
        <v>555</v>
      </c>
      <c r="AA109" s="9" t="s">
        <v>587</v>
      </c>
      <c r="AB109" s="9" t="s">
        <v>588</v>
      </c>
      <c r="AC109" s="9" t="s">
        <v>589</v>
      </c>
      <c r="AD109" s="9"/>
      <c r="AE109" s="12"/>
      <c r="AF109" s="9"/>
      <c r="AG109" s="9"/>
      <c r="AH109" s="9"/>
    </row>
    <row r="110" spans="1:34" ht="18.75" customHeight="1" x14ac:dyDescent="0.15">
      <c r="A110" s="6" t="s">
        <v>175</v>
      </c>
      <c r="B110" s="6" t="s">
        <v>618</v>
      </c>
      <c r="C110" s="6" t="s">
        <v>410</v>
      </c>
      <c r="D110" s="10" t="s">
        <v>634</v>
      </c>
      <c r="E110" s="10" t="s">
        <v>473</v>
      </c>
      <c r="F110" s="6">
        <v>10</v>
      </c>
      <c r="G110" s="6">
        <f>NETWORKDAYS(H110,I110)</f>
        <v>67</v>
      </c>
      <c r="H110" s="7">
        <v>41744</v>
      </c>
      <c r="I110" s="7">
        <v>41836</v>
      </c>
      <c r="J110" s="7"/>
      <c r="K110" s="7">
        <v>41836</v>
      </c>
      <c r="L110" s="8" t="s">
        <v>71</v>
      </c>
      <c r="M110" s="5"/>
      <c r="N110" s="5"/>
      <c r="O110" s="57">
        <v>0</v>
      </c>
      <c r="P110" s="18">
        <f t="shared" si="15"/>
        <v>30</v>
      </c>
      <c r="Q110" s="53">
        <v>100</v>
      </c>
      <c r="R110" s="20">
        <f t="shared" si="13"/>
        <v>30</v>
      </c>
      <c r="S110" s="58" t="s">
        <v>456</v>
      </c>
      <c r="T110" s="58">
        <v>15</v>
      </c>
      <c r="U110" s="24">
        <v>0.82889999999999997</v>
      </c>
      <c r="V110" s="18">
        <f t="shared" si="14"/>
        <v>6.9074999999999998</v>
      </c>
      <c r="W110" s="9">
        <v>0</v>
      </c>
      <c r="X110" s="18">
        <f t="shared" si="16"/>
        <v>81.907499999999999</v>
      </c>
      <c r="Y110" s="9">
        <v>3.2</v>
      </c>
      <c r="Z110" s="14">
        <v>0</v>
      </c>
      <c r="AA110" s="9" t="s">
        <v>474</v>
      </c>
      <c r="AB110" s="9" t="s">
        <v>475</v>
      </c>
      <c r="AC110" s="9" t="s">
        <v>459</v>
      </c>
      <c r="AD110" s="9" t="s">
        <v>459</v>
      </c>
      <c r="AE110" s="12" t="s">
        <v>476</v>
      </c>
      <c r="AF110" s="9" t="s">
        <v>477</v>
      </c>
      <c r="AG110" s="9" t="s">
        <v>463</v>
      </c>
      <c r="AH110" s="9" t="s">
        <v>463</v>
      </c>
    </row>
    <row r="111" spans="1:34" ht="21" customHeight="1" x14ac:dyDescent="0.15">
      <c r="A111" s="6"/>
      <c r="B111" s="6" t="s">
        <v>208</v>
      </c>
      <c r="C111" s="6" t="s">
        <v>411</v>
      </c>
      <c r="D111" s="10" t="s">
        <v>636</v>
      </c>
      <c r="E111" s="10" t="s">
        <v>575</v>
      </c>
      <c r="F111" s="6">
        <v>39.299999999999997</v>
      </c>
      <c r="G111" s="6">
        <f>NETWORKDAYS(H111,I111)</f>
        <v>113</v>
      </c>
      <c r="H111" s="7">
        <v>41801</v>
      </c>
      <c r="I111" s="7">
        <v>41957</v>
      </c>
      <c r="J111" s="7"/>
      <c r="K111" s="7"/>
      <c r="L111" s="8" t="s">
        <v>80</v>
      </c>
      <c r="M111" s="5">
        <v>0</v>
      </c>
      <c r="N111" s="49" t="s">
        <v>555</v>
      </c>
      <c r="O111" s="24">
        <v>-0.1283</v>
      </c>
      <c r="P111" s="18">
        <f t="shared" si="15"/>
        <v>13.0755</v>
      </c>
      <c r="Q111" s="19">
        <v>99</v>
      </c>
      <c r="R111" s="20">
        <f t="shared" si="13"/>
        <v>29.7</v>
      </c>
      <c r="S111" s="19" t="s">
        <v>576</v>
      </c>
      <c r="T111" s="19">
        <v>15</v>
      </c>
      <c r="U111" s="24">
        <v>0.89400000000000002</v>
      </c>
      <c r="V111" s="20">
        <f t="shared" si="14"/>
        <v>11.175000000000001</v>
      </c>
      <c r="W111" s="53"/>
      <c r="X111" s="18">
        <f t="shared" si="16"/>
        <v>68.950500000000005</v>
      </c>
      <c r="Y111" s="53" t="s">
        <v>555</v>
      </c>
      <c r="Z111" s="14" t="s">
        <v>555</v>
      </c>
      <c r="AA111" s="9" t="s">
        <v>577</v>
      </c>
      <c r="AB111" s="9" t="s">
        <v>578</v>
      </c>
      <c r="AC111" s="9" t="s">
        <v>579</v>
      </c>
      <c r="AD111" s="9" t="s">
        <v>580</v>
      </c>
      <c r="AE111" s="12" t="s">
        <v>581</v>
      </c>
      <c r="AF111" s="9" t="s">
        <v>582</v>
      </c>
      <c r="AG111" s="9" t="s">
        <v>583</v>
      </c>
      <c r="AH111" s="9" t="s">
        <v>583</v>
      </c>
    </row>
    <row r="112" spans="1:34" ht="42" hidden="1" customHeight="1" x14ac:dyDescent="0.15">
      <c r="A112" s="6" t="s">
        <v>478</v>
      </c>
      <c r="B112" s="6" t="s">
        <v>619</v>
      </c>
      <c r="C112" s="6" t="s">
        <v>417</v>
      </c>
      <c r="D112" s="10" t="s">
        <v>479</v>
      </c>
      <c r="E112" s="10" t="s">
        <v>480</v>
      </c>
      <c r="F112" s="6">
        <v>9</v>
      </c>
      <c r="G112" s="6">
        <f t="shared" ref="G112:G116" si="17">NETWORKDAYS(H112,I112)</f>
        <v>35</v>
      </c>
      <c r="H112" s="7">
        <v>41848</v>
      </c>
      <c r="I112" s="7">
        <v>41894</v>
      </c>
      <c r="J112" s="7"/>
      <c r="K112" s="6"/>
      <c r="L112" s="8"/>
      <c r="M112" s="5"/>
      <c r="N112" s="5"/>
      <c r="O112" s="40" t="s">
        <v>456</v>
      </c>
      <c r="P112" s="18">
        <f t="shared" ref="P112:P121" si="18">IF(O112="","",IF(O112&gt;=0%,30,IF(AND(O112&lt;0%,O112&gt;=-10%),(0.3*(100+O112*100)),IF(AND(O112&lt;-10%,O112&gt;=-20%),0.3*(100+O112*100)/2,IF(AND(O112&lt;-20%,O112&gt;-30%),0.3*(100+O112*100)/3,0)))))</f>
        <v>30</v>
      </c>
      <c r="Q112" s="40" t="s">
        <v>456</v>
      </c>
      <c r="R112" s="40" t="s">
        <v>456</v>
      </c>
      <c r="S112" s="40" t="s">
        <v>456</v>
      </c>
      <c r="T112" s="40" t="s">
        <v>456</v>
      </c>
      <c r="U112" s="40" t="s">
        <v>456</v>
      </c>
      <c r="V112" s="40" t="s">
        <v>456</v>
      </c>
      <c r="W112" s="40" t="s">
        <v>456</v>
      </c>
      <c r="X112" s="40" t="s">
        <v>456</v>
      </c>
      <c r="Y112" s="40" t="s">
        <v>456</v>
      </c>
      <c r="Z112" s="40" t="s">
        <v>456</v>
      </c>
      <c r="AA112" s="9" t="s">
        <v>474</v>
      </c>
      <c r="AB112" s="9" t="s">
        <v>481</v>
      </c>
      <c r="AC112" s="9" t="s">
        <v>459</v>
      </c>
      <c r="AD112" s="9" t="s">
        <v>459</v>
      </c>
      <c r="AE112" s="12" t="s">
        <v>482</v>
      </c>
      <c r="AF112" s="9" t="s">
        <v>483</v>
      </c>
      <c r="AG112" s="9" t="s">
        <v>463</v>
      </c>
      <c r="AH112" s="9" t="s">
        <v>463</v>
      </c>
    </row>
    <row r="113" spans="1:34" ht="33.75" hidden="1" customHeight="1" x14ac:dyDescent="0.15">
      <c r="A113" s="6" t="s">
        <v>484</v>
      </c>
      <c r="B113" s="6" t="s">
        <v>620</v>
      </c>
      <c r="C113" s="6" t="s">
        <v>417</v>
      </c>
      <c r="D113" s="10" t="s">
        <v>485</v>
      </c>
      <c r="E113" s="10" t="s">
        <v>486</v>
      </c>
      <c r="F113" s="6">
        <v>3.5</v>
      </c>
      <c r="G113" s="6">
        <f t="shared" si="17"/>
        <v>33</v>
      </c>
      <c r="H113" s="7">
        <v>41848</v>
      </c>
      <c r="I113" s="7">
        <v>41892</v>
      </c>
      <c r="J113" s="7"/>
      <c r="K113" s="6"/>
      <c r="L113" s="8"/>
      <c r="M113" s="5"/>
      <c r="N113" s="5"/>
      <c r="O113" s="40" t="s">
        <v>456</v>
      </c>
      <c r="P113" s="18">
        <f t="shared" si="18"/>
        <v>30</v>
      </c>
      <c r="Q113" s="40" t="s">
        <v>456</v>
      </c>
      <c r="R113" s="40" t="s">
        <v>456</v>
      </c>
      <c r="S113" s="40" t="s">
        <v>456</v>
      </c>
      <c r="T113" s="40" t="s">
        <v>456</v>
      </c>
      <c r="U113" s="40" t="s">
        <v>456</v>
      </c>
      <c r="V113" s="40" t="s">
        <v>456</v>
      </c>
      <c r="W113" s="40" t="s">
        <v>456</v>
      </c>
      <c r="X113" s="40" t="s">
        <v>456</v>
      </c>
      <c r="Y113" s="40" t="s">
        <v>456</v>
      </c>
      <c r="Z113" s="40" t="s">
        <v>456</v>
      </c>
      <c r="AA113" s="9" t="s">
        <v>468</v>
      </c>
      <c r="AB113" s="9" t="s">
        <v>487</v>
      </c>
      <c r="AC113" s="9" t="s">
        <v>459</v>
      </c>
      <c r="AD113" s="9" t="s">
        <v>459</v>
      </c>
      <c r="AE113" s="12" t="s">
        <v>488</v>
      </c>
      <c r="AF113" s="9" t="s">
        <v>489</v>
      </c>
      <c r="AG113" s="9" t="s">
        <v>463</v>
      </c>
      <c r="AH113" s="9" t="s">
        <v>463</v>
      </c>
    </row>
    <row r="114" spans="1:34" ht="33.75" hidden="1" customHeight="1" x14ac:dyDescent="0.15">
      <c r="A114" s="6" t="s">
        <v>490</v>
      </c>
      <c r="B114" s="6" t="s">
        <v>620</v>
      </c>
      <c r="C114" s="6" t="s">
        <v>417</v>
      </c>
      <c r="D114" s="10" t="s">
        <v>491</v>
      </c>
      <c r="E114" s="10" t="s">
        <v>492</v>
      </c>
      <c r="F114" s="6">
        <v>4</v>
      </c>
      <c r="G114" s="6">
        <f t="shared" si="17"/>
        <v>35</v>
      </c>
      <c r="H114" s="7">
        <v>41841</v>
      </c>
      <c r="I114" s="7">
        <v>41887</v>
      </c>
      <c r="J114" s="7"/>
      <c r="K114" s="6"/>
      <c r="L114" s="8"/>
      <c r="M114" s="5"/>
      <c r="N114" s="5"/>
      <c r="O114" s="40" t="s">
        <v>456</v>
      </c>
      <c r="P114" s="18">
        <f t="shared" si="18"/>
        <v>30</v>
      </c>
      <c r="Q114" s="40" t="s">
        <v>456</v>
      </c>
      <c r="R114" s="40" t="s">
        <v>456</v>
      </c>
      <c r="S114" s="40" t="s">
        <v>456</v>
      </c>
      <c r="T114" s="40" t="s">
        <v>456</v>
      </c>
      <c r="U114" s="40" t="s">
        <v>456</v>
      </c>
      <c r="V114" s="40" t="s">
        <v>456</v>
      </c>
      <c r="W114" s="40" t="s">
        <v>456</v>
      </c>
      <c r="X114" s="40" t="s">
        <v>456</v>
      </c>
      <c r="Y114" s="40" t="s">
        <v>456</v>
      </c>
      <c r="Z114" s="40" t="s">
        <v>456</v>
      </c>
      <c r="AA114" s="9" t="s">
        <v>457</v>
      </c>
      <c r="AB114" s="9" t="s">
        <v>458</v>
      </c>
      <c r="AC114" s="9" t="s">
        <v>459</v>
      </c>
      <c r="AD114" s="9" t="s">
        <v>459</v>
      </c>
      <c r="AE114" s="12" t="s">
        <v>493</v>
      </c>
      <c r="AF114" s="9" t="s">
        <v>494</v>
      </c>
      <c r="AG114" s="9" t="s">
        <v>463</v>
      </c>
      <c r="AH114" s="9" t="s">
        <v>463</v>
      </c>
    </row>
    <row r="115" spans="1:34" ht="29.25" hidden="1" customHeight="1" x14ac:dyDescent="0.15">
      <c r="A115" s="6" t="s">
        <v>495</v>
      </c>
      <c r="B115" s="6" t="s">
        <v>209</v>
      </c>
      <c r="C115" s="6" t="s">
        <v>410</v>
      </c>
      <c r="D115" s="10" t="s">
        <v>496</v>
      </c>
      <c r="E115" s="10" t="s">
        <v>497</v>
      </c>
      <c r="F115" s="6">
        <v>10</v>
      </c>
      <c r="G115" s="6">
        <f t="shared" si="17"/>
        <v>32</v>
      </c>
      <c r="H115" s="7">
        <v>41731</v>
      </c>
      <c r="I115" s="7">
        <v>41774</v>
      </c>
      <c r="J115" s="7"/>
      <c r="K115" s="7">
        <v>41774</v>
      </c>
      <c r="L115" s="8" t="s">
        <v>71</v>
      </c>
      <c r="M115" s="5"/>
      <c r="N115" s="5"/>
      <c r="O115" s="17"/>
      <c r="P115" s="18" t="str">
        <f t="shared" si="18"/>
        <v/>
      </c>
      <c r="Q115" s="19"/>
      <c r="R115" s="20" t="str">
        <f>IF(Q115="","",IF(Q115&gt;=92,Q115*0.3,IF(AND(Q115&lt;92,Q115&gt;=85),0.3*(Q115/2),IF(AND(Q115&lt;85,Q115&gt;=75),0.3*(Q115/3),0))))</f>
        <v/>
      </c>
      <c r="S115" s="19"/>
      <c r="T115" s="19"/>
      <c r="U115" s="17"/>
      <c r="V115" s="20" t="str">
        <f>IF(U115="","",IF(C115="大型",IF(U115&gt;=85%,U115*100*0.25,IF(AND(U115&lt;85%,U115&gt;=75%),0.25*(U115*100/2),IF(AND(U115&lt;75%,U115&gt;70%),0.25*(U115*100/3),0))),IF(C115="普通",IF(U115&gt;=90%,U115*100*0.25,IF(AND(U115&lt;90%,U115&gt;=80%),0.25*(U115*100/2),IF(AND(U115&lt;80%,U115&gt;75%),0.25*(U115*100/3),0))),IF(C115="微型",IF(U115&gt;=93%,U115*100*0.25,IF(AND(U115&lt;93%,U115&gt;=83%),0.25*(U115*100/2),IF(AND(U115&lt;83%,U115&gt;78%),0.25*(U115*100/3),0)))))))</f>
        <v/>
      </c>
      <c r="W115" s="19"/>
      <c r="X115" s="18" t="e">
        <f>P115+R115+T115+V115+W115</f>
        <v>#VALUE!</v>
      </c>
      <c r="Y115" s="18"/>
      <c r="Z115" s="14"/>
      <c r="AA115" s="22" t="s">
        <v>498</v>
      </c>
      <c r="AB115" s="9" t="s">
        <v>499</v>
      </c>
      <c r="AC115" s="9" t="s">
        <v>459</v>
      </c>
      <c r="AD115" s="9" t="s">
        <v>459</v>
      </c>
      <c r="AE115" s="12" t="s">
        <v>500</v>
      </c>
      <c r="AF115" s="9" t="s">
        <v>501</v>
      </c>
      <c r="AG115" s="9" t="s">
        <v>502</v>
      </c>
      <c r="AH115" s="9" t="s">
        <v>502</v>
      </c>
    </row>
    <row r="116" spans="1:34" ht="31.5" hidden="1" customHeight="1" x14ac:dyDescent="0.15">
      <c r="A116" s="6" t="s">
        <v>503</v>
      </c>
      <c r="B116" s="6" t="s">
        <v>209</v>
      </c>
      <c r="C116" s="6" t="s">
        <v>417</v>
      </c>
      <c r="D116" s="10" t="s">
        <v>504</v>
      </c>
      <c r="E116" s="10" t="s">
        <v>505</v>
      </c>
      <c r="F116" s="6">
        <v>3.7</v>
      </c>
      <c r="G116" s="6">
        <f t="shared" si="17"/>
        <v>28</v>
      </c>
      <c r="H116" s="7">
        <v>41793</v>
      </c>
      <c r="I116" s="7">
        <v>41830</v>
      </c>
      <c r="J116" s="7"/>
      <c r="K116" s="7">
        <v>41830</v>
      </c>
      <c r="L116" s="8" t="s">
        <v>71</v>
      </c>
      <c r="M116" s="5">
        <v>0</v>
      </c>
      <c r="N116" s="5"/>
      <c r="O116" s="17"/>
      <c r="P116" s="18" t="str">
        <f t="shared" si="18"/>
        <v/>
      </c>
      <c r="Q116" s="19"/>
      <c r="R116" s="20" t="str">
        <f>IF(Q116="","",IF(Q116&gt;=92,Q116*0.3,IF(AND(Q116&lt;92,Q116&gt;=85),0.3*(Q116/2),IF(AND(Q116&lt;85,Q116&gt;=75),0.3*(Q116/3),0))))</f>
        <v/>
      </c>
      <c r="S116" s="19"/>
      <c r="T116" s="19"/>
      <c r="U116" s="17"/>
      <c r="V116" s="20" t="str">
        <f>IF(U116="","",IF(C116="大型",IF(U116&gt;=85%,U116*100*0.25,IF(AND(U116&lt;85%,U116&gt;=75%),0.25*(U116*100/2),IF(AND(U116&lt;75%,U116&gt;70%),0.25*(U116*100/3),0))),IF(C116="普通",IF(U116&gt;=90%,U116*100*0.25,IF(AND(U116&lt;90%,U116&gt;=80%),0.25*(U116*100/2),IF(AND(U116&lt;80%,U116&gt;75%),0.25*(U116*100/3),0))),IF(C116="微型",IF(U116&gt;=93%,U116*100*0.25,IF(AND(U116&lt;93%,U116&gt;=83%),0.25*(U116*100/2),IF(AND(U116&lt;83%,U116&gt;78%),0.25*(U116*100/3),0)))))))</f>
        <v/>
      </c>
      <c r="W116" s="19"/>
      <c r="X116" s="18" t="e">
        <f>P116+R116+T116+V116+W116</f>
        <v>#VALUE!</v>
      </c>
      <c r="Y116" s="18"/>
      <c r="Z116" s="14"/>
      <c r="AA116" s="22" t="s">
        <v>506</v>
      </c>
      <c r="AB116" s="9" t="s">
        <v>499</v>
      </c>
      <c r="AC116" s="9" t="s">
        <v>507</v>
      </c>
      <c r="AD116" s="9" t="s">
        <v>459</v>
      </c>
      <c r="AE116" s="12" t="s">
        <v>508</v>
      </c>
      <c r="AF116" s="9" t="s">
        <v>509</v>
      </c>
      <c r="AG116" s="9" t="s">
        <v>463</v>
      </c>
      <c r="AH116" s="9" t="s">
        <v>463</v>
      </c>
    </row>
    <row r="117" spans="1:34" ht="31.5" hidden="1" customHeight="1" x14ac:dyDescent="0.15">
      <c r="A117" s="6" t="s">
        <v>594</v>
      </c>
      <c r="B117" s="6" t="s">
        <v>530</v>
      </c>
      <c r="C117" s="6" t="s">
        <v>410</v>
      </c>
      <c r="D117" s="10" t="s">
        <v>529</v>
      </c>
      <c r="E117" s="10"/>
      <c r="F117" s="6" t="s">
        <v>595</v>
      </c>
      <c r="G117" s="6">
        <v>54</v>
      </c>
      <c r="H117" s="7">
        <v>41792</v>
      </c>
      <c r="I117" s="7">
        <v>41865</v>
      </c>
      <c r="J117" s="7" t="s">
        <v>590</v>
      </c>
      <c r="K117" s="7" t="s">
        <v>591</v>
      </c>
      <c r="L117" s="8" t="s">
        <v>80</v>
      </c>
      <c r="M117" s="5">
        <v>0</v>
      </c>
      <c r="N117" s="5" t="s">
        <v>592</v>
      </c>
      <c r="O117" s="17">
        <v>0</v>
      </c>
      <c r="P117" s="18">
        <f t="shared" si="18"/>
        <v>30</v>
      </c>
      <c r="Q117" s="19" t="s">
        <v>531</v>
      </c>
      <c r="R117" s="20" t="s">
        <v>531</v>
      </c>
      <c r="S117" s="19" t="s">
        <v>531</v>
      </c>
      <c r="T117" s="19">
        <v>15</v>
      </c>
      <c r="U117" s="17" t="s">
        <v>531</v>
      </c>
      <c r="V117" s="20" t="s">
        <v>531</v>
      </c>
      <c r="W117" s="19">
        <v>0</v>
      </c>
      <c r="X117" s="18" t="e">
        <f>P117+R117+T117+V117+W117</f>
        <v>#VALUE!</v>
      </c>
      <c r="Y117" s="18" t="s">
        <v>532</v>
      </c>
      <c r="Z117" s="27" t="s">
        <v>532</v>
      </c>
      <c r="AA117" s="22" t="s">
        <v>533</v>
      </c>
      <c r="AB117" s="9" t="s">
        <v>534</v>
      </c>
      <c r="AC117" s="9" t="s">
        <v>535</v>
      </c>
      <c r="AD117" s="9" t="s">
        <v>536</v>
      </c>
      <c r="AE117" s="12" t="s">
        <v>539</v>
      </c>
      <c r="AF117" s="9" t="s">
        <v>540</v>
      </c>
      <c r="AG117" s="9" t="s">
        <v>537</v>
      </c>
      <c r="AH117" s="9" t="s">
        <v>538</v>
      </c>
    </row>
    <row r="118" spans="1:34" ht="47.25" hidden="1" customHeight="1" x14ac:dyDescent="0.15">
      <c r="A118" s="6"/>
      <c r="B118" s="6" t="s">
        <v>608</v>
      </c>
      <c r="C118" s="6" t="s">
        <v>417</v>
      </c>
      <c r="D118" s="10" t="s">
        <v>607</v>
      </c>
      <c r="E118" s="10" t="s">
        <v>609</v>
      </c>
      <c r="F118" s="6">
        <v>0.95</v>
      </c>
      <c r="G118" s="6">
        <v>19</v>
      </c>
      <c r="H118" s="7">
        <v>41814</v>
      </c>
      <c r="I118" s="7">
        <v>41835</v>
      </c>
      <c r="J118" s="7">
        <v>41838</v>
      </c>
      <c r="K118" s="7">
        <v>41838</v>
      </c>
      <c r="L118" s="8" t="s">
        <v>71</v>
      </c>
      <c r="M118" s="5">
        <v>1</v>
      </c>
      <c r="N118" s="5">
        <v>3</v>
      </c>
      <c r="O118" s="17"/>
      <c r="P118" s="18"/>
      <c r="Q118" s="19"/>
      <c r="R118" s="20"/>
      <c r="S118" s="19"/>
      <c r="T118" s="19"/>
      <c r="U118" s="17"/>
      <c r="V118" s="20"/>
      <c r="W118" s="19"/>
      <c r="X118" s="18"/>
      <c r="Y118" s="18"/>
      <c r="Z118" s="14"/>
      <c r="AA118" s="22" t="s">
        <v>615</v>
      </c>
      <c r="AB118" s="9" t="s">
        <v>610</v>
      </c>
      <c r="AC118" s="9" t="s">
        <v>167</v>
      </c>
      <c r="AD118" s="9" t="s">
        <v>167</v>
      </c>
      <c r="AE118" s="12" t="s">
        <v>611</v>
      </c>
      <c r="AF118" s="9" t="s">
        <v>612</v>
      </c>
      <c r="AG118" s="9" t="s">
        <v>613</v>
      </c>
      <c r="AH118" s="9" t="s">
        <v>614</v>
      </c>
    </row>
    <row r="119" spans="1:34" ht="20.100000000000001" hidden="1" customHeight="1" x14ac:dyDescent="0.15">
      <c r="A119" s="31"/>
      <c r="B119" s="31" t="s">
        <v>562</v>
      </c>
      <c r="C119" s="31" t="s">
        <v>411</v>
      </c>
      <c r="D119" s="33" t="s">
        <v>563</v>
      </c>
      <c r="E119" s="33"/>
      <c r="F119" s="31">
        <v>20</v>
      </c>
      <c r="G119" s="31">
        <v>90</v>
      </c>
      <c r="H119" s="34">
        <v>41845</v>
      </c>
      <c r="I119" s="34">
        <v>41971</v>
      </c>
      <c r="J119" s="31"/>
      <c r="K119" s="31"/>
      <c r="L119" s="31" t="s">
        <v>80</v>
      </c>
      <c r="M119" s="19" t="s">
        <v>555</v>
      </c>
      <c r="N119" s="19" t="s">
        <v>555</v>
      </c>
      <c r="O119" s="19" t="s">
        <v>555</v>
      </c>
      <c r="P119" s="18">
        <f t="shared" si="18"/>
        <v>30</v>
      </c>
      <c r="Q119" s="19" t="s">
        <v>555</v>
      </c>
      <c r="R119" s="20" t="e">
        <f t="shared" ref="R119" si="19">IF(Q119="","",IF(Q119&gt;=92,Q119*0.3,IF(AND(Q119&lt;92,Q119&gt;=85),0.3*(Q119/2),IF(AND(Q119&lt;85,Q119&gt;=75),0.3*(Q119/3),0))))</f>
        <v>#VALUE!</v>
      </c>
      <c r="S119" s="19" t="s">
        <v>240</v>
      </c>
      <c r="T119" s="42">
        <v>15</v>
      </c>
      <c r="U119" s="19" t="s">
        <v>240</v>
      </c>
      <c r="V119" s="20" t="e">
        <f t="shared" ref="V119" si="20">IF(U119="","",IF(C119="大型",IF(U119&gt;=85%,U119*100*0.25,IF(AND(U119&lt;85%,U119&gt;=75%),0.25*(U119*100/2),IF(AND(U119&lt;75%,U119&gt;70%),0.25*(U119*100/3),0))),IF(C119="普通",IF(U119&gt;=90%,U119*100*0.25,IF(AND(U119&lt;90%,U119&gt;=80%),0.25*(U119*100/2),IF(AND(U119&lt;80%,U119&gt;75%),0.25*(U119*100/3),0))),IF(C119="微型",IF(U119&gt;=93%,U119*100*0.25,IF(AND(U119&lt;93%,U119&gt;=83%),0.25*(U119*100/2),IF(AND(U119&lt;83%,U119&gt;78%),0.25*(U119*100/3),0)))))))</f>
        <v>#VALUE!</v>
      </c>
      <c r="W119" s="19"/>
      <c r="X119" s="18" t="e">
        <f t="shared" ref="X119" si="21">P119+R119+T119+V119+W119</f>
        <v>#VALUE!</v>
      </c>
      <c r="Y119" s="19" t="s">
        <v>555</v>
      </c>
      <c r="Z119" s="24" t="s">
        <v>555</v>
      </c>
      <c r="AA119" s="31" t="s">
        <v>564</v>
      </c>
      <c r="AB119" s="31" t="s">
        <v>565</v>
      </c>
      <c r="AC119" s="31"/>
      <c r="AD119" s="33" t="s">
        <v>566</v>
      </c>
      <c r="AE119" s="33" t="s">
        <v>567</v>
      </c>
      <c r="AF119" s="31" t="s">
        <v>568</v>
      </c>
      <c r="AG119" s="31" t="s">
        <v>569</v>
      </c>
      <c r="AH119" s="31" t="s">
        <v>570</v>
      </c>
    </row>
    <row r="120" spans="1:34" ht="20.100000000000001" hidden="1" customHeight="1" x14ac:dyDescent="0.15">
      <c r="A120" s="31"/>
      <c r="B120" s="31" t="s">
        <v>562</v>
      </c>
      <c r="C120" s="31" t="s">
        <v>411</v>
      </c>
      <c r="D120" s="33" t="s">
        <v>571</v>
      </c>
      <c r="E120" s="33"/>
      <c r="F120" s="31"/>
      <c r="G120" s="31"/>
      <c r="H120" s="31"/>
      <c r="I120" s="31"/>
      <c r="J120" s="31"/>
      <c r="K120" s="31"/>
      <c r="L120" s="31" t="s">
        <v>572</v>
      </c>
      <c r="M120" s="31"/>
      <c r="N120" s="31"/>
      <c r="O120" s="35"/>
      <c r="P120" s="18" t="str">
        <f t="shared" si="18"/>
        <v/>
      </c>
      <c r="Q120" s="36"/>
      <c r="R120" s="36"/>
      <c r="S120" s="36"/>
      <c r="T120" s="36"/>
      <c r="U120" s="35"/>
      <c r="V120" s="36"/>
      <c r="W120" s="19"/>
      <c r="X120" s="36"/>
      <c r="Y120" s="37"/>
      <c r="Z120" s="27"/>
      <c r="AA120" s="31"/>
      <c r="AB120" s="31"/>
      <c r="AC120" s="31"/>
      <c r="AD120" s="31"/>
      <c r="AE120" s="33"/>
      <c r="AF120" s="31"/>
      <c r="AG120" s="31" t="s">
        <v>569</v>
      </c>
      <c r="AH120" s="31" t="s">
        <v>570</v>
      </c>
    </row>
    <row r="121" spans="1:34" ht="20.100000000000001" hidden="1" customHeight="1" x14ac:dyDescent="0.15">
      <c r="A121" s="31"/>
      <c r="B121" s="31" t="s">
        <v>597</v>
      </c>
      <c r="C121" s="31" t="s">
        <v>573</v>
      </c>
      <c r="D121" s="33" t="s">
        <v>574</v>
      </c>
      <c r="E121" s="33"/>
      <c r="F121" s="31"/>
      <c r="G121" s="31"/>
      <c r="H121" s="31"/>
      <c r="I121" s="31"/>
      <c r="J121" s="31"/>
      <c r="K121" s="31"/>
      <c r="L121" s="31" t="s">
        <v>572</v>
      </c>
      <c r="M121" s="31"/>
      <c r="N121" s="31"/>
      <c r="O121" s="35"/>
      <c r="P121" s="18" t="str">
        <f t="shared" si="18"/>
        <v/>
      </c>
      <c r="Q121" s="36"/>
      <c r="R121" s="36"/>
      <c r="S121" s="36"/>
      <c r="T121" s="36"/>
      <c r="U121" s="35"/>
      <c r="V121" s="36"/>
      <c r="W121" s="19"/>
      <c r="X121" s="36"/>
      <c r="Y121" s="37"/>
      <c r="Z121" s="27"/>
      <c r="AA121" s="31"/>
      <c r="AB121" s="31"/>
      <c r="AC121" s="31"/>
      <c r="AD121" s="31"/>
      <c r="AE121" s="33"/>
      <c r="AF121" s="31"/>
      <c r="AG121" s="31" t="s">
        <v>598</v>
      </c>
      <c r="AH121" s="31" t="s">
        <v>570</v>
      </c>
    </row>
  </sheetData>
  <autoFilter ref="A2:AH121">
    <filterColumn colId="2">
      <filters>
        <filter val="大型"/>
        <filter val="普通"/>
        <filter val="微型"/>
      </filters>
    </filterColumn>
    <filterColumn colId="3">
      <filters>
        <filter val="CSMAR Solution V3.0"/>
        <filter val="QDB V1.6"/>
        <filter val="QDB V1.7"/>
        <filter val="国泰安iQuant宽终端 V2.0"/>
        <filter val="国泰安QIA宽研究平台 V1.2"/>
        <filter val="国泰安电子商务模拟教学软件 V5.0"/>
        <filter val="国泰安高频数据生产系统V1.5"/>
        <filter val="国泰安经管跨专业综合实践平台V 1.0"/>
        <filter val="国泰安商业保险公司综合业务教学软件V1.0"/>
        <filter val="国泰安商业银行综合业务教学软件 V4.4"/>
        <filter val="国泰安虚拟交易所竞赛管理 V6.2.2"/>
        <filter val="行情实时服务系统1.9"/>
        <filter val="期货投资分析教学系统V2.0"/>
        <filter val="数字化校园V2.5"/>
        <filter val="虚拟仿真实验平台V1.1.2"/>
        <filter val="智能运输规划系统V1.0"/>
        <filter val="综合第三方物流实训平台V4.0"/>
      </filters>
    </filterColumn>
    <filterColumn colId="8">
      <filters>
        <dateGroupItem year="2014" month="5" dateTimeGrouping="month"/>
        <dateGroupItem year="2014" month="6" dateTimeGrouping="month"/>
        <dateGroupItem year="2014" month="7" dateTimeGrouping="month"/>
        <dateGroupItem year="2014" month="8" dateTimeGrouping="month"/>
        <dateGroupItem year="2014" month="9" dateTimeGrouping="month"/>
        <dateGroupItem year="2014" month="10" dateTimeGrouping="month"/>
        <dateGroupItem year="2014" month="11" dateTimeGrouping="month"/>
        <dateGroupItem year="2014" month="12" dateTimeGrouping="month"/>
      </filters>
    </filterColumn>
    <filterColumn colId="10">
      <filters>
        <filter val="/"/>
        <dateGroupItem year="2014" month="7" dateTimeGrouping="month"/>
        <dateGroupItem year="2014" month="8" dateTimeGrouping="month"/>
      </filters>
    </filterColumn>
    <filterColumn colId="11">
      <filters>
        <filter val="已结项"/>
        <filter val="在研"/>
      </filters>
    </filterColumn>
    <sortState ref="A22:AH111">
      <sortCondition descending="1" ref="X2:X121"/>
    </sortState>
  </autoFilter>
  <mergeCells count="3">
    <mergeCell ref="AA1:AH1"/>
    <mergeCell ref="A1:I1"/>
    <mergeCell ref="J1:Z1"/>
  </mergeCells>
  <phoneticPr fontId="1" type="noConversion"/>
  <dataValidations count="4">
    <dataValidation type="list" allowBlank="1" showInputMessage="1" showErrorMessage="1" sqref="L55:L67 L115:L119 L69:L111 L3:L53">
      <formula1>"在研,验收中,已结项"</formula1>
    </dataValidation>
    <dataValidation type="list" allowBlank="1" showInputMessage="1" showErrorMessage="1" sqref="C7:C9">
      <formula1>"大型,普通,微型"</formula1>
    </dataValidation>
    <dataValidation type="list" allowBlank="1" showInputMessage="1" showErrorMessage="1" sqref="C3:C6 C10:C120">
      <formula1>"大型,普通,微型,运维/补丁"</formula1>
    </dataValidation>
    <dataValidation type="list" allowBlank="1" showInputMessage="1" showErrorMessage="1" sqref="L68 L54">
      <formula1>"在研,验收中,已结项,暂停"</formula1>
    </dataValidation>
  </dataValidations>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7"/>
  <sheetViews>
    <sheetView workbookViewId="0">
      <selection activeCell="C27" sqref="C27"/>
    </sheetView>
  </sheetViews>
  <sheetFormatPr defaultRowHeight="13.5" x14ac:dyDescent="0.15"/>
  <sheetData>
    <row r="27" spans="3:3" x14ac:dyDescent="0.15">
      <c r="C27" t="s">
        <v>599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表格填写说明</vt:lpstr>
      <vt:lpstr>2014项目信息表</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2014-08-08T06:09:21Z</dcterms:modified>
</cp:coreProperties>
</file>