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mart-Campus_CS\GX_Educational\2.GX_Educational V1.5\1.Engineering\11.Requirement Management\"/>
    </mc:Choice>
  </mc:AlternateContent>
  <bookViews>
    <workbookView xWindow="240" yWindow="150" windowWidth="9255" windowHeight="3630"/>
  </bookViews>
  <sheets>
    <sheet name="1. 功能性需求状态跟踪表" sheetId="4" r:id="rId1"/>
    <sheet name="2. 非功能性需求跟踪表" sheetId="11" r:id="rId2"/>
  </sheets>
  <definedNames>
    <definedName name="_xlnm._FilterDatabase" localSheetId="0" hidden="1">'1. 功能性需求状态跟踪表'!$A$3:$T$77</definedName>
  </definedNames>
  <calcPr calcId="152511"/>
</workbook>
</file>

<file path=xl/calcChain.xml><?xml version="1.0" encoding="utf-8"?>
<calcChain xmlns="http://schemas.openxmlformats.org/spreadsheetml/2006/main">
  <c r="K28" i="11" l="1"/>
  <c r="K27" i="11"/>
  <c r="K26" i="11"/>
  <c r="K25" i="11"/>
  <c r="K24" i="11"/>
  <c r="K23" i="11"/>
  <c r="K22" i="11"/>
  <c r="J28" i="11"/>
  <c r="J27" i="11"/>
  <c r="J26" i="11"/>
  <c r="J25" i="11"/>
  <c r="J24" i="11"/>
  <c r="J23" i="11"/>
  <c r="J22" i="11"/>
  <c r="I28" i="11"/>
  <c r="I27" i="11"/>
  <c r="I26" i="11"/>
  <c r="I25" i="11"/>
  <c r="I24" i="11"/>
  <c r="I23" i="11"/>
  <c r="I22" i="11"/>
  <c r="H28" i="11"/>
  <c r="H27" i="11"/>
  <c r="H26" i="11"/>
  <c r="H25" i="11"/>
  <c r="H24" i="11"/>
  <c r="H23" i="11"/>
  <c r="H22" i="11"/>
  <c r="G28" i="11"/>
  <c r="G27" i="11"/>
  <c r="G26" i="11"/>
  <c r="G25" i="11"/>
  <c r="G24" i="11"/>
  <c r="G23" i="11"/>
  <c r="G22" i="11"/>
  <c r="F24" i="11"/>
  <c r="F28" i="11"/>
  <c r="F27" i="11"/>
  <c r="F26" i="11"/>
  <c r="F25" i="11"/>
  <c r="F23" i="11"/>
  <c r="F22" i="11"/>
  <c r="G29" i="11" l="1"/>
  <c r="H29" i="11"/>
  <c r="J29" i="11"/>
  <c r="K29" i="11"/>
  <c r="I29" i="11"/>
  <c r="F29" i="11"/>
  <c r="A29" i="11"/>
  <c r="A28" i="11"/>
  <c r="A27" i="11"/>
  <c r="A26" i="11"/>
  <c r="A25" i="11"/>
  <c r="A24" i="11"/>
  <c r="A23" i="11"/>
  <c r="A22" i="11"/>
  <c r="A4" i="11"/>
  <c r="A5" i="11" l="1"/>
  <c r="R77" i="4"/>
  <c r="R76" i="4"/>
  <c r="R75" i="4"/>
  <c r="R74" i="4"/>
  <c r="R73" i="4"/>
  <c r="R72" i="4"/>
  <c r="P77" i="4"/>
  <c r="P76" i="4"/>
  <c r="P75" i="4"/>
  <c r="P74" i="4"/>
  <c r="P73" i="4"/>
  <c r="P72" i="4"/>
  <c r="N77" i="4"/>
  <c r="N76" i="4"/>
  <c r="N75" i="4"/>
  <c r="N74" i="4"/>
  <c r="N73" i="4"/>
  <c r="N72" i="4"/>
  <c r="L77" i="4"/>
  <c r="L76" i="4"/>
  <c r="L75" i="4"/>
  <c r="L74" i="4"/>
  <c r="L73" i="4"/>
  <c r="L72" i="4"/>
  <c r="J77" i="4"/>
  <c r="J76" i="4"/>
  <c r="J75" i="4"/>
  <c r="J74" i="4"/>
  <c r="J73" i="4"/>
  <c r="J72" i="4"/>
  <c r="Q70" i="4"/>
  <c r="Q69" i="4"/>
  <c r="Q68" i="4"/>
  <c r="Q67" i="4"/>
  <c r="Q66" i="4"/>
  <c r="O70" i="4"/>
  <c r="O69" i="4"/>
  <c r="O68" i="4"/>
  <c r="O67" i="4"/>
  <c r="O66" i="4"/>
  <c r="M70" i="4"/>
  <c r="M69" i="4"/>
  <c r="M68" i="4"/>
  <c r="M67" i="4"/>
  <c r="M66" i="4"/>
  <c r="K70" i="4"/>
  <c r="K69" i="4"/>
  <c r="K68" i="4"/>
  <c r="K67" i="4"/>
  <c r="K66" i="4"/>
  <c r="I70" i="4"/>
  <c r="I69" i="4"/>
  <c r="I68" i="4"/>
  <c r="I67" i="4"/>
  <c r="I66" i="4"/>
  <c r="H70" i="4"/>
  <c r="H69" i="4"/>
  <c r="H68" i="4"/>
  <c r="H67" i="4"/>
  <c r="H66" i="4"/>
  <c r="A74" i="4"/>
  <c r="A73" i="4"/>
  <c r="A72" i="4"/>
  <c r="A71" i="4"/>
  <c r="A70" i="4"/>
  <c r="A69" i="4"/>
  <c r="A8" i="11" l="1"/>
  <c r="J64" i="4"/>
  <c r="J65" i="4"/>
  <c r="A9" i="11" l="1"/>
  <c r="A77" i="4"/>
  <c r="A76" i="4"/>
  <c r="A75" i="4"/>
  <c r="R65" i="4"/>
  <c r="R64" i="4"/>
  <c r="P65" i="4"/>
  <c r="P64" i="4"/>
  <c r="N65" i="4"/>
  <c r="N64" i="4"/>
  <c r="Q65" i="4"/>
  <c r="Q64" i="4"/>
  <c r="O65" i="4"/>
  <c r="O64" i="4"/>
  <c r="O71" i="4" s="1"/>
  <c r="M65" i="4"/>
  <c r="M64" i="4"/>
  <c r="K65" i="4"/>
  <c r="K64" i="4"/>
  <c r="K71" i="4" s="1"/>
  <c r="I64" i="4"/>
  <c r="I65" i="4"/>
  <c r="M71" i="4" l="1"/>
  <c r="Q71" i="4"/>
  <c r="A10" i="11"/>
  <c r="I71" i="4"/>
  <c r="L65" i="4"/>
  <c r="H65" i="4"/>
  <c r="A11" i="11" l="1"/>
  <c r="A12" i="11" s="1"/>
  <c r="A4" i="4"/>
  <c r="A64" i="4"/>
  <c r="A65" i="4"/>
  <c r="A66" i="4"/>
  <c r="A67" i="4"/>
  <c r="A68" i="4"/>
  <c r="A13" i="11" l="1"/>
  <c r="A5" i="4"/>
  <c r="A8" i="4" s="1"/>
  <c r="L64" i="4"/>
  <c r="A14" i="11" l="1"/>
  <c r="A19" i="11" s="1"/>
  <c r="A9" i="4"/>
  <c r="H64" i="4"/>
  <c r="H71" i="4" s="1"/>
  <c r="A20" i="11" l="1"/>
  <c r="A10" i="4"/>
  <c r="A11" i="4" l="1"/>
  <c r="A12" i="4" l="1"/>
  <c r="A13" i="4" s="1"/>
  <c r="A16" i="4" s="1"/>
  <c r="A17" i="4" l="1"/>
  <c r="A18" i="4" s="1"/>
  <c r="A19" i="4" l="1"/>
  <c r="A20" i="4" s="1"/>
  <c r="A21" i="4" s="1"/>
  <c r="A24" i="4" s="1"/>
  <c r="A25" i="4" s="1"/>
  <c r="A26" i="4" l="1"/>
  <c r="A27" i="4" s="1"/>
  <c r="A28" i="4" s="1"/>
  <c r="A31" i="4" s="1"/>
  <c r="A32" i="4" s="1"/>
  <c r="A33" i="4" s="1"/>
  <c r="A34" i="4" s="1"/>
  <c r="A35" i="4" s="1"/>
  <c r="A36" i="4" s="1"/>
  <c r="A39" i="4" s="1"/>
  <c r="A40" i="4" s="1"/>
  <c r="A41" i="4" s="1"/>
  <c r="A42" i="4" s="1"/>
  <c r="A43" i="4" s="1"/>
  <c r="A44" i="4" s="1"/>
  <c r="A47" i="4" s="1"/>
  <c r="A48" i="4" s="1"/>
  <c r="A49" i="4" s="1"/>
  <c r="A50" i="4" s="1"/>
  <c r="A51" i="4" s="1"/>
  <c r="A52" i="4" s="1"/>
  <c r="A55" i="4" s="1"/>
  <c r="A56" i="4" s="1"/>
  <c r="A57" i="4" s="1"/>
  <c r="A58" i="4" s="1"/>
  <c r="A59" i="4" s="1"/>
  <c r="A60" i="4" s="1"/>
  <c r="A61" i="4" s="1"/>
  <c r="A62" i="4" s="1"/>
</calcChain>
</file>

<file path=xl/sharedStrings.xml><?xml version="1.0" encoding="utf-8"?>
<sst xmlns="http://schemas.openxmlformats.org/spreadsheetml/2006/main" count="1158" uniqueCount="261">
  <si>
    <t>备注</t>
    <phoneticPr fontId="1" type="noConversion"/>
  </si>
  <si>
    <t>高</t>
  </si>
  <si>
    <t>已完成合计</t>
    <phoneticPr fontId="1" type="noConversion"/>
  </si>
  <si>
    <t>编号</t>
    <phoneticPr fontId="1" type="noConversion"/>
  </si>
  <si>
    <t>业务模块</t>
    <phoneticPr fontId="1" type="noConversion"/>
  </si>
  <si>
    <t>业务单元</t>
    <phoneticPr fontId="1" type="noConversion"/>
  </si>
  <si>
    <t>客户需求优先级</t>
    <phoneticPr fontId="1" type="noConversion"/>
  </si>
  <si>
    <t>需求规格状态</t>
    <phoneticPr fontId="1" type="noConversion"/>
  </si>
  <si>
    <t>产品经理验收时填写</t>
    <phoneticPr fontId="1" type="noConversion"/>
  </si>
  <si>
    <t>产品经理验收时填写</t>
    <phoneticPr fontId="1" type="noConversion"/>
  </si>
  <si>
    <t>基于CRS的系统设计状态</t>
    <phoneticPr fontId="1" type="noConversion"/>
  </si>
  <si>
    <t>需求规格(SRS)编号</t>
    <phoneticPr fontId="1" type="noConversion"/>
  </si>
  <si>
    <t>基于SRS的系统设计状态</t>
    <phoneticPr fontId="1" type="noConversion"/>
  </si>
  <si>
    <t>基于CRS的编码实现状态</t>
    <phoneticPr fontId="1" type="noConversion"/>
  </si>
  <si>
    <t>基于SRS的编码实现状态</t>
    <phoneticPr fontId="1" type="noConversion"/>
  </si>
  <si>
    <t>基于CRS的测试用例状态</t>
    <phoneticPr fontId="1" type="noConversion"/>
  </si>
  <si>
    <t>基于SRS的测试用例状态</t>
    <phoneticPr fontId="1" type="noConversion"/>
  </si>
  <si>
    <t>基于CRS的测试状态</t>
    <phoneticPr fontId="1" type="noConversion"/>
  </si>
  <si>
    <t>基于SRS的测试状态</t>
    <phoneticPr fontId="1" type="noConversion"/>
  </si>
  <si>
    <t>基于CRS的验收状态</t>
    <phoneticPr fontId="1" type="noConversion"/>
  </si>
  <si>
    <t>基于SRS的验收状态</t>
    <phoneticPr fontId="1" type="noConversion"/>
  </si>
  <si>
    <t>1. 客户需求说明书评审通过后初始化；
2. 如果有新增的客户需求，则在变更审批通过后增加需求条目（不能删除需求条目）。
3. 产品经理填写</t>
    <phoneticPr fontId="1" type="noConversion"/>
  </si>
  <si>
    <t>1. 需求规格说明书评审通过且阶段结束后跟踪填写
2. 需求规格同前面第二点
3. 项目经理填写</t>
    <phoneticPr fontId="1" type="noConversion"/>
  </si>
  <si>
    <t>1. 系统设计说明书评审通过且阶段结束后跟踪填写
2. 项目经理填写</t>
    <phoneticPr fontId="1" type="noConversion"/>
  </si>
  <si>
    <t>1. 编码阶段结束后跟踪填写
2. 项目经理填写</t>
    <phoneticPr fontId="1" type="noConversion"/>
  </si>
  <si>
    <t>1. 测试用例评审通过后跟踪填写
2. 项目经理填写</t>
    <phoneticPr fontId="1" type="noConversion"/>
  </si>
  <si>
    <t>1. 测试阶段结束后跟踪填写
2. 项目经理填写</t>
    <phoneticPr fontId="1" type="noConversion"/>
  </si>
  <si>
    <t>填写说明</t>
    <phoneticPr fontId="1" type="noConversion"/>
  </si>
  <si>
    <t>未完成合计</t>
    <phoneticPr fontId="1" type="noConversion"/>
  </si>
  <si>
    <t>说明：在此之前插入行，可以自动统计，不用修改函数</t>
    <phoneticPr fontId="1" type="noConversion"/>
  </si>
  <si>
    <t>客户需求新增-已完成合计</t>
    <phoneticPr fontId="1" type="noConversion"/>
  </si>
  <si>
    <t>客户需求新增-未完成合计</t>
    <phoneticPr fontId="1" type="noConversion"/>
  </si>
  <si>
    <t>客户需求修改-已完成合计</t>
    <phoneticPr fontId="1" type="noConversion"/>
  </si>
  <si>
    <t>客户需求修改-未完成合计</t>
    <phoneticPr fontId="1" type="noConversion"/>
  </si>
  <si>
    <t>客户需求删除-已完成合计</t>
    <phoneticPr fontId="1" type="noConversion"/>
  </si>
  <si>
    <t>客户需求删除-未完成</t>
    <phoneticPr fontId="1" type="noConversion"/>
  </si>
  <si>
    <t>需求规格新增-已完成合计</t>
    <phoneticPr fontId="1" type="noConversion"/>
  </si>
  <si>
    <t>需求规格新增-未完成合计</t>
    <phoneticPr fontId="1" type="noConversion"/>
  </si>
  <si>
    <t>需求规格修改-已完成合计</t>
    <phoneticPr fontId="1" type="noConversion"/>
  </si>
  <si>
    <t>需求规格修改-未完成合计</t>
    <phoneticPr fontId="1" type="noConversion"/>
  </si>
  <si>
    <t>需求规格删除-已完成合计</t>
    <phoneticPr fontId="1" type="noConversion"/>
  </si>
  <si>
    <t>需求规格删除-未完成合计</t>
    <phoneticPr fontId="1" type="noConversion"/>
  </si>
  <si>
    <t>已完成</t>
  </si>
  <si>
    <t>非功能性需求跟踪表--以评审通过的/基线的《客户需求说明书》为基准</t>
    <phoneticPr fontId="1" type="noConversion"/>
  </si>
  <si>
    <t>非功能性需求类型</t>
    <phoneticPr fontId="1" type="noConversion"/>
  </si>
  <si>
    <t>非功能性需求详细描述</t>
    <phoneticPr fontId="1" type="noConversion"/>
  </si>
  <si>
    <t>非功能性客户需求(NCRS)编号</t>
    <phoneticPr fontId="1" type="noConversion"/>
  </si>
  <si>
    <t>优先级</t>
    <phoneticPr fontId="1" type="noConversion"/>
  </si>
  <si>
    <t>1. 需求规格说明书评审通过且阶段结束后跟踪填写
2. 需求规格同前面第二点
3. 项目经理填写</t>
    <phoneticPr fontId="13" type="noConversion"/>
  </si>
  <si>
    <t>1. 系统设计说明书评审通过且阶段结束后跟踪填写
2. 项目经理填写</t>
    <phoneticPr fontId="13" type="noConversion"/>
  </si>
  <si>
    <t>1. 编码阶段结束后跟踪填写
2. 项目经理填写</t>
    <phoneticPr fontId="13" type="noConversion"/>
  </si>
  <si>
    <t>1. 测试用例评审通过后跟踪填写
2. 项目经理填写</t>
    <phoneticPr fontId="13" type="noConversion"/>
  </si>
  <si>
    <t>1. 测试阶段结束后跟踪填写
2. 项目经理填写</t>
    <phoneticPr fontId="13" type="noConversion"/>
  </si>
  <si>
    <t>产品经理验收时填写</t>
    <phoneticPr fontId="13" type="noConversion"/>
  </si>
  <si>
    <t>是否完成了非功能性需求的设计</t>
    <phoneticPr fontId="1" type="noConversion"/>
  </si>
  <si>
    <t>是否完成了非功能性需求的实现</t>
    <phoneticPr fontId="1" type="noConversion"/>
  </si>
  <si>
    <t>是否完成了非功能性需求的需求规格分析</t>
    <phoneticPr fontId="1" type="noConversion"/>
  </si>
  <si>
    <t>是否完成了非功能性需求的用例设计</t>
    <phoneticPr fontId="1" type="noConversion"/>
  </si>
  <si>
    <t>是否完成且通过了非功能性需求的测试</t>
    <phoneticPr fontId="1" type="noConversion"/>
  </si>
  <si>
    <t>是否完成且通过了非功能性需求的验收</t>
    <phoneticPr fontId="1" type="noConversion"/>
  </si>
  <si>
    <t>原需求已完成合计</t>
    <phoneticPr fontId="1" type="noConversion"/>
  </si>
  <si>
    <t>原需求未完成合计</t>
    <phoneticPr fontId="1" type="noConversion"/>
  </si>
  <si>
    <t>需求新增-已完成合计</t>
    <phoneticPr fontId="1" type="noConversion"/>
  </si>
  <si>
    <t>需求新增-未完成合计</t>
    <phoneticPr fontId="1" type="noConversion"/>
  </si>
  <si>
    <t>需求修改-已完成合计</t>
    <phoneticPr fontId="1" type="noConversion"/>
  </si>
  <si>
    <t>需求删除-已完成合计</t>
    <phoneticPr fontId="1" type="noConversion"/>
  </si>
  <si>
    <t>需求修改-未完成合计</t>
    <phoneticPr fontId="1" type="noConversion"/>
  </si>
  <si>
    <t>需求删除-未完成</t>
    <phoneticPr fontId="1" type="noConversion"/>
  </si>
  <si>
    <t>原需求已完成</t>
  </si>
  <si>
    <t>需求修改-已完成</t>
  </si>
  <si>
    <t>需求跟踪矩阵--以评审通过的/基线的《客户需求说明书》或需求列表为基准</t>
    <phoneticPr fontId="1" type="noConversion"/>
  </si>
  <si>
    <t>里程碑</t>
    <phoneticPr fontId="1" type="noConversion"/>
  </si>
  <si>
    <t>产品业务可重用情况</t>
    <phoneticPr fontId="1" type="noConversion"/>
  </si>
  <si>
    <t>可重用已有</t>
  </si>
  <si>
    <t>参数设置</t>
    <phoneticPr fontId="1" type="noConversion"/>
  </si>
  <si>
    <t>出版社管理</t>
    <phoneticPr fontId="1" type="noConversion"/>
  </si>
  <si>
    <t>教材库管理</t>
    <phoneticPr fontId="1" type="noConversion"/>
  </si>
  <si>
    <t>教材申报</t>
    <phoneticPr fontId="1" type="noConversion"/>
  </si>
  <si>
    <t>学生确认订购教材时间设置</t>
    <phoneticPr fontId="1" type="noConversion"/>
  </si>
  <si>
    <t>调整学生订购教材</t>
    <phoneticPr fontId="1" type="noConversion"/>
  </si>
  <si>
    <t>教材征订</t>
    <phoneticPr fontId="1" type="noConversion"/>
  </si>
  <si>
    <t>教材征订</t>
    <phoneticPr fontId="1" type="noConversion"/>
  </si>
  <si>
    <t>教材发放</t>
    <phoneticPr fontId="1" type="noConversion"/>
  </si>
  <si>
    <t>学生禁领设置</t>
    <phoneticPr fontId="1" type="noConversion"/>
  </si>
  <si>
    <t>教师用书发放</t>
    <phoneticPr fontId="1" type="noConversion"/>
  </si>
  <si>
    <t>学生用书查询</t>
    <phoneticPr fontId="1" type="noConversion"/>
  </si>
  <si>
    <t>供应商结算</t>
    <phoneticPr fontId="1" type="noConversion"/>
  </si>
  <si>
    <t>学期教材汇总</t>
    <phoneticPr fontId="1" type="noConversion"/>
  </si>
  <si>
    <t>自动排课</t>
  </si>
  <si>
    <t>考试安排</t>
  </si>
  <si>
    <t>课表编排</t>
    <phoneticPr fontId="1" type="noConversion"/>
  </si>
  <si>
    <t>辅助排课</t>
    <phoneticPr fontId="1" type="noConversion"/>
  </si>
  <si>
    <t>发布课表</t>
    <phoneticPr fontId="1" type="noConversion"/>
  </si>
  <si>
    <t>专业禁排设置</t>
    <phoneticPr fontId="1" type="noConversion"/>
  </si>
  <si>
    <t>教室禁排设置</t>
    <phoneticPr fontId="1" type="noConversion"/>
  </si>
  <si>
    <t>课程固排禁排设置</t>
    <phoneticPr fontId="1" type="noConversion"/>
  </si>
  <si>
    <t>教师固排禁排设置</t>
    <phoneticPr fontId="1" type="noConversion"/>
  </si>
  <si>
    <t>参数设置</t>
  </si>
  <si>
    <t>分制设置</t>
    <phoneticPr fontId="1" type="noConversion"/>
  </si>
  <si>
    <t>绩点计算办法</t>
    <phoneticPr fontId="1" type="noConversion"/>
  </si>
  <si>
    <t>特殊成绩类别</t>
  </si>
  <si>
    <t>补考成绩审核方法</t>
    <phoneticPr fontId="1" type="noConversion"/>
  </si>
  <si>
    <t>成绩导入</t>
    <phoneticPr fontId="1" type="noConversion"/>
  </si>
  <si>
    <t>课程历史成绩导入</t>
    <phoneticPr fontId="1" type="noConversion"/>
  </si>
  <si>
    <t>环节历史成绩导入</t>
    <phoneticPr fontId="1" type="noConversion"/>
  </si>
  <si>
    <t>补考成绩录入</t>
    <phoneticPr fontId="1" type="noConversion"/>
  </si>
  <si>
    <t>成绩录入人</t>
    <phoneticPr fontId="1" type="noConversion"/>
  </si>
  <si>
    <t>录入课程成绩</t>
  </si>
  <si>
    <t>参数设置</t>
    <phoneticPr fontId="1" type="noConversion"/>
  </si>
  <si>
    <t>考试批次</t>
    <phoneticPr fontId="1" type="noConversion"/>
  </si>
  <si>
    <t>考试数据</t>
    <phoneticPr fontId="1" type="noConversion"/>
  </si>
  <si>
    <t>确认考试课程</t>
    <phoneticPr fontId="1" type="noConversion"/>
  </si>
  <si>
    <t>学生申请缓考时间控制</t>
    <phoneticPr fontId="1" type="noConversion"/>
  </si>
  <si>
    <t>确认缓考学生</t>
    <phoneticPr fontId="1" type="noConversion"/>
  </si>
  <si>
    <t>设置补考规定</t>
    <phoneticPr fontId="1" type="noConversion"/>
  </si>
  <si>
    <t>确认补考学生</t>
    <phoneticPr fontId="1" type="noConversion"/>
  </si>
  <si>
    <t>课程特殊要求设置</t>
    <phoneticPr fontId="1" type="noConversion"/>
  </si>
  <si>
    <t>监考人员特殊要求设置</t>
    <phoneticPr fontId="1" type="noConversion"/>
  </si>
  <si>
    <t>手动排考</t>
    <phoneticPr fontId="1" type="noConversion"/>
  </si>
  <si>
    <t>发布考试安排</t>
    <phoneticPr fontId="1" type="noConversion"/>
  </si>
  <si>
    <t>考试查询</t>
    <phoneticPr fontId="1" type="noConversion"/>
  </si>
  <si>
    <t>按时间区段查询</t>
    <phoneticPr fontId="1" type="noConversion"/>
  </si>
  <si>
    <t>查看考场安排</t>
    <phoneticPr fontId="1" type="noConversion"/>
  </si>
  <si>
    <t>查看监考安排</t>
    <phoneticPr fontId="1" type="noConversion"/>
  </si>
  <si>
    <t>查看考生名单</t>
    <phoneticPr fontId="1" type="noConversion"/>
  </si>
  <si>
    <t>流程管理</t>
    <phoneticPr fontId="1" type="noConversion"/>
  </si>
  <si>
    <t>流程管理</t>
    <phoneticPr fontId="1" type="noConversion"/>
  </si>
  <si>
    <t>设置培养方案</t>
    <phoneticPr fontId="1" type="noConversion"/>
  </si>
  <si>
    <t>培养方案提交</t>
    <phoneticPr fontId="1" type="noConversion"/>
  </si>
  <si>
    <t>培养方案审核</t>
    <phoneticPr fontId="1" type="noConversion"/>
  </si>
  <si>
    <t>培养方案发布</t>
    <phoneticPr fontId="1" type="noConversion"/>
  </si>
  <si>
    <t>供应商管理</t>
    <phoneticPr fontId="1" type="noConversion"/>
  </si>
  <si>
    <t>教材申报</t>
    <phoneticPr fontId="1" type="noConversion"/>
  </si>
  <si>
    <t>教师确认教材时间控制</t>
    <phoneticPr fontId="1" type="noConversion"/>
  </si>
  <si>
    <t>课程可选教材范围设置</t>
    <phoneticPr fontId="1" type="noConversion"/>
  </si>
  <si>
    <t>确认课程申报教材</t>
    <phoneticPr fontId="1" type="noConversion"/>
  </si>
  <si>
    <t>查询申报结果</t>
    <phoneticPr fontId="1" type="noConversion"/>
  </si>
  <si>
    <t>教材征订查询</t>
    <phoneticPr fontId="1" type="noConversion"/>
  </si>
  <si>
    <t>学生用书发放</t>
    <phoneticPr fontId="1" type="noConversion"/>
  </si>
  <si>
    <t>教师用书查询</t>
    <phoneticPr fontId="1" type="noConversion"/>
  </si>
  <si>
    <t>教材结算</t>
    <phoneticPr fontId="1" type="noConversion"/>
  </si>
  <si>
    <t>学生用书结算</t>
    <phoneticPr fontId="1" type="noConversion"/>
  </si>
  <si>
    <t>考试管理</t>
    <phoneticPr fontId="1" type="noConversion"/>
  </si>
  <si>
    <t>考试安排表</t>
    <phoneticPr fontId="1" type="noConversion"/>
  </si>
  <si>
    <t>监考安排表</t>
  </si>
  <si>
    <t>教材信息</t>
    <phoneticPr fontId="1" type="noConversion"/>
  </si>
  <si>
    <t>考试安排</t>
    <phoneticPr fontId="1" type="noConversion"/>
  </si>
  <si>
    <t>申请缓考</t>
    <phoneticPr fontId="1" type="noConversion"/>
  </si>
  <si>
    <t>考试安排表</t>
  </si>
  <si>
    <t>领取教材信息</t>
    <phoneticPr fontId="1" type="noConversion"/>
  </si>
  <si>
    <t>教材订购情况</t>
    <phoneticPr fontId="1" type="noConversion"/>
  </si>
  <si>
    <t>迭代一</t>
    <phoneticPr fontId="1" type="noConversion"/>
  </si>
  <si>
    <t>迭代二</t>
    <phoneticPr fontId="1" type="noConversion"/>
  </si>
  <si>
    <t>迭代三</t>
    <phoneticPr fontId="1" type="noConversion"/>
  </si>
  <si>
    <t>迭代四</t>
    <phoneticPr fontId="1" type="noConversion"/>
  </si>
  <si>
    <t>将来产品级重用</t>
  </si>
  <si>
    <t>系统关键数据的存储和传输，应进行加密，比如用户的密码，应以密文方式存储。</t>
  </si>
  <si>
    <t>系统在设计上充分考虑防止SQL注入攻击，做好冗余和备份措施，保证系统数据的安全性、可靠性和数据传输的服务质量。</t>
  </si>
  <si>
    <t>所有对互联网公开的网页，必须防止Html以及js脚本注入。</t>
  </si>
  <si>
    <t>系统所有需授权的功能点，需进行用户权限验证，没有权限的用户不进访问或使用该功能。</t>
  </si>
  <si>
    <t>系统关键组件，要进行签名验证，防止第三方篡改或注入程序。</t>
  </si>
  <si>
    <t>系统用户的访问、操作，都需要日志记录。</t>
  </si>
  <si>
    <t>在硬件满足性能要求的情况下，程序部署只能依赖环境的操作系统，需不依赖环境的硬件型号。</t>
  </si>
  <si>
    <t>系统运行要无时间限制，需要保证7*24小时正常运行。</t>
  </si>
  <si>
    <t>系统要有较高的稳定性，不能因日常数据的积累（如系统日志、数据存储增长）而产生错误。</t>
  </si>
  <si>
    <t>系统要有从单个访问实例产生的错误中恢复的能力，即某个用户的操作发生异常时，不能影响其它用户，以及系统整体的效能。</t>
  </si>
  <si>
    <t>支持数据存储设备的软硬件升级，以及数据存储软件的版本升级。</t>
  </si>
  <si>
    <t>在不改变系统总体构架的情况下，能迅速接入新开发的或集成第三方系统的应用。</t>
  </si>
  <si>
    <t>系统升级时，必须保证软件新旧版本的平稳过渡，保证数据库结构可迁移；保证主机系统、网络系统在将来能够顺利扩容，且不影响正常的生产运行。</t>
  </si>
  <si>
    <t>兼容性需求</t>
    <phoneticPr fontId="1" type="noConversion"/>
  </si>
  <si>
    <t>安全性需求</t>
    <phoneticPr fontId="13" type="noConversion"/>
  </si>
  <si>
    <t>可移植性需求</t>
    <phoneticPr fontId="13" type="noConversion"/>
  </si>
  <si>
    <t>可靠性需求</t>
    <phoneticPr fontId="13" type="noConversion"/>
  </si>
  <si>
    <t>可扩展性需求</t>
    <phoneticPr fontId="13" type="noConversion"/>
  </si>
  <si>
    <t>中</t>
  </si>
  <si>
    <t>满足可在主流及校方常用服务器操作系统使用需求，包括：WIN2003、Ubuntu 15、CentOS 6及以上</t>
    <phoneticPr fontId="1" type="noConversion"/>
  </si>
  <si>
    <t>满足可在主流及校方常用操作系统使用需求，包括：WIN7及以上</t>
    <phoneticPr fontId="1" type="noConversion"/>
  </si>
  <si>
    <t>满足可在主流及校方常用浏览器使用需求，包括：IE10及以上、CHROME 50.X及以上、FIRFOX 50及以上</t>
    <phoneticPr fontId="1" type="noConversion"/>
  </si>
  <si>
    <t>满足可在主流及校方常用分辨率使用需求，包括：1440*900、1600*900、1920*1080</t>
    <phoneticPr fontId="1" type="noConversion"/>
  </si>
  <si>
    <t>/</t>
    <phoneticPr fontId="1" type="noConversion"/>
  </si>
  <si>
    <t>客户需求编号</t>
    <phoneticPr fontId="1" type="noConversion"/>
  </si>
  <si>
    <t>客户需求修改-已完成</t>
  </si>
  <si>
    <t>V1.5_CR001</t>
    <phoneticPr fontId="1" type="noConversion"/>
  </si>
  <si>
    <t>V1.5_CR002</t>
  </si>
  <si>
    <t>V1.5_CR003</t>
  </si>
  <si>
    <t>V1.5_CR004</t>
  </si>
  <si>
    <t>V1.5_CR005</t>
  </si>
  <si>
    <t>V1.5_CR006</t>
  </si>
  <si>
    <t>V1.5_CR007</t>
  </si>
  <si>
    <t>V1.5_CR008</t>
  </si>
  <si>
    <t>V1.5_CR009</t>
  </si>
  <si>
    <t>V1.5_CR010</t>
  </si>
  <si>
    <t>V1.5_CR011</t>
  </si>
  <si>
    <t>V1.5_CR012</t>
  </si>
  <si>
    <t>V1.5_CR013</t>
  </si>
  <si>
    <t>V1.5_CR014</t>
  </si>
  <si>
    <t>V1.5_CR015</t>
  </si>
  <si>
    <t>V1.5_CR016</t>
  </si>
  <si>
    <t>V1.5_CR017</t>
  </si>
  <si>
    <t>V1.5_CR018</t>
  </si>
  <si>
    <t>V1.5_CR019</t>
  </si>
  <si>
    <t>V1.5_CR020</t>
  </si>
  <si>
    <t>V1.5_CR021</t>
  </si>
  <si>
    <t>V1.5_CR022</t>
  </si>
  <si>
    <t>V1.5_CR023</t>
  </si>
  <si>
    <t>V1.5_CR024</t>
  </si>
  <si>
    <t>V1.5_CR025</t>
  </si>
  <si>
    <t>V1.5_CR026</t>
  </si>
  <si>
    <t>V1.5_CR027</t>
  </si>
  <si>
    <t>V1.5_CR028</t>
  </si>
  <si>
    <t>V1.5_CR029</t>
  </si>
  <si>
    <t>V1.5_CR030</t>
  </si>
  <si>
    <t>V1.5_CR031</t>
  </si>
  <si>
    <t>V1.5_CR032</t>
  </si>
  <si>
    <t>V1.5_CR033</t>
  </si>
  <si>
    <t>V1.5_CR034</t>
  </si>
  <si>
    <t>V1.5_CR035</t>
  </si>
  <si>
    <t>V1.5_CR036</t>
  </si>
  <si>
    <t>V1.5_CR037</t>
  </si>
  <si>
    <t>V1.5_CR038</t>
  </si>
  <si>
    <t>V1.5_CR039</t>
  </si>
  <si>
    <t>V1.5_CR040</t>
  </si>
  <si>
    <t>V1.5_CR041</t>
  </si>
  <si>
    <t>V1.5_CR042</t>
  </si>
  <si>
    <t>V1.5_CR043</t>
  </si>
  <si>
    <t>V1.5_CR044</t>
  </si>
  <si>
    <t>V1.5_CR045</t>
  </si>
  <si>
    <t>V1.5_CR046</t>
  </si>
  <si>
    <t>V1.5_CR047</t>
  </si>
  <si>
    <t>V1.5_CR048</t>
  </si>
  <si>
    <t>V1.5_CR049</t>
  </si>
  <si>
    <t>V1.5_CR050</t>
  </si>
  <si>
    <t>V1.5_CR051</t>
  </si>
  <si>
    <t>V1.5_CR052</t>
  </si>
  <si>
    <t>V1.5_CR053</t>
  </si>
  <si>
    <t>V1.5_CR054</t>
  </si>
  <si>
    <t>V1.5_CR055</t>
  </si>
  <si>
    <t>V1.5_CR056</t>
  </si>
  <si>
    <t>V1.5_CR057</t>
  </si>
  <si>
    <t>V1.5_CR058</t>
  </si>
  <si>
    <t>V1.5_CR059</t>
  </si>
  <si>
    <t>V1.5_NCR001</t>
    <phoneticPr fontId="13" type="noConversion"/>
  </si>
  <si>
    <t>V1.5_NCR002</t>
  </si>
  <si>
    <t>V1.5_NCR003</t>
  </si>
  <si>
    <t>V1.5_NCR004</t>
  </si>
  <si>
    <t>V1.5_NCR005</t>
  </si>
  <si>
    <t>V1.5_NCR006</t>
  </si>
  <si>
    <t>V1.5_NCR007</t>
  </si>
  <si>
    <t>V1.5_NCR008</t>
  </si>
  <si>
    <t>V1.5_NCR009</t>
  </si>
  <si>
    <t>V1.5_NCR010</t>
  </si>
  <si>
    <t>V1.5_NCR011</t>
  </si>
  <si>
    <t>V1.5_NCR012</t>
  </si>
  <si>
    <t>V1.5_NCR013</t>
  </si>
  <si>
    <t>V1.5_NCR014</t>
  </si>
  <si>
    <t>V1.5_NCR015</t>
  </si>
  <si>
    <t>V1.5_NCR016</t>
  </si>
  <si>
    <t>V1.5_NCR017</t>
  </si>
  <si>
    <t>需求规格修改-已完成</t>
  </si>
  <si>
    <t>客户需求新增-已完成</t>
  </si>
  <si>
    <t>需求规格新增-已完成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</si>
</sst>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i/>
      <sz val="10"/>
      <color rgb="FF0066FF"/>
      <name val="宋体"/>
      <family val="3"/>
      <charset val="134"/>
    </font>
    <font>
      <sz val="10"/>
      <color rgb="FF0066FF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indexed="9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>
      <alignment vertical="center"/>
    </xf>
  </cellStyleXfs>
  <cellXfs count="79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wrapText="1"/>
      <protection locked="0"/>
    </xf>
    <xf numFmtId="0" fontId="8" fillId="7" borderId="1" xfId="0" applyFont="1" applyFill="1" applyBorder="1" applyAlignment="1" applyProtection="1">
      <alignment horizont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 applyProtection="1">
      <alignment horizontal="center" wrapText="1"/>
      <protection locked="0"/>
    </xf>
    <xf numFmtId="0" fontId="10" fillId="8" borderId="11" xfId="0" applyFont="1" applyFill="1" applyBorder="1" applyAlignment="1" applyProtection="1">
      <alignment horizontal="center" vertical="center" wrapText="1"/>
      <protection locked="0"/>
    </xf>
    <xf numFmtId="0" fontId="8" fillId="9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11" fillId="9" borderId="1" xfId="0" applyFont="1" applyFill="1" applyBorder="1" applyAlignment="1" applyProtection="1">
      <alignment horizontal="center" wrapText="1"/>
      <protection locked="0"/>
    </xf>
    <xf numFmtId="0" fontId="11" fillId="9" borderId="11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 applyProtection="1">
      <alignment horizontal="center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11" fillId="9" borderId="11" xfId="0" applyFont="1" applyFill="1" applyBorder="1" applyAlignment="1" applyProtection="1">
      <alignment horizontal="center" wrapText="1"/>
      <protection locked="0"/>
    </xf>
    <xf numFmtId="0" fontId="8" fillId="8" borderId="11" xfId="0" applyFont="1" applyFill="1" applyBorder="1" applyAlignment="1" applyProtection="1">
      <alignment horizontal="center" wrapText="1"/>
      <protection locked="0"/>
    </xf>
    <xf numFmtId="0" fontId="8" fillId="2" borderId="11" xfId="0" applyFont="1" applyFill="1" applyBorder="1" applyAlignment="1" applyProtection="1">
      <alignment horizont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66CCFF"/>
      <color rgb="FFDED1FD"/>
      <color rgb="FF33CCCC"/>
      <color rgb="FF009999"/>
      <color rgb="FFFDFED0"/>
      <color rgb="FF0066FF"/>
      <color rgb="FFCCFFFF"/>
      <color rgb="FFD3E6F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客户需求及需求规格变更分布图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'1. 功能性需求状态跟踪表'!$C$64</c:f>
              <c:strCache>
                <c:ptCount val="1"/>
                <c:pt idx="0">
                  <c:v>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功能性需求状态跟踪表'!$H$64:$R$64</c:f>
              <c:numCache>
                <c:formatCode>General</c:formatCode>
                <c:ptCount val="11"/>
                <c:pt idx="0">
                  <c:v>0</c:v>
                </c:pt>
                <c:pt idx="1">
                  <c:v>59</c:v>
                </c:pt>
                <c:pt idx="2">
                  <c:v>52</c:v>
                </c:pt>
                <c:pt idx="3">
                  <c:v>59</c:v>
                </c:pt>
                <c:pt idx="4">
                  <c:v>46</c:v>
                </c:pt>
                <c:pt idx="5">
                  <c:v>59</c:v>
                </c:pt>
                <c:pt idx="6">
                  <c:v>56</c:v>
                </c:pt>
                <c:pt idx="7">
                  <c:v>52</c:v>
                </c:pt>
                <c:pt idx="8">
                  <c:v>54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</c:ser>
        <c:ser>
          <c:idx val="1"/>
          <c:order val="1"/>
          <c:tx>
            <c:strRef>
              <c:f>'1. 功能性需求状态跟踪表'!$C$65</c:f>
              <c:strCache>
                <c:ptCount val="1"/>
                <c:pt idx="0">
                  <c:v>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功能性需求状态跟踪表'!$H$65:$R$65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'1. 功能性需求状态跟踪表'!$C$66</c:f>
              <c:strCache>
                <c:ptCount val="1"/>
                <c:pt idx="0">
                  <c:v>客户需求新增-已完成合计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功能性需求状态跟踪表'!$H$66:$R$66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2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'1. 功能性需求状态跟踪表'!$C$67</c:f>
              <c:strCache>
                <c:ptCount val="1"/>
                <c:pt idx="0">
                  <c:v>客户需求新增-未完成合计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功能性需求状态跟踪表'!$H$67:$R$67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'1. 功能性需求状态跟踪表'!$C$68</c:f>
              <c:strCache>
                <c:ptCount val="1"/>
                <c:pt idx="0">
                  <c:v>客户需求修改-已完成合计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功能性需求状态跟踪表'!$H$68:$R$68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5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'1. 功能性需求状态跟踪表'!$C$75</c:f>
              <c:strCache>
                <c:ptCount val="1"/>
                <c:pt idx="0">
                  <c:v>需求规格修改-未完成合计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功能性需求状态跟踪表'!$H$75:$R$75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'1. 功能性需求状态跟踪表'!$C$76</c:f>
              <c:strCache>
                <c:ptCount val="1"/>
                <c:pt idx="0">
                  <c:v>需求规格删除-已完成合计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功能性需求状态跟踪表'!$H$76:$R$76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'1. 功能性需求状态跟踪表'!$C$77</c:f>
              <c:strCache>
                <c:ptCount val="1"/>
                <c:pt idx="0">
                  <c:v>需求规格删除-未完成合计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功能性需求状态跟踪表'!$H$77:$R$77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-1394186512"/>
        <c:axId val="-1394193040"/>
        <c:axId val="0"/>
      </c:bar3DChart>
      <c:catAx>
        <c:axId val="-139418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394193040"/>
        <c:crosses val="autoZero"/>
        <c:auto val="1"/>
        <c:lblAlgn val="ctr"/>
        <c:lblOffset val="100"/>
        <c:noMultiLvlLbl val="0"/>
      </c:catAx>
      <c:valAx>
        <c:axId val="-139419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39418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77</xdr:row>
      <xdr:rowOff>0</xdr:rowOff>
    </xdr:from>
    <xdr:to>
      <xdr:col>3</xdr:col>
      <xdr:colOff>171450</xdr:colOff>
      <xdr:row>78</xdr:row>
      <xdr:rowOff>53009</xdr:rowOff>
    </xdr:to>
    <xdr:pic>
      <xdr:nvPicPr>
        <xdr:cNvPr id="2115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203311125"/>
          <a:ext cx="1714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78</xdr:row>
      <xdr:rowOff>9526</xdr:rowOff>
    </xdr:from>
    <xdr:to>
      <xdr:col>11</xdr:col>
      <xdr:colOff>19050</xdr:colOff>
      <xdr:row>104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2</xdr:col>
      <xdr:colOff>171450</xdr:colOff>
      <xdr:row>30</xdr:row>
      <xdr:rowOff>53009</xdr:rowOff>
    </xdr:to>
    <xdr:pic>
      <xdr:nvPicPr>
        <xdr:cNvPr id="2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0" y="15906750"/>
          <a:ext cx="171450" cy="338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showGridLines="0" tabSelected="1" zoomScaleNormal="100" workbookViewId="0">
      <pane ySplit="3" topLeftCell="A4" activePane="bottomLeft" state="frozen"/>
      <selection pane="bottomLeft" activeCell="P93" sqref="P93"/>
    </sheetView>
  </sheetViews>
  <sheetFormatPr defaultRowHeight="12"/>
  <cols>
    <col min="1" max="1" width="2.875" style="9" customWidth="1"/>
    <col min="2" max="2" width="8.375" style="9" customWidth="1"/>
    <col min="3" max="3" width="14.125" style="10" customWidth="1"/>
    <col min="4" max="4" width="22.625" style="10" customWidth="1"/>
    <col min="5" max="5" width="10.625" style="10" customWidth="1"/>
    <col min="6" max="6" width="7.5" style="10" customWidth="1"/>
    <col min="7" max="7" width="10.5" style="10" customWidth="1"/>
    <col min="8" max="18" width="10.125" style="9" customWidth="1"/>
    <col min="19" max="20" width="9.625" style="9" customWidth="1"/>
    <col min="21" max="16384" width="9" style="9"/>
  </cols>
  <sheetData>
    <row r="1" spans="1:20" ht="26.1" customHeight="1">
      <c r="A1" s="65" t="s">
        <v>70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7"/>
    </row>
    <row r="2" spans="1:20" ht="49.5" customHeight="1">
      <c r="A2" s="22" t="s">
        <v>27</v>
      </c>
      <c r="B2" s="60" t="s">
        <v>21</v>
      </c>
      <c r="C2" s="62"/>
      <c r="D2" s="62"/>
      <c r="E2" s="62"/>
      <c r="F2" s="61"/>
      <c r="G2" s="58" t="s">
        <v>22</v>
      </c>
      <c r="H2" s="59"/>
      <c r="I2" s="58" t="s">
        <v>23</v>
      </c>
      <c r="J2" s="59"/>
      <c r="K2" s="58" t="s">
        <v>24</v>
      </c>
      <c r="L2" s="59"/>
      <c r="M2" s="58" t="s">
        <v>25</v>
      </c>
      <c r="N2" s="59"/>
      <c r="O2" s="58" t="s">
        <v>26</v>
      </c>
      <c r="P2" s="59"/>
      <c r="Q2" s="60" t="s">
        <v>8</v>
      </c>
      <c r="R2" s="61"/>
      <c r="S2" s="25" t="s">
        <v>9</v>
      </c>
      <c r="T2" s="21"/>
    </row>
    <row r="3" spans="1:20" s="10" customFormat="1" ht="26.1" customHeight="1">
      <c r="A3" s="22" t="s">
        <v>3</v>
      </c>
      <c r="B3" s="41" t="s">
        <v>71</v>
      </c>
      <c r="C3" s="23" t="s">
        <v>4</v>
      </c>
      <c r="D3" s="23" t="s">
        <v>5</v>
      </c>
      <c r="E3" s="23" t="s">
        <v>180</v>
      </c>
      <c r="F3" s="23" t="s">
        <v>6</v>
      </c>
      <c r="G3" s="23" t="s">
        <v>11</v>
      </c>
      <c r="H3" s="23" t="s">
        <v>7</v>
      </c>
      <c r="I3" s="23" t="s">
        <v>10</v>
      </c>
      <c r="J3" s="23" t="s">
        <v>12</v>
      </c>
      <c r="K3" s="23" t="s">
        <v>13</v>
      </c>
      <c r="L3" s="23" t="s">
        <v>14</v>
      </c>
      <c r="M3" s="23" t="s">
        <v>15</v>
      </c>
      <c r="N3" s="23" t="s">
        <v>16</v>
      </c>
      <c r="O3" s="23" t="s">
        <v>17</v>
      </c>
      <c r="P3" s="23" t="s">
        <v>18</v>
      </c>
      <c r="Q3" s="23" t="s">
        <v>19</v>
      </c>
      <c r="R3" s="23" t="s">
        <v>20</v>
      </c>
      <c r="S3" s="23" t="s">
        <v>72</v>
      </c>
      <c r="T3" s="24" t="s">
        <v>0</v>
      </c>
    </row>
    <row r="4" spans="1:20" s="8" customFormat="1" ht="27.75" customHeight="1">
      <c r="A4" s="2">
        <f t="shared" ref="A4:A68" ca="1" si="0">IF(ISBLANK(D4),"-",COUNT(OFFSET(A$3,0,0,ROW()-ROW(A$3)))+1)</f>
        <v>1</v>
      </c>
      <c r="B4" s="68" t="s">
        <v>151</v>
      </c>
      <c r="C4" s="63" t="s">
        <v>90</v>
      </c>
      <c r="D4" s="49" t="s">
        <v>88</v>
      </c>
      <c r="E4" s="5" t="s">
        <v>182</v>
      </c>
      <c r="F4" s="5" t="s">
        <v>1</v>
      </c>
      <c r="G4" s="5" t="s">
        <v>179</v>
      </c>
      <c r="H4" s="5" t="s">
        <v>179</v>
      </c>
      <c r="I4" s="19" t="s">
        <v>42</v>
      </c>
      <c r="J4" s="20" t="s">
        <v>42</v>
      </c>
      <c r="K4" s="19" t="s">
        <v>42</v>
      </c>
      <c r="L4" s="20" t="s">
        <v>258</v>
      </c>
      <c r="M4" s="19" t="s">
        <v>42</v>
      </c>
      <c r="N4" s="20" t="s">
        <v>42</v>
      </c>
      <c r="O4" s="19" t="s">
        <v>42</v>
      </c>
      <c r="P4" s="20" t="s">
        <v>42</v>
      </c>
      <c r="Q4" s="19" t="s">
        <v>42</v>
      </c>
      <c r="R4" s="19" t="s">
        <v>42</v>
      </c>
      <c r="S4" s="3"/>
      <c r="T4" s="7"/>
    </row>
    <row r="5" spans="1:20" s="8" customFormat="1" ht="27.75" customHeight="1">
      <c r="A5" s="2">
        <f t="shared" ca="1" si="0"/>
        <v>2</v>
      </c>
      <c r="B5" s="69"/>
      <c r="C5" s="63"/>
      <c r="D5" s="49" t="s">
        <v>91</v>
      </c>
      <c r="E5" s="5" t="s">
        <v>183</v>
      </c>
      <c r="F5" s="5" t="s">
        <v>1</v>
      </c>
      <c r="G5" s="5" t="s">
        <v>179</v>
      </c>
      <c r="H5" s="5" t="s">
        <v>179</v>
      </c>
      <c r="I5" s="19" t="s">
        <v>42</v>
      </c>
      <c r="J5" s="20" t="s">
        <v>42</v>
      </c>
      <c r="K5" s="19" t="s">
        <v>42</v>
      </c>
      <c r="L5" s="20" t="s">
        <v>258</v>
      </c>
      <c r="M5" s="19" t="s">
        <v>42</v>
      </c>
      <c r="N5" s="20" t="s">
        <v>42</v>
      </c>
      <c r="O5" s="19" t="s">
        <v>42</v>
      </c>
      <c r="P5" s="20" t="s">
        <v>42</v>
      </c>
      <c r="Q5" s="19" t="s">
        <v>42</v>
      </c>
      <c r="R5" s="19" t="s">
        <v>42</v>
      </c>
      <c r="S5" s="3"/>
      <c r="T5" s="7"/>
    </row>
    <row r="6" spans="1:20" s="8" customFormat="1" ht="27.75" customHeight="1">
      <c r="A6" s="2">
        <v>3</v>
      </c>
      <c r="B6" s="69"/>
      <c r="C6" s="63"/>
      <c r="D6" s="49" t="s">
        <v>92</v>
      </c>
      <c r="E6" s="5" t="s">
        <v>184</v>
      </c>
      <c r="F6" s="5" t="s">
        <v>1</v>
      </c>
      <c r="G6" s="5" t="s">
        <v>179</v>
      </c>
      <c r="H6" s="5" t="s">
        <v>179</v>
      </c>
      <c r="I6" s="19" t="s">
        <v>42</v>
      </c>
      <c r="J6" s="20" t="s">
        <v>258</v>
      </c>
      <c r="K6" s="19" t="s">
        <v>42</v>
      </c>
      <c r="L6" s="20" t="s">
        <v>258</v>
      </c>
      <c r="M6" s="19" t="s">
        <v>42</v>
      </c>
      <c r="N6" s="20" t="s">
        <v>42</v>
      </c>
      <c r="O6" s="19" t="s">
        <v>42</v>
      </c>
      <c r="P6" s="20" t="s">
        <v>42</v>
      </c>
      <c r="Q6" s="19" t="s">
        <v>42</v>
      </c>
      <c r="R6" s="19" t="s">
        <v>42</v>
      </c>
      <c r="S6" s="18" t="s">
        <v>73</v>
      </c>
      <c r="T6" s="7"/>
    </row>
    <row r="7" spans="1:20" s="8" customFormat="1" ht="27.75" customHeight="1">
      <c r="A7" s="2">
        <v>4</v>
      </c>
      <c r="B7" s="69"/>
      <c r="C7" s="63"/>
      <c r="D7" s="49" t="s">
        <v>93</v>
      </c>
      <c r="E7" s="5" t="s">
        <v>185</v>
      </c>
      <c r="F7" s="5" t="s">
        <v>1</v>
      </c>
      <c r="G7" s="5" t="s">
        <v>179</v>
      </c>
      <c r="H7" s="5" t="s">
        <v>179</v>
      </c>
      <c r="I7" s="19" t="s">
        <v>42</v>
      </c>
      <c r="J7" s="20" t="s">
        <v>42</v>
      </c>
      <c r="K7" s="19" t="s">
        <v>42</v>
      </c>
      <c r="L7" s="20" t="s">
        <v>42</v>
      </c>
      <c r="M7" s="19" t="s">
        <v>42</v>
      </c>
      <c r="N7" s="20" t="s">
        <v>258</v>
      </c>
      <c r="O7" s="19" t="s">
        <v>42</v>
      </c>
      <c r="P7" s="20" t="s">
        <v>42</v>
      </c>
      <c r="Q7" s="19" t="s">
        <v>42</v>
      </c>
      <c r="R7" s="19" t="s">
        <v>42</v>
      </c>
      <c r="S7" s="18" t="s">
        <v>155</v>
      </c>
      <c r="T7" s="7"/>
    </row>
    <row r="8" spans="1:20" s="8" customFormat="1" ht="27.75" customHeight="1">
      <c r="A8" s="2">
        <f t="shared" ca="1" si="0"/>
        <v>5</v>
      </c>
      <c r="B8" s="69"/>
      <c r="C8" s="63"/>
      <c r="D8" s="49" t="s">
        <v>94</v>
      </c>
      <c r="E8" s="5" t="s">
        <v>186</v>
      </c>
      <c r="F8" s="5" t="s">
        <v>1</v>
      </c>
      <c r="G8" s="5" t="s">
        <v>179</v>
      </c>
      <c r="H8" s="5" t="s">
        <v>179</v>
      </c>
      <c r="I8" s="19" t="s">
        <v>42</v>
      </c>
      <c r="J8" s="20" t="s">
        <v>42</v>
      </c>
      <c r="K8" s="19" t="s">
        <v>42</v>
      </c>
      <c r="L8" s="20" t="s">
        <v>42</v>
      </c>
      <c r="M8" s="19" t="s">
        <v>42</v>
      </c>
      <c r="N8" s="20" t="s">
        <v>42</v>
      </c>
      <c r="O8" s="19" t="s">
        <v>181</v>
      </c>
      <c r="P8" s="20" t="s">
        <v>258</v>
      </c>
      <c r="Q8" s="19" t="s">
        <v>42</v>
      </c>
      <c r="R8" s="19" t="s">
        <v>42</v>
      </c>
      <c r="S8" s="3" t="s">
        <v>155</v>
      </c>
      <c r="T8" s="7"/>
    </row>
    <row r="9" spans="1:20" s="8" customFormat="1" ht="27.75" customHeight="1">
      <c r="A9" s="2">
        <f t="shared" ca="1" si="0"/>
        <v>6</v>
      </c>
      <c r="B9" s="69"/>
      <c r="C9" s="63"/>
      <c r="D9" s="49" t="s">
        <v>95</v>
      </c>
      <c r="E9" s="5" t="s">
        <v>187</v>
      </c>
      <c r="F9" s="5" t="s">
        <v>1</v>
      </c>
      <c r="G9" s="5" t="s">
        <v>179</v>
      </c>
      <c r="H9" s="5" t="s">
        <v>179</v>
      </c>
      <c r="I9" s="19" t="s">
        <v>42</v>
      </c>
      <c r="J9" s="20" t="s">
        <v>42</v>
      </c>
      <c r="K9" s="19" t="s">
        <v>42</v>
      </c>
      <c r="L9" s="20" t="s">
        <v>42</v>
      </c>
      <c r="M9" s="19" t="s">
        <v>42</v>
      </c>
      <c r="N9" s="20" t="s">
        <v>42</v>
      </c>
      <c r="O9" s="19" t="s">
        <v>42</v>
      </c>
      <c r="P9" s="20" t="s">
        <v>42</v>
      </c>
      <c r="Q9" s="19" t="s">
        <v>42</v>
      </c>
      <c r="R9" s="19" t="s">
        <v>42</v>
      </c>
      <c r="S9" s="3" t="s">
        <v>155</v>
      </c>
      <c r="T9" s="7"/>
    </row>
    <row r="10" spans="1:20" s="8" customFormat="1" ht="27.75" customHeight="1">
      <c r="A10" s="2">
        <f t="shared" ca="1" si="0"/>
        <v>7</v>
      </c>
      <c r="B10" s="69"/>
      <c r="C10" s="63"/>
      <c r="D10" s="49" t="s">
        <v>96</v>
      </c>
      <c r="E10" s="5" t="s">
        <v>188</v>
      </c>
      <c r="F10" s="5" t="s">
        <v>1</v>
      </c>
      <c r="G10" s="5" t="s">
        <v>179</v>
      </c>
      <c r="H10" s="5" t="s">
        <v>179</v>
      </c>
      <c r="I10" s="19" t="s">
        <v>42</v>
      </c>
      <c r="J10" s="20" t="s">
        <v>42</v>
      </c>
      <c r="K10" s="19" t="s">
        <v>42</v>
      </c>
      <c r="L10" s="20" t="s">
        <v>42</v>
      </c>
      <c r="M10" s="19" t="s">
        <v>42</v>
      </c>
      <c r="N10" s="20" t="s">
        <v>42</v>
      </c>
      <c r="O10" s="19" t="s">
        <v>259</v>
      </c>
      <c r="P10" s="20" t="s">
        <v>260</v>
      </c>
      <c r="Q10" s="19" t="s">
        <v>42</v>
      </c>
      <c r="R10" s="19" t="s">
        <v>42</v>
      </c>
      <c r="S10" s="3" t="s">
        <v>155</v>
      </c>
      <c r="T10" s="7"/>
    </row>
    <row r="11" spans="1:20" s="8" customFormat="1" ht="27.75" customHeight="1">
      <c r="A11" s="2">
        <f t="shared" ca="1" si="0"/>
        <v>8</v>
      </c>
      <c r="B11" s="69"/>
      <c r="C11" s="64" t="s">
        <v>97</v>
      </c>
      <c r="D11" s="51" t="s">
        <v>98</v>
      </c>
      <c r="E11" s="5" t="s">
        <v>189</v>
      </c>
      <c r="F11" s="5" t="s">
        <v>1</v>
      </c>
      <c r="G11" s="5" t="s">
        <v>179</v>
      </c>
      <c r="H11" s="5" t="s">
        <v>179</v>
      </c>
      <c r="I11" s="19" t="s">
        <v>42</v>
      </c>
      <c r="J11" s="20" t="s">
        <v>42</v>
      </c>
      <c r="K11" s="19" t="s">
        <v>42</v>
      </c>
      <c r="L11" s="20" t="s">
        <v>42</v>
      </c>
      <c r="M11" s="19" t="s">
        <v>42</v>
      </c>
      <c r="N11" s="20" t="s">
        <v>42</v>
      </c>
      <c r="O11" s="19" t="s">
        <v>42</v>
      </c>
      <c r="P11" s="20" t="s">
        <v>42</v>
      </c>
      <c r="Q11" s="19" t="s">
        <v>42</v>
      </c>
      <c r="R11" s="19" t="s">
        <v>42</v>
      </c>
      <c r="S11" s="3"/>
      <c r="T11" s="7"/>
    </row>
    <row r="12" spans="1:20" s="8" customFormat="1" ht="27.75" customHeight="1">
      <c r="A12" s="2">
        <f t="shared" ca="1" si="0"/>
        <v>9</v>
      </c>
      <c r="B12" s="69"/>
      <c r="C12" s="64"/>
      <c r="D12" s="51" t="s">
        <v>99</v>
      </c>
      <c r="E12" s="5" t="s">
        <v>190</v>
      </c>
      <c r="F12" s="5" t="s">
        <v>1</v>
      </c>
      <c r="G12" s="5" t="s">
        <v>179</v>
      </c>
      <c r="H12" s="5" t="s">
        <v>179</v>
      </c>
      <c r="I12" s="19" t="s">
        <v>42</v>
      </c>
      <c r="J12" s="20" t="s">
        <v>42</v>
      </c>
      <c r="K12" s="19" t="s">
        <v>42</v>
      </c>
      <c r="L12" s="20" t="s">
        <v>42</v>
      </c>
      <c r="M12" s="19" t="s">
        <v>42</v>
      </c>
      <c r="N12" s="20" t="s">
        <v>42</v>
      </c>
      <c r="O12" s="19" t="s">
        <v>42</v>
      </c>
      <c r="P12" s="20" t="s">
        <v>42</v>
      </c>
      <c r="Q12" s="19" t="s">
        <v>42</v>
      </c>
      <c r="R12" s="19" t="s">
        <v>42</v>
      </c>
      <c r="S12" s="11"/>
      <c r="T12" s="7"/>
    </row>
    <row r="13" spans="1:20" s="8" customFormat="1" ht="27.75" customHeight="1">
      <c r="A13" s="2">
        <f t="shared" ca="1" si="0"/>
        <v>10</v>
      </c>
      <c r="B13" s="69"/>
      <c r="C13" s="64"/>
      <c r="D13" s="51" t="s">
        <v>100</v>
      </c>
      <c r="E13" s="5" t="s">
        <v>191</v>
      </c>
      <c r="F13" s="5" t="s">
        <v>1</v>
      </c>
      <c r="G13" s="5" t="s">
        <v>179</v>
      </c>
      <c r="H13" s="5" t="s">
        <v>179</v>
      </c>
      <c r="I13" s="19" t="s">
        <v>42</v>
      </c>
      <c r="J13" s="20" t="s">
        <v>42</v>
      </c>
      <c r="K13" s="19" t="s">
        <v>42</v>
      </c>
      <c r="L13" s="20" t="s">
        <v>258</v>
      </c>
      <c r="M13" s="19" t="s">
        <v>42</v>
      </c>
      <c r="N13" s="20" t="s">
        <v>42</v>
      </c>
      <c r="O13" s="19" t="s">
        <v>42</v>
      </c>
      <c r="P13" s="20" t="s">
        <v>42</v>
      </c>
      <c r="Q13" s="19" t="s">
        <v>42</v>
      </c>
      <c r="R13" s="19" t="s">
        <v>42</v>
      </c>
      <c r="S13" s="40"/>
      <c r="T13" s="7"/>
    </row>
    <row r="14" spans="1:20" s="8" customFormat="1" ht="27.75" customHeight="1">
      <c r="A14" s="2">
        <v>5</v>
      </c>
      <c r="B14" s="69"/>
      <c r="C14" s="64"/>
      <c r="D14" s="51" t="s">
        <v>101</v>
      </c>
      <c r="E14" s="5" t="s">
        <v>192</v>
      </c>
      <c r="F14" s="5" t="s">
        <v>1</v>
      </c>
      <c r="G14" s="5" t="s">
        <v>179</v>
      </c>
      <c r="H14" s="5" t="s">
        <v>179</v>
      </c>
      <c r="I14" s="19" t="s">
        <v>42</v>
      </c>
      <c r="J14" s="20" t="s">
        <v>42</v>
      </c>
      <c r="K14" s="19" t="s">
        <v>42</v>
      </c>
      <c r="L14" s="20" t="s">
        <v>258</v>
      </c>
      <c r="M14" s="19" t="s">
        <v>42</v>
      </c>
      <c r="N14" s="20" t="s">
        <v>42</v>
      </c>
      <c r="O14" s="19" t="s">
        <v>42</v>
      </c>
      <c r="P14" s="20" t="s">
        <v>42</v>
      </c>
      <c r="Q14" s="19" t="s">
        <v>42</v>
      </c>
      <c r="R14" s="19" t="s">
        <v>42</v>
      </c>
      <c r="S14" s="40"/>
      <c r="T14" s="7"/>
    </row>
    <row r="15" spans="1:20" s="8" customFormat="1" ht="27.75" customHeight="1">
      <c r="A15" s="2">
        <v>6</v>
      </c>
      <c r="B15" s="69"/>
      <c r="C15" s="64" t="s">
        <v>102</v>
      </c>
      <c r="D15" s="51" t="s">
        <v>103</v>
      </c>
      <c r="E15" s="5" t="s">
        <v>193</v>
      </c>
      <c r="F15" s="5" t="s">
        <v>1</v>
      </c>
      <c r="G15" s="5" t="s">
        <v>179</v>
      </c>
      <c r="H15" s="5" t="s">
        <v>179</v>
      </c>
      <c r="I15" s="19" t="s">
        <v>42</v>
      </c>
      <c r="J15" s="20" t="s">
        <v>258</v>
      </c>
      <c r="K15" s="19" t="s">
        <v>42</v>
      </c>
      <c r="L15" s="20" t="s">
        <v>258</v>
      </c>
      <c r="M15" s="19" t="s">
        <v>42</v>
      </c>
      <c r="N15" s="20" t="s">
        <v>42</v>
      </c>
      <c r="O15" s="19" t="s">
        <v>42</v>
      </c>
      <c r="P15" s="20" t="s">
        <v>42</v>
      </c>
      <c r="Q15" s="19" t="s">
        <v>42</v>
      </c>
      <c r="R15" s="19" t="s">
        <v>42</v>
      </c>
      <c r="S15" s="40" t="s">
        <v>73</v>
      </c>
      <c r="T15" s="7"/>
    </row>
    <row r="16" spans="1:20" s="8" customFormat="1" ht="27.75" customHeight="1">
      <c r="A16" s="2">
        <f t="shared" ca="1" si="0"/>
        <v>13</v>
      </c>
      <c r="B16" s="69"/>
      <c r="C16" s="64"/>
      <c r="D16" s="51" t="s">
        <v>104</v>
      </c>
      <c r="E16" s="5" t="s">
        <v>194</v>
      </c>
      <c r="F16" s="5" t="s">
        <v>1</v>
      </c>
      <c r="G16" s="5" t="s">
        <v>179</v>
      </c>
      <c r="H16" s="5" t="s">
        <v>179</v>
      </c>
      <c r="I16" s="19" t="s">
        <v>42</v>
      </c>
      <c r="J16" s="20" t="s">
        <v>42</v>
      </c>
      <c r="K16" s="19" t="s">
        <v>42</v>
      </c>
      <c r="L16" s="20" t="s">
        <v>42</v>
      </c>
      <c r="M16" s="19" t="s">
        <v>42</v>
      </c>
      <c r="N16" s="20" t="s">
        <v>258</v>
      </c>
      <c r="O16" s="19" t="s">
        <v>42</v>
      </c>
      <c r="P16" s="20" t="s">
        <v>42</v>
      </c>
      <c r="Q16" s="19" t="s">
        <v>42</v>
      </c>
      <c r="R16" s="19" t="s">
        <v>42</v>
      </c>
      <c r="S16" s="40" t="s">
        <v>73</v>
      </c>
      <c r="T16" s="7"/>
    </row>
    <row r="17" spans="1:20" s="8" customFormat="1" ht="27.75" customHeight="1">
      <c r="A17" s="2">
        <f t="shared" ca="1" si="0"/>
        <v>14</v>
      </c>
      <c r="B17" s="69"/>
      <c r="C17" s="64" t="s">
        <v>105</v>
      </c>
      <c r="D17" s="51" t="s">
        <v>106</v>
      </c>
      <c r="E17" s="5" t="s">
        <v>195</v>
      </c>
      <c r="F17" s="5" t="s">
        <v>1</v>
      </c>
      <c r="G17" s="5" t="s">
        <v>179</v>
      </c>
      <c r="H17" s="5" t="s">
        <v>179</v>
      </c>
      <c r="I17" s="19" t="s">
        <v>42</v>
      </c>
      <c r="J17" s="20" t="s">
        <v>42</v>
      </c>
      <c r="K17" s="19" t="s">
        <v>42</v>
      </c>
      <c r="L17" s="20" t="s">
        <v>42</v>
      </c>
      <c r="M17" s="19" t="s">
        <v>42</v>
      </c>
      <c r="N17" s="20" t="s">
        <v>42</v>
      </c>
      <c r="O17" s="19" t="s">
        <v>181</v>
      </c>
      <c r="P17" s="20" t="s">
        <v>258</v>
      </c>
      <c r="Q17" s="19" t="s">
        <v>42</v>
      </c>
      <c r="R17" s="19" t="s">
        <v>42</v>
      </c>
      <c r="S17" s="40"/>
      <c r="T17" s="7"/>
    </row>
    <row r="18" spans="1:20" s="8" customFormat="1" ht="27.75" customHeight="1">
      <c r="A18" s="2">
        <f t="shared" ca="1" si="0"/>
        <v>15</v>
      </c>
      <c r="B18" s="70"/>
      <c r="C18" s="64"/>
      <c r="D18" s="51" t="s">
        <v>107</v>
      </c>
      <c r="E18" s="5" t="s">
        <v>196</v>
      </c>
      <c r="F18" s="5" t="s">
        <v>1</v>
      </c>
      <c r="G18" s="5" t="s">
        <v>179</v>
      </c>
      <c r="H18" s="5" t="s">
        <v>179</v>
      </c>
      <c r="I18" s="19" t="s">
        <v>42</v>
      </c>
      <c r="J18" s="20" t="s">
        <v>42</v>
      </c>
      <c r="K18" s="19" t="s">
        <v>42</v>
      </c>
      <c r="L18" s="20" t="s">
        <v>42</v>
      </c>
      <c r="M18" s="19" t="s">
        <v>42</v>
      </c>
      <c r="N18" s="20" t="s">
        <v>42</v>
      </c>
      <c r="O18" s="19" t="s">
        <v>42</v>
      </c>
      <c r="P18" s="20" t="s">
        <v>42</v>
      </c>
      <c r="Q18" s="19" t="s">
        <v>42</v>
      </c>
      <c r="R18" s="19" t="s">
        <v>42</v>
      </c>
      <c r="S18" s="40"/>
      <c r="T18" s="7"/>
    </row>
    <row r="19" spans="1:20" s="8" customFormat="1" ht="27.75" customHeight="1">
      <c r="A19" s="2">
        <f t="shared" ca="1" si="0"/>
        <v>16</v>
      </c>
      <c r="B19" s="64" t="s">
        <v>152</v>
      </c>
      <c r="C19" s="50" t="s">
        <v>108</v>
      </c>
      <c r="D19" s="51" t="s">
        <v>109</v>
      </c>
      <c r="E19" s="5" t="s">
        <v>197</v>
      </c>
      <c r="F19" s="5" t="s">
        <v>1</v>
      </c>
      <c r="G19" s="5" t="s">
        <v>179</v>
      </c>
      <c r="H19" s="5" t="s">
        <v>179</v>
      </c>
      <c r="I19" s="19" t="s">
        <v>42</v>
      </c>
      <c r="J19" s="20" t="s">
        <v>42</v>
      </c>
      <c r="K19" s="19" t="s">
        <v>42</v>
      </c>
      <c r="L19" s="20" t="s">
        <v>42</v>
      </c>
      <c r="M19" s="19" t="s">
        <v>42</v>
      </c>
      <c r="N19" s="20" t="s">
        <v>42</v>
      </c>
      <c r="O19" s="19" t="s">
        <v>42</v>
      </c>
      <c r="P19" s="20" t="s">
        <v>42</v>
      </c>
      <c r="Q19" s="19" t="s">
        <v>42</v>
      </c>
      <c r="R19" s="19" t="s">
        <v>42</v>
      </c>
      <c r="S19" s="40" t="s">
        <v>73</v>
      </c>
      <c r="T19" s="7"/>
    </row>
    <row r="20" spans="1:20" s="8" customFormat="1" ht="27.75" customHeight="1">
      <c r="A20" s="2">
        <f t="shared" ca="1" si="0"/>
        <v>17</v>
      </c>
      <c r="B20" s="64"/>
      <c r="C20" s="64" t="s">
        <v>110</v>
      </c>
      <c r="D20" s="51" t="s">
        <v>111</v>
      </c>
      <c r="E20" s="5" t="s">
        <v>198</v>
      </c>
      <c r="F20" s="5" t="s">
        <v>1</v>
      </c>
      <c r="G20" s="5" t="s">
        <v>179</v>
      </c>
      <c r="H20" s="5" t="s">
        <v>179</v>
      </c>
      <c r="I20" s="19" t="s">
        <v>42</v>
      </c>
      <c r="J20" s="20" t="s">
        <v>42</v>
      </c>
      <c r="K20" s="19" t="s">
        <v>42</v>
      </c>
      <c r="L20" s="20" t="s">
        <v>42</v>
      </c>
      <c r="M20" s="19" t="s">
        <v>42</v>
      </c>
      <c r="N20" s="20" t="s">
        <v>42</v>
      </c>
      <c r="O20" s="19" t="s">
        <v>42</v>
      </c>
      <c r="P20" s="20" t="s">
        <v>42</v>
      </c>
      <c r="Q20" s="19" t="s">
        <v>42</v>
      </c>
      <c r="R20" s="19" t="s">
        <v>42</v>
      </c>
      <c r="S20" s="40" t="s">
        <v>73</v>
      </c>
      <c r="T20" s="7"/>
    </row>
    <row r="21" spans="1:20" s="8" customFormat="1" ht="27.75" customHeight="1">
      <c r="A21" s="2">
        <f t="shared" ca="1" si="0"/>
        <v>18</v>
      </c>
      <c r="B21" s="64"/>
      <c r="C21" s="64"/>
      <c r="D21" s="51" t="s">
        <v>112</v>
      </c>
      <c r="E21" s="5" t="s">
        <v>199</v>
      </c>
      <c r="F21" s="5" t="s">
        <v>1</v>
      </c>
      <c r="G21" s="5" t="s">
        <v>179</v>
      </c>
      <c r="H21" s="5" t="s">
        <v>179</v>
      </c>
      <c r="I21" s="19" t="s">
        <v>42</v>
      </c>
      <c r="J21" s="20" t="s">
        <v>42</v>
      </c>
      <c r="K21" s="19" t="s">
        <v>42</v>
      </c>
      <c r="L21" s="20" t="s">
        <v>258</v>
      </c>
      <c r="M21" s="19" t="s">
        <v>42</v>
      </c>
      <c r="N21" s="20" t="s">
        <v>42</v>
      </c>
      <c r="O21" s="19" t="s">
        <v>42</v>
      </c>
      <c r="P21" s="20" t="s">
        <v>42</v>
      </c>
      <c r="Q21" s="19" t="s">
        <v>42</v>
      </c>
      <c r="R21" s="19" t="s">
        <v>42</v>
      </c>
      <c r="S21" s="11" t="s">
        <v>73</v>
      </c>
      <c r="T21" s="7"/>
    </row>
    <row r="22" spans="1:20" s="8" customFormat="1" ht="27.75" customHeight="1">
      <c r="A22" s="2">
        <v>7</v>
      </c>
      <c r="B22" s="64"/>
      <c r="C22" s="64"/>
      <c r="D22" s="51" t="s">
        <v>113</v>
      </c>
      <c r="E22" s="5" t="s">
        <v>200</v>
      </c>
      <c r="F22" s="5" t="s">
        <v>1</v>
      </c>
      <c r="G22" s="5" t="s">
        <v>179</v>
      </c>
      <c r="H22" s="5" t="s">
        <v>179</v>
      </c>
      <c r="I22" s="19" t="s">
        <v>42</v>
      </c>
      <c r="J22" s="20" t="s">
        <v>42</v>
      </c>
      <c r="K22" s="19" t="s">
        <v>42</v>
      </c>
      <c r="L22" s="20" t="s">
        <v>258</v>
      </c>
      <c r="M22" s="19" t="s">
        <v>42</v>
      </c>
      <c r="N22" s="20" t="s">
        <v>42</v>
      </c>
      <c r="O22" s="19" t="s">
        <v>42</v>
      </c>
      <c r="P22" s="20" t="s">
        <v>42</v>
      </c>
      <c r="Q22" s="19" t="s">
        <v>42</v>
      </c>
      <c r="R22" s="19" t="s">
        <v>42</v>
      </c>
      <c r="S22" s="11"/>
      <c r="T22" s="7"/>
    </row>
    <row r="23" spans="1:20" s="8" customFormat="1" ht="27.75" customHeight="1">
      <c r="A23" s="2">
        <v>8</v>
      </c>
      <c r="B23" s="64"/>
      <c r="C23" s="64"/>
      <c r="D23" s="51" t="s">
        <v>114</v>
      </c>
      <c r="E23" s="5" t="s">
        <v>201</v>
      </c>
      <c r="F23" s="5" t="s">
        <v>1</v>
      </c>
      <c r="G23" s="5" t="s">
        <v>179</v>
      </c>
      <c r="H23" s="5" t="s">
        <v>179</v>
      </c>
      <c r="I23" s="19" t="s">
        <v>42</v>
      </c>
      <c r="J23" s="20" t="s">
        <v>258</v>
      </c>
      <c r="K23" s="19" t="s">
        <v>42</v>
      </c>
      <c r="L23" s="20" t="s">
        <v>258</v>
      </c>
      <c r="M23" s="19" t="s">
        <v>42</v>
      </c>
      <c r="N23" s="20" t="s">
        <v>42</v>
      </c>
      <c r="O23" s="19" t="s">
        <v>42</v>
      </c>
      <c r="P23" s="20" t="s">
        <v>42</v>
      </c>
      <c r="Q23" s="19" t="s">
        <v>42</v>
      </c>
      <c r="R23" s="19" t="s">
        <v>42</v>
      </c>
      <c r="S23" s="11"/>
      <c r="T23" s="7"/>
    </row>
    <row r="24" spans="1:20" s="8" customFormat="1" ht="27.75" customHeight="1">
      <c r="A24" s="2">
        <f t="shared" ca="1" si="0"/>
        <v>21</v>
      </c>
      <c r="B24" s="64"/>
      <c r="C24" s="64"/>
      <c r="D24" s="51" t="s">
        <v>115</v>
      </c>
      <c r="E24" s="5" t="s">
        <v>202</v>
      </c>
      <c r="F24" s="5" t="s">
        <v>1</v>
      </c>
      <c r="G24" s="5" t="s">
        <v>179</v>
      </c>
      <c r="H24" s="5" t="s">
        <v>179</v>
      </c>
      <c r="I24" s="19" t="s">
        <v>42</v>
      </c>
      <c r="J24" s="20" t="s">
        <v>42</v>
      </c>
      <c r="K24" s="19" t="s">
        <v>42</v>
      </c>
      <c r="L24" s="20" t="s">
        <v>42</v>
      </c>
      <c r="M24" s="19" t="s">
        <v>42</v>
      </c>
      <c r="N24" s="20" t="s">
        <v>258</v>
      </c>
      <c r="O24" s="19" t="s">
        <v>42</v>
      </c>
      <c r="P24" s="20" t="s">
        <v>42</v>
      </c>
      <c r="Q24" s="19" t="s">
        <v>42</v>
      </c>
      <c r="R24" s="19" t="s">
        <v>42</v>
      </c>
      <c r="S24" s="11"/>
      <c r="T24" s="7"/>
    </row>
    <row r="25" spans="1:20" s="8" customFormat="1" ht="27.75" customHeight="1">
      <c r="A25" s="2">
        <f t="shared" ca="1" si="0"/>
        <v>22</v>
      </c>
      <c r="B25" s="64"/>
      <c r="C25" s="64" t="s">
        <v>89</v>
      </c>
      <c r="D25" s="51" t="s">
        <v>116</v>
      </c>
      <c r="E25" s="5" t="s">
        <v>203</v>
      </c>
      <c r="F25" s="5" t="s">
        <v>1</v>
      </c>
      <c r="G25" s="5" t="s">
        <v>179</v>
      </c>
      <c r="H25" s="5" t="s">
        <v>179</v>
      </c>
      <c r="I25" s="19" t="s">
        <v>42</v>
      </c>
      <c r="J25" s="20" t="s">
        <v>42</v>
      </c>
      <c r="K25" s="19" t="s">
        <v>42</v>
      </c>
      <c r="L25" s="20" t="s">
        <v>42</v>
      </c>
      <c r="M25" s="19" t="s">
        <v>42</v>
      </c>
      <c r="N25" s="20" t="s">
        <v>42</v>
      </c>
      <c r="O25" s="19" t="s">
        <v>181</v>
      </c>
      <c r="P25" s="20" t="s">
        <v>258</v>
      </c>
      <c r="Q25" s="19" t="s">
        <v>42</v>
      </c>
      <c r="R25" s="19" t="s">
        <v>42</v>
      </c>
      <c r="S25" s="11" t="s">
        <v>155</v>
      </c>
      <c r="T25" s="7"/>
    </row>
    <row r="26" spans="1:20" s="8" customFormat="1" ht="27.75" customHeight="1">
      <c r="A26" s="2">
        <f t="shared" ca="1" si="0"/>
        <v>23</v>
      </c>
      <c r="B26" s="64"/>
      <c r="C26" s="64"/>
      <c r="D26" s="51" t="s">
        <v>117</v>
      </c>
      <c r="E26" s="5" t="s">
        <v>204</v>
      </c>
      <c r="F26" s="5" t="s">
        <v>1</v>
      </c>
      <c r="G26" s="5" t="s">
        <v>179</v>
      </c>
      <c r="H26" s="5" t="s">
        <v>179</v>
      </c>
      <c r="I26" s="19" t="s">
        <v>42</v>
      </c>
      <c r="J26" s="20" t="s">
        <v>42</v>
      </c>
      <c r="K26" s="19" t="s">
        <v>42</v>
      </c>
      <c r="L26" s="20" t="s">
        <v>42</v>
      </c>
      <c r="M26" s="19" t="s">
        <v>42</v>
      </c>
      <c r="N26" s="20" t="s">
        <v>42</v>
      </c>
      <c r="O26" s="19" t="s">
        <v>42</v>
      </c>
      <c r="P26" s="20" t="s">
        <v>42</v>
      </c>
      <c r="Q26" s="19" t="s">
        <v>42</v>
      </c>
      <c r="R26" s="19" t="s">
        <v>42</v>
      </c>
      <c r="S26" s="11" t="s">
        <v>155</v>
      </c>
      <c r="T26" s="7"/>
    </row>
    <row r="27" spans="1:20" s="8" customFormat="1" ht="27.75" customHeight="1">
      <c r="A27" s="2">
        <f t="shared" ca="1" si="0"/>
        <v>24</v>
      </c>
      <c r="B27" s="64"/>
      <c r="C27" s="64"/>
      <c r="D27" s="51" t="s">
        <v>118</v>
      </c>
      <c r="E27" s="5" t="s">
        <v>205</v>
      </c>
      <c r="F27" s="5" t="s">
        <v>1</v>
      </c>
      <c r="G27" s="5" t="s">
        <v>179</v>
      </c>
      <c r="H27" s="5" t="s">
        <v>179</v>
      </c>
      <c r="I27" s="19" t="s">
        <v>42</v>
      </c>
      <c r="J27" s="20" t="s">
        <v>42</v>
      </c>
      <c r="K27" s="19" t="s">
        <v>42</v>
      </c>
      <c r="L27" s="20" t="s">
        <v>42</v>
      </c>
      <c r="M27" s="19" t="s">
        <v>42</v>
      </c>
      <c r="N27" s="20" t="s">
        <v>42</v>
      </c>
      <c r="O27" s="19" t="s">
        <v>42</v>
      </c>
      <c r="P27" s="20" t="s">
        <v>42</v>
      </c>
      <c r="Q27" s="19" t="s">
        <v>42</v>
      </c>
      <c r="R27" s="19" t="s">
        <v>42</v>
      </c>
      <c r="S27" s="11"/>
      <c r="T27" s="7"/>
    </row>
    <row r="28" spans="1:20" s="8" customFormat="1" ht="27.75" customHeight="1">
      <c r="A28" s="2">
        <f t="shared" ca="1" si="0"/>
        <v>25</v>
      </c>
      <c r="B28" s="64"/>
      <c r="C28" s="64"/>
      <c r="D28" s="51" t="s">
        <v>119</v>
      </c>
      <c r="E28" s="5" t="s">
        <v>206</v>
      </c>
      <c r="F28" s="5" t="s">
        <v>1</v>
      </c>
      <c r="G28" s="5" t="s">
        <v>179</v>
      </c>
      <c r="H28" s="5" t="s">
        <v>179</v>
      </c>
      <c r="I28" s="19" t="s">
        <v>42</v>
      </c>
      <c r="J28" s="20" t="s">
        <v>42</v>
      </c>
      <c r="K28" s="19" t="s">
        <v>42</v>
      </c>
      <c r="L28" s="20" t="s">
        <v>42</v>
      </c>
      <c r="M28" s="19" t="s">
        <v>42</v>
      </c>
      <c r="N28" s="20" t="s">
        <v>42</v>
      </c>
      <c r="O28" s="19" t="s">
        <v>259</v>
      </c>
      <c r="P28" s="20" t="s">
        <v>260</v>
      </c>
      <c r="Q28" s="19" t="s">
        <v>42</v>
      </c>
      <c r="R28" s="19" t="s">
        <v>42</v>
      </c>
      <c r="S28" s="11" t="s">
        <v>73</v>
      </c>
      <c r="T28" s="7"/>
    </row>
    <row r="29" spans="1:20" s="8" customFormat="1" ht="27.75" customHeight="1">
      <c r="A29" s="2">
        <v>9</v>
      </c>
      <c r="B29" s="64"/>
      <c r="C29" s="64" t="s">
        <v>120</v>
      </c>
      <c r="D29" s="51" t="s">
        <v>121</v>
      </c>
      <c r="E29" s="5" t="s">
        <v>207</v>
      </c>
      <c r="F29" s="5" t="s">
        <v>1</v>
      </c>
      <c r="G29" s="5" t="s">
        <v>179</v>
      </c>
      <c r="H29" s="5" t="s">
        <v>179</v>
      </c>
      <c r="I29" s="19" t="s">
        <v>42</v>
      </c>
      <c r="J29" s="20" t="s">
        <v>42</v>
      </c>
      <c r="K29" s="19" t="s">
        <v>42</v>
      </c>
      <c r="L29" s="20" t="s">
        <v>42</v>
      </c>
      <c r="M29" s="19" t="s">
        <v>42</v>
      </c>
      <c r="N29" s="20" t="s">
        <v>42</v>
      </c>
      <c r="O29" s="19" t="s">
        <v>42</v>
      </c>
      <c r="P29" s="20" t="s">
        <v>42</v>
      </c>
      <c r="Q29" s="19" t="s">
        <v>42</v>
      </c>
      <c r="R29" s="19" t="s">
        <v>42</v>
      </c>
      <c r="S29" s="11"/>
      <c r="T29" s="7"/>
    </row>
    <row r="30" spans="1:20" s="8" customFormat="1" ht="27.75" customHeight="1">
      <c r="A30" s="2">
        <v>10</v>
      </c>
      <c r="B30" s="64"/>
      <c r="C30" s="64"/>
      <c r="D30" s="51" t="s">
        <v>122</v>
      </c>
      <c r="E30" s="5" t="s">
        <v>208</v>
      </c>
      <c r="F30" s="5" t="s">
        <v>1</v>
      </c>
      <c r="G30" s="5" t="s">
        <v>179</v>
      </c>
      <c r="H30" s="5" t="s">
        <v>179</v>
      </c>
      <c r="I30" s="19" t="s">
        <v>42</v>
      </c>
      <c r="J30" s="20" t="s">
        <v>42</v>
      </c>
      <c r="K30" s="19" t="s">
        <v>42</v>
      </c>
      <c r="L30" s="20" t="s">
        <v>42</v>
      </c>
      <c r="M30" s="19" t="s">
        <v>42</v>
      </c>
      <c r="N30" s="20" t="s">
        <v>42</v>
      </c>
      <c r="O30" s="19" t="s">
        <v>42</v>
      </c>
      <c r="P30" s="20" t="s">
        <v>42</v>
      </c>
      <c r="Q30" s="19" t="s">
        <v>42</v>
      </c>
      <c r="R30" s="19" t="s">
        <v>42</v>
      </c>
      <c r="S30" s="11"/>
      <c r="T30" s="7"/>
    </row>
    <row r="31" spans="1:20" s="8" customFormat="1" ht="27.75" customHeight="1">
      <c r="A31" s="2">
        <f t="shared" ca="1" si="0"/>
        <v>28</v>
      </c>
      <c r="B31" s="64"/>
      <c r="C31" s="64"/>
      <c r="D31" s="51" t="s">
        <v>123</v>
      </c>
      <c r="E31" s="5" t="s">
        <v>209</v>
      </c>
      <c r="F31" s="5" t="s">
        <v>1</v>
      </c>
      <c r="G31" s="5" t="s">
        <v>179</v>
      </c>
      <c r="H31" s="5" t="s">
        <v>179</v>
      </c>
      <c r="I31" s="19" t="s">
        <v>42</v>
      </c>
      <c r="J31" s="20" t="s">
        <v>42</v>
      </c>
      <c r="K31" s="19" t="s">
        <v>42</v>
      </c>
      <c r="L31" s="20" t="s">
        <v>258</v>
      </c>
      <c r="M31" s="19" t="s">
        <v>42</v>
      </c>
      <c r="N31" s="20" t="s">
        <v>42</v>
      </c>
      <c r="O31" s="19" t="s">
        <v>42</v>
      </c>
      <c r="P31" s="20" t="s">
        <v>42</v>
      </c>
      <c r="Q31" s="19" t="s">
        <v>42</v>
      </c>
      <c r="R31" s="19" t="s">
        <v>42</v>
      </c>
      <c r="S31" s="11"/>
      <c r="T31" s="7"/>
    </row>
    <row r="32" spans="1:20" s="8" customFormat="1" ht="27.75" customHeight="1">
      <c r="A32" s="2">
        <f t="shared" ca="1" si="0"/>
        <v>29</v>
      </c>
      <c r="B32" s="64"/>
      <c r="C32" s="64"/>
      <c r="D32" s="51" t="s">
        <v>124</v>
      </c>
      <c r="E32" s="5" t="s">
        <v>210</v>
      </c>
      <c r="F32" s="5" t="s">
        <v>1</v>
      </c>
      <c r="G32" s="5" t="s">
        <v>179</v>
      </c>
      <c r="H32" s="5" t="s">
        <v>179</v>
      </c>
      <c r="I32" s="19" t="s">
        <v>42</v>
      </c>
      <c r="J32" s="20" t="s">
        <v>42</v>
      </c>
      <c r="K32" s="19" t="s">
        <v>42</v>
      </c>
      <c r="L32" s="20" t="s">
        <v>42</v>
      </c>
      <c r="M32" s="19" t="s">
        <v>42</v>
      </c>
      <c r="N32" s="20" t="s">
        <v>42</v>
      </c>
      <c r="O32" s="19" t="s">
        <v>42</v>
      </c>
      <c r="P32" s="20" t="s">
        <v>42</v>
      </c>
      <c r="Q32" s="19" t="s">
        <v>42</v>
      </c>
      <c r="R32" s="19" t="s">
        <v>42</v>
      </c>
      <c r="S32" s="11"/>
      <c r="T32" s="7"/>
    </row>
    <row r="33" spans="1:20" s="8" customFormat="1" ht="27.75" customHeight="1">
      <c r="A33" s="2">
        <f t="shared" ca="1" si="0"/>
        <v>30</v>
      </c>
      <c r="B33" s="68" t="s">
        <v>153</v>
      </c>
      <c r="C33" s="47" t="s">
        <v>125</v>
      </c>
      <c r="D33" s="46" t="s">
        <v>126</v>
      </c>
      <c r="E33" s="5" t="s">
        <v>211</v>
      </c>
      <c r="F33" s="5" t="s">
        <v>1</v>
      </c>
      <c r="G33" s="5" t="s">
        <v>179</v>
      </c>
      <c r="H33" s="5" t="s">
        <v>179</v>
      </c>
      <c r="I33" s="19" t="s">
        <v>42</v>
      </c>
      <c r="J33" s="20" t="s">
        <v>42</v>
      </c>
      <c r="K33" s="19" t="s">
        <v>42</v>
      </c>
      <c r="L33" s="20" t="s">
        <v>42</v>
      </c>
      <c r="M33" s="19" t="s">
        <v>42</v>
      </c>
      <c r="N33" s="20" t="s">
        <v>42</v>
      </c>
      <c r="O33" s="19" t="s">
        <v>42</v>
      </c>
      <c r="P33" s="20" t="s">
        <v>42</v>
      </c>
      <c r="Q33" s="19" t="s">
        <v>42</v>
      </c>
      <c r="R33" s="19" t="s">
        <v>42</v>
      </c>
      <c r="S33" s="11" t="s">
        <v>155</v>
      </c>
      <c r="T33" s="7"/>
    </row>
    <row r="34" spans="1:20" s="8" customFormat="1" ht="27.75" customHeight="1">
      <c r="A34" s="2">
        <f t="shared" ca="1" si="0"/>
        <v>31</v>
      </c>
      <c r="B34" s="69"/>
      <c r="C34" s="63" t="s">
        <v>127</v>
      </c>
      <c r="D34" s="46" t="s">
        <v>128</v>
      </c>
      <c r="E34" s="5" t="s">
        <v>212</v>
      </c>
      <c r="F34" s="5" t="s">
        <v>1</v>
      </c>
      <c r="G34" s="5" t="s">
        <v>179</v>
      </c>
      <c r="H34" s="5" t="s">
        <v>179</v>
      </c>
      <c r="I34" s="19" t="s">
        <v>42</v>
      </c>
      <c r="J34" s="20" t="s">
        <v>42</v>
      </c>
      <c r="K34" s="19" t="s">
        <v>42</v>
      </c>
      <c r="L34" s="20" t="s">
        <v>42</v>
      </c>
      <c r="M34" s="19" t="s">
        <v>42</v>
      </c>
      <c r="N34" s="20" t="s">
        <v>42</v>
      </c>
      <c r="O34" s="19" t="s">
        <v>42</v>
      </c>
      <c r="P34" s="20" t="s">
        <v>42</v>
      </c>
      <c r="Q34" s="19" t="s">
        <v>42</v>
      </c>
      <c r="R34" s="19" t="s">
        <v>42</v>
      </c>
      <c r="S34" s="11"/>
      <c r="T34" s="7"/>
    </row>
    <row r="35" spans="1:20" s="8" customFormat="1" ht="27.75" customHeight="1">
      <c r="A35" s="2">
        <f t="shared" ca="1" si="0"/>
        <v>32</v>
      </c>
      <c r="B35" s="69"/>
      <c r="C35" s="63"/>
      <c r="D35" s="46" t="s">
        <v>129</v>
      </c>
      <c r="E35" s="5" t="s">
        <v>213</v>
      </c>
      <c r="F35" s="5" t="s">
        <v>1</v>
      </c>
      <c r="G35" s="5" t="s">
        <v>179</v>
      </c>
      <c r="H35" s="5" t="s">
        <v>179</v>
      </c>
      <c r="I35" s="19" t="s">
        <v>42</v>
      </c>
      <c r="J35" s="20" t="s">
        <v>42</v>
      </c>
      <c r="K35" s="19" t="s">
        <v>42</v>
      </c>
      <c r="L35" s="20" t="s">
        <v>42</v>
      </c>
      <c r="M35" s="19" t="s">
        <v>42</v>
      </c>
      <c r="N35" s="20" t="s">
        <v>42</v>
      </c>
      <c r="O35" s="19" t="s">
        <v>42</v>
      </c>
      <c r="P35" s="20" t="s">
        <v>42</v>
      </c>
      <c r="Q35" s="19" t="s">
        <v>42</v>
      </c>
      <c r="R35" s="19" t="s">
        <v>42</v>
      </c>
      <c r="S35" s="11" t="s">
        <v>155</v>
      </c>
      <c r="T35" s="7"/>
    </row>
    <row r="36" spans="1:20" s="8" customFormat="1" ht="27.75" customHeight="1">
      <c r="A36" s="2">
        <f t="shared" ca="1" si="0"/>
        <v>33</v>
      </c>
      <c r="B36" s="70"/>
      <c r="C36" s="63"/>
      <c r="D36" s="46" t="s">
        <v>130</v>
      </c>
      <c r="E36" s="5" t="s">
        <v>214</v>
      </c>
      <c r="F36" s="5" t="s">
        <v>1</v>
      </c>
      <c r="G36" s="5" t="s">
        <v>179</v>
      </c>
      <c r="H36" s="5" t="s">
        <v>179</v>
      </c>
      <c r="I36" s="19" t="s">
        <v>42</v>
      </c>
      <c r="J36" s="20" t="s">
        <v>42</v>
      </c>
      <c r="K36" s="19" t="s">
        <v>42</v>
      </c>
      <c r="L36" s="20" t="s">
        <v>42</v>
      </c>
      <c r="M36" s="19" t="s">
        <v>42</v>
      </c>
      <c r="N36" s="20" t="s">
        <v>42</v>
      </c>
      <c r="O36" s="19" t="s">
        <v>181</v>
      </c>
      <c r="P36" s="20" t="s">
        <v>42</v>
      </c>
      <c r="Q36" s="19" t="s">
        <v>42</v>
      </c>
      <c r="R36" s="19" t="s">
        <v>42</v>
      </c>
      <c r="S36" s="11" t="s">
        <v>73</v>
      </c>
      <c r="T36" s="7"/>
    </row>
    <row r="37" spans="1:20" s="8" customFormat="1" ht="27.75" customHeight="1">
      <c r="A37" s="2">
        <v>11</v>
      </c>
      <c r="B37" s="68" t="s">
        <v>154</v>
      </c>
      <c r="C37" s="71" t="s">
        <v>74</v>
      </c>
      <c r="D37" s="46" t="s">
        <v>131</v>
      </c>
      <c r="E37" s="5" t="s">
        <v>215</v>
      </c>
      <c r="F37" s="5" t="s">
        <v>1</v>
      </c>
      <c r="G37" s="5" t="s">
        <v>179</v>
      </c>
      <c r="H37" s="5" t="s">
        <v>179</v>
      </c>
      <c r="I37" s="19" t="s">
        <v>42</v>
      </c>
      <c r="J37" s="20" t="s">
        <v>42</v>
      </c>
      <c r="K37" s="19" t="s">
        <v>42</v>
      </c>
      <c r="L37" s="20" t="s">
        <v>42</v>
      </c>
      <c r="M37" s="19" t="s">
        <v>42</v>
      </c>
      <c r="N37" s="20" t="s">
        <v>42</v>
      </c>
      <c r="O37" s="19" t="s">
        <v>42</v>
      </c>
      <c r="P37" s="20" t="s">
        <v>42</v>
      </c>
      <c r="Q37" s="19" t="s">
        <v>42</v>
      </c>
      <c r="R37" s="19" t="s">
        <v>42</v>
      </c>
      <c r="S37" s="11"/>
      <c r="T37" s="7"/>
    </row>
    <row r="38" spans="1:20" s="8" customFormat="1" ht="27.75" customHeight="1">
      <c r="A38" s="2">
        <v>12</v>
      </c>
      <c r="B38" s="69"/>
      <c r="C38" s="71"/>
      <c r="D38" s="46" t="s">
        <v>75</v>
      </c>
      <c r="E38" s="5" t="s">
        <v>216</v>
      </c>
      <c r="F38" s="5" t="s">
        <v>1</v>
      </c>
      <c r="G38" s="5" t="s">
        <v>179</v>
      </c>
      <c r="H38" s="5" t="s">
        <v>179</v>
      </c>
      <c r="I38" s="19" t="s">
        <v>42</v>
      </c>
      <c r="J38" s="20" t="s">
        <v>258</v>
      </c>
      <c r="K38" s="19" t="s">
        <v>42</v>
      </c>
      <c r="L38" s="20" t="s">
        <v>42</v>
      </c>
      <c r="M38" s="19" t="s">
        <v>42</v>
      </c>
      <c r="N38" s="20" t="s">
        <v>42</v>
      </c>
      <c r="O38" s="19" t="s">
        <v>42</v>
      </c>
      <c r="P38" s="20" t="s">
        <v>42</v>
      </c>
      <c r="Q38" s="19" t="s">
        <v>42</v>
      </c>
      <c r="R38" s="19" t="s">
        <v>42</v>
      </c>
      <c r="S38" s="11"/>
      <c r="T38" s="7"/>
    </row>
    <row r="39" spans="1:20" s="8" customFormat="1" ht="27.75" customHeight="1">
      <c r="A39" s="2">
        <f t="shared" ca="1" si="0"/>
        <v>36</v>
      </c>
      <c r="B39" s="69"/>
      <c r="C39" s="71"/>
      <c r="D39" s="46" t="s">
        <v>76</v>
      </c>
      <c r="E39" s="5" t="s">
        <v>217</v>
      </c>
      <c r="F39" s="5" t="s">
        <v>1</v>
      </c>
      <c r="G39" s="5" t="s">
        <v>179</v>
      </c>
      <c r="H39" s="5" t="s">
        <v>179</v>
      </c>
      <c r="I39" s="19" t="s">
        <v>42</v>
      </c>
      <c r="J39" s="20" t="s">
        <v>42</v>
      </c>
      <c r="K39" s="19" t="s">
        <v>42</v>
      </c>
      <c r="L39" s="20" t="s">
        <v>42</v>
      </c>
      <c r="M39" s="19" t="s">
        <v>42</v>
      </c>
      <c r="N39" s="20" t="s">
        <v>42</v>
      </c>
      <c r="O39" s="19" t="s">
        <v>42</v>
      </c>
      <c r="P39" s="20" t="s">
        <v>42</v>
      </c>
      <c r="Q39" s="19" t="s">
        <v>42</v>
      </c>
      <c r="R39" s="19" t="s">
        <v>42</v>
      </c>
      <c r="S39" s="11"/>
      <c r="T39" s="7"/>
    </row>
    <row r="40" spans="1:20" s="8" customFormat="1" ht="27.75" customHeight="1">
      <c r="A40" s="2">
        <f t="shared" ca="1" si="0"/>
        <v>37</v>
      </c>
      <c r="B40" s="69"/>
      <c r="C40" s="71" t="s">
        <v>132</v>
      </c>
      <c r="D40" s="46" t="s">
        <v>133</v>
      </c>
      <c r="E40" s="5" t="s">
        <v>218</v>
      </c>
      <c r="F40" s="5" t="s">
        <v>1</v>
      </c>
      <c r="G40" s="5" t="s">
        <v>179</v>
      </c>
      <c r="H40" s="5" t="s">
        <v>179</v>
      </c>
      <c r="I40" s="19" t="s">
        <v>42</v>
      </c>
      <c r="J40" s="20" t="s">
        <v>42</v>
      </c>
      <c r="K40" s="19" t="s">
        <v>42</v>
      </c>
      <c r="L40" s="20" t="s">
        <v>258</v>
      </c>
      <c r="M40" s="19" t="s">
        <v>42</v>
      </c>
      <c r="N40" s="20" t="s">
        <v>42</v>
      </c>
      <c r="O40" s="19" t="s">
        <v>42</v>
      </c>
      <c r="P40" s="20" t="s">
        <v>42</v>
      </c>
      <c r="Q40" s="19" t="s">
        <v>42</v>
      </c>
      <c r="R40" s="19" t="s">
        <v>42</v>
      </c>
      <c r="S40" s="11"/>
      <c r="T40" s="7"/>
    </row>
    <row r="41" spans="1:20" s="8" customFormat="1" ht="27.75" customHeight="1">
      <c r="A41" s="2">
        <f t="shared" ca="1" si="0"/>
        <v>38</v>
      </c>
      <c r="B41" s="69"/>
      <c r="C41" s="71"/>
      <c r="D41" s="46" t="s">
        <v>134</v>
      </c>
      <c r="E41" s="5" t="s">
        <v>219</v>
      </c>
      <c r="F41" s="5" t="s">
        <v>1</v>
      </c>
      <c r="G41" s="5" t="s">
        <v>179</v>
      </c>
      <c r="H41" s="5" t="s">
        <v>179</v>
      </c>
      <c r="I41" s="19" t="s">
        <v>42</v>
      </c>
      <c r="J41" s="20" t="s">
        <v>42</v>
      </c>
      <c r="K41" s="19" t="s">
        <v>42</v>
      </c>
      <c r="L41" s="20" t="s">
        <v>42</v>
      </c>
      <c r="M41" s="19" t="s">
        <v>42</v>
      </c>
      <c r="N41" s="20" t="s">
        <v>42</v>
      </c>
      <c r="O41" s="19" t="s">
        <v>42</v>
      </c>
      <c r="P41" s="20" t="s">
        <v>42</v>
      </c>
      <c r="Q41" s="19" t="s">
        <v>42</v>
      </c>
      <c r="R41" s="19" t="s">
        <v>42</v>
      </c>
      <c r="S41" s="11"/>
      <c r="T41" s="7"/>
    </row>
    <row r="42" spans="1:20" s="8" customFormat="1" ht="27.75" customHeight="1">
      <c r="A42" s="2">
        <f t="shared" ca="1" si="0"/>
        <v>39</v>
      </c>
      <c r="B42" s="69"/>
      <c r="C42" s="71"/>
      <c r="D42" s="46" t="s">
        <v>135</v>
      </c>
      <c r="E42" s="5" t="s">
        <v>220</v>
      </c>
      <c r="F42" s="5" t="s">
        <v>1</v>
      </c>
      <c r="G42" s="5" t="s">
        <v>179</v>
      </c>
      <c r="H42" s="5" t="s">
        <v>179</v>
      </c>
      <c r="I42" s="19" t="s">
        <v>42</v>
      </c>
      <c r="J42" s="20" t="s">
        <v>42</v>
      </c>
      <c r="K42" s="19" t="s">
        <v>42</v>
      </c>
      <c r="L42" s="20" t="s">
        <v>42</v>
      </c>
      <c r="M42" s="19" t="s">
        <v>42</v>
      </c>
      <c r="N42" s="20" t="s">
        <v>42</v>
      </c>
      <c r="O42" s="19" t="s">
        <v>42</v>
      </c>
      <c r="P42" s="20" t="s">
        <v>42</v>
      </c>
      <c r="Q42" s="19" t="s">
        <v>42</v>
      </c>
      <c r="R42" s="19" t="s">
        <v>42</v>
      </c>
      <c r="S42" s="11"/>
      <c r="T42" s="7"/>
    </row>
    <row r="43" spans="1:20" s="8" customFormat="1" ht="27.75" customHeight="1">
      <c r="A43" s="2">
        <f t="shared" ca="1" si="0"/>
        <v>40</v>
      </c>
      <c r="B43" s="69"/>
      <c r="C43" s="71"/>
      <c r="D43" s="46" t="s">
        <v>78</v>
      </c>
      <c r="E43" s="5" t="s">
        <v>221</v>
      </c>
      <c r="F43" s="5" t="s">
        <v>1</v>
      </c>
      <c r="G43" s="5" t="s">
        <v>179</v>
      </c>
      <c r="H43" s="5" t="s">
        <v>179</v>
      </c>
      <c r="I43" s="19" t="s">
        <v>42</v>
      </c>
      <c r="J43" s="20" t="s">
        <v>42</v>
      </c>
      <c r="K43" s="19" t="s">
        <v>42</v>
      </c>
      <c r="L43" s="20" t="s">
        <v>42</v>
      </c>
      <c r="M43" s="19" t="s">
        <v>42</v>
      </c>
      <c r="N43" s="20" t="s">
        <v>42</v>
      </c>
      <c r="O43" s="19" t="s">
        <v>42</v>
      </c>
      <c r="P43" s="20" t="s">
        <v>42</v>
      </c>
      <c r="Q43" s="19" t="s">
        <v>42</v>
      </c>
      <c r="R43" s="19" t="s">
        <v>42</v>
      </c>
      <c r="S43" s="11"/>
      <c r="T43" s="7"/>
    </row>
    <row r="44" spans="1:20" s="8" customFormat="1" ht="27.75" customHeight="1">
      <c r="A44" s="2">
        <f t="shared" ca="1" si="0"/>
        <v>41</v>
      </c>
      <c r="B44" s="69"/>
      <c r="C44" s="71"/>
      <c r="D44" s="46" t="s">
        <v>79</v>
      </c>
      <c r="E44" s="5" t="s">
        <v>222</v>
      </c>
      <c r="F44" s="5" t="s">
        <v>1</v>
      </c>
      <c r="G44" s="5" t="s">
        <v>179</v>
      </c>
      <c r="H44" s="5" t="s">
        <v>179</v>
      </c>
      <c r="I44" s="19" t="s">
        <v>42</v>
      </c>
      <c r="J44" s="20" t="s">
        <v>42</v>
      </c>
      <c r="K44" s="19" t="s">
        <v>42</v>
      </c>
      <c r="L44" s="20" t="s">
        <v>42</v>
      </c>
      <c r="M44" s="19" t="s">
        <v>42</v>
      </c>
      <c r="N44" s="20" t="s">
        <v>42</v>
      </c>
      <c r="O44" s="19" t="s">
        <v>42</v>
      </c>
      <c r="P44" s="20" t="s">
        <v>42</v>
      </c>
      <c r="Q44" s="19" t="s">
        <v>42</v>
      </c>
      <c r="R44" s="19" t="s">
        <v>42</v>
      </c>
      <c r="S44" s="11"/>
      <c r="T44" s="7"/>
    </row>
    <row r="45" spans="1:20" s="8" customFormat="1" ht="27.75" customHeight="1">
      <c r="A45" s="2">
        <v>13</v>
      </c>
      <c r="B45" s="69"/>
      <c r="C45" s="71"/>
      <c r="D45" s="46" t="s">
        <v>136</v>
      </c>
      <c r="E45" s="5" t="s">
        <v>223</v>
      </c>
      <c r="F45" s="5" t="s">
        <v>1</v>
      </c>
      <c r="G45" s="5" t="s">
        <v>179</v>
      </c>
      <c r="H45" s="5" t="s">
        <v>179</v>
      </c>
      <c r="I45" s="19" t="s">
        <v>42</v>
      </c>
      <c r="J45" s="20" t="s">
        <v>42</v>
      </c>
      <c r="K45" s="19" t="s">
        <v>42</v>
      </c>
      <c r="L45" s="20" t="s">
        <v>42</v>
      </c>
      <c r="M45" s="19" t="s">
        <v>42</v>
      </c>
      <c r="N45" s="20" t="s">
        <v>42</v>
      </c>
      <c r="O45" s="19" t="s">
        <v>42</v>
      </c>
      <c r="P45" s="20" t="s">
        <v>42</v>
      </c>
      <c r="Q45" s="19" t="s">
        <v>42</v>
      </c>
      <c r="R45" s="19" t="s">
        <v>42</v>
      </c>
      <c r="S45" s="11"/>
      <c r="T45" s="7"/>
    </row>
    <row r="46" spans="1:20" s="8" customFormat="1" ht="27.75" customHeight="1">
      <c r="A46" s="2">
        <v>14</v>
      </c>
      <c r="B46" s="69"/>
      <c r="C46" s="72" t="s">
        <v>81</v>
      </c>
      <c r="D46" s="46" t="s">
        <v>80</v>
      </c>
      <c r="E46" s="5" t="s">
        <v>224</v>
      </c>
      <c r="F46" s="5" t="s">
        <v>1</v>
      </c>
      <c r="G46" s="5" t="s">
        <v>179</v>
      </c>
      <c r="H46" s="5" t="s">
        <v>179</v>
      </c>
      <c r="I46" s="19" t="s">
        <v>42</v>
      </c>
      <c r="J46" s="20" t="s">
        <v>258</v>
      </c>
      <c r="K46" s="19" t="s">
        <v>42</v>
      </c>
      <c r="L46" s="20" t="s">
        <v>42</v>
      </c>
      <c r="M46" s="19" t="s">
        <v>42</v>
      </c>
      <c r="N46" s="20" t="s">
        <v>42</v>
      </c>
      <c r="O46" s="19" t="s">
        <v>42</v>
      </c>
      <c r="P46" s="20" t="s">
        <v>42</v>
      </c>
      <c r="Q46" s="19" t="s">
        <v>42</v>
      </c>
      <c r="R46" s="19" t="s">
        <v>42</v>
      </c>
      <c r="S46" s="11"/>
      <c r="T46" s="7"/>
    </row>
    <row r="47" spans="1:20" s="8" customFormat="1" ht="27.75" customHeight="1">
      <c r="A47" s="2">
        <f t="shared" ca="1" si="0"/>
        <v>44</v>
      </c>
      <c r="B47" s="69"/>
      <c r="C47" s="72"/>
      <c r="D47" s="46" t="s">
        <v>137</v>
      </c>
      <c r="E47" s="5" t="s">
        <v>225</v>
      </c>
      <c r="F47" s="5" t="s">
        <v>1</v>
      </c>
      <c r="G47" s="5" t="s">
        <v>179</v>
      </c>
      <c r="H47" s="5" t="s">
        <v>179</v>
      </c>
      <c r="I47" s="19" t="s">
        <v>42</v>
      </c>
      <c r="J47" s="20" t="s">
        <v>42</v>
      </c>
      <c r="K47" s="19" t="s">
        <v>42</v>
      </c>
      <c r="L47" s="20" t="s">
        <v>42</v>
      </c>
      <c r="M47" s="19" t="s">
        <v>42</v>
      </c>
      <c r="N47" s="20" t="s">
        <v>42</v>
      </c>
      <c r="O47" s="19" t="s">
        <v>42</v>
      </c>
      <c r="P47" s="20" t="s">
        <v>42</v>
      </c>
      <c r="Q47" s="19" t="s">
        <v>42</v>
      </c>
      <c r="R47" s="19" t="s">
        <v>42</v>
      </c>
      <c r="S47" s="11"/>
      <c r="T47" s="7"/>
    </row>
    <row r="48" spans="1:20" s="8" customFormat="1" ht="27.75" customHeight="1">
      <c r="A48" s="2">
        <f t="shared" ca="1" si="0"/>
        <v>45</v>
      </c>
      <c r="B48" s="69"/>
      <c r="C48" s="71" t="s">
        <v>82</v>
      </c>
      <c r="D48" s="46" t="s">
        <v>83</v>
      </c>
      <c r="E48" s="5" t="s">
        <v>226</v>
      </c>
      <c r="F48" s="5" t="s">
        <v>1</v>
      </c>
      <c r="G48" s="5" t="s">
        <v>179</v>
      </c>
      <c r="H48" s="5" t="s">
        <v>179</v>
      </c>
      <c r="I48" s="19" t="s">
        <v>42</v>
      </c>
      <c r="J48" s="20" t="s">
        <v>42</v>
      </c>
      <c r="K48" s="19" t="s">
        <v>42</v>
      </c>
      <c r="L48" s="20" t="s">
        <v>42</v>
      </c>
      <c r="M48" s="19" t="s">
        <v>42</v>
      </c>
      <c r="N48" s="20" t="s">
        <v>42</v>
      </c>
      <c r="O48" s="19" t="s">
        <v>42</v>
      </c>
      <c r="P48" s="20" t="s">
        <v>42</v>
      </c>
      <c r="Q48" s="19" t="s">
        <v>42</v>
      </c>
      <c r="R48" s="19" t="s">
        <v>42</v>
      </c>
      <c r="S48" s="11" t="s">
        <v>73</v>
      </c>
      <c r="T48" s="7"/>
    </row>
    <row r="49" spans="1:20" s="8" customFormat="1" ht="27.75" customHeight="1">
      <c r="A49" s="2">
        <f t="shared" ca="1" si="0"/>
        <v>46</v>
      </c>
      <c r="B49" s="69"/>
      <c r="C49" s="71"/>
      <c r="D49" s="46" t="s">
        <v>84</v>
      </c>
      <c r="E49" s="5" t="s">
        <v>227</v>
      </c>
      <c r="F49" s="5" t="s">
        <v>1</v>
      </c>
      <c r="G49" s="5" t="s">
        <v>179</v>
      </c>
      <c r="H49" s="5" t="s">
        <v>179</v>
      </c>
      <c r="I49" s="19" t="s">
        <v>42</v>
      </c>
      <c r="J49" s="20" t="s">
        <v>42</v>
      </c>
      <c r="K49" s="19" t="s">
        <v>42</v>
      </c>
      <c r="L49" s="20" t="s">
        <v>42</v>
      </c>
      <c r="M49" s="19" t="s">
        <v>42</v>
      </c>
      <c r="N49" s="20" t="s">
        <v>42</v>
      </c>
      <c r="O49" s="19" t="s">
        <v>42</v>
      </c>
      <c r="P49" s="20" t="s">
        <v>42</v>
      </c>
      <c r="Q49" s="19" t="s">
        <v>42</v>
      </c>
      <c r="R49" s="19" t="s">
        <v>42</v>
      </c>
      <c r="S49" s="11"/>
      <c r="T49" s="7"/>
    </row>
    <row r="50" spans="1:20" s="8" customFormat="1" ht="27.75" customHeight="1">
      <c r="A50" s="2">
        <f t="shared" ca="1" si="0"/>
        <v>47</v>
      </c>
      <c r="B50" s="69"/>
      <c r="C50" s="71"/>
      <c r="D50" s="46" t="s">
        <v>138</v>
      </c>
      <c r="E50" s="5" t="s">
        <v>228</v>
      </c>
      <c r="F50" s="5" t="s">
        <v>1</v>
      </c>
      <c r="G50" s="5" t="s">
        <v>179</v>
      </c>
      <c r="H50" s="5" t="s">
        <v>179</v>
      </c>
      <c r="I50" s="19" t="s">
        <v>42</v>
      </c>
      <c r="J50" s="20" t="s">
        <v>42</v>
      </c>
      <c r="K50" s="19" t="s">
        <v>42</v>
      </c>
      <c r="L50" s="20" t="s">
        <v>42</v>
      </c>
      <c r="M50" s="19" t="s">
        <v>42</v>
      </c>
      <c r="N50" s="20" t="s">
        <v>42</v>
      </c>
      <c r="O50" s="19" t="s">
        <v>42</v>
      </c>
      <c r="P50" s="20" t="s">
        <v>42</v>
      </c>
      <c r="Q50" s="19" t="s">
        <v>42</v>
      </c>
      <c r="R50" s="19" t="s">
        <v>42</v>
      </c>
      <c r="S50" s="11"/>
      <c r="T50" s="7"/>
    </row>
    <row r="51" spans="1:20" s="8" customFormat="1" ht="27.75" customHeight="1">
      <c r="A51" s="2">
        <f t="shared" ca="1" si="0"/>
        <v>48</v>
      </c>
      <c r="B51" s="69"/>
      <c r="C51" s="71"/>
      <c r="D51" s="46" t="s">
        <v>139</v>
      </c>
      <c r="E51" s="5" t="s">
        <v>229</v>
      </c>
      <c r="F51" s="5" t="s">
        <v>1</v>
      </c>
      <c r="G51" s="5" t="s">
        <v>179</v>
      </c>
      <c r="H51" s="5" t="s">
        <v>179</v>
      </c>
      <c r="I51" s="19" t="s">
        <v>42</v>
      </c>
      <c r="J51" s="20" t="s">
        <v>42</v>
      </c>
      <c r="K51" s="19" t="s">
        <v>42</v>
      </c>
      <c r="L51" s="20" t="s">
        <v>42</v>
      </c>
      <c r="M51" s="19" t="s">
        <v>42</v>
      </c>
      <c r="N51" s="20" t="s">
        <v>42</v>
      </c>
      <c r="O51" s="19" t="s">
        <v>181</v>
      </c>
      <c r="P51" s="20" t="s">
        <v>42</v>
      </c>
      <c r="Q51" s="19" t="s">
        <v>42</v>
      </c>
      <c r="R51" s="19" t="s">
        <v>42</v>
      </c>
      <c r="S51" s="11"/>
      <c r="T51" s="7"/>
    </row>
    <row r="52" spans="1:20" s="8" customFormat="1" ht="27.75" customHeight="1">
      <c r="A52" s="2">
        <f t="shared" ca="1" si="0"/>
        <v>49</v>
      </c>
      <c r="B52" s="69"/>
      <c r="C52" s="71"/>
      <c r="D52" s="46" t="s">
        <v>85</v>
      </c>
      <c r="E52" s="5" t="s">
        <v>230</v>
      </c>
      <c r="F52" s="5" t="s">
        <v>1</v>
      </c>
      <c r="G52" s="5" t="s">
        <v>179</v>
      </c>
      <c r="H52" s="5" t="s">
        <v>179</v>
      </c>
      <c r="I52" s="19" t="s">
        <v>42</v>
      </c>
      <c r="J52" s="20" t="s">
        <v>42</v>
      </c>
      <c r="K52" s="19" t="s">
        <v>42</v>
      </c>
      <c r="L52" s="20" t="s">
        <v>258</v>
      </c>
      <c r="M52" s="19" t="s">
        <v>42</v>
      </c>
      <c r="N52" s="20" t="s">
        <v>42</v>
      </c>
      <c r="O52" s="19" t="s">
        <v>42</v>
      </c>
      <c r="P52" s="20" t="s">
        <v>42</v>
      </c>
      <c r="Q52" s="19" t="s">
        <v>42</v>
      </c>
      <c r="R52" s="19" t="s">
        <v>42</v>
      </c>
      <c r="S52" s="11"/>
      <c r="T52" s="7"/>
    </row>
    <row r="53" spans="1:20" s="8" customFormat="1" ht="27.75" customHeight="1">
      <c r="A53" s="2">
        <v>15</v>
      </c>
      <c r="B53" s="69"/>
      <c r="C53" s="71" t="s">
        <v>140</v>
      </c>
      <c r="D53" s="46" t="s">
        <v>141</v>
      </c>
      <c r="E53" s="5" t="s">
        <v>231</v>
      </c>
      <c r="F53" s="5" t="s">
        <v>1</v>
      </c>
      <c r="G53" s="5" t="s">
        <v>179</v>
      </c>
      <c r="H53" s="5" t="s">
        <v>179</v>
      </c>
      <c r="I53" s="19" t="s">
        <v>42</v>
      </c>
      <c r="J53" s="20" t="s">
        <v>42</v>
      </c>
      <c r="K53" s="19" t="s">
        <v>42</v>
      </c>
      <c r="L53" s="20" t="s">
        <v>42</v>
      </c>
      <c r="M53" s="19" t="s">
        <v>42</v>
      </c>
      <c r="N53" s="20" t="s">
        <v>42</v>
      </c>
      <c r="O53" s="19" t="s">
        <v>42</v>
      </c>
      <c r="P53" s="20" t="s">
        <v>42</v>
      </c>
      <c r="Q53" s="19" t="s">
        <v>42</v>
      </c>
      <c r="R53" s="19" t="s">
        <v>42</v>
      </c>
      <c r="S53" s="11"/>
      <c r="T53" s="7"/>
    </row>
    <row r="54" spans="1:20" s="8" customFormat="1" ht="27.75" customHeight="1">
      <c r="A54" s="2">
        <v>16</v>
      </c>
      <c r="B54" s="69"/>
      <c r="C54" s="71"/>
      <c r="D54" s="46" t="s">
        <v>86</v>
      </c>
      <c r="E54" s="5" t="s">
        <v>232</v>
      </c>
      <c r="F54" s="5" t="s">
        <v>1</v>
      </c>
      <c r="G54" s="5" t="s">
        <v>179</v>
      </c>
      <c r="H54" s="5" t="s">
        <v>179</v>
      </c>
      <c r="I54" s="19" t="s">
        <v>42</v>
      </c>
      <c r="J54" s="20" t="s">
        <v>42</v>
      </c>
      <c r="K54" s="19" t="s">
        <v>42</v>
      </c>
      <c r="L54" s="20" t="s">
        <v>42</v>
      </c>
      <c r="M54" s="19" t="s">
        <v>42</v>
      </c>
      <c r="N54" s="20" t="s">
        <v>42</v>
      </c>
      <c r="O54" s="19" t="s">
        <v>42</v>
      </c>
      <c r="P54" s="20" t="s">
        <v>42</v>
      </c>
      <c r="Q54" s="19" t="s">
        <v>42</v>
      </c>
      <c r="R54" s="19" t="s">
        <v>42</v>
      </c>
      <c r="S54" s="13"/>
      <c r="T54" s="7"/>
    </row>
    <row r="55" spans="1:20" s="8" customFormat="1" ht="27.75" customHeight="1">
      <c r="A55" s="2">
        <f t="shared" ca="1" si="0"/>
        <v>52</v>
      </c>
      <c r="B55" s="69"/>
      <c r="C55" s="71"/>
      <c r="D55" s="46" t="s">
        <v>87</v>
      </c>
      <c r="E55" s="5" t="s">
        <v>233</v>
      </c>
      <c r="F55" s="5" t="s">
        <v>1</v>
      </c>
      <c r="G55" s="5" t="s">
        <v>179</v>
      </c>
      <c r="H55" s="5" t="s">
        <v>179</v>
      </c>
      <c r="I55" s="19" t="s">
        <v>42</v>
      </c>
      <c r="J55" s="20" t="s">
        <v>258</v>
      </c>
      <c r="K55" s="19" t="s">
        <v>42</v>
      </c>
      <c r="L55" s="20" t="s">
        <v>42</v>
      </c>
      <c r="M55" s="19" t="s">
        <v>42</v>
      </c>
      <c r="N55" s="20" t="s">
        <v>42</v>
      </c>
      <c r="O55" s="19" t="s">
        <v>42</v>
      </c>
      <c r="P55" s="20" t="s">
        <v>42</v>
      </c>
      <c r="Q55" s="19" t="s">
        <v>42</v>
      </c>
      <c r="R55" s="19" t="s">
        <v>42</v>
      </c>
      <c r="S55" s="13"/>
      <c r="T55" s="7"/>
    </row>
    <row r="56" spans="1:20" s="8" customFormat="1" ht="27.75" customHeight="1">
      <c r="A56" s="2">
        <f t="shared" ca="1" si="0"/>
        <v>53</v>
      </c>
      <c r="B56" s="69"/>
      <c r="C56" s="63" t="s">
        <v>142</v>
      </c>
      <c r="D56" s="49" t="s">
        <v>143</v>
      </c>
      <c r="E56" s="5" t="s">
        <v>234</v>
      </c>
      <c r="F56" s="5" t="s">
        <v>1</v>
      </c>
      <c r="G56" s="5" t="s">
        <v>179</v>
      </c>
      <c r="H56" s="5" t="s">
        <v>179</v>
      </c>
      <c r="I56" s="19" t="s">
        <v>42</v>
      </c>
      <c r="J56" s="20" t="s">
        <v>42</v>
      </c>
      <c r="K56" s="19" t="s">
        <v>42</v>
      </c>
      <c r="L56" s="20" t="s">
        <v>42</v>
      </c>
      <c r="M56" s="19" t="s">
        <v>42</v>
      </c>
      <c r="N56" s="20" t="s">
        <v>42</v>
      </c>
      <c r="O56" s="19" t="s">
        <v>42</v>
      </c>
      <c r="P56" s="20" t="s">
        <v>42</v>
      </c>
      <c r="Q56" s="19" t="s">
        <v>42</v>
      </c>
      <c r="R56" s="19" t="s">
        <v>42</v>
      </c>
      <c r="S56" s="12"/>
      <c r="T56" s="7"/>
    </row>
    <row r="57" spans="1:20" s="8" customFormat="1" ht="27.75" customHeight="1">
      <c r="A57" s="2">
        <f t="shared" ca="1" si="0"/>
        <v>54</v>
      </c>
      <c r="B57" s="69"/>
      <c r="C57" s="63"/>
      <c r="D57" s="49" t="s">
        <v>144</v>
      </c>
      <c r="E57" s="5" t="s">
        <v>235</v>
      </c>
      <c r="F57" s="5" t="s">
        <v>1</v>
      </c>
      <c r="G57" s="5" t="s">
        <v>179</v>
      </c>
      <c r="H57" s="5" t="s">
        <v>179</v>
      </c>
      <c r="I57" s="19" t="s">
        <v>42</v>
      </c>
      <c r="J57" s="20" t="s">
        <v>42</v>
      </c>
      <c r="K57" s="19" t="s">
        <v>42</v>
      </c>
      <c r="L57" s="20" t="s">
        <v>42</v>
      </c>
      <c r="M57" s="19" t="s">
        <v>42</v>
      </c>
      <c r="N57" s="20" t="s">
        <v>42</v>
      </c>
      <c r="O57" s="19" t="s">
        <v>42</v>
      </c>
      <c r="P57" s="20" t="s">
        <v>42</v>
      </c>
      <c r="Q57" s="19" t="s">
        <v>42</v>
      </c>
      <c r="R57" s="19" t="s">
        <v>42</v>
      </c>
      <c r="S57" s="12"/>
      <c r="T57" s="7"/>
    </row>
    <row r="58" spans="1:20" s="8" customFormat="1" ht="27.75" customHeight="1">
      <c r="A58" s="2">
        <f t="shared" ca="1" si="0"/>
        <v>55</v>
      </c>
      <c r="B58" s="69"/>
      <c r="C58" s="48" t="s">
        <v>145</v>
      </c>
      <c r="D58" s="49" t="s">
        <v>77</v>
      </c>
      <c r="E58" s="5" t="s">
        <v>236</v>
      </c>
      <c r="F58" s="5" t="s">
        <v>1</v>
      </c>
      <c r="G58" s="5" t="s">
        <v>179</v>
      </c>
      <c r="H58" s="5" t="s">
        <v>179</v>
      </c>
      <c r="I58" s="19" t="s">
        <v>42</v>
      </c>
      <c r="J58" s="20" t="s">
        <v>42</v>
      </c>
      <c r="K58" s="19" t="s">
        <v>42</v>
      </c>
      <c r="L58" s="20" t="s">
        <v>42</v>
      </c>
      <c r="M58" s="19" t="s">
        <v>42</v>
      </c>
      <c r="N58" s="20" t="s">
        <v>42</v>
      </c>
      <c r="O58" s="19" t="s">
        <v>42</v>
      </c>
      <c r="P58" s="20" t="s">
        <v>42</v>
      </c>
      <c r="Q58" s="19" t="s">
        <v>42</v>
      </c>
      <c r="R58" s="19" t="s">
        <v>42</v>
      </c>
      <c r="S58" s="12"/>
      <c r="T58" s="7"/>
    </row>
    <row r="59" spans="1:20" s="8" customFormat="1" ht="27.75" customHeight="1">
      <c r="A59" s="2">
        <f t="shared" ca="1" si="0"/>
        <v>56</v>
      </c>
      <c r="B59" s="69"/>
      <c r="C59" s="63" t="s">
        <v>146</v>
      </c>
      <c r="D59" s="51" t="s">
        <v>147</v>
      </c>
      <c r="E59" s="5" t="s">
        <v>237</v>
      </c>
      <c r="F59" s="5" t="s">
        <v>1</v>
      </c>
      <c r="G59" s="5" t="s">
        <v>179</v>
      </c>
      <c r="H59" s="5" t="s">
        <v>179</v>
      </c>
      <c r="I59" s="19" t="s">
        <v>42</v>
      </c>
      <c r="J59" s="20" t="s">
        <v>42</v>
      </c>
      <c r="K59" s="19" t="s">
        <v>42</v>
      </c>
      <c r="L59" s="20" t="s">
        <v>42</v>
      </c>
      <c r="M59" s="19" t="s">
        <v>42</v>
      </c>
      <c r="N59" s="20" t="s">
        <v>42</v>
      </c>
      <c r="O59" s="19" t="s">
        <v>42</v>
      </c>
      <c r="P59" s="20" t="s">
        <v>42</v>
      </c>
      <c r="Q59" s="19" t="s">
        <v>42</v>
      </c>
      <c r="R59" s="19" t="s">
        <v>42</v>
      </c>
      <c r="S59" s="12"/>
      <c r="T59" s="7"/>
    </row>
    <row r="60" spans="1:20" s="8" customFormat="1" ht="27.75" customHeight="1">
      <c r="A60" s="2">
        <f t="shared" ca="1" si="0"/>
        <v>57</v>
      </c>
      <c r="B60" s="69"/>
      <c r="C60" s="63"/>
      <c r="D60" s="46" t="s">
        <v>148</v>
      </c>
      <c r="E60" s="5" t="s">
        <v>238</v>
      </c>
      <c r="F60" s="5" t="s">
        <v>1</v>
      </c>
      <c r="G60" s="5" t="s">
        <v>179</v>
      </c>
      <c r="H60" s="5" t="s">
        <v>179</v>
      </c>
      <c r="I60" s="19" t="s">
        <v>42</v>
      </c>
      <c r="J60" s="20" t="s">
        <v>42</v>
      </c>
      <c r="K60" s="19" t="s">
        <v>42</v>
      </c>
      <c r="L60" s="20" t="s">
        <v>42</v>
      </c>
      <c r="M60" s="19" t="s">
        <v>42</v>
      </c>
      <c r="N60" s="20" t="s">
        <v>42</v>
      </c>
      <c r="O60" s="19" t="s">
        <v>42</v>
      </c>
      <c r="P60" s="20" t="s">
        <v>42</v>
      </c>
      <c r="Q60" s="19" t="s">
        <v>42</v>
      </c>
      <c r="R60" s="19" t="s">
        <v>42</v>
      </c>
      <c r="S60" s="12"/>
      <c r="T60" s="7"/>
    </row>
    <row r="61" spans="1:20" s="8" customFormat="1" ht="27.75" customHeight="1">
      <c r="A61" s="2">
        <f t="shared" ca="1" si="0"/>
        <v>58</v>
      </c>
      <c r="B61" s="69"/>
      <c r="C61" s="63" t="s">
        <v>145</v>
      </c>
      <c r="D61" s="52" t="s">
        <v>149</v>
      </c>
      <c r="E61" s="5" t="s">
        <v>239</v>
      </c>
      <c r="F61" s="5" t="s">
        <v>1</v>
      </c>
      <c r="G61" s="5" t="s">
        <v>179</v>
      </c>
      <c r="H61" s="5" t="s">
        <v>179</v>
      </c>
      <c r="I61" s="19" t="s">
        <v>42</v>
      </c>
      <c r="J61" s="20" t="s">
        <v>258</v>
      </c>
      <c r="K61" s="19" t="s">
        <v>42</v>
      </c>
      <c r="L61" s="20" t="s">
        <v>258</v>
      </c>
      <c r="M61" s="19" t="s">
        <v>42</v>
      </c>
      <c r="N61" s="20" t="s">
        <v>42</v>
      </c>
      <c r="O61" s="19" t="s">
        <v>42</v>
      </c>
      <c r="P61" s="20" t="s">
        <v>42</v>
      </c>
      <c r="Q61" s="19" t="s">
        <v>42</v>
      </c>
      <c r="R61" s="19" t="s">
        <v>42</v>
      </c>
      <c r="S61" s="12"/>
      <c r="T61" s="7"/>
    </row>
    <row r="62" spans="1:20" s="8" customFormat="1" ht="27.75" customHeight="1">
      <c r="A62" s="2">
        <f t="shared" ca="1" si="0"/>
        <v>59</v>
      </c>
      <c r="B62" s="70"/>
      <c r="C62" s="63"/>
      <c r="D62" s="52" t="s">
        <v>150</v>
      </c>
      <c r="E62" s="5" t="s">
        <v>240</v>
      </c>
      <c r="F62" s="5" t="s">
        <v>1</v>
      </c>
      <c r="G62" s="5" t="s">
        <v>179</v>
      </c>
      <c r="H62" s="5" t="s">
        <v>179</v>
      </c>
      <c r="I62" s="19" t="s">
        <v>42</v>
      </c>
      <c r="J62" s="20" t="s">
        <v>42</v>
      </c>
      <c r="K62" s="19" t="s">
        <v>42</v>
      </c>
      <c r="L62" s="20" t="s">
        <v>42</v>
      </c>
      <c r="M62" s="19" t="s">
        <v>42</v>
      </c>
      <c r="N62" s="20" t="s">
        <v>42</v>
      </c>
      <c r="O62" s="19" t="s">
        <v>42</v>
      </c>
      <c r="P62" s="20" t="s">
        <v>42</v>
      </c>
      <c r="Q62" s="19" t="s">
        <v>42</v>
      </c>
      <c r="R62" s="19" t="s">
        <v>42</v>
      </c>
      <c r="S62" s="12"/>
      <c r="T62" s="7"/>
    </row>
    <row r="63" spans="1:20" s="8" customFormat="1" ht="20.100000000000001" customHeight="1">
      <c r="A63" s="53" t="s">
        <v>29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5"/>
    </row>
    <row r="64" spans="1:20" s="14" customFormat="1" ht="20.100000000000001" customHeight="1">
      <c r="A64" s="35" t="str">
        <f ca="1">IF(ISBLANK(D64),"-",COUNT(OFFSET(A$3,0,0,ROW()-ROW(A$3)))+1)</f>
        <v>-</v>
      </c>
      <c r="B64" s="42"/>
      <c r="C64" s="36" t="s">
        <v>2</v>
      </c>
      <c r="D64" s="27"/>
      <c r="E64" s="27"/>
      <c r="F64" s="27"/>
      <c r="G64" s="27"/>
      <c r="H64" s="34">
        <f>COUNTIF(H4:H62,"已完成")</f>
        <v>0</v>
      </c>
      <c r="I64" s="34">
        <f>COUNTIF(I4:I62,"已完成")</f>
        <v>59</v>
      </c>
      <c r="J64" s="34">
        <f>COUNTIF(J4:J62,"已完成")</f>
        <v>52</v>
      </c>
      <c r="K64" s="34">
        <f>COUNTIF(K4:K62,"已完成")</f>
        <v>59</v>
      </c>
      <c r="L64" s="34">
        <f>COUNTIF(L4:L62,"已完成")</f>
        <v>46</v>
      </c>
      <c r="M64" s="34">
        <f>COUNTIF(M4:M62,"已完成")</f>
        <v>59</v>
      </c>
      <c r="N64" s="34">
        <f>COUNTIF(N4:N62,"已完成")</f>
        <v>56</v>
      </c>
      <c r="O64" s="34">
        <f>COUNTIF(O4:O62,"已完成")</f>
        <v>52</v>
      </c>
      <c r="P64" s="34">
        <f>COUNTIF(P4:P62,"已完成")</f>
        <v>54</v>
      </c>
      <c r="Q64" s="34">
        <f>COUNTIF(Q4:Q62,"已完成")</f>
        <v>59</v>
      </c>
      <c r="R64" s="34">
        <f>COUNTIF(R4:R62,"已完成")</f>
        <v>59</v>
      </c>
      <c r="S64" s="29"/>
      <c r="T64" s="29"/>
    </row>
    <row r="65" spans="1:20" s="17" customFormat="1" ht="20.100000000000001" customHeight="1">
      <c r="A65" s="35" t="str">
        <f t="shared" ca="1" si="0"/>
        <v>-</v>
      </c>
      <c r="B65" s="42"/>
      <c r="C65" s="36" t="s">
        <v>28</v>
      </c>
      <c r="D65" s="28"/>
      <c r="E65" s="28"/>
      <c r="F65" s="28"/>
      <c r="G65" s="28"/>
      <c r="H65" s="33">
        <f>COUNTIF(H4:H62,"未完成")</f>
        <v>0</v>
      </c>
      <c r="I65" s="33">
        <f>COUNTIF(I4:I62,"未完成")</f>
        <v>0</v>
      </c>
      <c r="J65" s="33">
        <f>COUNTIF(J4:J62,"未完成")</f>
        <v>0</v>
      </c>
      <c r="K65" s="33">
        <f>COUNTIF(K4:K62,"未完成")</f>
        <v>0</v>
      </c>
      <c r="L65" s="33">
        <f>COUNTIF(L4:L62,"未完成")</f>
        <v>0</v>
      </c>
      <c r="M65" s="33">
        <f>COUNTIF(M4:M62,"未完成")</f>
        <v>0</v>
      </c>
      <c r="N65" s="33">
        <f>COUNTIF(N4:N62,"未完成")</f>
        <v>0</v>
      </c>
      <c r="O65" s="33">
        <f>COUNTIF(O4:O62,"未完成")</f>
        <v>0</v>
      </c>
      <c r="P65" s="33">
        <f>COUNTIF(P4:P62,"未完成")</f>
        <v>0</v>
      </c>
      <c r="Q65" s="33">
        <f>COUNTIF(Q4:Q62,"未完成")</f>
        <v>0</v>
      </c>
      <c r="R65" s="33">
        <f>COUNTIF(R4:R62,"未完成")</f>
        <v>0</v>
      </c>
      <c r="S65" s="30"/>
      <c r="T65" s="30"/>
    </row>
    <row r="66" spans="1:20" s="17" customFormat="1" ht="21.95" customHeight="1">
      <c r="A66" s="31" t="str">
        <f t="shared" ca="1" si="0"/>
        <v>-</v>
      </c>
      <c r="B66" s="43"/>
      <c r="C66" s="32" t="s">
        <v>30</v>
      </c>
      <c r="D66" s="29"/>
      <c r="E66" s="29"/>
      <c r="F66" s="29"/>
      <c r="G66" s="29"/>
      <c r="H66" s="37">
        <f>COUNTIF(H4:H62,"客户需求新增-已完成")</f>
        <v>0</v>
      </c>
      <c r="I66" s="37">
        <f>COUNTIF(I4:I62,"客户需求新增-已完成")</f>
        <v>0</v>
      </c>
      <c r="J66" s="29"/>
      <c r="K66" s="37">
        <f>COUNTIF(K4:K62,"客户需求新增-已完成")</f>
        <v>0</v>
      </c>
      <c r="L66" s="29"/>
      <c r="M66" s="37">
        <f>COUNTIF(M4:M62,"客户需求新增-已完成")</f>
        <v>0</v>
      </c>
      <c r="N66" s="29"/>
      <c r="O66" s="37">
        <f>COUNTIF(O4:O62,"客户需求新增-已完成")</f>
        <v>2</v>
      </c>
      <c r="P66" s="29"/>
      <c r="Q66" s="37">
        <f>COUNTIF(Q4:Q62,"客户需求新增-已完成")</f>
        <v>0</v>
      </c>
      <c r="R66" s="29"/>
      <c r="S66" s="28"/>
      <c r="T66" s="28"/>
    </row>
    <row r="67" spans="1:20" s="17" customFormat="1" ht="21.95" customHeight="1">
      <c r="A67" s="31" t="str">
        <f t="shared" ca="1" si="0"/>
        <v>-</v>
      </c>
      <c r="B67" s="43"/>
      <c r="C67" s="32" t="s">
        <v>31</v>
      </c>
      <c r="D67" s="30"/>
      <c r="E67" s="30"/>
      <c r="F67" s="30"/>
      <c r="G67" s="30"/>
      <c r="H67" s="37">
        <f>COUNTIF(H4:H62,"客户需求新增-未完成")</f>
        <v>0</v>
      </c>
      <c r="I67" s="37">
        <f>COUNTIF(I4:I62,"客户需求新增-未完成")</f>
        <v>0</v>
      </c>
      <c r="J67" s="30"/>
      <c r="K67" s="37">
        <f>COUNTIF(K4:K62,"客户需求新增-未完成")</f>
        <v>0</v>
      </c>
      <c r="L67" s="30"/>
      <c r="M67" s="37">
        <f>COUNTIF(M4:M62,"客户需求新增-未完成")</f>
        <v>0</v>
      </c>
      <c r="N67" s="30"/>
      <c r="O67" s="37">
        <f>COUNTIF(O4:O62,"客户需求新增-未完成")</f>
        <v>0</v>
      </c>
      <c r="P67" s="30"/>
      <c r="Q67" s="37">
        <f>COUNTIF(Q4:Q62,"客户需求新增-未完成")</f>
        <v>0</v>
      </c>
      <c r="R67" s="30"/>
      <c r="S67" s="29"/>
      <c r="T67" s="29"/>
    </row>
    <row r="68" spans="1:20" s="17" customFormat="1" ht="21.95" customHeight="1">
      <c r="A68" s="31" t="str">
        <f t="shared" ca="1" si="0"/>
        <v>-</v>
      </c>
      <c r="B68" s="43"/>
      <c r="C68" s="32" t="s">
        <v>32</v>
      </c>
      <c r="D68" s="28"/>
      <c r="E68" s="28"/>
      <c r="F68" s="28"/>
      <c r="G68" s="28"/>
      <c r="H68" s="37">
        <f>COUNTIF(H4:H62,"客户需求修改-已完成")</f>
        <v>0</v>
      </c>
      <c r="I68" s="37">
        <f>COUNTIF(I4:I62,"客户需求修改-已完成")</f>
        <v>0</v>
      </c>
      <c r="J68" s="28"/>
      <c r="K68" s="37">
        <f>COUNTIF(K4:K62,"客户需求修改-已完成")</f>
        <v>0</v>
      </c>
      <c r="L68" s="28"/>
      <c r="M68" s="37">
        <f>COUNTIF(M4:M62,"客户需求修改-已完成")</f>
        <v>0</v>
      </c>
      <c r="N68" s="28"/>
      <c r="O68" s="37">
        <f>COUNTIF(O4:O62,"客户需求修改-已完成")</f>
        <v>5</v>
      </c>
      <c r="P68" s="28"/>
      <c r="Q68" s="37">
        <f>COUNTIF(Q4:Q62,"客户需求修改-已完成")</f>
        <v>0</v>
      </c>
      <c r="R68" s="28"/>
      <c r="S68" s="30"/>
      <c r="T68" s="30"/>
    </row>
    <row r="69" spans="1:20" s="17" customFormat="1" ht="21.95" customHeight="1">
      <c r="A69" s="31" t="str">
        <f t="shared" ref="A69:A74" ca="1" si="1">IF(ISBLANK(D69),"-",COUNT(OFFSET(A$3,0,0,ROW()-ROW(A$3)))+1)</f>
        <v>-</v>
      </c>
      <c r="B69" s="43"/>
      <c r="C69" s="32" t="s">
        <v>33</v>
      </c>
      <c r="D69" s="29"/>
      <c r="E69" s="29"/>
      <c r="F69" s="29"/>
      <c r="G69" s="29"/>
      <c r="H69" s="37">
        <f>COUNTIF(H4:H62,"客户需求修改-未完成")</f>
        <v>0</v>
      </c>
      <c r="I69" s="37">
        <f>COUNTIF(I4:I62,"客户需求修改-未完成")</f>
        <v>0</v>
      </c>
      <c r="J69" s="29"/>
      <c r="K69" s="37">
        <f>COUNTIF(K4:K62,"客户需求修改-未完成")</f>
        <v>0</v>
      </c>
      <c r="L69" s="29"/>
      <c r="M69" s="37">
        <f>COUNTIF(M4:M62,"客户需求修改-未完成")</f>
        <v>0</v>
      </c>
      <c r="N69" s="29"/>
      <c r="O69" s="37">
        <f>COUNTIF(O4:O62,"客户需求修改-未完成")</f>
        <v>0</v>
      </c>
      <c r="P69" s="29"/>
      <c r="Q69" s="37">
        <f>COUNTIF(Q4:Q62,"客户需求修改-未完成")</f>
        <v>0</v>
      </c>
      <c r="R69" s="29"/>
      <c r="S69" s="28"/>
      <c r="T69" s="28"/>
    </row>
    <row r="70" spans="1:20" s="17" customFormat="1" ht="21.95" customHeight="1">
      <c r="A70" s="31" t="str">
        <f t="shared" ca="1" si="1"/>
        <v>-</v>
      </c>
      <c r="B70" s="43"/>
      <c r="C70" s="32" t="s">
        <v>34</v>
      </c>
      <c r="D70" s="30"/>
      <c r="E70" s="30"/>
      <c r="F70" s="30"/>
      <c r="G70" s="30"/>
      <c r="H70" s="37">
        <f>COUNTIF(H4:H62,"客户需求删除-已完成")</f>
        <v>0</v>
      </c>
      <c r="I70" s="37">
        <f>COUNTIF(I4:I62,"客户需求删除-已完成")</f>
        <v>0</v>
      </c>
      <c r="J70" s="30"/>
      <c r="K70" s="37">
        <f>COUNTIF(K4:K62,"客户需求删除-已完成")</f>
        <v>0</v>
      </c>
      <c r="L70" s="30"/>
      <c r="M70" s="37">
        <f>COUNTIF(M4:M62,"客户需求删除-已完成")</f>
        <v>0</v>
      </c>
      <c r="N70" s="30"/>
      <c r="O70" s="37">
        <f>COUNTIF(O4:O62,"客户需求删除-已完成")</f>
        <v>0</v>
      </c>
      <c r="P70" s="30"/>
      <c r="Q70" s="37">
        <f>COUNTIF(Q4:Q62,"客户需求删除-已完成")</f>
        <v>0</v>
      </c>
      <c r="R70" s="30"/>
      <c r="S70" s="29"/>
      <c r="T70" s="29"/>
    </row>
    <row r="71" spans="1:20" s="17" customFormat="1" ht="21.95" customHeight="1">
      <c r="A71" s="31" t="str">
        <f t="shared" ca="1" si="1"/>
        <v>-</v>
      </c>
      <c r="B71" s="43"/>
      <c r="C71" s="32" t="s">
        <v>35</v>
      </c>
      <c r="D71" s="28"/>
      <c r="E71" s="28"/>
      <c r="F71" s="28"/>
      <c r="G71" s="28"/>
      <c r="H71" s="37">
        <f>COUNTIF(H9:H67,"客户需求删除-未完成")</f>
        <v>0</v>
      </c>
      <c r="I71" s="37">
        <f>COUNTIF(I9:I67,"客户需求删除-未完成")</f>
        <v>0</v>
      </c>
      <c r="J71" s="28"/>
      <c r="K71" s="37">
        <f>COUNTIF(K9:K67,"客户需求删除-未完成")</f>
        <v>0</v>
      </c>
      <c r="L71" s="28"/>
      <c r="M71" s="37">
        <f>COUNTIF(M9:M67,"客户需求删除-未完成")</f>
        <v>0</v>
      </c>
      <c r="N71" s="28"/>
      <c r="O71" s="37">
        <f>COUNTIF(O9:O67,"客户需求删除-未完成")</f>
        <v>0</v>
      </c>
      <c r="P71" s="28"/>
      <c r="Q71" s="37">
        <f>COUNTIF(Q9:Q67,"客户需求删除-未完成")</f>
        <v>0</v>
      </c>
      <c r="R71" s="28"/>
      <c r="S71" s="30"/>
      <c r="T71" s="30"/>
    </row>
    <row r="72" spans="1:20" s="17" customFormat="1" ht="21.95" customHeight="1">
      <c r="A72" s="15" t="str">
        <f t="shared" ca="1" si="1"/>
        <v>-</v>
      </c>
      <c r="B72" s="44"/>
      <c r="C72" s="26" t="s">
        <v>36</v>
      </c>
      <c r="D72" s="29"/>
      <c r="E72" s="29"/>
      <c r="F72" s="29"/>
      <c r="G72" s="29"/>
      <c r="H72" s="29"/>
      <c r="I72" s="29"/>
      <c r="J72" s="16">
        <f>COUNTIF(J4:J62,"需求规格新增-已完成")</f>
        <v>0</v>
      </c>
      <c r="K72" s="29"/>
      <c r="L72" s="16">
        <f>COUNTIF(L4:L62,"需求规格新增-已完成")</f>
        <v>0</v>
      </c>
      <c r="M72" s="29"/>
      <c r="N72" s="16">
        <f>COUNTIF(N4:N62,"需求规格新增-已完成")</f>
        <v>0</v>
      </c>
      <c r="O72" s="29"/>
      <c r="P72" s="16">
        <f>COUNTIF(P4:P62,"需求规格新增-已完成")</f>
        <v>2</v>
      </c>
      <c r="Q72" s="29"/>
      <c r="R72" s="16">
        <f>COUNTIF(R4:R62,"需求规格新增-已完成")</f>
        <v>0</v>
      </c>
      <c r="S72" s="28"/>
      <c r="T72" s="28"/>
    </row>
    <row r="73" spans="1:20" s="17" customFormat="1" ht="21.95" customHeight="1">
      <c r="A73" s="15" t="str">
        <f t="shared" ca="1" si="1"/>
        <v>-</v>
      </c>
      <c r="B73" s="44"/>
      <c r="C73" s="26" t="s">
        <v>37</v>
      </c>
      <c r="D73" s="30"/>
      <c r="E73" s="30"/>
      <c r="F73" s="30"/>
      <c r="G73" s="30"/>
      <c r="H73" s="30"/>
      <c r="I73" s="30"/>
      <c r="J73" s="16">
        <f>COUNTIF(J4:J62,"需求规格新增-未完成")</f>
        <v>0</v>
      </c>
      <c r="K73" s="30"/>
      <c r="L73" s="16">
        <f>COUNTIF(L4:L62,"需求规格新增-未完成")</f>
        <v>0</v>
      </c>
      <c r="M73" s="30"/>
      <c r="N73" s="16">
        <f>COUNTIF(N4:N62,"需求规格新增-未完成")</f>
        <v>0</v>
      </c>
      <c r="O73" s="30"/>
      <c r="P73" s="16">
        <f>COUNTIF(P4:P62,"需求规格新增-未完成")</f>
        <v>0</v>
      </c>
      <c r="Q73" s="30"/>
      <c r="R73" s="16">
        <f>COUNTIF(R4:R62,"需求规格新增-未完成")</f>
        <v>0</v>
      </c>
      <c r="S73" s="30"/>
      <c r="T73" s="30"/>
    </row>
    <row r="74" spans="1:20" s="17" customFormat="1" ht="21.95" customHeight="1">
      <c r="A74" s="15" t="str">
        <f t="shared" ca="1" si="1"/>
        <v>-</v>
      </c>
      <c r="B74" s="44"/>
      <c r="C74" s="26" t="s">
        <v>38</v>
      </c>
      <c r="D74" s="28"/>
      <c r="E74" s="28"/>
      <c r="F74" s="28"/>
      <c r="G74" s="28"/>
      <c r="H74" s="28"/>
      <c r="I74" s="28"/>
      <c r="J74" s="16">
        <f>COUNTIF(J4:J62,"需求规格修改-已完成")</f>
        <v>7</v>
      </c>
      <c r="K74" s="28"/>
      <c r="L74" s="16">
        <f>COUNTIF(L4:L62,"需求规格修改-已完成")</f>
        <v>13</v>
      </c>
      <c r="M74" s="28"/>
      <c r="N74" s="16">
        <f>COUNTIF(N4:N62,"需求规格修改-已完成")</f>
        <v>3</v>
      </c>
      <c r="O74" s="28"/>
      <c r="P74" s="16">
        <f>COUNTIF(P4:P62,"需求规格修改-已完成")</f>
        <v>3</v>
      </c>
      <c r="Q74" s="28"/>
      <c r="R74" s="16">
        <f>COUNTIF(R4:R62,"需求规格修改-已完成")</f>
        <v>0</v>
      </c>
      <c r="S74" s="28"/>
      <c r="T74" s="28"/>
    </row>
    <row r="75" spans="1:20" s="17" customFormat="1" ht="21.95" customHeight="1">
      <c r="A75" s="15" t="str">
        <f t="shared" ref="A75:A77" ca="1" si="2">IF(ISBLANK(D75),"-",COUNT(OFFSET(A$3,0,0,ROW()-ROW(A$3)))+1)</f>
        <v>-</v>
      </c>
      <c r="B75" s="44"/>
      <c r="C75" s="26" t="s">
        <v>39</v>
      </c>
      <c r="D75" s="29"/>
      <c r="E75" s="29"/>
      <c r="F75" s="29"/>
      <c r="G75" s="29"/>
      <c r="H75" s="29"/>
      <c r="I75" s="29"/>
      <c r="J75" s="16">
        <f>COUNTIF(J4:J62,"需求规格修改-未完成")</f>
        <v>0</v>
      </c>
      <c r="K75" s="29"/>
      <c r="L75" s="16">
        <f>COUNTIF(L4:L62,"需求规格修改-未完成")</f>
        <v>0</v>
      </c>
      <c r="M75" s="29"/>
      <c r="N75" s="16">
        <f>COUNTIF(N4:N62,"需求规格修改-未完成")</f>
        <v>0</v>
      </c>
      <c r="O75" s="29"/>
      <c r="P75" s="16">
        <f>COUNTIF(P4:P62,"需求规格修改-未完成")</f>
        <v>0</v>
      </c>
      <c r="Q75" s="29"/>
      <c r="R75" s="16">
        <f>COUNTIF(R4:R62,"需求规格修改-未完成")</f>
        <v>0</v>
      </c>
      <c r="S75" s="28"/>
      <c r="T75" s="28"/>
    </row>
    <row r="76" spans="1:20" s="17" customFormat="1" ht="21.95" customHeight="1">
      <c r="A76" s="15" t="str">
        <f t="shared" ca="1" si="2"/>
        <v>-</v>
      </c>
      <c r="B76" s="44"/>
      <c r="C76" s="26" t="s">
        <v>40</v>
      </c>
      <c r="D76" s="30"/>
      <c r="E76" s="30"/>
      <c r="F76" s="30"/>
      <c r="G76" s="30"/>
      <c r="H76" s="30"/>
      <c r="I76" s="30"/>
      <c r="J76" s="16">
        <f>COUNTIF(J4:J62,"需求规格删除-已完成")</f>
        <v>0</v>
      </c>
      <c r="K76" s="30"/>
      <c r="L76" s="16">
        <f>COUNTIF(L4:L62,"需求规格删除-已完成")</f>
        <v>0</v>
      </c>
      <c r="M76" s="30"/>
      <c r="N76" s="16">
        <f>COUNTIF(N4:N62,"需求规格删除-已完成")</f>
        <v>0</v>
      </c>
      <c r="O76" s="30"/>
      <c r="P76" s="16">
        <f>COUNTIF(P4:P62,"需求规格删除-已完成")</f>
        <v>0</v>
      </c>
      <c r="Q76" s="30"/>
      <c r="R76" s="16">
        <f>COUNTIF(R4:R62,"需求规格删除-已完成")</f>
        <v>0</v>
      </c>
      <c r="S76" s="30"/>
      <c r="T76" s="30"/>
    </row>
    <row r="77" spans="1:20" s="17" customFormat="1" ht="21.95" customHeight="1">
      <c r="A77" s="15" t="str">
        <f t="shared" ca="1" si="2"/>
        <v>-</v>
      </c>
      <c r="B77" s="44"/>
      <c r="C77" s="26" t="s">
        <v>41</v>
      </c>
      <c r="D77" s="28"/>
      <c r="E77" s="28"/>
      <c r="F77" s="28"/>
      <c r="G77" s="28"/>
      <c r="H77" s="28"/>
      <c r="I77" s="28"/>
      <c r="J77" s="16">
        <f>COUNTIF(J4:J62,"需求规格删除-未完成")</f>
        <v>0</v>
      </c>
      <c r="K77" s="28"/>
      <c r="L77" s="16">
        <f>COUNTIF(L4:L62,"需求规格删除-未完成")</f>
        <v>0</v>
      </c>
      <c r="M77" s="28"/>
      <c r="N77" s="16">
        <f>COUNTIF(N4:N62,"需求规格删除-未完成")</f>
        <v>0</v>
      </c>
      <c r="O77" s="28"/>
      <c r="P77" s="16">
        <f>COUNTIF(P4:P62,"需求规格删除-未完成")</f>
        <v>0</v>
      </c>
      <c r="Q77" s="28"/>
      <c r="R77" s="16">
        <f>COUNTIF(R4:R62,"需求规格删除-未完成")</f>
        <v>0</v>
      </c>
      <c r="S77" s="28"/>
      <c r="T77" s="28"/>
    </row>
    <row r="78" spans="1:20" ht="22.5" customHeight="1">
      <c r="A78" s="56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C79" s="9"/>
      <c r="D79" s="9"/>
      <c r="E79" s="9"/>
      <c r="F79" s="9"/>
      <c r="G79" s="9"/>
    </row>
    <row r="80" spans="1:20">
      <c r="C80" s="9"/>
      <c r="D80" s="9"/>
      <c r="E80" s="9"/>
      <c r="F80" s="9"/>
      <c r="G80" s="9"/>
    </row>
    <row r="81" spans="3:7">
      <c r="C81" s="9"/>
      <c r="D81" s="9"/>
      <c r="E81" s="9"/>
      <c r="F81" s="9"/>
      <c r="G81" s="9"/>
    </row>
    <row r="82" spans="3:7">
      <c r="C82" s="9"/>
      <c r="D82" s="9"/>
      <c r="E82" s="9"/>
      <c r="F82" s="9"/>
      <c r="G82" s="9"/>
    </row>
    <row r="83" spans="3:7">
      <c r="C83" s="9"/>
      <c r="D83" s="9"/>
      <c r="E83" s="9"/>
      <c r="F83" s="9"/>
      <c r="G83" s="9"/>
    </row>
    <row r="84" spans="3:7">
      <c r="C84" s="9"/>
      <c r="D84" s="9"/>
      <c r="E84" s="9"/>
      <c r="F84" s="9"/>
      <c r="G84" s="9"/>
    </row>
    <row r="85" spans="3:7">
      <c r="C85" s="9"/>
      <c r="D85" s="9"/>
      <c r="E85" s="9"/>
      <c r="F85" s="9"/>
      <c r="G85" s="9"/>
    </row>
    <row r="86" spans="3:7">
      <c r="C86" s="9"/>
      <c r="D86" s="9"/>
      <c r="E86" s="9"/>
      <c r="F86" s="9"/>
      <c r="G86" s="9"/>
    </row>
    <row r="87" spans="3:7">
      <c r="C87" s="9"/>
      <c r="D87" s="9"/>
      <c r="E87" s="9"/>
      <c r="F87" s="9"/>
      <c r="G87" s="9"/>
    </row>
    <row r="88" spans="3:7">
      <c r="C88" s="9"/>
      <c r="D88" s="9"/>
      <c r="E88" s="9"/>
      <c r="F88" s="9"/>
      <c r="G88" s="9"/>
    </row>
    <row r="89" spans="3:7">
      <c r="C89" s="9"/>
      <c r="D89" s="9"/>
      <c r="E89" s="9"/>
      <c r="F89" s="9"/>
      <c r="G89" s="9"/>
    </row>
    <row r="90" spans="3:7">
      <c r="C90" s="9"/>
      <c r="D90" s="9"/>
      <c r="E90" s="9"/>
      <c r="F90" s="9"/>
      <c r="G90" s="9"/>
    </row>
    <row r="91" spans="3:7">
      <c r="C91" s="9"/>
      <c r="D91" s="9"/>
      <c r="E91" s="9"/>
      <c r="F91" s="9"/>
      <c r="G91" s="9"/>
    </row>
    <row r="92" spans="3:7">
      <c r="C92" s="9"/>
      <c r="D92" s="9"/>
      <c r="E92" s="9"/>
      <c r="F92" s="9"/>
      <c r="G92" s="9"/>
    </row>
    <row r="93" spans="3:7">
      <c r="C93" s="9"/>
      <c r="D93" s="9"/>
      <c r="E93" s="9"/>
      <c r="F93" s="9"/>
      <c r="G93" s="9"/>
    </row>
    <row r="94" spans="3:7">
      <c r="C94" s="9"/>
      <c r="D94" s="9"/>
      <c r="E94" s="9"/>
      <c r="F94" s="9"/>
      <c r="G94" s="9"/>
    </row>
    <row r="95" spans="3:7">
      <c r="C95" s="9"/>
      <c r="D95" s="9"/>
      <c r="E95" s="9"/>
      <c r="F95" s="9"/>
      <c r="G95" s="9"/>
    </row>
    <row r="96" spans="3:7">
      <c r="C96" s="9"/>
      <c r="D96" s="9"/>
      <c r="E96" s="9"/>
      <c r="F96" s="9"/>
      <c r="G96" s="9"/>
    </row>
    <row r="97" spans="3:7">
      <c r="C97" s="9"/>
      <c r="D97" s="9"/>
      <c r="E97" s="9"/>
      <c r="F97" s="9"/>
      <c r="G97" s="9"/>
    </row>
    <row r="98" spans="3:7">
      <c r="C98" s="9"/>
      <c r="D98" s="9"/>
      <c r="E98" s="9"/>
      <c r="F98" s="9"/>
      <c r="G98" s="9"/>
    </row>
    <row r="99" spans="3:7">
      <c r="C99" s="9"/>
      <c r="D99" s="9"/>
      <c r="E99" s="9"/>
      <c r="F99" s="9"/>
      <c r="G99" s="9"/>
    </row>
    <row r="100" spans="3:7">
      <c r="C100" s="9"/>
      <c r="D100" s="9"/>
      <c r="E100" s="9"/>
      <c r="F100" s="9"/>
      <c r="G100" s="9"/>
    </row>
    <row r="101" spans="3:7">
      <c r="C101" s="9"/>
      <c r="D101" s="9"/>
      <c r="E101" s="9"/>
      <c r="F101" s="9"/>
      <c r="G101" s="9"/>
    </row>
    <row r="102" spans="3:7">
      <c r="C102" s="9"/>
      <c r="D102" s="9"/>
      <c r="E102" s="9"/>
      <c r="F102" s="9"/>
      <c r="G102" s="9"/>
    </row>
    <row r="103" spans="3:7">
      <c r="C103" s="9"/>
      <c r="D103" s="9"/>
      <c r="E103" s="9"/>
      <c r="F103" s="9"/>
      <c r="G103" s="9"/>
    </row>
    <row r="104" spans="3:7">
      <c r="C104" s="9"/>
      <c r="D104" s="9"/>
      <c r="E104" s="9"/>
      <c r="F104" s="9"/>
      <c r="G104" s="9"/>
    </row>
  </sheetData>
  <dataConsolidate/>
  <mergeCells count="30">
    <mergeCell ref="A1:T1"/>
    <mergeCell ref="B4:B18"/>
    <mergeCell ref="B33:B36"/>
    <mergeCell ref="B37:B62"/>
    <mergeCell ref="C56:C57"/>
    <mergeCell ref="C59:C60"/>
    <mergeCell ref="C61:C62"/>
    <mergeCell ref="C37:C39"/>
    <mergeCell ref="C40:C45"/>
    <mergeCell ref="C46:C47"/>
    <mergeCell ref="C48:C52"/>
    <mergeCell ref="C53:C55"/>
    <mergeCell ref="B19:B32"/>
    <mergeCell ref="C20:C24"/>
    <mergeCell ref="C25:C28"/>
    <mergeCell ref="C29:C32"/>
    <mergeCell ref="A63:T63"/>
    <mergeCell ref="A78:T78"/>
    <mergeCell ref="G2:H2"/>
    <mergeCell ref="I2:J2"/>
    <mergeCell ref="K2:L2"/>
    <mergeCell ref="M2:N2"/>
    <mergeCell ref="O2:P2"/>
    <mergeCell ref="Q2:R2"/>
    <mergeCell ref="B2:F2"/>
    <mergeCell ref="C4:C10"/>
    <mergeCell ref="C11:C14"/>
    <mergeCell ref="C15:C16"/>
    <mergeCell ref="C17:C18"/>
    <mergeCell ref="C34:C36"/>
  </mergeCells>
  <phoneticPr fontId="1" type="noConversion"/>
  <dataValidations count="4">
    <dataValidation type="list" allowBlank="1" showInputMessage="1" showErrorMessage="1" sqref="F4:F62">
      <formula1>"高,中,低"</formula1>
    </dataValidation>
    <dataValidation type="list" allowBlank="1" showInputMessage="1" showErrorMessage="1" sqref="S4:S62">
      <formula1>"可重用已有,将来产品级重用,将来公司级重用"</formula1>
    </dataValidation>
    <dataValidation type="list" allowBlank="1" showInputMessage="1" showErrorMessage="1" sqref="Q4:R62 O4:O31 M4:M31 I4:I62 J62 J32:J37 J39:J45 J47:J54 J56:J60 K4:K62 L62 L32:L39 L41:L51 L53:L60 M32:P62">
      <formula1>"已完成,未完成,客户需求新增-已完成,客户需求新增-未完成,客户需求修改-已完成,客户需求修改-未完成,客户需求删除-已完成,客户需求删除-未完成"</formula1>
    </dataValidation>
    <dataValidation type="list" allowBlank="1" showInputMessage="1" showErrorMessage="1" sqref="N4:N31 L4:L31 J4:J31 P4:P31 J38 J46 J55 J61 L40 L52 L61">
      <formula1>"已完成,未完成,需求规格新增-已完成,需求规格新增-未完成,需求规格修改-已完成,需求规格修改-未完成,需求规格删除-已完成,需求规格删除-未完成"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B1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H8" sqref="H8"/>
    </sheetView>
  </sheetViews>
  <sheetFormatPr defaultRowHeight="12"/>
  <cols>
    <col min="1" max="1" width="2.875" style="9" customWidth="1"/>
    <col min="2" max="2" width="17.75" style="10" bestFit="1" customWidth="1"/>
    <col min="3" max="3" width="53.5" style="10" customWidth="1"/>
    <col min="4" max="4" width="11.25" style="10" customWidth="1"/>
    <col min="5" max="5" width="6.375" style="10" customWidth="1"/>
    <col min="6" max="6" width="14.125" style="9" customWidth="1"/>
    <col min="7" max="7" width="13.75" style="9" customWidth="1"/>
    <col min="8" max="8" width="13.125" style="9" customWidth="1"/>
    <col min="9" max="9" width="13.375" style="9" customWidth="1"/>
    <col min="10" max="10" width="14" style="9" customWidth="1"/>
    <col min="11" max="11" width="11.125" style="9" customWidth="1"/>
    <col min="12" max="12" width="8.375" style="9" customWidth="1"/>
    <col min="13" max="16384" width="9" style="9"/>
  </cols>
  <sheetData>
    <row r="1" spans="1:12" ht="26.1" customHeight="1">
      <c r="A1" s="65" t="s">
        <v>43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ht="56.25" customHeight="1">
      <c r="A2" s="22" t="s">
        <v>27</v>
      </c>
      <c r="B2" s="60" t="s">
        <v>21</v>
      </c>
      <c r="C2" s="62"/>
      <c r="D2" s="62"/>
      <c r="E2" s="61"/>
      <c r="F2" s="39" t="s">
        <v>48</v>
      </c>
      <c r="G2" s="39" t="s">
        <v>49</v>
      </c>
      <c r="H2" s="39" t="s">
        <v>50</v>
      </c>
      <c r="I2" s="39" t="s">
        <v>51</v>
      </c>
      <c r="J2" s="39" t="s">
        <v>52</v>
      </c>
      <c r="K2" s="38" t="s">
        <v>53</v>
      </c>
      <c r="L2" s="21"/>
    </row>
    <row r="3" spans="1:12" s="10" customFormat="1" ht="37.5" customHeight="1">
      <c r="A3" s="22" t="s">
        <v>3</v>
      </c>
      <c r="B3" s="23" t="s">
        <v>44</v>
      </c>
      <c r="C3" s="23" t="s">
        <v>45</v>
      </c>
      <c r="D3" s="23" t="s">
        <v>46</v>
      </c>
      <c r="E3" s="23" t="s">
        <v>47</v>
      </c>
      <c r="F3" s="23" t="s">
        <v>56</v>
      </c>
      <c r="G3" s="23" t="s">
        <v>54</v>
      </c>
      <c r="H3" s="23" t="s">
        <v>55</v>
      </c>
      <c r="I3" s="23" t="s">
        <v>57</v>
      </c>
      <c r="J3" s="23" t="s">
        <v>58</v>
      </c>
      <c r="K3" s="23" t="s">
        <v>59</v>
      </c>
      <c r="L3" s="24" t="s">
        <v>0</v>
      </c>
    </row>
    <row r="4" spans="1:12" s="8" customFormat="1" ht="41.25" customHeight="1">
      <c r="A4" s="2">
        <f t="shared" ref="A4:A29" ca="1" si="0">IF(ISBLANK(C4),"-",COUNT(OFFSET(A$3,0,0,ROW()-ROW(A$3)))+1)</f>
        <v>1</v>
      </c>
      <c r="B4" s="73" t="s">
        <v>169</v>
      </c>
      <c r="C4" s="4" t="s">
        <v>175</v>
      </c>
      <c r="D4" s="5" t="s">
        <v>241</v>
      </c>
      <c r="E4" s="5" t="s">
        <v>1</v>
      </c>
      <c r="F4" s="20" t="s">
        <v>68</v>
      </c>
      <c r="G4" s="20" t="s">
        <v>68</v>
      </c>
      <c r="H4" s="20" t="s">
        <v>68</v>
      </c>
      <c r="I4" s="20" t="s">
        <v>68</v>
      </c>
      <c r="J4" s="20" t="s">
        <v>68</v>
      </c>
      <c r="K4" s="6" t="s">
        <v>68</v>
      </c>
      <c r="L4" s="7"/>
    </row>
    <row r="5" spans="1:12" s="8" customFormat="1" ht="41.25" customHeight="1">
      <c r="A5" s="2">
        <f t="shared" ca="1" si="0"/>
        <v>2</v>
      </c>
      <c r="B5" s="74"/>
      <c r="C5" s="4" t="s">
        <v>176</v>
      </c>
      <c r="D5" s="5" t="s">
        <v>242</v>
      </c>
      <c r="E5" s="5" t="s">
        <v>1</v>
      </c>
      <c r="F5" s="20" t="s">
        <v>68</v>
      </c>
      <c r="G5" s="20" t="s">
        <v>68</v>
      </c>
      <c r="H5" s="20" t="s">
        <v>68</v>
      </c>
      <c r="I5" s="20" t="s">
        <v>68</v>
      </c>
      <c r="J5" s="20" t="s">
        <v>68</v>
      </c>
      <c r="K5" s="6" t="s">
        <v>68</v>
      </c>
      <c r="L5" s="7"/>
    </row>
    <row r="6" spans="1:12" s="8" customFormat="1" ht="41.25" customHeight="1">
      <c r="A6" s="2"/>
      <c r="B6" s="74"/>
      <c r="C6" s="4" t="s">
        <v>177</v>
      </c>
      <c r="D6" s="5" t="s">
        <v>243</v>
      </c>
      <c r="E6" s="5" t="s">
        <v>1</v>
      </c>
      <c r="F6" s="20" t="s">
        <v>68</v>
      </c>
      <c r="G6" s="20" t="s">
        <v>68</v>
      </c>
      <c r="H6" s="20" t="s">
        <v>68</v>
      </c>
      <c r="I6" s="20" t="s">
        <v>68</v>
      </c>
      <c r="J6" s="20" t="s">
        <v>68</v>
      </c>
      <c r="K6" s="6" t="s">
        <v>68</v>
      </c>
      <c r="L6" s="7"/>
    </row>
    <row r="7" spans="1:12" s="8" customFormat="1" ht="41.25" customHeight="1">
      <c r="A7" s="2"/>
      <c r="B7" s="75"/>
      <c r="C7" s="4" t="s">
        <v>178</v>
      </c>
      <c r="D7" s="5" t="s">
        <v>244</v>
      </c>
      <c r="E7" s="5" t="s">
        <v>1</v>
      </c>
      <c r="F7" s="20" t="s">
        <v>68</v>
      </c>
      <c r="G7" s="20" t="s">
        <v>68</v>
      </c>
      <c r="H7" s="20" t="s">
        <v>68</v>
      </c>
      <c r="I7" s="20" t="s">
        <v>68</v>
      </c>
      <c r="J7" s="20" t="s">
        <v>68</v>
      </c>
      <c r="K7" s="6" t="s">
        <v>68</v>
      </c>
      <c r="L7" s="7"/>
    </row>
    <row r="8" spans="1:12" s="8" customFormat="1" ht="41.25" customHeight="1">
      <c r="A8" s="2">
        <f t="shared" ca="1" si="0"/>
        <v>3</v>
      </c>
      <c r="B8" s="73" t="s">
        <v>170</v>
      </c>
      <c r="C8" s="4" t="s">
        <v>156</v>
      </c>
      <c r="D8" s="5" t="s">
        <v>245</v>
      </c>
      <c r="E8" s="5" t="s">
        <v>1</v>
      </c>
      <c r="F8" s="20" t="s">
        <v>68</v>
      </c>
      <c r="G8" s="20" t="s">
        <v>68</v>
      </c>
      <c r="H8" s="20" t="s">
        <v>68</v>
      </c>
      <c r="I8" s="20" t="s">
        <v>68</v>
      </c>
      <c r="J8" s="20" t="s">
        <v>68</v>
      </c>
      <c r="K8" s="6" t="s">
        <v>68</v>
      </c>
      <c r="L8" s="7"/>
    </row>
    <row r="9" spans="1:12" s="8" customFormat="1" ht="41.25" customHeight="1">
      <c r="A9" s="1">
        <f t="shared" ca="1" si="0"/>
        <v>4</v>
      </c>
      <c r="B9" s="74"/>
      <c r="C9" s="4" t="s">
        <v>157</v>
      </c>
      <c r="D9" s="5" t="s">
        <v>246</v>
      </c>
      <c r="E9" s="5" t="s">
        <v>1</v>
      </c>
      <c r="F9" s="20" t="s">
        <v>68</v>
      </c>
      <c r="G9" s="20" t="s">
        <v>68</v>
      </c>
      <c r="H9" s="20" t="s">
        <v>68</v>
      </c>
      <c r="I9" s="20" t="s">
        <v>69</v>
      </c>
      <c r="J9" s="20" t="s">
        <v>69</v>
      </c>
      <c r="K9" s="45" t="s">
        <v>68</v>
      </c>
      <c r="L9" s="7"/>
    </row>
    <row r="10" spans="1:12" s="8" customFormat="1" ht="41.25" customHeight="1">
      <c r="A10" s="1">
        <f t="shared" ca="1" si="0"/>
        <v>5</v>
      </c>
      <c r="B10" s="74"/>
      <c r="C10" s="4" t="s">
        <v>158</v>
      </c>
      <c r="D10" s="5" t="s">
        <v>247</v>
      </c>
      <c r="E10" s="5" t="s">
        <v>1</v>
      </c>
      <c r="F10" s="20" t="s">
        <v>68</v>
      </c>
      <c r="G10" s="20" t="s">
        <v>68</v>
      </c>
      <c r="H10" s="20" t="s">
        <v>69</v>
      </c>
      <c r="I10" s="20" t="s">
        <v>69</v>
      </c>
      <c r="J10" s="20" t="s">
        <v>69</v>
      </c>
      <c r="K10" s="45" t="s">
        <v>68</v>
      </c>
      <c r="L10" s="7"/>
    </row>
    <row r="11" spans="1:12" s="8" customFormat="1" ht="41.25" customHeight="1">
      <c r="A11" s="1">
        <f t="shared" ca="1" si="0"/>
        <v>6</v>
      </c>
      <c r="B11" s="74"/>
      <c r="C11" s="4" t="s">
        <v>159</v>
      </c>
      <c r="D11" s="5" t="s">
        <v>248</v>
      </c>
      <c r="E11" s="5" t="s">
        <v>1</v>
      </c>
      <c r="F11" s="20" t="s">
        <v>68</v>
      </c>
      <c r="G11" s="20" t="s">
        <v>68</v>
      </c>
      <c r="H11" s="20" t="s">
        <v>69</v>
      </c>
      <c r="I11" s="20" t="s">
        <v>69</v>
      </c>
      <c r="J11" s="20" t="s">
        <v>69</v>
      </c>
      <c r="K11" s="45" t="s">
        <v>68</v>
      </c>
      <c r="L11" s="7"/>
    </row>
    <row r="12" spans="1:12" s="8" customFormat="1" ht="41.25" customHeight="1">
      <c r="A12" s="1">
        <f t="shared" ca="1" si="0"/>
        <v>7</v>
      </c>
      <c r="B12" s="74"/>
      <c r="C12" s="4" t="s">
        <v>160</v>
      </c>
      <c r="D12" s="5" t="s">
        <v>249</v>
      </c>
      <c r="E12" s="5" t="s">
        <v>174</v>
      </c>
      <c r="F12" s="20" t="s">
        <v>68</v>
      </c>
      <c r="G12" s="20" t="s">
        <v>68</v>
      </c>
      <c r="H12" s="20" t="s">
        <v>69</v>
      </c>
      <c r="I12" s="20" t="s">
        <v>69</v>
      </c>
      <c r="J12" s="20" t="s">
        <v>69</v>
      </c>
      <c r="K12" s="45" t="s">
        <v>68</v>
      </c>
      <c r="L12" s="7"/>
    </row>
    <row r="13" spans="1:12" s="8" customFormat="1" ht="41.25" customHeight="1">
      <c r="A13" s="1">
        <f t="shared" ca="1" si="0"/>
        <v>8</v>
      </c>
      <c r="B13" s="75"/>
      <c r="C13" s="4" t="s">
        <v>161</v>
      </c>
      <c r="D13" s="5" t="s">
        <v>250</v>
      </c>
      <c r="E13" s="5" t="s">
        <v>1</v>
      </c>
      <c r="F13" s="20" t="s">
        <v>68</v>
      </c>
      <c r="G13" s="20" t="s">
        <v>68</v>
      </c>
      <c r="H13" s="20" t="s">
        <v>69</v>
      </c>
      <c r="I13" s="20" t="s">
        <v>69</v>
      </c>
      <c r="J13" s="20" t="s">
        <v>69</v>
      </c>
      <c r="K13" s="45" t="s">
        <v>68</v>
      </c>
      <c r="L13" s="7"/>
    </row>
    <row r="14" spans="1:12" s="8" customFormat="1" ht="41.25" customHeight="1">
      <c r="A14" s="1">
        <f t="shared" ca="1" si="0"/>
        <v>9</v>
      </c>
      <c r="B14" s="5" t="s">
        <v>171</v>
      </c>
      <c r="C14" s="4" t="s">
        <v>162</v>
      </c>
      <c r="D14" s="5" t="s">
        <v>251</v>
      </c>
      <c r="E14" s="5" t="s">
        <v>1</v>
      </c>
      <c r="F14" s="20" t="s">
        <v>68</v>
      </c>
      <c r="G14" s="20" t="s">
        <v>68</v>
      </c>
      <c r="H14" s="20" t="s">
        <v>69</v>
      </c>
      <c r="I14" s="20" t="s">
        <v>69</v>
      </c>
      <c r="J14" s="20" t="s">
        <v>69</v>
      </c>
      <c r="K14" s="45" t="s">
        <v>68</v>
      </c>
      <c r="L14" s="7"/>
    </row>
    <row r="15" spans="1:12" s="8" customFormat="1" ht="41.25" customHeight="1">
      <c r="A15" s="1"/>
      <c r="B15" s="76" t="s">
        <v>172</v>
      </c>
      <c r="C15" s="4" t="s">
        <v>163</v>
      </c>
      <c r="D15" s="5" t="s">
        <v>252</v>
      </c>
      <c r="E15" s="5" t="s">
        <v>1</v>
      </c>
      <c r="F15" s="20" t="s">
        <v>68</v>
      </c>
      <c r="G15" s="20" t="s">
        <v>68</v>
      </c>
      <c r="H15" s="20" t="s">
        <v>69</v>
      </c>
      <c r="I15" s="20" t="s">
        <v>69</v>
      </c>
      <c r="J15" s="20" t="s">
        <v>69</v>
      </c>
      <c r="K15" s="45" t="s">
        <v>68</v>
      </c>
      <c r="L15" s="7"/>
    </row>
    <row r="16" spans="1:12" s="8" customFormat="1" ht="41.25" customHeight="1">
      <c r="A16" s="1"/>
      <c r="B16" s="77"/>
      <c r="C16" s="4" t="s">
        <v>164</v>
      </c>
      <c r="D16" s="5" t="s">
        <v>253</v>
      </c>
      <c r="E16" s="5" t="s">
        <v>1</v>
      </c>
      <c r="F16" s="20" t="s">
        <v>68</v>
      </c>
      <c r="G16" s="20" t="s">
        <v>68</v>
      </c>
      <c r="H16" s="20" t="s">
        <v>69</v>
      </c>
      <c r="I16" s="20" t="s">
        <v>69</v>
      </c>
      <c r="J16" s="20" t="s">
        <v>69</v>
      </c>
      <c r="K16" s="45" t="s">
        <v>68</v>
      </c>
      <c r="L16" s="7"/>
    </row>
    <row r="17" spans="1:12" s="8" customFormat="1" ht="41.25" customHeight="1">
      <c r="A17" s="1"/>
      <c r="B17" s="78"/>
      <c r="C17" s="4" t="s">
        <v>165</v>
      </c>
      <c r="D17" s="5" t="s">
        <v>254</v>
      </c>
      <c r="E17" s="5" t="s">
        <v>1</v>
      </c>
      <c r="F17" s="20" t="s">
        <v>68</v>
      </c>
      <c r="G17" s="20" t="s">
        <v>68</v>
      </c>
      <c r="H17" s="20" t="s">
        <v>69</v>
      </c>
      <c r="I17" s="20" t="s">
        <v>69</v>
      </c>
      <c r="J17" s="20" t="s">
        <v>69</v>
      </c>
      <c r="K17" s="45" t="s">
        <v>68</v>
      </c>
      <c r="L17" s="7"/>
    </row>
    <row r="18" spans="1:12" s="8" customFormat="1" ht="41.25" customHeight="1">
      <c r="A18" s="1"/>
      <c r="B18" s="76" t="s">
        <v>173</v>
      </c>
      <c r="C18" s="4" t="s">
        <v>166</v>
      </c>
      <c r="D18" s="5" t="s">
        <v>255</v>
      </c>
      <c r="E18" s="5" t="s">
        <v>174</v>
      </c>
      <c r="F18" s="20" t="s">
        <v>68</v>
      </c>
      <c r="G18" s="20" t="s">
        <v>68</v>
      </c>
      <c r="H18" s="20" t="s">
        <v>69</v>
      </c>
      <c r="I18" s="20" t="s">
        <v>69</v>
      </c>
      <c r="J18" s="20" t="s">
        <v>69</v>
      </c>
      <c r="K18" s="45" t="s">
        <v>68</v>
      </c>
      <c r="L18" s="7"/>
    </row>
    <row r="19" spans="1:12" s="8" customFormat="1" ht="41.25" customHeight="1">
      <c r="A19" s="1">
        <f t="shared" ref="A19:A20" ca="1" si="1">IF(ISBLANK(C19),"-",COUNT(OFFSET(A$3,0,0,ROW()-ROW(A$3)))+1)</f>
        <v>10</v>
      </c>
      <c r="B19" s="77"/>
      <c r="C19" s="4" t="s">
        <v>167</v>
      </c>
      <c r="D19" s="5" t="s">
        <v>256</v>
      </c>
      <c r="E19" s="5" t="s">
        <v>174</v>
      </c>
      <c r="F19" s="20" t="s">
        <v>68</v>
      </c>
      <c r="G19" s="20" t="s">
        <v>68</v>
      </c>
      <c r="H19" s="20" t="s">
        <v>69</v>
      </c>
      <c r="I19" s="20" t="s">
        <v>69</v>
      </c>
      <c r="J19" s="20" t="s">
        <v>69</v>
      </c>
      <c r="K19" s="45" t="s">
        <v>68</v>
      </c>
      <c r="L19" s="7"/>
    </row>
    <row r="20" spans="1:12" s="8" customFormat="1" ht="41.25" customHeight="1">
      <c r="A20" s="1">
        <f t="shared" ca="1" si="1"/>
        <v>11</v>
      </c>
      <c r="B20" s="78"/>
      <c r="C20" s="4" t="s">
        <v>168</v>
      </c>
      <c r="D20" s="5" t="s">
        <v>257</v>
      </c>
      <c r="E20" s="5" t="s">
        <v>1</v>
      </c>
      <c r="F20" s="20" t="s">
        <v>68</v>
      </c>
      <c r="G20" s="20" t="s">
        <v>68</v>
      </c>
      <c r="H20" s="20" t="s">
        <v>69</v>
      </c>
      <c r="I20" s="20" t="s">
        <v>69</v>
      </c>
      <c r="J20" s="20" t="s">
        <v>69</v>
      </c>
      <c r="K20" s="45" t="s">
        <v>68</v>
      </c>
      <c r="L20" s="7"/>
    </row>
    <row r="21" spans="1:12" s="8" customFormat="1" ht="20.100000000000001" customHeight="1">
      <c r="A21" s="53" t="s">
        <v>29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5"/>
    </row>
    <row r="22" spans="1:12" s="14" customFormat="1" ht="20.100000000000001" customHeight="1">
      <c r="A22" s="35" t="str">
        <f ca="1">IF(ISBLANK(C22),"-",COUNT(OFFSET(A$3,0,0,ROW()-ROW(A$3)))+1)</f>
        <v>-</v>
      </c>
      <c r="B22" s="36" t="s">
        <v>60</v>
      </c>
      <c r="C22" s="27"/>
      <c r="D22" s="27"/>
      <c r="E22" s="27"/>
      <c r="F22" s="34">
        <f t="shared" ref="F22:K22" si="2">COUNTIF(F4:F20,"原需求已完成")</f>
        <v>17</v>
      </c>
      <c r="G22" s="34">
        <f t="shared" si="2"/>
        <v>17</v>
      </c>
      <c r="H22" s="34">
        <f t="shared" si="2"/>
        <v>6</v>
      </c>
      <c r="I22" s="34">
        <f t="shared" si="2"/>
        <v>5</v>
      </c>
      <c r="J22" s="34">
        <f t="shared" si="2"/>
        <v>5</v>
      </c>
      <c r="K22" s="34">
        <f t="shared" si="2"/>
        <v>17</v>
      </c>
      <c r="L22" s="29"/>
    </row>
    <row r="23" spans="1:12" s="17" customFormat="1" ht="20.100000000000001" customHeight="1">
      <c r="A23" s="35" t="str">
        <f t="shared" ca="1" si="0"/>
        <v>-</v>
      </c>
      <c r="B23" s="36" t="s">
        <v>61</v>
      </c>
      <c r="C23" s="28"/>
      <c r="D23" s="28"/>
      <c r="E23" s="28"/>
      <c r="F23" s="33">
        <f t="shared" ref="F23:K23" si="3">COUNTIF(F4:F20,"原需求未完成")</f>
        <v>0</v>
      </c>
      <c r="G23" s="33">
        <f t="shared" si="3"/>
        <v>0</v>
      </c>
      <c r="H23" s="33">
        <f t="shared" si="3"/>
        <v>0</v>
      </c>
      <c r="I23" s="33">
        <f t="shared" si="3"/>
        <v>0</v>
      </c>
      <c r="J23" s="33">
        <f t="shared" si="3"/>
        <v>0</v>
      </c>
      <c r="K23" s="33">
        <f t="shared" si="3"/>
        <v>0</v>
      </c>
      <c r="L23" s="30"/>
    </row>
    <row r="24" spans="1:12" s="17" customFormat="1" ht="21.95" customHeight="1">
      <c r="A24" s="31" t="str">
        <f t="shared" ca="1" si="0"/>
        <v>-</v>
      </c>
      <c r="B24" s="32" t="s">
        <v>62</v>
      </c>
      <c r="C24" s="29"/>
      <c r="D24" s="29"/>
      <c r="E24" s="29"/>
      <c r="F24" s="37">
        <f t="shared" ref="F24:K24" si="4">COUNTIF(F4:F20,"需求新增-已完成")</f>
        <v>0</v>
      </c>
      <c r="G24" s="37">
        <f t="shared" si="4"/>
        <v>0</v>
      </c>
      <c r="H24" s="37">
        <f t="shared" si="4"/>
        <v>0</v>
      </c>
      <c r="I24" s="37">
        <f t="shared" si="4"/>
        <v>0</v>
      </c>
      <c r="J24" s="37">
        <f t="shared" si="4"/>
        <v>0</v>
      </c>
      <c r="K24" s="37">
        <f t="shared" si="4"/>
        <v>0</v>
      </c>
      <c r="L24" s="28"/>
    </row>
    <row r="25" spans="1:12" s="17" customFormat="1" ht="21.95" customHeight="1">
      <c r="A25" s="31" t="str">
        <f t="shared" ca="1" si="0"/>
        <v>-</v>
      </c>
      <c r="B25" s="32" t="s">
        <v>63</v>
      </c>
      <c r="C25" s="30"/>
      <c r="D25" s="30"/>
      <c r="E25" s="30"/>
      <c r="F25" s="37">
        <f t="shared" ref="F25:K25" si="5">COUNTIF(F4:F20,"需求新增-未完成")</f>
        <v>0</v>
      </c>
      <c r="G25" s="37">
        <f t="shared" si="5"/>
        <v>0</v>
      </c>
      <c r="H25" s="37">
        <f t="shared" si="5"/>
        <v>0</v>
      </c>
      <c r="I25" s="37">
        <f t="shared" si="5"/>
        <v>0</v>
      </c>
      <c r="J25" s="37">
        <f t="shared" si="5"/>
        <v>0</v>
      </c>
      <c r="K25" s="37">
        <f t="shared" si="5"/>
        <v>0</v>
      </c>
      <c r="L25" s="29"/>
    </row>
    <row r="26" spans="1:12" s="17" customFormat="1" ht="21.95" customHeight="1">
      <c r="A26" s="31" t="str">
        <f t="shared" ca="1" si="0"/>
        <v>-</v>
      </c>
      <c r="B26" s="32" t="s">
        <v>64</v>
      </c>
      <c r="C26" s="28"/>
      <c r="D26" s="28"/>
      <c r="E26" s="28"/>
      <c r="F26" s="37">
        <f t="shared" ref="F26:K26" si="6">COUNTIF(F4:F20,"需求修改-已完成")</f>
        <v>0</v>
      </c>
      <c r="G26" s="37">
        <f t="shared" si="6"/>
        <v>0</v>
      </c>
      <c r="H26" s="37">
        <f t="shared" si="6"/>
        <v>11</v>
      </c>
      <c r="I26" s="37">
        <f t="shared" si="6"/>
        <v>12</v>
      </c>
      <c r="J26" s="37">
        <f t="shared" si="6"/>
        <v>12</v>
      </c>
      <c r="K26" s="37">
        <f t="shared" si="6"/>
        <v>0</v>
      </c>
      <c r="L26" s="30"/>
    </row>
    <row r="27" spans="1:12" s="17" customFormat="1" ht="21.95" customHeight="1">
      <c r="A27" s="31" t="str">
        <f t="shared" ca="1" si="0"/>
        <v>-</v>
      </c>
      <c r="B27" s="32" t="s">
        <v>66</v>
      </c>
      <c r="C27" s="29"/>
      <c r="D27" s="29"/>
      <c r="E27" s="29"/>
      <c r="F27" s="37">
        <f t="shared" ref="F27:K27" si="7">COUNTIF(F4:F20,"需求修改-未完成")</f>
        <v>0</v>
      </c>
      <c r="G27" s="37">
        <f t="shared" si="7"/>
        <v>0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28"/>
    </row>
    <row r="28" spans="1:12" s="17" customFormat="1" ht="21.95" customHeight="1">
      <c r="A28" s="31" t="str">
        <f t="shared" ca="1" si="0"/>
        <v>-</v>
      </c>
      <c r="B28" s="32" t="s">
        <v>65</v>
      </c>
      <c r="C28" s="30"/>
      <c r="D28" s="30"/>
      <c r="E28" s="30"/>
      <c r="F28" s="37">
        <f t="shared" ref="F28:K28" si="8">COUNTIF(F4:F20,"需求删除-已完成")</f>
        <v>0</v>
      </c>
      <c r="G28" s="37">
        <f t="shared" si="8"/>
        <v>0</v>
      </c>
      <c r="H28" s="37">
        <f t="shared" si="8"/>
        <v>0</v>
      </c>
      <c r="I28" s="37">
        <f t="shared" si="8"/>
        <v>0</v>
      </c>
      <c r="J28" s="37">
        <f t="shared" si="8"/>
        <v>0</v>
      </c>
      <c r="K28" s="37">
        <f t="shared" si="8"/>
        <v>0</v>
      </c>
      <c r="L28" s="29"/>
    </row>
    <row r="29" spans="1:12" s="17" customFormat="1" ht="21.95" customHeight="1">
      <c r="A29" s="31" t="str">
        <f t="shared" ca="1" si="0"/>
        <v>-</v>
      </c>
      <c r="B29" s="32" t="s">
        <v>67</v>
      </c>
      <c r="C29" s="28"/>
      <c r="D29" s="28"/>
      <c r="E29" s="28"/>
      <c r="F29" s="37">
        <f t="shared" ref="F29:K29" si="9">COUNTIF(F9:F25,"需求删除-未完成")</f>
        <v>0</v>
      </c>
      <c r="G29" s="37">
        <f t="shared" si="9"/>
        <v>0</v>
      </c>
      <c r="H29" s="37">
        <f t="shared" si="9"/>
        <v>0</v>
      </c>
      <c r="I29" s="37">
        <f t="shared" si="9"/>
        <v>0</v>
      </c>
      <c r="J29" s="37">
        <f t="shared" si="9"/>
        <v>0</v>
      </c>
      <c r="K29" s="37">
        <f t="shared" si="9"/>
        <v>0</v>
      </c>
      <c r="L29" s="30"/>
    </row>
    <row r="30" spans="1:12" ht="22.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12">
      <c r="B31" s="9"/>
      <c r="C31" s="9"/>
      <c r="D31" s="9"/>
      <c r="E31" s="9"/>
    </row>
    <row r="32" spans="1:12">
      <c r="B32" s="9"/>
      <c r="C32" s="9"/>
      <c r="D32" s="9"/>
      <c r="E32" s="9"/>
    </row>
    <row r="33" spans="2:5">
      <c r="B33" s="9"/>
      <c r="C33" s="9"/>
      <c r="D33" s="9"/>
      <c r="E33" s="9"/>
    </row>
    <row r="34" spans="2:5">
      <c r="B34" s="9"/>
      <c r="C34" s="9"/>
      <c r="D34" s="9"/>
      <c r="E34" s="9"/>
    </row>
    <row r="35" spans="2:5">
      <c r="B35" s="9"/>
      <c r="C35" s="9"/>
      <c r="D35" s="9"/>
      <c r="E35" s="9"/>
    </row>
    <row r="36" spans="2:5">
      <c r="B36" s="9"/>
      <c r="C36" s="9"/>
      <c r="D36" s="9"/>
      <c r="E36" s="9"/>
    </row>
    <row r="37" spans="2:5">
      <c r="B37" s="9"/>
      <c r="C37" s="9"/>
      <c r="D37" s="9"/>
      <c r="E37" s="9"/>
    </row>
    <row r="38" spans="2:5">
      <c r="B38" s="9"/>
      <c r="C38" s="9"/>
      <c r="D38" s="9"/>
      <c r="E38" s="9"/>
    </row>
    <row r="39" spans="2:5">
      <c r="B39" s="9"/>
      <c r="C39" s="9"/>
      <c r="D39" s="9"/>
      <c r="E39" s="9"/>
    </row>
    <row r="40" spans="2:5">
      <c r="B40" s="9"/>
      <c r="C40" s="9"/>
      <c r="D40" s="9"/>
      <c r="E40" s="9"/>
    </row>
    <row r="41" spans="2:5">
      <c r="B41" s="9"/>
      <c r="C41" s="9"/>
      <c r="D41" s="9"/>
      <c r="E41" s="9"/>
    </row>
    <row r="42" spans="2:5">
      <c r="B42" s="9"/>
      <c r="C42" s="9"/>
      <c r="D42" s="9"/>
      <c r="E42" s="9"/>
    </row>
    <row r="43" spans="2:5">
      <c r="B43" s="9"/>
      <c r="C43" s="9"/>
      <c r="D43" s="9"/>
      <c r="E43" s="9"/>
    </row>
    <row r="44" spans="2:5">
      <c r="B44" s="9"/>
      <c r="C44" s="9"/>
      <c r="D44" s="9"/>
      <c r="E44" s="9"/>
    </row>
    <row r="45" spans="2:5">
      <c r="B45" s="9"/>
      <c r="C45" s="9"/>
      <c r="D45" s="9"/>
      <c r="E45" s="9"/>
    </row>
    <row r="46" spans="2:5">
      <c r="B46" s="9"/>
      <c r="C46" s="9"/>
      <c r="D46" s="9"/>
      <c r="E46" s="9"/>
    </row>
    <row r="47" spans="2:5">
      <c r="B47" s="9"/>
      <c r="C47" s="9"/>
      <c r="D47" s="9"/>
      <c r="E47" s="9"/>
    </row>
    <row r="48" spans="2:5">
      <c r="B48" s="9"/>
      <c r="C48" s="9"/>
      <c r="D48" s="9"/>
      <c r="E48" s="9"/>
    </row>
    <row r="49" spans="2:5">
      <c r="B49" s="9"/>
      <c r="C49" s="9"/>
      <c r="D49" s="9"/>
      <c r="E49" s="9"/>
    </row>
    <row r="50" spans="2:5">
      <c r="B50" s="9"/>
      <c r="C50" s="9"/>
      <c r="D50" s="9"/>
      <c r="E50" s="9"/>
    </row>
    <row r="51" spans="2:5">
      <c r="B51" s="9"/>
      <c r="C51" s="9"/>
      <c r="D51" s="9"/>
      <c r="E51" s="9"/>
    </row>
    <row r="52" spans="2:5">
      <c r="B52" s="9"/>
      <c r="C52" s="9"/>
      <c r="D52" s="9"/>
      <c r="E52" s="9"/>
    </row>
    <row r="53" spans="2:5">
      <c r="B53" s="9"/>
      <c r="C53" s="9"/>
      <c r="D53" s="9"/>
      <c r="E53" s="9"/>
    </row>
    <row r="54" spans="2:5">
      <c r="B54" s="9"/>
      <c r="C54" s="9"/>
      <c r="D54" s="9"/>
      <c r="E54" s="9"/>
    </row>
    <row r="55" spans="2:5">
      <c r="B55" s="9"/>
      <c r="C55" s="9"/>
      <c r="D55" s="9"/>
      <c r="E55" s="9"/>
    </row>
    <row r="56" spans="2:5">
      <c r="B56" s="9"/>
      <c r="C56" s="9"/>
      <c r="D56" s="9"/>
      <c r="E56" s="9"/>
    </row>
  </sheetData>
  <mergeCells count="8">
    <mergeCell ref="A21:L21"/>
    <mergeCell ref="A30:L30"/>
    <mergeCell ref="A1:L1"/>
    <mergeCell ref="B2:E2"/>
    <mergeCell ref="B4:B7"/>
    <mergeCell ref="B8:B13"/>
    <mergeCell ref="B15:B17"/>
    <mergeCell ref="B18:B20"/>
  </mergeCells>
  <phoneticPr fontId="13" type="noConversion"/>
  <dataValidations count="2">
    <dataValidation type="list" allowBlank="1" showInputMessage="1" showErrorMessage="1" sqref="E4:E20">
      <formula1>"高,中,低"</formula1>
    </dataValidation>
    <dataValidation type="list" allowBlank="1" showInputMessage="1" showErrorMessage="1" sqref="F4:K20">
      <formula1>"原需求已完成,原需求未完成,需求新增-已完成,需求新增-未完成,需求修改-已完成,需求修改-未完成,需求删除-已完成,需求删除-未完成"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 功能性需求状态跟踪表</vt:lpstr>
      <vt:lpstr>2. 非功能性需求跟踪表</vt:lpstr>
    </vt:vector>
  </TitlesOfParts>
  <Company>comtop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王煜卿</cp:lastModifiedBy>
  <cp:lastPrinted>2018-10-30T01:29:26Z</cp:lastPrinted>
  <dcterms:created xsi:type="dcterms:W3CDTF">2003-11-04T02:28:05Z</dcterms:created>
  <dcterms:modified xsi:type="dcterms:W3CDTF">2018-10-30T01:54:02Z</dcterms:modified>
</cp:coreProperties>
</file>