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2"/>
  </bookViews>
  <sheets>
    <sheet name="填表说明" sheetId="1" r:id="rId1"/>
    <sheet name="GTA产品&amp;定价信息表（不含代理硬件）" sheetId="2" r:id="rId2"/>
    <sheet name="Sheet1" sheetId="3" r:id="rId3"/>
  </sheets>
  <definedNames>
    <definedName name="_xlnm._FilterDatabase" localSheetId="1" hidden="1">'GTA产品&amp;定价信息表（不含代理硬件）'!$A$1:$AC$17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<sst xmlns="http://schemas.openxmlformats.org/spreadsheetml/2006/main" count="257">
  <si>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</si>
  <si>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</si>
  <si>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</si>
  <si>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</si>
  <si>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</si>
  <si>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</si>
  <si>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</si>
  <si>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</si>
  <si>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</si>
  <si>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</si>
  <si>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</si>
  <si>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</si>
  <si>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</si>
  <si>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</si>
  <si>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</si>
  <si>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</si>
  <si>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</si>
  <si>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</si>
  <si>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</si>
  <si>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</si>
  <si>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</si>
  <si>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</si>
  <si>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</si>
  <si>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</si>
  <si>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</si>
  <si>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</si>
  <si>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</si>
  <si>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</si>
  <si>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</si>
  <si>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</si>
  <si>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</si>
  <si>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</si>
  <si>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</si>
  <si>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</si>
  <si>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</si>
  <si>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</si>
  <si>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</si>
  <si>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</si>
  <si>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</si>
  <si>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</si>
  <si>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</si>
  <si>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</si>
  <si>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</si>
  <si>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</si>
  <si>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</si>
  <si>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</si>
  <si>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</si>
  <si>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</si>
  <si>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</si>
  <si>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</si>
  <si>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</si>
  <si>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</si>
  <si>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</si>
  <si>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</si>
  <si>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</si>
  <si>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</si>
  <si>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</si>
  <si>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</si>
  <si>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</si>
  <si>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</si>
  <si>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</si>
  <si>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</si>
  <si>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</si>
  <si>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</si>
  <si>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</si>
  <si>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</si>
  <si>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</si>
  <si>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</si>
  <si>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</si>
  <si>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</si>
  <si>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</si>
  <si>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</si>
  <si>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</si>
  <si>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</si>
  <si>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</si>
  <si>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</si>
  <si>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</si>
  <si>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</si>
  <si>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</si>
  <si>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</si>
  <si>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</si>
  <si>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</si>
  <si>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</si>
  <si>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</si>
  <si>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</si>
  <si>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</si>
  <si>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</si>
  <si>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</si>
  <si>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</si>
  <si>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</si>
  <si>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</si>
  <si>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</si>
  <si>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校园文化事业部群</t>
  </si>
  <si>
    <t>校园文化</t>
  </si>
  <si>
    <t>服务</t>
  </si>
  <si>
    <t>校园文化顶层设计咨询服务</t>
  </si>
  <si>
    <t>其他</t>
  </si>
  <si>
    <t>现有</t>
  </si>
  <si>
    <t>中职</t>
  </si>
  <si>
    <t>单个销售</t>
  </si>
  <si>
    <t>3.0-4.0</t>
  </si>
  <si>
    <t>5.0-20</t>
  </si>
  <si>
    <t>否</t>
  </si>
  <si>
    <t>B</t>
  </si>
  <si>
    <t>不调整</t>
  </si>
  <si>
    <t>参照竞争对手</t>
  </si>
  <si>
    <t>校园文化产品均为定制，低于此价边际成本将大幅上升</t>
  </si>
  <si>
    <t>校园文化工程类项目定价需依据工程量进行核算，策划与设计成本与价格请见附表“策划设计成本与价格核算模型”</t>
  </si>
  <si>
    <t>文化理念建设咨询服务</t>
  </si>
  <si>
    <t>自研</t>
  </si>
  <si>
    <t>中职、基教</t>
  </si>
  <si>
    <t xml:space="preserve">B </t>
  </si>
  <si>
    <t>文化活动策划咨询服务</t>
  </si>
  <si>
    <t>3/年</t>
  </si>
  <si>
    <t>15/年</t>
  </si>
  <si>
    <t>VI设计</t>
  </si>
  <si>
    <t>中职、基教、高职</t>
  </si>
  <si>
    <t>捆绑销售</t>
  </si>
  <si>
    <t>1.5-3</t>
  </si>
  <si>
    <t>5.0-14</t>
  </si>
  <si>
    <t>成本+预期利润</t>
  </si>
  <si>
    <t>导视系统设计与制作</t>
  </si>
  <si>
    <t>10.0-20.0</t>
  </si>
  <si>
    <t>20-50</t>
  </si>
  <si>
    <t>VI应用系统的制作</t>
  </si>
  <si>
    <t>3.0-5.0</t>
  </si>
  <si>
    <t>10-50</t>
  </si>
  <si>
    <t>校史馆+校史编撰</t>
  </si>
  <si>
    <t>20-100</t>
  </si>
  <si>
    <t>50-200</t>
  </si>
  <si>
    <t>实训室文化建设</t>
  </si>
  <si>
    <t>中职、高职</t>
  </si>
  <si>
    <t>10.0-25.0</t>
  </si>
  <si>
    <t>15-60</t>
  </si>
  <si>
    <t>场馆设计（含展厅、专业教学馆、体验馆）</t>
  </si>
  <si>
    <t>30-50</t>
  </si>
  <si>
    <t>50-100</t>
  </si>
  <si>
    <t>雕塑与景观小品的设计</t>
  </si>
  <si>
    <t>3.0-15.0</t>
  </si>
  <si>
    <t>5.0-30</t>
  </si>
  <si>
    <t>中国教育电视台栏目制作与投放</t>
  </si>
  <si>
    <t>宣传视频拍摄与制作</t>
  </si>
  <si>
    <t>2.2-14</t>
  </si>
  <si>
    <t>5.0-30.0</t>
  </si>
  <si>
    <t>A</t>
  </si>
  <si>
    <t>宣传画册与招生画册</t>
  </si>
  <si>
    <t>1.0-3.0</t>
  </si>
  <si>
    <t>3.0-10.0</t>
  </si>
  <si>
    <t>教师论文发布代理</t>
  </si>
  <si>
    <t>校长办学理念书籍编写</t>
  </si>
  <si>
    <t>校园文化产品架构与价格体系列表（注：不含施工）</t>
  </si>
  <si>
    <t>大类</t>
  </si>
  <si>
    <t>小类</t>
  </si>
  <si>
    <t>项目</t>
  </si>
  <si>
    <t>输出物</t>
  </si>
  <si>
    <t>规格与参数</t>
  </si>
  <si>
    <t>调研</t>
  </si>
  <si>
    <t>提案</t>
  </si>
  <si>
    <t>差旅</t>
  </si>
  <si>
    <t>策划</t>
  </si>
  <si>
    <t>设计</t>
  </si>
  <si>
    <t>印刷费</t>
  </si>
  <si>
    <t>报价系数</t>
  </si>
  <si>
    <t>参考报价</t>
  </si>
  <si>
    <t>工日</t>
  </si>
  <si>
    <t>人工费用</t>
  </si>
  <si>
    <t>差旅费用</t>
  </si>
  <si>
    <t>出版费</t>
  </si>
  <si>
    <t>校园文化专家</t>
  </si>
  <si>
    <t>高级策划师</t>
  </si>
  <si>
    <t>策划师</t>
  </si>
  <si>
    <t>一线城市</t>
  </si>
  <si>
    <t>二线城市</t>
  </si>
  <si>
    <t>三线城市</t>
  </si>
  <si>
    <t>文化内涵线</t>
  </si>
  <si>
    <t>MIS理念文化</t>
  </si>
  <si>
    <t>MIS理念策划</t>
  </si>
  <si>
    <t>MIS理念手册</t>
  </si>
  <si>
    <t>对学校办学理念、文化进行总结、提炼、重塑、提升，打造全新的个性学校理念文化，树立学校新形象。具体包括：核心理念、学校精神、学校价值观、学校使命、学校座右铭、校训、校风、政风、教风、学风、学校形象定位、学校发展愿景等。</t>
  </si>
  <si>
    <t>MIS理念书籍</t>
  </si>
  <si>
    <t>以MIS理念为基础，与校长合编学校办学、文化建设书籍</t>
  </si>
  <si>
    <t>AIS听觉文化</t>
  </si>
  <si>
    <t>校歌</t>
  </si>
  <si>
    <t>曲稿</t>
  </si>
  <si>
    <t>校歌谱曲（曲长15分钟内）</t>
  </si>
  <si>
    <t>填词</t>
  </si>
  <si>
    <t>校歌填词（曲长15分钟内）</t>
  </si>
  <si>
    <t>VIS视觉文化</t>
  </si>
  <si>
    <t>学校VIS</t>
  </si>
  <si>
    <t>VIS手册</t>
  </si>
  <si>
    <r>
      <rPr>
        <sz val="11"/>
        <color theme="1"/>
        <rFont val="宋体"/>
        <charset val="134"/>
      </rPr>
      <t>包含VI基础部分与应用部分在内的</t>
    </r>
    <r>
      <rPr>
        <sz val="11"/>
        <color theme="1"/>
        <rFont val="宋体"/>
        <charset val="134"/>
      </rPr>
      <t>66</t>
    </r>
    <r>
      <rPr>
        <sz val="11"/>
        <color theme="1"/>
        <rFont val="宋体"/>
        <charset val="134"/>
      </rPr>
      <t>项设计内容</t>
    </r>
  </si>
  <si>
    <t>VIS基础部分</t>
  </si>
  <si>
    <t>包含校徽、标准色、标准字在内33项</t>
  </si>
  <si>
    <t>VIS应用本部分</t>
  </si>
  <si>
    <t>学校VI应用部分（135项）</t>
  </si>
  <si>
    <t>导视系统设计</t>
  </si>
  <si>
    <r>
      <rPr>
        <sz val="11"/>
        <color theme="1"/>
        <rFont val="宋体"/>
        <charset val="134"/>
      </rPr>
      <t>校园道路指示牌、楼宇牌、教室牌等，</t>
    </r>
    <r>
      <rPr>
        <b/>
        <sz val="11"/>
        <color theme="1"/>
        <rFont val="宋体"/>
        <charset val="134"/>
      </rPr>
      <t>含校园三维电子导视与二维码开发</t>
    </r>
  </si>
  <si>
    <t>校园道路指示牌、楼宇牌、教室牌等</t>
  </si>
  <si>
    <t>文化工程线</t>
  </si>
  <si>
    <t>EIS景观文化</t>
  </si>
  <si>
    <t>文化墙</t>
  </si>
  <si>
    <t>文化墙设计稿/施工图/效果图</t>
  </si>
  <si>
    <t>以5米长2米高为标准规格</t>
  </si>
  <si>
    <t>景观小品</t>
  </si>
  <si>
    <t>景观小品设计稿/施工图/效果图</t>
  </si>
  <si>
    <t>以20平方米面积为标准规格</t>
  </si>
  <si>
    <t>校门</t>
  </si>
  <si>
    <t>校门设计稿/施工图/效果图</t>
  </si>
  <si>
    <t>以200平方米面积为标准规格</t>
  </si>
  <si>
    <t>校史馆</t>
  </si>
  <si>
    <t>校史馆规划方案、布展方案、设计方案、施工方案、效果图</t>
  </si>
  <si>
    <t>以10*20为标准面积进行核算，面积与报价成正相比</t>
  </si>
  <si>
    <t>3D校史馆</t>
  </si>
  <si>
    <t>校史馆3D展览方案</t>
  </si>
  <si>
    <t>以10个展示维度进行制作</t>
  </si>
  <si>
    <t>精品教学馆</t>
  </si>
  <si>
    <t>融合校史、专业建设成果、学校文化为一体，具有教学功能的规划方案与设计方案，输出效果图</t>
  </si>
  <si>
    <t>10*40为标准面积进行核算，实际面积与报价成正相比</t>
  </si>
  <si>
    <t>教室文化规划与设计</t>
  </si>
  <si>
    <t>教室文化规划方案与设计方案，输出效果图</t>
  </si>
  <si>
    <t>以标准教室为核算基础</t>
  </si>
  <si>
    <t>实训室文化规划与设计</t>
  </si>
  <si>
    <t>实训室文化规划方案与设计方案，输出效果图</t>
  </si>
  <si>
    <t>以标准车间为核算基础</t>
  </si>
  <si>
    <t>雕塑</t>
  </si>
  <si>
    <t>雕塑设计稿/施工图/效果图</t>
  </si>
  <si>
    <t>文化运营推广线</t>
  </si>
  <si>
    <t>学校形象包装</t>
  </si>
  <si>
    <t>校史编撰</t>
  </si>
  <si>
    <t>校史系列丛书</t>
  </si>
  <si>
    <t>对学校办学历史、办学成就概述</t>
  </si>
  <si>
    <t>学校形象宣传</t>
  </si>
  <si>
    <t>学校形象宣传方案</t>
  </si>
  <si>
    <t>针对学校特定的宣传需求，制定品牌形象宣传方案</t>
  </si>
  <si>
    <t>媒体投放</t>
  </si>
  <si>
    <t>媒体软文撰写</t>
  </si>
  <si>
    <t>以中国教育报半版为标准规格</t>
  </si>
  <si>
    <t>媒体投放方案</t>
  </si>
  <si>
    <t>学校整体媒体投放方案</t>
  </si>
  <si>
    <t>宣传画册</t>
  </si>
  <si>
    <t>文化画册</t>
  </si>
  <si>
    <t>文化读本</t>
  </si>
  <si>
    <t>50P以内</t>
  </si>
  <si>
    <t>学校宣传画册</t>
  </si>
  <si>
    <t>80P以内</t>
  </si>
  <si>
    <t>招生画册</t>
  </si>
  <si>
    <t>宣传片与栏目宣传</t>
  </si>
  <si>
    <t>中国教育电视台栏目宣传</t>
  </si>
  <si>
    <t>验收视频光盘</t>
  </si>
  <si>
    <t>15分钟以内</t>
  </si>
  <si>
    <t>学校宣传视频</t>
  </si>
  <si>
    <t>宣传视频</t>
  </si>
  <si>
    <t>15分钟以内（包含脚本撰写、大型拍摄器材、拍摄组织、化妆、灯光、配音、后期剪辑、渲染）</t>
  </si>
  <si>
    <t>网站</t>
  </si>
  <si>
    <t>学校网站建设</t>
  </si>
  <si>
    <t>学校网站</t>
  </si>
  <si>
    <t>包含网站规划稿、设计稿（首页、栏目页、文章页、专题页、特殊页面），网站架构方案、网站广告设计、网站编辑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</si>
</sst>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7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u/>
      <sz val="11"/>
      <color theme="10"/>
      <name val="宋体"/>
      <charset val="134"/>
      <scheme val="minor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sz val="12"/>
      <name val="Times New Roman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82299264503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21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28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34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8" fillId="22" borderId="15" applyNumberFormat="0" applyAlignment="0" applyProtection="0">
      <alignment vertical="center"/>
    </xf>
    <xf numFmtId="0" fontId="39" fillId="22" borderId="9" applyNumberFormat="0" applyAlignment="0" applyProtection="0">
      <alignment vertical="center"/>
    </xf>
    <xf numFmtId="0" fontId="0" fillId="0" borderId="0">
      <alignment vertical="center"/>
    </xf>
    <xf numFmtId="0" fontId="31" fillId="18" borderId="10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1" fillId="0" borderId="0">
      <alignment vertical="center"/>
    </xf>
    <xf numFmtId="0" fontId="37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6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2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21" fillId="0" borderId="0">
      <alignment vertical="center"/>
    </xf>
    <xf numFmtId="0" fontId="4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1" fillId="0" borderId="0"/>
    <xf numFmtId="0" fontId="21" fillId="0" borderId="0">
      <alignment vertical="center"/>
    </xf>
    <xf numFmtId="0" fontId="4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0" fillId="0" borderId="0"/>
    <xf numFmtId="0" fontId="28" fillId="0" borderId="0"/>
    <xf numFmtId="0" fontId="41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8" fillId="0" borderId="0">
      <alignment vertical="center"/>
    </xf>
    <xf numFmtId="0" fontId="41" fillId="0" borderId="0"/>
    <xf numFmtId="0" fontId="0" fillId="0" borderId="0"/>
  </cellStyleXfs>
  <cellXfs count="6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3" borderId="1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/>
    <xf numFmtId="0" fontId="10" fillId="0" borderId="0" xfId="0" applyFont="1" applyFill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left" vertical="center" wrapText="1"/>
    </xf>
    <xf numFmtId="58" fontId="9" fillId="0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15" fillId="0" borderId="1" xfId="13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justify" vertical="center" wrapText="1"/>
    </xf>
    <xf numFmtId="0" fontId="19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16 2 2" xfId="59"/>
    <cellStyle name="常规 2 10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15" xfId="68"/>
    <cellStyle name="常规 2 20" xfId="69"/>
    <cellStyle name="常规 2 15 2 2" xfId="70"/>
    <cellStyle name="常规 13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3" xfId="79"/>
    <cellStyle name="常规 2 9 2" xfId="80"/>
    <cellStyle name="常规 2 6" xfId="81"/>
    <cellStyle name="常规 2 6 2" xfId="82"/>
    <cellStyle name="常规 2 7" xfId="83"/>
    <cellStyle name="常规 2 7 2 2 2" xfId="84"/>
    <cellStyle name="Normal_Copy of 体育中心体育场音响系统报价(EVtongji清单)10 29-3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59" t="s">
        <v>0</v>
      </c>
    </row>
    <row r="3" ht="18" spans="2:2">
      <c r="B3" s="59"/>
    </row>
    <row r="4" ht="16.5" spans="2:3">
      <c r="B4" s="60" t="s">
        <v>1</v>
      </c>
      <c r="C4" s="60"/>
    </row>
    <row r="5" ht="16.5" spans="2:3">
      <c r="B5" s="61" t="s">
        <v>2</v>
      </c>
      <c r="C5" s="61"/>
    </row>
    <row r="6" ht="16.5" spans="2:3">
      <c r="B6" s="61" t="s">
        <v>3</v>
      </c>
      <c r="C6" s="61"/>
    </row>
    <row r="7" ht="14.25" spans="2:2">
      <c r="B7" s="62"/>
    </row>
    <row r="8" ht="14.25" spans="2:3">
      <c r="B8" s="63" t="s">
        <v>4</v>
      </c>
      <c r="C8" s="63" t="s">
        <v>5</v>
      </c>
    </row>
    <row r="9" ht="14.25" spans="2:3">
      <c r="B9" s="63" t="s">
        <v>6</v>
      </c>
      <c r="C9" s="63" t="s">
        <v>7</v>
      </c>
    </row>
    <row r="10" ht="14.25" spans="2:3">
      <c r="B10" s="63" t="s">
        <v>8</v>
      </c>
      <c r="C10" s="63" t="s">
        <v>9</v>
      </c>
    </row>
    <row r="11" ht="14.25" spans="2:3">
      <c r="B11" s="63" t="s">
        <v>10</v>
      </c>
      <c r="C11" s="63" t="s">
        <v>11</v>
      </c>
    </row>
    <row r="12" ht="14.25" spans="2:3">
      <c r="B12" s="63" t="s">
        <v>12</v>
      </c>
      <c r="C12" s="63" t="s">
        <v>13</v>
      </c>
    </row>
    <row r="13" ht="14.25" spans="2:3">
      <c r="B13" s="63" t="s">
        <v>14</v>
      </c>
      <c r="C13" s="63" t="s">
        <v>15</v>
      </c>
    </row>
    <row r="14" ht="14.25" spans="2:3">
      <c r="B14" s="63" t="s">
        <v>16</v>
      </c>
      <c r="C14" s="63" t="s">
        <v>15</v>
      </c>
    </row>
    <row r="15" ht="14.25" spans="2:3">
      <c r="B15" s="63" t="s">
        <v>17</v>
      </c>
      <c r="C15" s="63" t="s">
        <v>15</v>
      </c>
    </row>
    <row r="16" ht="14.25" spans="2:3">
      <c r="B16" s="63" t="s">
        <v>18</v>
      </c>
      <c r="C16" s="63" t="s">
        <v>19</v>
      </c>
    </row>
    <row r="17" ht="14.25" spans="2:3">
      <c r="B17" s="63" t="s">
        <v>20</v>
      </c>
      <c r="C17" s="63" t="s">
        <v>21</v>
      </c>
    </row>
    <row r="18" ht="14.25" spans="2:3">
      <c r="B18" s="63" t="s">
        <v>22</v>
      </c>
      <c r="C18" s="63" t="s">
        <v>23</v>
      </c>
    </row>
    <row r="19" ht="14.25" spans="2:3">
      <c r="B19" s="63" t="s">
        <v>24</v>
      </c>
      <c r="C19" s="63" t="s">
        <v>25</v>
      </c>
    </row>
    <row r="20" ht="14.25" spans="2:3">
      <c r="B20" s="63" t="s">
        <v>26</v>
      </c>
      <c r="C20" s="63" t="s">
        <v>27</v>
      </c>
    </row>
    <row r="21" ht="14.25" spans="2:3">
      <c r="B21" s="64"/>
      <c r="C21" s="63" t="s">
        <v>28</v>
      </c>
    </row>
    <row r="22" ht="14.25" spans="2:3">
      <c r="B22" s="63" t="s">
        <v>29</v>
      </c>
      <c r="C22" s="63" t="s">
        <v>30</v>
      </c>
    </row>
    <row r="23" ht="14.25" spans="2:3">
      <c r="B23" s="63" t="s">
        <v>31</v>
      </c>
      <c r="C23" s="63" t="s">
        <v>32</v>
      </c>
    </row>
    <row r="24" ht="14.25" spans="2:3">
      <c r="B24" s="63" t="s">
        <v>33</v>
      </c>
      <c r="C24" s="63" t="s">
        <v>34</v>
      </c>
    </row>
    <row r="25" ht="14.25" spans="2:3">
      <c r="B25" s="63" t="s">
        <v>35</v>
      </c>
      <c r="C25" s="63" t="s">
        <v>36</v>
      </c>
    </row>
    <row r="26" ht="14.25" spans="2:3">
      <c r="B26" s="63" t="s">
        <v>37</v>
      </c>
      <c r="C26" s="63" t="s">
        <v>38</v>
      </c>
    </row>
    <row r="27" ht="14.25" spans="2:3">
      <c r="B27" s="63" t="s">
        <v>39</v>
      </c>
      <c r="C27" s="63" t="s">
        <v>40</v>
      </c>
    </row>
    <row r="28" ht="14.25" spans="2:3">
      <c r="B28" s="63" t="s">
        <v>41</v>
      </c>
      <c r="C28" s="63" t="s">
        <v>42</v>
      </c>
    </row>
    <row r="29" ht="14.25" spans="2:3">
      <c r="B29" s="63" t="s">
        <v>43</v>
      </c>
      <c r="C29" s="63" t="s">
        <v>44</v>
      </c>
    </row>
    <row r="30" ht="28.5" spans="2:3">
      <c r="B30" s="63" t="s">
        <v>45</v>
      </c>
      <c r="C30" s="63" t="s">
        <v>46</v>
      </c>
    </row>
    <row r="31" ht="14.25" spans="2:3">
      <c r="B31" s="63" t="s">
        <v>47</v>
      </c>
      <c r="C31" s="63" t="s">
        <v>48</v>
      </c>
    </row>
    <row r="32" ht="14.25" spans="2:3">
      <c r="B32" s="63" t="s">
        <v>49</v>
      </c>
      <c r="C32" s="63" t="s">
        <v>50</v>
      </c>
    </row>
    <row r="33" ht="14.25" spans="2:3">
      <c r="B33" s="63" t="s">
        <v>51</v>
      </c>
      <c r="C33" s="63" t="s">
        <v>52</v>
      </c>
    </row>
    <row r="34" ht="14.25" spans="2:3">
      <c r="B34" s="63" t="s">
        <v>53</v>
      </c>
      <c r="C34" s="63" t="s">
        <v>54</v>
      </c>
    </row>
    <row r="35" ht="14.25" spans="2:3">
      <c r="B35" s="63" t="s">
        <v>55</v>
      </c>
      <c r="C35" s="63" t="s">
        <v>56</v>
      </c>
    </row>
    <row r="36" ht="14.25" spans="2:2">
      <c r="B36" s="62"/>
    </row>
    <row r="37" ht="16.5" spans="2:2">
      <c r="B37" s="65" t="s">
        <v>57</v>
      </c>
    </row>
    <row r="38" ht="16.5" spans="2:2">
      <c r="B38" s="66" t="s">
        <v>58</v>
      </c>
    </row>
    <row r="39" ht="14.25" spans="2:2">
      <c r="B39" s="62"/>
    </row>
    <row r="40" ht="14.25" spans="2:3">
      <c r="B40" s="63" t="s">
        <v>4</v>
      </c>
      <c r="C40" s="63" t="s">
        <v>5</v>
      </c>
    </row>
    <row r="41" ht="14.25" spans="2:3">
      <c r="B41" s="63" t="s">
        <v>6</v>
      </c>
      <c r="C41" s="63" t="s">
        <v>7</v>
      </c>
    </row>
    <row r="42" ht="14.25" spans="2:3">
      <c r="B42" s="63" t="s">
        <v>59</v>
      </c>
      <c r="C42" s="63" t="s">
        <v>60</v>
      </c>
    </row>
    <row r="43" ht="14.25" spans="2:3">
      <c r="B43" s="63" t="s">
        <v>61</v>
      </c>
      <c r="C43" s="63" t="s">
        <v>62</v>
      </c>
    </row>
    <row r="44" ht="14.25" spans="2:3">
      <c r="B44" s="63" t="s">
        <v>63</v>
      </c>
      <c r="C44" s="63" t="s">
        <v>64</v>
      </c>
    </row>
    <row r="45" ht="14.25" spans="2:3">
      <c r="B45" s="63" t="s">
        <v>65</v>
      </c>
      <c r="C45" s="63" t="s">
        <v>66</v>
      </c>
    </row>
    <row r="46" ht="14.25" spans="2:3">
      <c r="B46" s="63" t="s">
        <v>67</v>
      </c>
      <c r="C46" s="63" t="s">
        <v>68</v>
      </c>
    </row>
    <row r="47" ht="14.25" spans="2:3">
      <c r="B47" s="63" t="s">
        <v>69</v>
      </c>
      <c r="C47" s="63" t="s">
        <v>70</v>
      </c>
    </row>
    <row r="48" ht="14.25" spans="2:3">
      <c r="B48" s="63" t="s">
        <v>71</v>
      </c>
      <c r="C48" s="63" t="s">
        <v>72</v>
      </c>
    </row>
    <row r="49" ht="14.25" spans="2:2">
      <c r="B49" s="62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8"/>
  <sheetViews>
    <sheetView zoomScale="85" zoomScaleNormal="85" workbookViewId="0">
      <pane xSplit="5" topLeftCell="P1" activePane="topRight" state="frozen"/>
      <selection/>
      <selection pane="topRight" activeCell="E20" sqref="E20"/>
    </sheetView>
  </sheetViews>
  <sheetFormatPr defaultColWidth="9" defaultRowHeight="20.1" customHeight="1"/>
  <cols>
    <col min="1" max="1" width="5.875" style="30" customWidth="1"/>
    <col min="2" max="2" width="15.125" style="31" customWidth="1"/>
    <col min="3" max="3" width="12.7916666666667" style="32" customWidth="1"/>
    <col min="4" max="4" width="9.85" style="32" customWidth="1"/>
    <col min="5" max="5" width="24.85" style="33" customWidth="1"/>
    <col min="6" max="6" width="11.25" style="34" customWidth="1"/>
    <col min="7" max="7" width="26.875" style="34" customWidth="1"/>
    <col min="8" max="8" width="14.125" style="34" customWidth="1"/>
    <col min="9" max="10" width="19.625" style="34" customWidth="1"/>
    <col min="11" max="11" width="9" style="35"/>
    <col min="12" max="12" width="9" style="36"/>
    <col min="13" max="13" width="12.875" style="34" customWidth="1"/>
    <col min="14" max="14" width="9" style="34"/>
    <col min="15" max="15" width="14.375" style="32" customWidth="1"/>
    <col min="16" max="16" width="17.05" style="37" customWidth="1"/>
    <col min="17" max="17" width="9.85" style="37" customWidth="1"/>
    <col min="18" max="18" width="11.125" style="34" customWidth="1"/>
    <col min="19" max="19" width="11.625" style="38" customWidth="1"/>
    <col min="20" max="20" width="9" style="33"/>
    <col min="21" max="21" width="11.625" style="38" customWidth="1"/>
    <col min="22" max="22" width="9.11666666666667" style="38" customWidth="1"/>
    <col min="23" max="23" width="11.6166666666667" style="39" customWidth="1"/>
    <col min="24" max="24" width="11" style="33" customWidth="1"/>
    <col min="25" max="25" width="11.75" style="33" customWidth="1"/>
    <col min="26" max="26" width="9.7" style="30" customWidth="1"/>
    <col min="27" max="27" width="15.7333333333333" style="33" customWidth="1"/>
    <col min="28" max="28" width="29.55" style="33" customWidth="1"/>
    <col min="29" max="29" width="14.125" style="40"/>
    <col min="30" max="16382" width="9" style="30"/>
  </cols>
  <sheetData>
    <row r="1" ht="63" customHeight="1" spans="1:15">
      <c r="A1" s="41" t="s">
        <v>73</v>
      </c>
      <c r="B1" s="41"/>
      <c r="C1" s="41"/>
      <c r="D1" s="41"/>
      <c r="E1" s="41"/>
      <c r="F1" s="41"/>
      <c r="G1" s="41"/>
      <c r="H1" s="41"/>
      <c r="I1" s="41"/>
      <c r="J1" s="50"/>
      <c r="K1" s="51"/>
      <c r="L1" s="41"/>
      <c r="M1" s="50"/>
      <c r="N1" s="50"/>
      <c r="O1" s="41"/>
    </row>
    <row r="2" s="29" customFormat="1" ht="53.25" customHeight="1" spans="1:29">
      <c r="A2" s="42" t="s">
        <v>74</v>
      </c>
      <c r="B2" s="43" t="s">
        <v>4</v>
      </c>
      <c r="C2" s="44" t="s">
        <v>75</v>
      </c>
      <c r="D2" s="43" t="s">
        <v>76</v>
      </c>
      <c r="E2" s="45" t="s">
        <v>59</v>
      </c>
      <c r="F2" s="43" t="s">
        <v>77</v>
      </c>
      <c r="G2" s="46" t="s">
        <v>14</v>
      </c>
      <c r="H2" s="46" t="s">
        <v>16</v>
      </c>
      <c r="I2" s="46" t="s">
        <v>78</v>
      </c>
      <c r="J2" s="46" t="s">
        <v>18</v>
      </c>
      <c r="K2" s="43" t="s">
        <v>79</v>
      </c>
      <c r="L2" s="43" t="s">
        <v>80</v>
      </c>
      <c r="M2" s="43" t="s">
        <v>81</v>
      </c>
      <c r="N2" s="43" t="s">
        <v>82</v>
      </c>
      <c r="O2" s="52" t="s">
        <v>83</v>
      </c>
      <c r="P2" s="43" t="s">
        <v>84</v>
      </c>
      <c r="Q2" s="43" t="s">
        <v>85</v>
      </c>
      <c r="R2" s="52" t="s">
        <v>86</v>
      </c>
      <c r="S2" s="43" t="s">
        <v>87</v>
      </c>
      <c r="T2" s="43" t="s">
        <v>39</v>
      </c>
      <c r="U2" s="43" t="s">
        <v>88</v>
      </c>
      <c r="V2" s="43" t="s">
        <v>89</v>
      </c>
      <c r="W2" s="43" t="s">
        <v>90</v>
      </c>
      <c r="X2" s="54" t="s">
        <v>47</v>
      </c>
      <c r="Y2" s="56" t="s">
        <v>49</v>
      </c>
      <c r="Z2" s="54" t="s">
        <v>51</v>
      </c>
      <c r="AA2" s="54" t="s">
        <v>53</v>
      </c>
      <c r="AB2" s="56" t="s">
        <v>55</v>
      </c>
      <c r="AC2" s="56" t="s">
        <v>91</v>
      </c>
    </row>
    <row r="3" customHeight="1" spans="1:29">
      <c r="A3" s="47">
        <v>687</v>
      </c>
      <c r="B3" s="48" t="s">
        <v>92</v>
      </c>
      <c r="C3" s="47" t="s">
        <v>93</v>
      </c>
      <c r="D3" s="47" t="s">
        <v>94</v>
      </c>
      <c r="E3" s="48" t="s">
        <v>95</v>
      </c>
      <c r="F3" s="49"/>
      <c r="G3" s="49"/>
      <c r="H3" s="49"/>
      <c r="I3" s="49"/>
      <c r="J3" s="48"/>
      <c r="K3" s="48" t="s">
        <v>96</v>
      </c>
      <c r="L3" s="48" t="s">
        <v>97</v>
      </c>
      <c r="M3" s="49" t="s">
        <v>98</v>
      </c>
      <c r="N3" s="49" t="s">
        <v>99</v>
      </c>
      <c r="O3" s="49"/>
      <c r="P3" s="53" t="s">
        <v>100</v>
      </c>
      <c r="Q3" s="53" t="s">
        <v>101</v>
      </c>
      <c r="R3" s="49"/>
      <c r="S3" s="48">
        <v>0</v>
      </c>
      <c r="T3" s="48" t="s">
        <v>102</v>
      </c>
      <c r="U3" s="48">
        <v>10</v>
      </c>
      <c r="V3" s="48">
        <v>40</v>
      </c>
      <c r="W3" s="48" t="s">
        <v>103</v>
      </c>
      <c r="X3" s="48" t="s">
        <v>104</v>
      </c>
      <c r="Y3" s="49" t="s">
        <v>105</v>
      </c>
      <c r="Z3" s="49"/>
      <c r="AA3" s="57">
        <v>3</v>
      </c>
      <c r="AB3" s="48" t="s">
        <v>106</v>
      </c>
      <c r="AC3" s="58" t="s">
        <v>107</v>
      </c>
    </row>
    <row r="4" customHeight="1" spans="1:29">
      <c r="A4" s="47">
        <v>688</v>
      </c>
      <c r="B4" s="48" t="s">
        <v>92</v>
      </c>
      <c r="C4" s="47" t="s">
        <v>93</v>
      </c>
      <c r="D4" s="47" t="s">
        <v>94</v>
      </c>
      <c r="E4" s="48" t="s">
        <v>108</v>
      </c>
      <c r="F4" s="49"/>
      <c r="G4" s="49"/>
      <c r="H4" s="49"/>
      <c r="I4" s="49"/>
      <c r="J4" s="48"/>
      <c r="K4" s="48" t="s">
        <v>109</v>
      </c>
      <c r="L4" s="48" t="s">
        <v>97</v>
      </c>
      <c r="M4" s="49" t="s">
        <v>110</v>
      </c>
      <c r="N4" s="49" t="s">
        <v>99</v>
      </c>
      <c r="O4" s="49"/>
      <c r="P4" s="48" t="s">
        <v>100</v>
      </c>
      <c r="Q4" s="53" t="s">
        <v>101</v>
      </c>
      <c r="R4" s="49"/>
      <c r="S4" s="48"/>
      <c r="T4" s="48" t="s">
        <v>102</v>
      </c>
      <c r="U4" s="48">
        <v>30</v>
      </c>
      <c r="V4" s="48">
        <v>60</v>
      </c>
      <c r="W4" s="48" t="s">
        <v>111</v>
      </c>
      <c r="X4" s="48" t="s">
        <v>104</v>
      </c>
      <c r="Y4" s="49" t="s">
        <v>105</v>
      </c>
      <c r="Z4" s="49"/>
      <c r="AA4" s="57">
        <v>3</v>
      </c>
      <c r="AB4" s="48"/>
      <c r="AC4" s="58"/>
    </row>
    <row r="5" customHeight="1" spans="1:29">
      <c r="A5" s="47">
        <v>689</v>
      </c>
      <c r="B5" s="48" t="s">
        <v>92</v>
      </c>
      <c r="C5" s="47" t="s">
        <v>93</v>
      </c>
      <c r="D5" s="47" t="s">
        <v>94</v>
      </c>
      <c r="E5" s="48" t="s">
        <v>112</v>
      </c>
      <c r="F5" s="49"/>
      <c r="G5" s="49"/>
      <c r="H5" s="49"/>
      <c r="I5" s="49"/>
      <c r="J5" s="48"/>
      <c r="K5" s="48" t="s">
        <v>109</v>
      </c>
      <c r="L5" s="48" t="s">
        <v>97</v>
      </c>
      <c r="M5" s="49" t="s">
        <v>110</v>
      </c>
      <c r="N5" s="49" t="s">
        <v>99</v>
      </c>
      <c r="O5" s="49"/>
      <c r="P5" s="48" t="s">
        <v>113</v>
      </c>
      <c r="Q5" s="48" t="s">
        <v>114</v>
      </c>
      <c r="R5" s="49"/>
      <c r="S5" s="48"/>
      <c r="T5" s="48" t="s">
        <v>102</v>
      </c>
      <c r="U5" s="48">
        <v>20</v>
      </c>
      <c r="V5" s="48">
        <v>20</v>
      </c>
      <c r="W5" s="48" t="s">
        <v>111</v>
      </c>
      <c r="X5" s="48" t="s">
        <v>104</v>
      </c>
      <c r="Y5" s="49" t="s">
        <v>105</v>
      </c>
      <c r="Z5" s="49"/>
      <c r="AA5" s="57" t="s">
        <v>114</v>
      </c>
      <c r="AB5" s="48"/>
      <c r="AC5" s="58"/>
    </row>
    <row r="6" customHeight="1" spans="1:29">
      <c r="A6" s="47">
        <v>690</v>
      </c>
      <c r="B6" s="48" t="s">
        <v>92</v>
      </c>
      <c r="C6" s="47" t="s">
        <v>93</v>
      </c>
      <c r="D6" s="47" t="s">
        <v>94</v>
      </c>
      <c r="E6" s="48" t="s">
        <v>115</v>
      </c>
      <c r="F6" s="49"/>
      <c r="G6" s="49"/>
      <c r="H6" s="49"/>
      <c r="I6" s="49"/>
      <c r="J6" s="48"/>
      <c r="K6" s="48" t="s">
        <v>109</v>
      </c>
      <c r="L6" s="48" t="s">
        <v>97</v>
      </c>
      <c r="M6" s="49" t="s">
        <v>116</v>
      </c>
      <c r="N6" s="49" t="s">
        <v>117</v>
      </c>
      <c r="O6" s="49"/>
      <c r="P6" s="48" t="s">
        <v>118</v>
      </c>
      <c r="Q6" s="53" t="s">
        <v>119</v>
      </c>
      <c r="R6" s="49"/>
      <c r="S6" s="48"/>
      <c r="T6" s="48" t="s">
        <v>102</v>
      </c>
      <c r="U6" s="48">
        <v>80</v>
      </c>
      <c r="V6" s="48">
        <v>100</v>
      </c>
      <c r="W6" s="48" t="s">
        <v>103</v>
      </c>
      <c r="X6" s="48" t="s">
        <v>104</v>
      </c>
      <c r="Y6" s="49" t="s">
        <v>120</v>
      </c>
      <c r="Z6" s="49"/>
      <c r="AA6" s="57">
        <v>3</v>
      </c>
      <c r="AB6" s="48"/>
      <c r="AC6" s="58"/>
    </row>
    <row r="7" customHeight="1" spans="1:29">
      <c r="A7" s="47">
        <v>691</v>
      </c>
      <c r="B7" s="48" t="s">
        <v>92</v>
      </c>
      <c r="C7" s="47" t="s">
        <v>93</v>
      </c>
      <c r="D7" s="47" t="s">
        <v>94</v>
      </c>
      <c r="E7" s="48" t="s">
        <v>121</v>
      </c>
      <c r="F7" s="49"/>
      <c r="G7" s="49"/>
      <c r="H7" s="49"/>
      <c r="I7" s="49"/>
      <c r="J7" s="48"/>
      <c r="K7" s="48" t="s">
        <v>109</v>
      </c>
      <c r="L7" s="48" t="s">
        <v>97</v>
      </c>
      <c r="M7" s="49" t="s">
        <v>116</v>
      </c>
      <c r="N7" s="49" t="s">
        <v>99</v>
      </c>
      <c r="O7" s="49"/>
      <c r="P7" s="53" t="s">
        <v>122</v>
      </c>
      <c r="Q7" s="48" t="s">
        <v>123</v>
      </c>
      <c r="R7" s="49"/>
      <c r="S7" s="48"/>
      <c r="T7" s="48" t="s">
        <v>102</v>
      </c>
      <c r="U7" s="48">
        <v>100</v>
      </c>
      <c r="V7" s="48">
        <v>150</v>
      </c>
      <c r="W7" s="48" t="s">
        <v>111</v>
      </c>
      <c r="X7" s="48" t="s">
        <v>104</v>
      </c>
      <c r="Y7" s="49" t="s">
        <v>105</v>
      </c>
      <c r="Z7" s="49"/>
      <c r="AA7" s="57">
        <v>20</v>
      </c>
      <c r="AB7" s="48"/>
      <c r="AC7" s="58"/>
    </row>
    <row r="8" customHeight="1" spans="1:29">
      <c r="A8" s="47">
        <v>692</v>
      </c>
      <c r="B8" s="48" t="s">
        <v>92</v>
      </c>
      <c r="C8" s="47" t="s">
        <v>93</v>
      </c>
      <c r="D8" s="47" t="s">
        <v>94</v>
      </c>
      <c r="E8" s="48" t="s">
        <v>124</v>
      </c>
      <c r="F8" s="49"/>
      <c r="G8" s="49"/>
      <c r="H8" s="49"/>
      <c r="I8" s="49"/>
      <c r="J8" s="48"/>
      <c r="K8" s="48" t="s">
        <v>96</v>
      </c>
      <c r="L8" s="48" t="s">
        <v>97</v>
      </c>
      <c r="M8" s="49" t="s">
        <v>116</v>
      </c>
      <c r="N8" s="49" t="s">
        <v>99</v>
      </c>
      <c r="O8" s="49"/>
      <c r="P8" s="53" t="s">
        <v>125</v>
      </c>
      <c r="Q8" s="48" t="s">
        <v>126</v>
      </c>
      <c r="R8" s="49"/>
      <c r="S8" s="48">
        <v>0</v>
      </c>
      <c r="T8" s="48" t="s">
        <v>102</v>
      </c>
      <c r="U8" s="48">
        <v>60</v>
      </c>
      <c r="V8" s="48">
        <v>100</v>
      </c>
      <c r="W8" s="48" t="s">
        <v>111</v>
      </c>
      <c r="X8" s="48" t="s">
        <v>104</v>
      </c>
      <c r="Y8" s="49" t="s">
        <v>105</v>
      </c>
      <c r="Z8" s="49"/>
      <c r="AA8" s="57">
        <v>10</v>
      </c>
      <c r="AB8" s="48"/>
      <c r="AC8" s="58"/>
    </row>
    <row r="9" customHeight="1" spans="1:29">
      <c r="A9" s="47">
        <v>693</v>
      </c>
      <c r="B9" s="48" t="s">
        <v>92</v>
      </c>
      <c r="C9" s="47" t="s">
        <v>93</v>
      </c>
      <c r="D9" s="47" t="s">
        <v>94</v>
      </c>
      <c r="E9" s="48" t="s">
        <v>127</v>
      </c>
      <c r="F9" s="49"/>
      <c r="G9" s="49"/>
      <c r="H9" s="49"/>
      <c r="I9" s="49"/>
      <c r="J9" s="48"/>
      <c r="K9" s="48" t="s">
        <v>109</v>
      </c>
      <c r="L9" s="48" t="s">
        <v>97</v>
      </c>
      <c r="M9" s="49" t="s">
        <v>116</v>
      </c>
      <c r="N9" s="49" t="s">
        <v>99</v>
      </c>
      <c r="O9" s="49"/>
      <c r="P9" s="48" t="s">
        <v>128</v>
      </c>
      <c r="Q9" s="48" t="s">
        <v>129</v>
      </c>
      <c r="R9" s="49"/>
      <c r="S9" s="48"/>
      <c r="T9" s="48" t="s">
        <v>102</v>
      </c>
      <c r="U9" s="48">
        <v>300</v>
      </c>
      <c r="V9" s="48">
        <v>1000</v>
      </c>
      <c r="W9" s="48" t="s">
        <v>103</v>
      </c>
      <c r="X9" s="48" t="s">
        <v>104</v>
      </c>
      <c r="Y9" s="49" t="s">
        <v>105</v>
      </c>
      <c r="Z9" s="49"/>
      <c r="AA9" s="57">
        <v>50</v>
      </c>
      <c r="AB9" s="48"/>
      <c r="AC9" s="58"/>
    </row>
    <row r="10" customHeight="1" spans="1:29">
      <c r="A10" s="47">
        <v>694</v>
      </c>
      <c r="B10" s="48" t="s">
        <v>92</v>
      </c>
      <c r="C10" s="47" t="s">
        <v>93</v>
      </c>
      <c r="D10" s="47" t="s">
        <v>94</v>
      </c>
      <c r="E10" s="48" t="s">
        <v>130</v>
      </c>
      <c r="F10" s="49"/>
      <c r="G10" s="49"/>
      <c r="H10" s="49"/>
      <c r="I10" s="49"/>
      <c r="J10" s="48"/>
      <c r="K10" s="48" t="s">
        <v>109</v>
      </c>
      <c r="L10" s="48" t="s">
        <v>97</v>
      </c>
      <c r="M10" s="49" t="s">
        <v>131</v>
      </c>
      <c r="N10" s="49" t="s">
        <v>99</v>
      </c>
      <c r="O10" s="49"/>
      <c r="P10" s="53" t="s">
        <v>132</v>
      </c>
      <c r="Q10" s="48" t="s">
        <v>133</v>
      </c>
      <c r="R10" s="49"/>
      <c r="S10" s="48"/>
      <c r="T10" s="48" t="s">
        <v>102</v>
      </c>
      <c r="U10" s="48">
        <v>200</v>
      </c>
      <c r="V10" s="48">
        <v>300</v>
      </c>
      <c r="W10" s="48"/>
      <c r="X10" s="48" t="s">
        <v>104</v>
      </c>
      <c r="Y10" s="49" t="s">
        <v>120</v>
      </c>
      <c r="Z10" s="49"/>
      <c r="AA10" s="57">
        <v>15</v>
      </c>
      <c r="AB10" s="48"/>
      <c r="AC10" s="58"/>
    </row>
    <row r="11" customHeight="1" spans="1:29">
      <c r="A11" s="47">
        <v>695</v>
      </c>
      <c r="B11" s="48" t="s">
        <v>92</v>
      </c>
      <c r="C11" s="47" t="s">
        <v>93</v>
      </c>
      <c r="D11" s="47" t="s">
        <v>94</v>
      </c>
      <c r="E11" s="48" t="s">
        <v>134</v>
      </c>
      <c r="F11" s="49"/>
      <c r="G11" s="49"/>
      <c r="H11" s="49"/>
      <c r="I11" s="49"/>
      <c r="J11" s="48"/>
      <c r="K11" s="48" t="s">
        <v>96</v>
      </c>
      <c r="L11" s="48" t="s">
        <v>97</v>
      </c>
      <c r="M11" s="49" t="s">
        <v>116</v>
      </c>
      <c r="N11" s="49" t="s">
        <v>99</v>
      </c>
      <c r="O11" s="49"/>
      <c r="P11" s="48" t="s">
        <v>135</v>
      </c>
      <c r="Q11" s="48" t="s">
        <v>136</v>
      </c>
      <c r="R11" s="49"/>
      <c r="S11" s="48">
        <v>0</v>
      </c>
      <c r="T11" s="48" t="s">
        <v>102</v>
      </c>
      <c r="U11" s="48">
        <v>2000</v>
      </c>
      <c r="V11" s="48">
        <v>3000</v>
      </c>
      <c r="W11" s="48" t="s">
        <v>103</v>
      </c>
      <c r="X11" s="48" t="s">
        <v>104</v>
      </c>
      <c r="Y11" s="49" t="s">
        <v>105</v>
      </c>
      <c r="Z11" s="49"/>
      <c r="AA11" s="57">
        <v>50</v>
      </c>
      <c r="AB11" s="48"/>
      <c r="AC11" s="58"/>
    </row>
    <row r="12" customHeight="1" spans="1:29">
      <c r="A12" s="47">
        <v>696</v>
      </c>
      <c r="B12" s="48" t="s">
        <v>92</v>
      </c>
      <c r="C12" s="47" t="s">
        <v>93</v>
      </c>
      <c r="D12" s="47" t="s">
        <v>94</v>
      </c>
      <c r="E12" s="48" t="s">
        <v>137</v>
      </c>
      <c r="F12" s="49"/>
      <c r="G12" s="49"/>
      <c r="H12" s="49"/>
      <c r="I12" s="49"/>
      <c r="J12" s="48"/>
      <c r="K12" s="48" t="s">
        <v>109</v>
      </c>
      <c r="L12" s="48" t="s">
        <v>97</v>
      </c>
      <c r="M12" s="49" t="s">
        <v>116</v>
      </c>
      <c r="N12" s="49" t="s">
        <v>99</v>
      </c>
      <c r="O12" s="49"/>
      <c r="P12" s="53" t="s">
        <v>138</v>
      </c>
      <c r="Q12" s="53" t="s">
        <v>139</v>
      </c>
      <c r="R12" s="49"/>
      <c r="S12" s="48"/>
      <c r="T12" s="48" t="s">
        <v>102</v>
      </c>
      <c r="U12" s="48">
        <v>2000</v>
      </c>
      <c r="V12" s="48">
        <v>4000</v>
      </c>
      <c r="W12" s="48" t="s">
        <v>103</v>
      </c>
      <c r="X12" s="48" t="s">
        <v>104</v>
      </c>
      <c r="Y12" s="49" t="s">
        <v>105</v>
      </c>
      <c r="Z12" s="49"/>
      <c r="AA12" s="57">
        <v>5</v>
      </c>
      <c r="AB12" s="48"/>
      <c r="AC12" s="58"/>
    </row>
    <row r="13" customHeight="1" spans="1:29">
      <c r="A13" s="47">
        <v>697</v>
      </c>
      <c r="B13" s="48" t="s">
        <v>92</v>
      </c>
      <c r="C13" s="47" t="s">
        <v>93</v>
      </c>
      <c r="D13" s="47" t="s">
        <v>94</v>
      </c>
      <c r="E13" s="48" t="s">
        <v>140</v>
      </c>
      <c r="F13" s="49"/>
      <c r="G13" s="49"/>
      <c r="H13" s="49"/>
      <c r="I13" s="49"/>
      <c r="J13" s="48"/>
      <c r="K13" s="48" t="s">
        <v>96</v>
      </c>
      <c r="L13" s="48" t="s">
        <v>97</v>
      </c>
      <c r="M13" s="49" t="s">
        <v>116</v>
      </c>
      <c r="N13" s="49" t="s">
        <v>99</v>
      </c>
      <c r="O13" s="49"/>
      <c r="P13" s="48">
        <v>32</v>
      </c>
      <c r="Q13" s="48">
        <v>68</v>
      </c>
      <c r="R13" s="49"/>
      <c r="S13" s="48">
        <v>0</v>
      </c>
      <c r="T13" s="48" t="s">
        <v>102</v>
      </c>
      <c r="U13" s="48">
        <v>120</v>
      </c>
      <c r="V13" s="48">
        <v>200</v>
      </c>
      <c r="W13" s="48" t="s">
        <v>103</v>
      </c>
      <c r="X13" s="48" t="s">
        <v>104</v>
      </c>
      <c r="Y13" s="49" t="s">
        <v>120</v>
      </c>
      <c r="Z13" s="49"/>
      <c r="AA13" s="57">
        <v>40</v>
      </c>
      <c r="AB13" s="48"/>
      <c r="AC13" s="58"/>
    </row>
    <row r="14" customHeight="1" spans="1:29">
      <c r="A14" s="47">
        <v>698</v>
      </c>
      <c r="B14" s="48" t="s">
        <v>92</v>
      </c>
      <c r="C14" s="47" t="s">
        <v>93</v>
      </c>
      <c r="D14" s="47" t="s">
        <v>94</v>
      </c>
      <c r="E14" s="48" t="s">
        <v>141</v>
      </c>
      <c r="F14" s="49"/>
      <c r="G14" s="49"/>
      <c r="H14" s="49"/>
      <c r="I14" s="49"/>
      <c r="J14" s="48"/>
      <c r="K14" s="48" t="s">
        <v>109</v>
      </c>
      <c r="L14" s="48" t="s">
        <v>97</v>
      </c>
      <c r="M14" s="49" t="s">
        <v>116</v>
      </c>
      <c r="N14" s="49" t="s">
        <v>117</v>
      </c>
      <c r="O14" s="49"/>
      <c r="P14" s="48" t="s">
        <v>142</v>
      </c>
      <c r="Q14" s="53" t="s">
        <v>143</v>
      </c>
      <c r="R14" s="49"/>
      <c r="S14" s="48"/>
      <c r="T14" s="48" t="s">
        <v>102</v>
      </c>
      <c r="U14" s="48">
        <v>60</v>
      </c>
      <c r="V14" s="48">
        <v>100</v>
      </c>
      <c r="W14" s="48" t="s">
        <v>144</v>
      </c>
      <c r="X14" s="48" t="s">
        <v>104</v>
      </c>
      <c r="Y14" s="49" t="s">
        <v>105</v>
      </c>
      <c r="Z14" s="49"/>
      <c r="AA14" s="57">
        <v>5</v>
      </c>
      <c r="AB14" s="48"/>
      <c r="AC14" s="58"/>
    </row>
    <row r="15" customHeight="1" spans="1:29">
      <c r="A15" s="47">
        <v>699</v>
      </c>
      <c r="B15" s="48" t="s">
        <v>92</v>
      </c>
      <c r="C15" s="47" t="s">
        <v>93</v>
      </c>
      <c r="D15" s="47" t="s">
        <v>94</v>
      </c>
      <c r="E15" s="48" t="s">
        <v>145</v>
      </c>
      <c r="F15" s="49"/>
      <c r="G15" s="49"/>
      <c r="H15" s="49"/>
      <c r="I15" s="49"/>
      <c r="J15" s="48"/>
      <c r="K15" s="48" t="s">
        <v>109</v>
      </c>
      <c r="L15" s="48" t="s">
        <v>97</v>
      </c>
      <c r="M15" s="49" t="s">
        <v>116</v>
      </c>
      <c r="N15" s="49" t="s">
        <v>117</v>
      </c>
      <c r="O15" s="49"/>
      <c r="P15" s="53" t="s">
        <v>146</v>
      </c>
      <c r="Q15" s="53" t="s">
        <v>147</v>
      </c>
      <c r="R15" s="49"/>
      <c r="S15" s="48"/>
      <c r="T15" s="48" t="s">
        <v>102</v>
      </c>
      <c r="U15" s="48">
        <v>50</v>
      </c>
      <c r="V15" s="48">
        <v>120</v>
      </c>
      <c r="W15" s="48" t="s">
        <v>144</v>
      </c>
      <c r="X15" s="48" t="s">
        <v>104</v>
      </c>
      <c r="Y15" s="49" t="s">
        <v>105</v>
      </c>
      <c r="Z15" s="49"/>
      <c r="AA15" s="57">
        <v>3</v>
      </c>
      <c r="AB15" s="48"/>
      <c r="AC15" s="58"/>
    </row>
    <row r="16" customHeight="1" spans="1:29">
      <c r="A16" s="47">
        <v>700</v>
      </c>
      <c r="B16" s="48" t="s">
        <v>92</v>
      </c>
      <c r="C16" s="47" t="s">
        <v>93</v>
      </c>
      <c r="D16" s="47" t="s">
        <v>94</v>
      </c>
      <c r="E16" s="48" t="s">
        <v>148</v>
      </c>
      <c r="F16" s="49"/>
      <c r="G16" s="49"/>
      <c r="H16" s="49"/>
      <c r="I16" s="49"/>
      <c r="J16" s="48"/>
      <c r="K16" s="48" t="s">
        <v>109</v>
      </c>
      <c r="L16" s="48" t="s">
        <v>97</v>
      </c>
      <c r="M16" s="49" t="s">
        <v>116</v>
      </c>
      <c r="N16" s="49" t="s">
        <v>117</v>
      </c>
      <c r="O16" s="49"/>
      <c r="P16" s="48">
        <v>1.5</v>
      </c>
      <c r="Q16" s="48">
        <v>3</v>
      </c>
      <c r="R16" s="49"/>
      <c r="S16" s="48"/>
      <c r="T16" s="48" t="s">
        <v>102</v>
      </c>
      <c r="U16" s="48">
        <v>10</v>
      </c>
      <c r="V16" s="48">
        <v>20</v>
      </c>
      <c r="W16" s="48" t="s">
        <v>144</v>
      </c>
      <c r="X16" s="48" t="s">
        <v>104</v>
      </c>
      <c r="Y16" s="49" t="s">
        <v>105</v>
      </c>
      <c r="Z16" s="49"/>
      <c r="AA16" s="57">
        <v>3</v>
      </c>
      <c r="AB16" s="48"/>
      <c r="AC16" s="58"/>
    </row>
    <row r="17" customHeight="1" spans="1:29">
      <c r="A17" s="47">
        <v>701</v>
      </c>
      <c r="B17" s="48" t="s">
        <v>92</v>
      </c>
      <c r="C17" s="47" t="s">
        <v>93</v>
      </c>
      <c r="D17" s="47" t="s">
        <v>94</v>
      </c>
      <c r="E17" s="48" t="s">
        <v>149</v>
      </c>
      <c r="F17" s="49"/>
      <c r="G17" s="49"/>
      <c r="H17" s="49"/>
      <c r="I17" s="49"/>
      <c r="J17" s="48"/>
      <c r="K17" s="48" t="s">
        <v>109</v>
      </c>
      <c r="L17" s="48" t="s">
        <v>97</v>
      </c>
      <c r="M17" s="49" t="s">
        <v>116</v>
      </c>
      <c r="N17" s="49" t="s">
        <v>117</v>
      </c>
      <c r="O17" s="49"/>
      <c r="P17" s="48">
        <v>5</v>
      </c>
      <c r="Q17" s="48">
        <v>20</v>
      </c>
      <c r="R17" s="49"/>
      <c r="S17" s="48"/>
      <c r="T17" s="48" t="s">
        <v>102</v>
      </c>
      <c r="U17" s="48">
        <v>30</v>
      </c>
      <c r="V17" s="48">
        <v>40</v>
      </c>
      <c r="W17" s="48" t="s">
        <v>144</v>
      </c>
      <c r="X17" s="48" t="s">
        <v>104</v>
      </c>
      <c r="Y17" s="49" t="s">
        <v>120</v>
      </c>
      <c r="Z17" s="49"/>
      <c r="AA17" s="57">
        <v>20</v>
      </c>
      <c r="AB17" s="48"/>
      <c r="AC17" s="58"/>
    </row>
    <row r="18" customHeight="1" spans="24:24">
      <c r="X18" s="55"/>
    </row>
  </sheetData>
  <mergeCells count="18">
    <mergeCell ref="A1:I1"/>
    <mergeCell ref="K3:K7"/>
    <mergeCell ref="K8:K10"/>
    <mergeCell ref="K11:K12"/>
    <mergeCell ref="K13:K17"/>
    <mergeCell ref="L3:L7"/>
    <mergeCell ref="L8:L10"/>
    <mergeCell ref="L11:L12"/>
    <mergeCell ref="L13:L17"/>
    <mergeCell ref="S3:S7"/>
    <mergeCell ref="S8:S10"/>
    <mergeCell ref="S11:S12"/>
    <mergeCell ref="S13:S17"/>
    <mergeCell ref="W9:W10"/>
    <mergeCell ref="W11:W12"/>
    <mergeCell ref="W13:W17"/>
    <mergeCell ref="AB3:AB17"/>
    <mergeCell ref="AC3:AC17"/>
  </mergeCells>
  <dataValidations count="1">
    <dataValidation type="list" allowBlank="1" showInputMessage="1" showErrorMessage="1" sqref="Y1:Y2 Y3:Y17 Y18:Y1048576">
      <formula1>"成本+预期利润,参照竞争对手,价值定价"</formula1>
    </dataValidation>
  </dataValidations>
  <hyperlinks>
    <hyperlink ref="AC3:AC17" location="校园文化产品策划设计成本与产品价格模型!A1" display="校园文化工程类项目定价需依据工程量进行核算，策划与设计成本与价格请见附表“策划设计成本与价格核算模型”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4"/>
  <sheetViews>
    <sheetView tabSelected="1" topLeftCell="A3" workbookViewId="0">
      <selection activeCell="A1" sqref="A1:Y4"/>
    </sheetView>
  </sheetViews>
  <sheetFormatPr defaultColWidth="9" defaultRowHeight="13.5"/>
  <sheetData>
    <row r="1" spans="1:25">
      <c r="A1" s="1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4.25" spans="1:25">
      <c r="A5" s="3" t="s">
        <v>151</v>
      </c>
      <c r="B5" s="3" t="s">
        <v>152</v>
      </c>
      <c r="C5" s="3" t="s">
        <v>74</v>
      </c>
      <c r="D5" s="3" t="s">
        <v>153</v>
      </c>
      <c r="E5" s="3" t="s">
        <v>154</v>
      </c>
      <c r="F5" s="3" t="s">
        <v>155</v>
      </c>
      <c r="G5" s="3" t="s">
        <v>156</v>
      </c>
      <c r="H5" s="3"/>
      <c r="I5" s="3" t="s">
        <v>157</v>
      </c>
      <c r="J5" s="3"/>
      <c r="K5" s="3" t="s">
        <v>158</v>
      </c>
      <c r="L5" s="3"/>
      <c r="M5" s="3" t="s">
        <v>159</v>
      </c>
      <c r="N5" s="3"/>
      <c r="O5" s="3" t="s">
        <v>160</v>
      </c>
      <c r="P5" s="3"/>
      <c r="Q5" s="3" t="s">
        <v>161</v>
      </c>
      <c r="R5" s="3"/>
      <c r="S5" s="3" t="s">
        <v>162</v>
      </c>
      <c r="T5" s="3"/>
      <c r="U5" s="3"/>
      <c r="V5" s="3"/>
      <c r="W5" s="3"/>
      <c r="X5" s="3"/>
      <c r="Y5" s="3" t="s">
        <v>163</v>
      </c>
    </row>
    <row r="6" ht="28.5" spans="1:25">
      <c r="A6" s="3"/>
      <c r="B6" s="3"/>
      <c r="C6" s="3"/>
      <c r="D6" s="3"/>
      <c r="E6" s="3"/>
      <c r="F6" s="3"/>
      <c r="G6" s="4" t="s">
        <v>164</v>
      </c>
      <c r="H6" s="5" t="s">
        <v>165</v>
      </c>
      <c r="I6" s="4" t="s">
        <v>164</v>
      </c>
      <c r="J6" s="5" t="s">
        <v>165</v>
      </c>
      <c r="K6" s="4" t="s">
        <v>164</v>
      </c>
      <c r="L6" s="5" t="s">
        <v>166</v>
      </c>
      <c r="M6" s="4" t="s">
        <v>164</v>
      </c>
      <c r="N6" s="5" t="s">
        <v>165</v>
      </c>
      <c r="O6" s="4" t="s">
        <v>164</v>
      </c>
      <c r="P6" s="5" t="s">
        <v>165</v>
      </c>
      <c r="Q6" s="5" t="s">
        <v>167</v>
      </c>
      <c r="R6" s="4" t="s">
        <v>161</v>
      </c>
      <c r="S6" s="28" t="s">
        <v>168</v>
      </c>
      <c r="T6" s="28" t="s">
        <v>169</v>
      </c>
      <c r="U6" s="4" t="s">
        <v>170</v>
      </c>
      <c r="V6" s="5" t="s">
        <v>171</v>
      </c>
      <c r="W6" s="5" t="s">
        <v>172</v>
      </c>
      <c r="X6" s="5" t="s">
        <v>173</v>
      </c>
      <c r="Y6" s="3"/>
    </row>
    <row r="7" ht="364.5" spans="1:25">
      <c r="A7" s="6" t="s">
        <v>174</v>
      </c>
      <c r="B7" s="7" t="s">
        <v>175</v>
      </c>
      <c r="C7" s="8">
        <v>1</v>
      </c>
      <c r="D7" s="8" t="s">
        <v>176</v>
      </c>
      <c r="E7" s="9" t="s">
        <v>177</v>
      </c>
      <c r="F7" s="10" t="s">
        <v>178</v>
      </c>
      <c r="G7" s="11">
        <v>10</v>
      </c>
      <c r="H7" s="11">
        <f>(454+100)*G7</f>
        <v>5540</v>
      </c>
      <c r="I7" s="11">
        <v>3</v>
      </c>
      <c r="J7" s="11">
        <f t="shared" ref="J7:J31" si="0">450*I7</f>
        <v>1350</v>
      </c>
      <c r="K7" s="11">
        <v>5</v>
      </c>
      <c r="L7" s="11">
        <f t="shared" ref="L7:L22" si="1">2000*K7</f>
        <v>10000</v>
      </c>
      <c r="M7" s="11">
        <v>30</v>
      </c>
      <c r="N7" s="11">
        <f t="shared" ref="N7:N31" si="2">450*M7</f>
        <v>13500</v>
      </c>
      <c r="O7" s="11">
        <v>15</v>
      </c>
      <c r="P7" s="11">
        <f t="shared" ref="P7:P25" si="3">450*O7</f>
        <v>6750</v>
      </c>
      <c r="Q7" s="11">
        <v>0</v>
      </c>
      <c r="R7" s="11">
        <f>600*10</f>
        <v>6000</v>
      </c>
      <c r="S7" s="11">
        <v>3</v>
      </c>
      <c r="T7" s="11">
        <v>1.5</v>
      </c>
      <c r="U7" s="11">
        <v>1</v>
      </c>
      <c r="V7" s="11">
        <v>3</v>
      </c>
      <c r="W7" s="11">
        <v>2</v>
      </c>
      <c r="X7" s="11">
        <v>1.5</v>
      </c>
      <c r="Y7" s="11">
        <f t="shared" ref="Y7:Y24" si="4">(H7+J7+L7+N7+P7+R7)*T7*W7</f>
        <v>129420</v>
      </c>
    </row>
    <row r="8" ht="94.5" spans="1:25">
      <c r="A8" s="12"/>
      <c r="B8" s="7"/>
      <c r="C8" s="8"/>
      <c r="D8" s="8"/>
      <c r="E8" s="8" t="s">
        <v>179</v>
      </c>
      <c r="F8" s="13" t="s">
        <v>180</v>
      </c>
      <c r="G8" s="14">
        <v>30</v>
      </c>
      <c r="H8" s="14">
        <f t="shared" ref="H8:H31" si="5">(450+100)*G8</f>
        <v>16500</v>
      </c>
      <c r="I8" s="14">
        <v>6</v>
      </c>
      <c r="J8" s="14">
        <f t="shared" si="0"/>
        <v>2700</v>
      </c>
      <c r="K8" s="14">
        <v>10</v>
      </c>
      <c r="L8" s="14">
        <f t="shared" si="1"/>
        <v>20000</v>
      </c>
      <c r="M8" s="14">
        <v>70</v>
      </c>
      <c r="N8" s="14">
        <f t="shared" si="2"/>
        <v>31500</v>
      </c>
      <c r="O8" s="14">
        <v>30</v>
      </c>
      <c r="P8" s="14">
        <f t="shared" si="3"/>
        <v>13500</v>
      </c>
      <c r="Q8" s="14">
        <v>40000</v>
      </c>
      <c r="R8" s="14">
        <v>0</v>
      </c>
      <c r="S8" s="14">
        <v>3</v>
      </c>
      <c r="T8" s="14">
        <v>1.5</v>
      </c>
      <c r="U8" s="14">
        <v>1</v>
      </c>
      <c r="V8" s="14">
        <v>3</v>
      </c>
      <c r="W8" s="14">
        <v>2</v>
      </c>
      <c r="X8" s="14">
        <v>1.5</v>
      </c>
      <c r="Y8" s="14">
        <f>(H8+J8+L8+N8+P8+Q8)*T8*W8</f>
        <v>372600</v>
      </c>
    </row>
    <row r="9" spans="1:25">
      <c r="A9" s="12"/>
      <c r="B9" s="8" t="s">
        <v>181</v>
      </c>
      <c r="C9" s="8">
        <v>2</v>
      </c>
      <c r="D9" s="8" t="s">
        <v>182</v>
      </c>
      <c r="E9" s="8" t="s">
        <v>183</v>
      </c>
      <c r="F9" s="14" t="s">
        <v>184</v>
      </c>
      <c r="G9" s="14">
        <v>15</v>
      </c>
      <c r="H9" s="14">
        <f>(600+100)*G9</f>
        <v>10500</v>
      </c>
      <c r="I9" s="14">
        <v>6</v>
      </c>
      <c r="J9" s="14">
        <f>600*I9</f>
        <v>3600</v>
      </c>
      <c r="K9" s="14">
        <v>10</v>
      </c>
      <c r="L9" s="14">
        <f t="shared" si="1"/>
        <v>20000</v>
      </c>
      <c r="M9" s="14">
        <v>30</v>
      </c>
      <c r="N9" s="14">
        <f>600*M9</f>
        <v>18000</v>
      </c>
      <c r="O9" s="14">
        <v>0</v>
      </c>
      <c r="P9" s="14">
        <v>0</v>
      </c>
      <c r="Q9" s="14">
        <v>0</v>
      </c>
      <c r="R9" s="14">
        <v>0</v>
      </c>
      <c r="S9" s="14">
        <v>4</v>
      </c>
      <c r="T9" s="14">
        <v>2</v>
      </c>
      <c r="U9" s="14">
        <v>1</v>
      </c>
      <c r="V9" s="14">
        <v>4</v>
      </c>
      <c r="W9" s="14">
        <v>2</v>
      </c>
      <c r="X9" s="14">
        <v>1.5</v>
      </c>
      <c r="Y9" s="14">
        <f>(H9+J9+L9+N9)*T9*W9</f>
        <v>208400</v>
      </c>
    </row>
    <row r="10" spans="1:25">
      <c r="A10" s="12"/>
      <c r="B10" s="8"/>
      <c r="C10" s="8"/>
      <c r="D10" s="8"/>
      <c r="E10" s="8" t="s">
        <v>185</v>
      </c>
      <c r="F10" s="14" t="s">
        <v>186</v>
      </c>
      <c r="G10" s="14">
        <v>5</v>
      </c>
      <c r="H10" s="14">
        <f>(454+100)*G10</f>
        <v>2770</v>
      </c>
      <c r="I10" s="14">
        <v>3</v>
      </c>
      <c r="J10" s="14">
        <v>3600</v>
      </c>
      <c r="K10" s="14">
        <v>5</v>
      </c>
      <c r="L10" s="14">
        <f t="shared" si="1"/>
        <v>10000</v>
      </c>
      <c r="M10" s="14">
        <v>15</v>
      </c>
      <c r="N10" s="14">
        <f t="shared" si="2"/>
        <v>6750</v>
      </c>
      <c r="O10" s="14">
        <v>0</v>
      </c>
      <c r="P10" s="14">
        <v>0</v>
      </c>
      <c r="Q10" s="14">
        <v>0</v>
      </c>
      <c r="R10" s="14">
        <v>0</v>
      </c>
      <c r="S10" s="14">
        <v>4</v>
      </c>
      <c r="T10" s="14">
        <v>2</v>
      </c>
      <c r="U10" s="14">
        <v>1</v>
      </c>
      <c r="V10" s="14">
        <v>4</v>
      </c>
      <c r="W10" s="14">
        <v>2</v>
      </c>
      <c r="X10" s="14">
        <v>1.5</v>
      </c>
      <c r="Y10" s="14">
        <f>(H10+J10+L10+N10)*T10*W10</f>
        <v>92480</v>
      </c>
    </row>
    <row r="11" ht="81" spans="1:25">
      <c r="A11" s="12"/>
      <c r="B11" s="8" t="s">
        <v>187</v>
      </c>
      <c r="C11" s="8">
        <v>3</v>
      </c>
      <c r="D11" s="8" t="s">
        <v>188</v>
      </c>
      <c r="E11" s="9" t="s">
        <v>189</v>
      </c>
      <c r="F11" s="15" t="s">
        <v>190</v>
      </c>
      <c r="G11" s="11">
        <v>5</v>
      </c>
      <c r="H11" s="11">
        <f t="shared" si="5"/>
        <v>2750</v>
      </c>
      <c r="I11" s="11">
        <v>3</v>
      </c>
      <c r="J11" s="11">
        <f t="shared" si="0"/>
        <v>1350</v>
      </c>
      <c r="K11" s="11">
        <v>4</v>
      </c>
      <c r="L11" s="11">
        <f t="shared" si="1"/>
        <v>8000</v>
      </c>
      <c r="M11" s="11">
        <v>7</v>
      </c>
      <c r="N11" s="11">
        <f t="shared" si="2"/>
        <v>3150</v>
      </c>
      <c r="O11" s="11">
        <v>30</v>
      </c>
      <c r="P11" s="11">
        <f t="shared" si="3"/>
        <v>13500</v>
      </c>
      <c r="Q11" s="11">
        <v>0</v>
      </c>
      <c r="R11" s="11">
        <f t="shared" ref="R11:R14" si="6">600*10</f>
        <v>6000</v>
      </c>
      <c r="S11" s="11">
        <v>3</v>
      </c>
      <c r="T11" s="11">
        <v>1.5</v>
      </c>
      <c r="U11" s="11">
        <v>1</v>
      </c>
      <c r="V11" s="11">
        <v>3</v>
      </c>
      <c r="W11" s="11">
        <v>2</v>
      </c>
      <c r="X11" s="11">
        <v>1.5</v>
      </c>
      <c r="Y11" s="11">
        <f t="shared" si="4"/>
        <v>104250</v>
      </c>
    </row>
    <row r="12" ht="54" spans="1:25">
      <c r="A12" s="12"/>
      <c r="B12" s="8"/>
      <c r="C12" s="8"/>
      <c r="D12" s="8"/>
      <c r="E12" s="8" t="s">
        <v>191</v>
      </c>
      <c r="F12" s="13" t="s">
        <v>192</v>
      </c>
      <c r="G12" s="14">
        <v>5</v>
      </c>
      <c r="H12" s="14">
        <f t="shared" si="5"/>
        <v>2750</v>
      </c>
      <c r="I12" s="14">
        <v>3</v>
      </c>
      <c r="J12" s="14">
        <f t="shared" si="0"/>
        <v>1350</v>
      </c>
      <c r="K12" s="14">
        <v>4</v>
      </c>
      <c r="L12" s="14">
        <f t="shared" si="1"/>
        <v>8000</v>
      </c>
      <c r="M12" s="14">
        <v>7</v>
      </c>
      <c r="N12" s="14">
        <f t="shared" si="2"/>
        <v>3150</v>
      </c>
      <c r="O12" s="14">
        <v>18</v>
      </c>
      <c r="P12" s="14">
        <f t="shared" si="3"/>
        <v>8100</v>
      </c>
      <c r="Q12" s="14">
        <v>0</v>
      </c>
      <c r="R12" s="14">
        <v>0</v>
      </c>
      <c r="S12" s="14">
        <v>3</v>
      </c>
      <c r="T12" s="14">
        <v>1.5</v>
      </c>
      <c r="U12" s="14">
        <v>1</v>
      </c>
      <c r="V12" s="14">
        <v>3</v>
      </c>
      <c r="W12" s="14">
        <v>2</v>
      </c>
      <c r="X12" s="14">
        <v>1.5</v>
      </c>
      <c r="Y12" s="14">
        <f t="shared" si="4"/>
        <v>70050</v>
      </c>
    </row>
    <row r="13" ht="54" spans="1:25">
      <c r="A13" s="12"/>
      <c r="B13" s="8"/>
      <c r="C13" s="8"/>
      <c r="D13" s="8"/>
      <c r="E13" s="8" t="s">
        <v>193</v>
      </c>
      <c r="F13" s="13" t="s">
        <v>194</v>
      </c>
      <c r="G13" s="14">
        <v>2</v>
      </c>
      <c r="H13" s="14">
        <f t="shared" si="5"/>
        <v>1100</v>
      </c>
      <c r="I13" s="14">
        <v>3</v>
      </c>
      <c r="J13" s="14">
        <f t="shared" si="0"/>
        <v>1350</v>
      </c>
      <c r="K13" s="14">
        <v>4</v>
      </c>
      <c r="L13" s="14">
        <f t="shared" si="1"/>
        <v>8000</v>
      </c>
      <c r="M13" s="14">
        <v>3</v>
      </c>
      <c r="N13" s="14">
        <f t="shared" si="2"/>
        <v>1350</v>
      </c>
      <c r="O13" s="14">
        <v>12</v>
      </c>
      <c r="P13" s="14">
        <f t="shared" si="3"/>
        <v>5400</v>
      </c>
      <c r="Q13" s="14">
        <v>0</v>
      </c>
      <c r="R13" s="14">
        <f t="shared" si="6"/>
        <v>6000</v>
      </c>
      <c r="S13" s="14">
        <v>3</v>
      </c>
      <c r="T13" s="14">
        <v>1.5</v>
      </c>
      <c r="U13" s="14">
        <v>1</v>
      </c>
      <c r="V13" s="14">
        <v>3</v>
      </c>
      <c r="W13" s="14">
        <v>2</v>
      </c>
      <c r="X13" s="14">
        <v>1.5</v>
      </c>
      <c r="Y13" s="14">
        <f t="shared" si="4"/>
        <v>69600</v>
      </c>
    </row>
    <row r="14" ht="121.5" spans="1:25">
      <c r="A14" s="12"/>
      <c r="B14" s="8"/>
      <c r="C14" s="8"/>
      <c r="D14" s="8"/>
      <c r="E14" s="9" t="s">
        <v>195</v>
      </c>
      <c r="F14" s="10" t="s">
        <v>196</v>
      </c>
      <c r="G14" s="11">
        <v>4</v>
      </c>
      <c r="H14" s="11">
        <f t="shared" si="5"/>
        <v>2200</v>
      </c>
      <c r="I14" s="11">
        <v>6</v>
      </c>
      <c r="J14" s="11">
        <f t="shared" si="0"/>
        <v>2700</v>
      </c>
      <c r="K14" s="11">
        <v>8</v>
      </c>
      <c r="L14" s="11">
        <f t="shared" si="1"/>
        <v>16000</v>
      </c>
      <c r="M14" s="11">
        <v>12</v>
      </c>
      <c r="N14" s="11">
        <f t="shared" si="2"/>
        <v>5400</v>
      </c>
      <c r="O14" s="11">
        <v>25</v>
      </c>
      <c r="P14" s="11">
        <f t="shared" si="3"/>
        <v>11250</v>
      </c>
      <c r="Q14" s="11">
        <v>0</v>
      </c>
      <c r="R14" s="11">
        <f t="shared" si="6"/>
        <v>6000</v>
      </c>
      <c r="S14" s="11">
        <v>3</v>
      </c>
      <c r="T14" s="11">
        <v>1.5</v>
      </c>
      <c r="U14" s="11">
        <v>1</v>
      </c>
      <c r="V14" s="11">
        <v>3</v>
      </c>
      <c r="W14" s="11">
        <v>2</v>
      </c>
      <c r="X14" s="11">
        <v>1.5</v>
      </c>
      <c r="Y14" s="11">
        <f t="shared" si="4"/>
        <v>130650</v>
      </c>
    </row>
    <row r="15" ht="54" spans="1:25">
      <c r="A15" s="12"/>
      <c r="B15" s="8"/>
      <c r="C15" s="8"/>
      <c r="D15" s="8"/>
      <c r="E15" s="9"/>
      <c r="F15" s="10" t="s">
        <v>197</v>
      </c>
      <c r="G15" s="11">
        <v>2</v>
      </c>
      <c r="H15" s="11">
        <f t="shared" si="5"/>
        <v>1100</v>
      </c>
      <c r="I15" s="11">
        <v>1</v>
      </c>
      <c r="J15" s="11">
        <f t="shared" si="0"/>
        <v>450</v>
      </c>
      <c r="K15" s="11">
        <v>2</v>
      </c>
      <c r="L15" s="11">
        <f t="shared" si="1"/>
        <v>4000</v>
      </c>
      <c r="M15" s="11">
        <v>0</v>
      </c>
      <c r="N15" s="11">
        <f t="shared" si="2"/>
        <v>0</v>
      </c>
      <c r="O15" s="11">
        <v>4</v>
      </c>
      <c r="P15" s="11">
        <f t="shared" si="3"/>
        <v>1800</v>
      </c>
      <c r="Q15" s="11">
        <v>0</v>
      </c>
      <c r="R15" s="11">
        <v>0</v>
      </c>
      <c r="S15" s="11">
        <v>3</v>
      </c>
      <c r="T15" s="11">
        <v>1.5</v>
      </c>
      <c r="U15" s="11">
        <v>1</v>
      </c>
      <c r="V15" s="11">
        <v>3</v>
      </c>
      <c r="W15" s="11">
        <v>2</v>
      </c>
      <c r="X15" s="11">
        <v>1.5</v>
      </c>
      <c r="Y15" s="11">
        <f t="shared" si="4"/>
        <v>22050</v>
      </c>
    </row>
    <row r="16" ht="54" spans="1:25">
      <c r="A16" s="16" t="s">
        <v>198</v>
      </c>
      <c r="B16" s="8" t="s">
        <v>199</v>
      </c>
      <c r="C16" s="8">
        <v>4</v>
      </c>
      <c r="D16" s="11" t="s">
        <v>200</v>
      </c>
      <c r="E16" s="17" t="s">
        <v>201</v>
      </c>
      <c r="F16" s="10" t="s">
        <v>202</v>
      </c>
      <c r="G16" s="11">
        <v>2</v>
      </c>
      <c r="H16" s="11">
        <f t="shared" si="5"/>
        <v>1100</v>
      </c>
      <c r="I16" s="11">
        <v>3</v>
      </c>
      <c r="J16" s="11">
        <f t="shared" si="0"/>
        <v>1350</v>
      </c>
      <c r="K16" s="11">
        <v>3</v>
      </c>
      <c r="L16" s="11">
        <f t="shared" si="1"/>
        <v>6000</v>
      </c>
      <c r="M16" s="11">
        <v>7</v>
      </c>
      <c r="N16" s="11">
        <f t="shared" si="2"/>
        <v>3150</v>
      </c>
      <c r="O16" s="11">
        <v>15</v>
      </c>
      <c r="P16" s="11">
        <f t="shared" si="3"/>
        <v>6750</v>
      </c>
      <c r="Q16" s="11">
        <v>0</v>
      </c>
      <c r="R16" s="11">
        <v>0</v>
      </c>
      <c r="S16" s="11">
        <v>3</v>
      </c>
      <c r="T16" s="11">
        <v>1.5</v>
      </c>
      <c r="U16" s="11">
        <v>1</v>
      </c>
      <c r="V16" s="11">
        <v>3</v>
      </c>
      <c r="W16" s="11">
        <v>2</v>
      </c>
      <c r="X16" s="11">
        <v>1.5</v>
      </c>
      <c r="Y16" s="11">
        <f t="shared" si="4"/>
        <v>55050</v>
      </c>
    </row>
    <row r="17" ht="54" spans="1:25">
      <c r="A17" s="18"/>
      <c r="B17" s="8"/>
      <c r="C17" s="8"/>
      <c r="D17" s="14" t="s">
        <v>203</v>
      </c>
      <c r="E17" s="7" t="s">
        <v>204</v>
      </c>
      <c r="F17" s="13" t="s">
        <v>205</v>
      </c>
      <c r="G17" s="14">
        <v>5</v>
      </c>
      <c r="H17" s="14">
        <f t="shared" si="5"/>
        <v>2750</v>
      </c>
      <c r="I17" s="14">
        <v>3</v>
      </c>
      <c r="J17" s="14">
        <f t="shared" si="0"/>
        <v>1350</v>
      </c>
      <c r="K17" s="14">
        <v>5</v>
      </c>
      <c r="L17" s="14">
        <f t="shared" si="1"/>
        <v>10000</v>
      </c>
      <c r="M17" s="14">
        <v>10</v>
      </c>
      <c r="N17" s="14">
        <f t="shared" si="2"/>
        <v>4500</v>
      </c>
      <c r="O17" s="14">
        <v>15</v>
      </c>
      <c r="P17" s="14">
        <f t="shared" si="3"/>
        <v>6750</v>
      </c>
      <c r="Q17" s="14">
        <v>0</v>
      </c>
      <c r="R17" s="14">
        <v>0</v>
      </c>
      <c r="S17" s="14">
        <v>3</v>
      </c>
      <c r="T17" s="14">
        <v>1.5</v>
      </c>
      <c r="U17" s="14">
        <v>1</v>
      </c>
      <c r="V17" s="14">
        <v>3</v>
      </c>
      <c r="W17" s="14">
        <v>2</v>
      </c>
      <c r="X17" s="14">
        <v>1.5</v>
      </c>
      <c r="Y17" s="14">
        <f t="shared" si="4"/>
        <v>76050</v>
      </c>
    </row>
    <row r="18" ht="54" spans="1:25">
      <c r="A18" s="18"/>
      <c r="B18" s="8"/>
      <c r="C18" s="8"/>
      <c r="D18" s="14" t="s">
        <v>206</v>
      </c>
      <c r="E18" s="7" t="s">
        <v>207</v>
      </c>
      <c r="F18" s="13" t="s">
        <v>208</v>
      </c>
      <c r="G18" s="14">
        <v>10</v>
      </c>
      <c r="H18" s="14">
        <f t="shared" si="5"/>
        <v>5500</v>
      </c>
      <c r="I18" s="14">
        <v>5</v>
      </c>
      <c r="J18" s="14">
        <f t="shared" si="0"/>
        <v>2250</v>
      </c>
      <c r="K18" s="14">
        <v>5</v>
      </c>
      <c r="L18" s="14">
        <f t="shared" si="1"/>
        <v>10000</v>
      </c>
      <c r="M18" s="14">
        <v>10</v>
      </c>
      <c r="N18" s="14">
        <f t="shared" si="2"/>
        <v>4500</v>
      </c>
      <c r="O18" s="14">
        <v>20</v>
      </c>
      <c r="P18" s="14">
        <f t="shared" si="3"/>
        <v>9000</v>
      </c>
      <c r="Q18" s="14">
        <v>0</v>
      </c>
      <c r="R18" s="14">
        <v>0</v>
      </c>
      <c r="S18" s="14">
        <v>3</v>
      </c>
      <c r="T18" s="14">
        <v>1.5</v>
      </c>
      <c r="U18" s="14">
        <v>1</v>
      </c>
      <c r="V18" s="14">
        <v>3</v>
      </c>
      <c r="W18" s="14">
        <v>2</v>
      </c>
      <c r="X18" s="14">
        <v>1.5</v>
      </c>
      <c r="Y18" s="14">
        <f t="shared" si="4"/>
        <v>93750</v>
      </c>
    </row>
    <row r="19" ht="94.5" spans="1:25">
      <c r="A19" s="18"/>
      <c r="B19" s="8"/>
      <c r="C19" s="8"/>
      <c r="D19" s="11" t="s">
        <v>209</v>
      </c>
      <c r="E19" s="17" t="s">
        <v>210</v>
      </c>
      <c r="F19" s="10" t="s">
        <v>211</v>
      </c>
      <c r="G19" s="11">
        <v>4</v>
      </c>
      <c r="H19" s="11">
        <f t="shared" si="5"/>
        <v>2200</v>
      </c>
      <c r="I19" s="11">
        <v>8</v>
      </c>
      <c r="J19" s="11">
        <f t="shared" si="0"/>
        <v>3600</v>
      </c>
      <c r="K19" s="11">
        <v>6</v>
      </c>
      <c r="L19" s="11">
        <f t="shared" si="1"/>
        <v>12000</v>
      </c>
      <c r="M19" s="11">
        <v>10</v>
      </c>
      <c r="N19" s="11">
        <f t="shared" si="2"/>
        <v>4500</v>
      </c>
      <c r="O19" s="11">
        <v>25</v>
      </c>
      <c r="P19" s="11">
        <f t="shared" si="3"/>
        <v>11250</v>
      </c>
      <c r="Q19" s="11">
        <v>0</v>
      </c>
      <c r="R19" s="11">
        <v>0</v>
      </c>
      <c r="S19" s="11">
        <v>3</v>
      </c>
      <c r="T19" s="11">
        <v>1.5</v>
      </c>
      <c r="U19" s="11">
        <v>1</v>
      </c>
      <c r="V19" s="11">
        <v>3</v>
      </c>
      <c r="W19" s="11">
        <v>2</v>
      </c>
      <c r="X19" s="11">
        <v>1.5</v>
      </c>
      <c r="Y19" s="11">
        <f t="shared" si="4"/>
        <v>100650</v>
      </c>
    </row>
    <row r="20" ht="40.5" spans="1:25">
      <c r="A20" s="18"/>
      <c r="B20" s="8"/>
      <c r="C20" s="8"/>
      <c r="D20" s="7" t="s">
        <v>212</v>
      </c>
      <c r="E20" s="7" t="s">
        <v>213</v>
      </c>
      <c r="F20" s="13" t="s">
        <v>214</v>
      </c>
      <c r="G20" s="19">
        <v>2</v>
      </c>
      <c r="H20" s="19">
        <f t="shared" si="5"/>
        <v>1100</v>
      </c>
      <c r="I20" s="19">
        <v>4</v>
      </c>
      <c r="J20" s="19">
        <f t="shared" si="0"/>
        <v>1800</v>
      </c>
      <c r="K20" s="19">
        <v>2</v>
      </c>
      <c r="L20" s="19">
        <f t="shared" si="1"/>
        <v>4000</v>
      </c>
      <c r="M20" s="19">
        <v>10</v>
      </c>
      <c r="N20" s="19">
        <f t="shared" si="2"/>
        <v>4500</v>
      </c>
      <c r="O20" s="19">
        <v>25</v>
      </c>
      <c r="P20" s="19">
        <f t="shared" si="3"/>
        <v>11250</v>
      </c>
      <c r="Q20" s="19">
        <v>0</v>
      </c>
      <c r="R20" s="19">
        <v>0</v>
      </c>
      <c r="S20" s="14">
        <v>3</v>
      </c>
      <c r="T20" s="14">
        <v>1.5</v>
      </c>
      <c r="U20" s="14">
        <v>1</v>
      </c>
      <c r="V20" s="14">
        <v>3</v>
      </c>
      <c r="W20" s="14">
        <v>2</v>
      </c>
      <c r="X20" s="14">
        <v>1.5</v>
      </c>
      <c r="Y20" s="14">
        <f t="shared" si="4"/>
        <v>67950</v>
      </c>
    </row>
    <row r="21" ht="148.5" spans="1:25">
      <c r="A21" s="18"/>
      <c r="B21" s="8"/>
      <c r="C21" s="8"/>
      <c r="D21" s="20" t="s">
        <v>215</v>
      </c>
      <c r="E21" s="7" t="s">
        <v>216</v>
      </c>
      <c r="F21" s="13" t="s">
        <v>217</v>
      </c>
      <c r="G21" s="19">
        <v>6</v>
      </c>
      <c r="H21" s="19">
        <f t="shared" si="5"/>
        <v>3300</v>
      </c>
      <c r="I21" s="19">
        <v>10</v>
      </c>
      <c r="J21" s="19">
        <f t="shared" si="0"/>
        <v>4500</v>
      </c>
      <c r="K21" s="19">
        <v>6</v>
      </c>
      <c r="L21" s="19">
        <f t="shared" si="1"/>
        <v>12000</v>
      </c>
      <c r="M21" s="19">
        <v>15</v>
      </c>
      <c r="N21" s="19">
        <f t="shared" si="2"/>
        <v>6750</v>
      </c>
      <c r="O21" s="19">
        <v>30</v>
      </c>
      <c r="P21" s="19">
        <f t="shared" si="3"/>
        <v>13500</v>
      </c>
      <c r="Q21" s="19">
        <v>0</v>
      </c>
      <c r="R21" s="19">
        <v>0</v>
      </c>
      <c r="S21" s="14">
        <v>3</v>
      </c>
      <c r="T21" s="14">
        <v>1.5</v>
      </c>
      <c r="U21" s="14">
        <v>1</v>
      </c>
      <c r="V21" s="14">
        <v>3</v>
      </c>
      <c r="W21" s="14">
        <v>2</v>
      </c>
      <c r="X21" s="14">
        <v>1.5</v>
      </c>
      <c r="Y21" s="14">
        <f t="shared" si="4"/>
        <v>120150</v>
      </c>
    </row>
    <row r="22" ht="67.5" spans="1:25">
      <c r="A22" s="18"/>
      <c r="B22" s="8"/>
      <c r="C22" s="8"/>
      <c r="D22" s="17" t="s">
        <v>218</v>
      </c>
      <c r="E22" s="17" t="s">
        <v>219</v>
      </c>
      <c r="F22" s="10" t="s">
        <v>220</v>
      </c>
      <c r="G22" s="11">
        <v>2</v>
      </c>
      <c r="H22" s="11">
        <f t="shared" si="5"/>
        <v>1100</v>
      </c>
      <c r="I22" s="11">
        <v>1</v>
      </c>
      <c r="J22" s="11">
        <f t="shared" si="0"/>
        <v>450</v>
      </c>
      <c r="K22" s="11">
        <v>0</v>
      </c>
      <c r="L22" s="11">
        <f t="shared" si="1"/>
        <v>0</v>
      </c>
      <c r="M22" s="11">
        <v>3</v>
      </c>
      <c r="N22" s="11">
        <f t="shared" si="2"/>
        <v>1350</v>
      </c>
      <c r="O22" s="11">
        <v>4</v>
      </c>
      <c r="P22" s="11">
        <f t="shared" si="3"/>
        <v>1800</v>
      </c>
      <c r="Q22" s="11">
        <v>0</v>
      </c>
      <c r="R22" s="11">
        <v>0</v>
      </c>
      <c r="S22" s="11">
        <v>3</v>
      </c>
      <c r="T22" s="11">
        <v>1.5</v>
      </c>
      <c r="U22" s="11">
        <v>1</v>
      </c>
      <c r="V22" s="11">
        <v>3</v>
      </c>
      <c r="W22" s="11">
        <v>2</v>
      </c>
      <c r="X22" s="11">
        <v>1.5</v>
      </c>
      <c r="Y22" s="11">
        <f t="shared" si="4"/>
        <v>14100</v>
      </c>
    </row>
    <row r="23" ht="67.5" spans="1:25">
      <c r="A23" s="18"/>
      <c r="B23" s="8"/>
      <c r="C23" s="8"/>
      <c r="D23" s="17" t="s">
        <v>221</v>
      </c>
      <c r="E23" s="17" t="s">
        <v>222</v>
      </c>
      <c r="F23" s="10" t="s">
        <v>223</v>
      </c>
      <c r="G23" s="11">
        <v>3</v>
      </c>
      <c r="H23" s="11">
        <f t="shared" si="5"/>
        <v>1650</v>
      </c>
      <c r="I23" s="11">
        <v>2</v>
      </c>
      <c r="J23" s="11">
        <f t="shared" si="0"/>
        <v>900</v>
      </c>
      <c r="K23" s="11">
        <v>0</v>
      </c>
      <c r="L23" s="11">
        <v>0</v>
      </c>
      <c r="M23" s="11">
        <v>4</v>
      </c>
      <c r="N23" s="11">
        <f t="shared" si="2"/>
        <v>1800</v>
      </c>
      <c r="O23" s="11">
        <v>6</v>
      </c>
      <c r="P23" s="11">
        <f t="shared" si="3"/>
        <v>2700</v>
      </c>
      <c r="Q23" s="11">
        <v>0</v>
      </c>
      <c r="R23" s="11">
        <v>0</v>
      </c>
      <c r="S23" s="11">
        <v>3</v>
      </c>
      <c r="T23" s="11">
        <v>1.5</v>
      </c>
      <c r="U23" s="11">
        <v>1</v>
      </c>
      <c r="V23" s="11">
        <v>3</v>
      </c>
      <c r="W23" s="11">
        <v>2</v>
      </c>
      <c r="X23" s="11">
        <v>1.5</v>
      </c>
      <c r="Y23" s="11">
        <f t="shared" si="4"/>
        <v>21150</v>
      </c>
    </row>
    <row r="24" ht="54" spans="1:25">
      <c r="A24" s="21"/>
      <c r="B24" s="8"/>
      <c r="C24" s="8"/>
      <c r="D24" s="14" t="s">
        <v>224</v>
      </c>
      <c r="E24" s="7" t="s">
        <v>225</v>
      </c>
      <c r="F24" s="13" t="s">
        <v>205</v>
      </c>
      <c r="G24" s="14">
        <v>5</v>
      </c>
      <c r="H24" s="14">
        <f t="shared" si="5"/>
        <v>2750</v>
      </c>
      <c r="I24" s="14">
        <v>3</v>
      </c>
      <c r="J24" s="14">
        <f t="shared" si="0"/>
        <v>1350</v>
      </c>
      <c r="K24" s="14">
        <v>5</v>
      </c>
      <c r="L24" s="14">
        <f t="shared" ref="L24:L31" si="7">2000*K24</f>
        <v>10000</v>
      </c>
      <c r="M24" s="14">
        <v>10</v>
      </c>
      <c r="N24" s="14">
        <f t="shared" si="2"/>
        <v>4500</v>
      </c>
      <c r="O24" s="14">
        <v>15</v>
      </c>
      <c r="P24" s="14">
        <f t="shared" si="3"/>
        <v>6750</v>
      </c>
      <c r="Q24" s="14">
        <v>0</v>
      </c>
      <c r="R24" s="14">
        <v>0</v>
      </c>
      <c r="S24" s="14">
        <v>3</v>
      </c>
      <c r="T24" s="14">
        <v>1.5</v>
      </c>
      <c r="U24" s="14">
        <v>1</v>
      </c>
      <c r="V24" s="14">
        <v>3</v>
      </c>
      <c r="W24" s="14">
        <v>2</v>
      </c>
      <c r="X24" s="14">
        <v>1.5</v>
      </c>
      <c r="Y24" s="14">
        <f t="shared" si="4"/>
        <v>76050</v>
      </c>
    </row>
    <row r="25" ht="54" spans="1:25">
      <c r="A25" s="22" t="s">
        <v>226</v>
      </c>
      <c r="B25" s="8" t="s">
        <v>227</v>
      </c>
      <c r="C25" s="8">
        <v>5</v>
      </c>
      <c r="D25" s="14" t="s">
        <v>228</v>
      </c>
      <c r="E25" s="7" t="s">
        <v>229</v>
      </c>
      <c r="F25" s="13" t="s">
        <v>230</v>
      </c>
      <c r="G25" s="14">
        <v>30</v>
      </c>
      <c r="H25" s="14">
        <f t="shared" si="5"/>
        <v>16500</v>
      </c>
      <c r="I25" s="14">
        <v>10</v>
      </c>
      <c r="J25" s="14">
        <f t="shared" si="0"/>
        <v>4500</v>
      </c>
      <c r="K25" s="14">
        <v>15</v>
      </c>
      <c r="L25" s="14">
        <f t="shared" si="7"/>
        <v>30000</v>
      </c>
      <c r="M25" s="14">
        <v>60</v>
      </c>
      <c r="N25" s="14">
        <f t="shared" si="2"/>
        <v>27000</v>
      </c>
      <c r="O25" s="14">
        <v>15</v>
      </c>
      <c r="P25" s="14">
        <f t="shared" si="3"/>
        <v>6750</v>
      </c>
      <c r="Q25" s="14">
        <v>4000</v>
      </c>
      <c r="R25" s="14">
        <v>0</v>
      </c>
      <c r="S25" s="14">
        <v>3</v>
      </c>
      <c r="T25" s="14">
        <v>1.5</v>
      </c>
      <c r="U25" s="14">
        <v>1</v>
      </c>
      <c r="V25" s="14">
        <v>3</v>
      </c>
      <c r="W25" s="14">
        <v>2</v>
      </c>
      <c r="X25" s="14">
        <v>1.5</v>
      </c>
      <c r="Y25" s="14">
        <f t="shared" ref="Y25:Y28" si="8">(H25+J25+L25+N25+P25+Q25)*T25*W25</f>
        <v>266250</v>
      </c>
    </row>
    <row r="26" ht="81" spans="1:25">
      <c r="A26" s="23"/>
      <c r="B26" s="8"/>
      <c r="C26" s="8">
        <v>6</v>
      </c>
      <c r="D26" s="13" t="s">
        <v>231</v>
      </c>
      <c r="E26" s="7" t="s">
        <v>232</v>
      </c>
      <c r="F26" s="13" t="s">
        <v>233</v>
      </c>
      <c r="G26" s="14">
        <v>10</v>
      </c>
      <c r="H26" s="14">
        <f t="shared" si="5"/>
        <v>5500</v>
      </c>
      <c r="I26" s="14">
        <v>5</v>
      </c>
      <c r="J26" s="14">
        <f t="shared" si="0"/>
        <v>2250</v>
      </c>
      <c r="K26" s="14">
        <v>10</v>
      </c>
      <c r="L26" s="14">
        <f t="shared" si="7"/>
        <v>20000</v>
      </c>
      <c r="M26" s="14">
        <v>30</v>
      </c>
      <c r="N26" s="14">
        <f t="shared" si="2"/>
        <v>13500</v>
      </c>
      <c r="O26" s="14">
        <v>0</v>
      </c>
      <c r="P26" s="14">
        <v>0</v>
      </c>
      <c r="Q26" s="14">
        <v>0</v>
      </c>
      <c r="R26" s="14">
        <v>0</v>
      </c>
      <c r="S26" s="14">
        <v>3</v>
      </c>
      <c r="T26" s="14">
        <v>1.5</v>
      </c>
      <c r="U26" s="14">
        <v>1</v>
      </c>
      <c r="V26" s="14">
        <v>3</v>
      </c>
      <c r="W26" s="14">
        <v>2</v>
      </c>
      <c r="X26" s="14">
        <v>1.5</v>
      </c>
      <c r="Y26" s="14">
        <f t="shared" si="8"/>
        <v>123750</v>
      </c>
    </row>
    <row r="27" ht="54" spans="1:25">
      <c r="A27" s="23"/>
      <c r="B27" s="8" t="s">
        <v>234</v>
      </c>
      <c r="C27" s="8">
        <v>7</v>
      </c>
      <c r="D27" s="17" t="s">
        <v>234</v>
      </c>
      <c r="E27" s="17" t="s">
        <v>235</v>
      </c>
      <c r="F27" s="10" t="s">
        <v>236</v>
      </c>
      <c r="G27" s="11">
        <v>1</v>
      </c>
      <c r="H27" s="11">
        <f t="shared" si="5"/>
        <v>550</v>
      </c>
      <c r="I27" s="11">
        <v>1</v>
      </c>
      <c r="J27" s="11">
        <f t="shared" si="0"/>
        <v>450</v>
      </c>
      <c r="K27" s="11">
        <v>0</v>
      </c>
      <c r="L27" s="11">
        <f t="shared" si="7"/>
        <v>0</v>
      </c>
      <c r="M27" s="11">
        <v>4</v>
      </c>
      <c r="N27" s="11">
        <f t="shared" si="2"/>
        <v>1800</v>
      </c>
      <c r="O27" s="11">
        <v>0</v>
      </c>
      <c r="P27" s="11">
        <v>0</v>
      </c>
      <c r="Q27" s="11">
        <v>0</v>
      </c>
      <c r="R27" s="11">
        <v>0</v>
      </c>
      <c r="S27" s="11">
        <v>3</v>
      </c>
      <c r="T27" s="11">
        <v>1.5</v>
      </c>
      <c r="U27" s="11">
        <v>1</v>
      </c>
      <c r="V27" s="11">
        <v>3</v>
      </c>
      <c r="W27" s="11">
        <v>2</v>
      </c>
      <c r="X27" s="11">
        <v>1.5</v>
      </c>
      <c r="Y27" s="11">
        <f t="shared" si="8"/>
        <v>8400</v>
      </c>
    </row>
    <row r="28" ht="40.5" spans="1:25">
      <c r="A28" s="23"/>
      <c r="B28" s="8"/>
      <c r="C28" s="8"/>
      <c r="D28" s="17"/>
      <c r="E28" s="17" t="s">
        <v>237</v>
      </c>
      <c r="F28" s="15" t="s">
        <v>238</v>
      </c>
      <c r="G28" s="11">
        <v>1</v>
      </c>
      <c r="H28" s="11">
        <f t="shared" si="5"/>
        <v>550</v>
      </c>
      <c r="I28" s="11">
        <v>1</v>
      </c>
      <c r="J28" s="11">
        <f t="shared" si="0"/>
        <v>450</v>
      </c>
      <c r="K28" s="11">
        <v>1</v>
      </c>
      <c r="L28" s="11">
        <f t="shared" si="7"/>
        <v>2000</v>
      </c>
      <c r="M28" s="11">
        <v>1</v>
      </c>
      <c r="N28" s="11">
        <f t="shared" si="2"/>
        <v>450</v>
      </c>
      <c r="O28" s="11">
        <v>0</v>
      </c>
      <c r="P28" s="11">
        <v>0</v>
      </c>
      <c r="Q28" s="11"/>
      <c r="R28" s="11">
        <v>0</v>
      </c>
      <c r="S28" s="11">
        <v>3</v>
      </c>
      <c r="T28" s="11">
        <v>1.5</v>
      </c>
      <c r="U28" s="11">
        <v>1</v>
      </c>
      <c r="V28" s="11">
        <v>3</v>
      </c>
      <c r="W28" s="11">
        <v>2</v>
      </c>
      <c r="X28" s="11">
        <v>1.5</v>
      </c>
      <c r="Y28" s="11">
        <f t="shared" si="8"/>
        <v>10350</v>
      </c>
    </row>
    <row r="29" spans="1:25">
      <c r="A29" s="23"/>
      <c r="B29" s="24" t="s">
        <v>239</v>
      </c>
      <c r="C29" s="8">
        <v>8</v>
      </c>
      <c r="D29" s="10" t="s">
        <v>240</v>
      </c>
      <c r="E29" s="17" t="s">
        <v>241</v>
      </c>
      <c r="F29" s="10" t="s">
        <v>242</v>
      </c>
      <c r="G29" s="11">
        <v>4</v>
      </c>
      <c r="H29" s="11">
        <f t="shared" si="5"/>
        <v>2200</v>
      </c>
      <c r="I29" s="11">
        <v>3</v>
      </c>
      <c r="J29" s="11">
        <f t="shared" si="0"/>
        <v>1350</v>
      </c>
      <c r="K29" s="11">
        <v>2</v>
      </c>
      <c r="L29" s="11">
        <f t="shared" si="7"/>
        <v>4000</v>
      </c>
      <c r="M29" s="11">
        <v>7</v>
      </c>
      <c r="N29" s="11">
        <f t="shared" si="2"/>
        <v>3150</v>
      </c>
      <c r="O29" s="11">
        <v>15</v>
      </c>
      <c r="P29" s="11">
        <f t="shared" ref="P29:P31" si="9">450*O29</f>
        <v>6750</v>
      </c>
      <c r="Q29" s="11">
        <v>0</v>
      </c>
      <c r="R29" s="11">
        <v>6000</v>
      </c>
      <c r="S29" s="11">
        <v>3</v>
      </c>
      <c r="T29" s="11">
        <v>1.5</v>
      </c>
      <c r="U29" s="11">
        <v>1</v>
      </c>
      <c r="V29" s="11">
        <v>3</v>
      </c>
      <c r="W29" s="11">
        <v>2</v>
      </c>
      <c r="X29" s="11">
        <v>1.5</v>
      </c>
      <c r="Y29" s="11">
        <f t="shared" ref="Y29:Y31" si="10">(H29+J29+L29+N29+P29+R29)*T29*W29</f>
        <v>70350</v>
      </c>
    </row>
    <row r="30" ht="27" spans="1:25">
      <c r="A30" s="23"/>
      <c r="B30" s="8"/>
      <c r="C30" s="8"/>
      <c r="D30" s="13" t="s">
        <v>243</v>
      </c>
      <c r="E30" s="7" t="s">
        <v>239</v>
      </c>
      <c r="F30" s="13" t="s">
        <v>244</v>
      </c>
      <c r="G30" s="14">
        <v>10</v>
      </c>
      <c r="H30" s="14">
        <f t="shared" si="5"/>
        <v>5500</v>
      </c>
      <c r="I30" s="14">
        <v>5</v>
      </c>
      <c r="J30" s="14">
        <f t="shared" si="0"/>
        <v>2250</v>
      </c>
      <c r="K30" s="14">
        <v>4</v>
      </c>
      <c r="L30" s="14">
        <f t="shared" si="7"/>
        <v>8000</v>
      </c>
      <c r="M30" s="14">
        <v>7</v>
      </c>
      <c r="N30" s="14">
        <f t="shared" si="2"/>
        <v>3150</v>
      </c>
      <c r="O30" s="14">
        <v>15</v>
      </c>
      <c r="P30" s="14">
        <f t="shared" si="9"/>
        <v>6750</v>
      </c>
      <c r="Q30" s="14">
        <v>0</v>
      </c>
      <c r="R30" s="14">
        <v>6000</v>
      </c>
      <c r="S30" s="14">
        <v>3</v>
      </c>
      <c r="T30" s="14">
        <v>1.5</v>
      </c>
      <c r="U30" s="14">
        <v>1</v>
      </c>
      <c r="V30" s="14">
        <v>3</v>
      </c>
      <c r="W30" s="14">
        <v>2</v>
      </c>
      <c r="X30" s="14">
        <v>1.5</v>
      </c>
      <c r="Y30" s="14">
        <f t="shared" si="10"/>
        <v>94950</v>
      </c>
    </row>
    <row r="31" spans="1:25">
      <c r="A31" s="23"/>
      <c r="B31" s="8"/>
      <c r="C31" s="8"/>
      <c r="D31" s="13" t="s">
        <v>245</v>
      </c>
      <c r="E31" s="7" t="s">
        <v>245</v>
      </c>
      <c r="F31" s="13" t="s">
        <v>242</v>
      </c>
      <c r="G31" s="14">
        <v>4</v>
      </c>
      <c r="H31" s="14">
        <f t="shared" si="5"/>
        <v>2200</v>
      </c>
      <c r="I31" s="14">
        <v>3</v>
      </c>
      <c r="J31" s="14">
        <f t="shared" si="0"/>
        <v>1350</v>
      </c>
      <c r="K31" s="14">
        <v>2</v>
      </c>
      <c r="L31" s="14">
        <f t="shared" si="7"/>
        <v>4000</v>
      </c>
      <c r="M31" s="14">
        <v>7</v>
      </c>
      <c r="N31" s="14">
        <f t="shared" si="2"/>
        <v>3150</v>
      </c>
      <c r="O31" s="14">
        <v>15</v>
      </c>
      <c r="P31" s="14">
        <f t="shared" si="9"/>
        <v>6750</v>
      </c>
      <c r="Q31" s="14">
        <v>0</v>
      </c>
      <c r="R31" s="14">
        <v>6000</v>
      </c>
      <c r="S31" s="14">
        <v>3</v>
      </c>
      <c r="T31" s="14">
        <v>1.5</v>
      </c>
      <c r="U31" s="14">
        <v>1</v>
      </c>
      <c r="V31" s="14">
        <v>3</v>
      </c>
      <c r="W31" s="14">
        <v>2</v>
      </c>
      <c r="X31" s="14">
        <v>1.5</v>
      </c>
      <c r="Y31" s="14">
        <f t="shared" si="10"/>
        <v>70350</v>
      </c>
    </row>
    <row r="32" ht="40.5" spans="1:25">
      <c r="A32" s="23"/>
      <c r="B32" s="25" t="s">
        <v>246</v>
      </c>
      <c r="C32" s="8">
        <v>9</v>
      </c>
      <c r="D32" s="10" t="s">
        <v>247</v>
      </c>
      <c r="E32" s="17" t="s">
        <v>248</v>
      </c>
      <c r="F32" s="10" t="s">
        <v>249</v>
      </c>
      <c r="G32" s="11">
        <v>10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>
        <v>500000</v>
      </c>
    </row>
    <row r="33" ht="148.5" spans="1:25">
      <c r="A33" s="23"/>
      <c r="B33" s="26"/>
      <c r="C33" s="8"/>
      <c r="D33" s="13" t="s">
        <v>250</v>
      </c>
      <c r="E33" s="7" t="s">
        <v>251</v>
      </c>
      <c r="F33" s="13" t="s">
        <v>252</v>
      </c>
      <c r="G33" s="14">
        <v>10</v>
      </c>
      <c r="H33" s="14">
        <f>(450+100)*G33</f>
        <v>5500</v>
      </c>
      <c r="I33" s="14">
        <v>5</v>
      </c>
      <c r="J33" s="14">
        <f>450*I33</f>
        <v>2250</v>
      </c>
      <c r="K33" s="14">
        <v>10</v>
      </c>
      <c r="L33" s="14">
        <f>2000*K33</f>
        <v>20000</v>
      </c>
      <c r="M33" s="14">
        <v>30</v>
      </c>
      <c r="N33" s="14">
        <f>450*M33</f>
        <v>13500</v>
      </c>
      <c r="O33" s="14">
        <v>60</v>
      </c>
      <c r="P33" s="14">
        <f>450*O33</f>
        <v>27000</v>
      </c>
      <c r="Q33" s="14">
        <v>0</v>
      </c>
      <c r="R33" s="14">
        <v>0</v>
      </c>
      <c r="S33" s="14">
        <v>3</v>
      </c>
      <c r="T33" s="14">
        <v>1.5</v>
      </c>
      <c r="U33" s="14">
        <v>1</v>
      </c>
      <c r="V33" s="14">
        <v>3</v>
      </c>
      <c r="W33" s="14">
        <v>2</v>
      </c>
      <c r="X33" s="14">
        <v>1.5</v>
      </c>
      <c r="Y33" s="14">
        <f>(H33+J33+L33+N33+P33+R33)*T33*W33</f>
        <v>204750</v>
      </c>
    </row>
    <row r="34" ht="189" spans="1:25">
      <c r="A34" s="23"/>
      <c r="B34" s="27" t="s">
        <v>253</v>
      </c>
      <c r="C34" s="27">
        <v>10</v>
      </c>
      <c r="D34" s="13" t="s">
        <v>254</v>
      </c>
      <c r="E34" s="7" t="s">
        <v>255</v>
      </c>
      <c r="F34" s="13" t="s">
        <v>256</v>
      </c>
      <c r="G34" s="14">
        <v>10</v>
      </c>
      <c r="H34" s="14">
        <f>(450+100)*G34</f>
        <v>5500</v>
      </c>
      <c r="I34" s="14">
        <v>5</v>
      </c>
      <c r="J34" s="14">
        <f>450*I34</f>
        <v>2250</v>
      </c>
      <c r="K34" s="14">
        <v>10</v>
      </c>
      <c r="L34" s="14">
        <f>2000*K34</f>
        <v>20000</v>
      </c>
      <c r="M34" s="14">
        <v>30</v>
      </c>
      <c r="N34" s="14">
        <f>450*M34</f>
        <v>13500</v>
      </c>
      <c r="O34" s="14">
        <v>30</v>
      </c>
      <c r="P34" s="14">
        <f>450*O34</f>
        <v>13500</v>
      </c>
      <c r="Q34" s="14">
        <v>0</v>
      </c>
      <c r="R34" s="14">
        <v>0</v>
      </c>
      <c r="S34" s="14">
        <v>3</v>
      </c>
      <c r="T34" s="14">
        <v>1.5</v>
      </c>
      <c r="U34" s="14">
        <v>1</v>
      </c>
      <c r="V34" s="14">
        <v>3</v>
      </c>
      <c r="W34" s="14">
        <v>2</v>
      </c>
      <c r="X34" s="14">
        <v>1.5</v>
      </c>
      <c r="Y34" s="14">
        <f>(H34+J34+L34+N34+P34+R34)*T34*W34</f>
        <v>164250</v>
      </c>
    </row>
  </sheetData>
  <mergeCells count="38">
    <mergeCell ref="G5:H5"/>
    <mergeCell ref="I5:J5"/>
    <mergeCell ref="K5:L5"/>
    <mergeCell ref="M5:N5"/>
    <mergeCell ref="O5:P5"/>
    <mergeCell ref="Q5:R5"/>
    <mergeCell ref="S5:X5"/>
    <mergeCell ref="A5:A6"/>
    <mergeCell ref="A7:A15"/>
    <mergeCell ref="A16:A24"/>
    <mergeCell ref="A25:A34"/>
    <mergeCell ref="B5:B6"/>
    <mergeCell ref="B7:B8"/>
    <mergeCell ref="B9:B10"/>
    <mergeCell ref="B11:B15"/>
    <mergeCell ref="B16:B24"/>
    <mergeCell ref="B25:B26"/>
    <mergeCell ref="B27:B28"/>
    <mergeCell ref="B29:B31"/>
    <mergeCell ref="B32:B33"/>
    <mergeCell ref="C5:C6"/>
    <mergeCell ref="C7:C8"/>
    <mergeCell ref="C9:C10"/>
    <mergeCell ref="C11:C15"/>
    <mergeCell ref="C16:C24"/>
    <mergeCell ref="C27:C28"/>
    <mergeCell ref="C29:C31"/>
    <mergeCell ref="C32:C33"/>
    <mergeCell ref="D5:D6"/>
    <mergeCell ref="D7:D8"/>
    <mergeCell ref="D9:D10"/>
    <mergeCell ref="D11:D15"/>
    <mergeCell ref="D27:D28"/>
    <mergeCell ref="E5:E6"/>
    <mergeCell ref="E14:E15"/>
    <mergeCell ref="F5:F6"/>
    <mergeCell ref="Y5:Y6"/>
    <mergeCell ref="A1:Y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填表说明</vt:lpstr>
      <vt:lpstr>GTA产品&amp;定价信息表（不含代理硬件）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2016-09-22T06:49:23Z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