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1495" windowHeight="10350" tabRatio="652" activeTab="3"/>
  </bookViews>
  <sheets>
    <sheet name="填表说明" sheetId="1" r:id="rId1"/>
    <sheet name="GTA产品&amp;定价信息表（不含代理硬件）" sheetId="2" r:id="rId2"/>
    <sheet name="Quantrader教育市场报价" sheetId="3" r:id="rId3"/>
    <sheet name="历史高频学术定价" sheetId="4" r:id="rId4"/>
    <sheet name="CSMAR各库报价" sheetId="5" r:id="rId5"/>
  </sheets>
  <definedNames>
    <definedName name="_xlnm._FilterDatabase" localSheetId="1" hidden="1">'GTA产品&amp;定价信息表（不含代理硬件）'!$A$1:$AC$105</definedName>
    <definedName name="solver_eng" localSheetId="1" hidden="1">1</definedName>
    <definedName name="solver_lin" localSheetId="1" hidden="1">0</definedName>
    <definedName name="solver_neg" localSheetId="1" hidden="1">1</definedName>
    <definedName name="solver_num" localSheetId="1" hidden="1">0</definedName>
    <definedName name="solver_opt" localSheetId="1" hidden="1">'GTA产品&amp;定价信息表（不含代理硬件）'!#REF!</definedName>
    <definedName name="solver_typ" localSheetId="1" hidden="1">1</definedName>
    <definedName name="solver_val" localSheetId="1" hidden="1">0</definedName>
    <definedName name="solver_ver" localSheetId="1" hidden="1">3</definedName>
  </definedNames>
  <calcPr calcId="144525" concurrentCalc="0"/>
</workbook>
</file>

<file path=xl/comments1.xml><?xml version="1.0" encoding="utf-8"?>
<comments xmlns="http://schemas.openxmlformats.org/spreadsheetml/2006/main">
  <authors>
    <author>youcheng.chen</author>
  </authors>
  <commentList>
    <comment ref="P7" authorId="0">
      <text>
        <r>
          <rPr>
            <b/>
            <sz val="9"/>
            <rFont val="宋体"/>
            <charset val="134"/>
          </rPr>
          <t>youcheng.chen:</t>
        </r>
        <r>
          <rPr>
            <sz val="9"/>
            <rFont val="宋体"/>
            <charset val="134"/>
          </rPr>
          <t xml:space="preserve">
（计算方法：行情、研发运维测试、服务器成本与机构对半分，加上教育产品经理的人力成本）</t>
        </r>
      </text>
    </comment>
    <comment ref="P9" authorId="0">
      <text>
        <r>
          <rPr>
            <b/>
            <sz val="9"/>
            <rFont val="宋体"/>
            <charset val="134"/>
          </rPr>
          <t>youcheng.chen:</t>
        </r>
        <r>
          <rPr>
            <sz val="9"/>
            <rFont val="宋体"/>
            <charset val="134"/>
          </rPr>
          <t xml:space="preserve">
（2011年-2015年）</t>
        </r>
      </text>
    </comment>
    <comment ref="AA9" authorId="0">
      <text>
        <r>
          <rPr>
            <b/>
            <sz val="9"/>
            <rFont val="宋体"/>
            <charset val="134"/>
          </rPr>
          <t>youcheng.chen:</t>
        </r>
        <r>
          <rPr>
            <sz val="9"/>
            <rFont val="宋体"/>
            <charset val="134"/>
          </rPr>
          <t xml:space="preserve">
按账号形式收费</t>
        </r>
      </text>
    </comment>
    <comment ref="P24" authorId="0">
      <text>
        <r>
          <rPr>
            <b/>
            <sz val="9"/>
            <rFont val="宋体"/>
            <charset val="134"/>
          </rPr>
          <t>youcheng.chen:</t>
        </r>
        <r>
          <rPr>
            <sz val="9"/>
            <rFont val="宋体"/>
            <charset val="134"/>
          </rPr>
          <t xml:space="preserve">
（2015上市-2016）</t>
        </r>
      </text>
    </comment>
    <comment ref="P25" authorId="0">
      <text>
        <r>
          <rPr>
            <b/>
            <sz val="9"/>
            <rFont val="宋体"/>
            <charset val="134"/>
          </rPr>
          <t>youcheng.chen:</t>
        </r>
        <r>
          <rPr>
            <sz val="9"/>
            <rFont val="宋体"/>
            <charset val="134"/>
          </rPr>
          <t xml:space="preserve">
（2013年上市-2015研发）</t>
        </r>
      </text>
    </comment>
    <comment ref="P44" authorId="0">
      <text>
        <r>
          <rPr>
            <b/>
            <sz val="9"/>
            <rFont val="宋体"/>
            <charset val="134"/>
          </rPr>
          <t>youcheng.chen:</t>
        </r>
        <r>
          <rPr>
            <sz val="9"/>
            <rFont val="宋体"/>
            <charset val="134"/>
          </rPr>
          <t xml:space="preserve">
5年内未研发投入</t>
        </r>
      </text>
    </comment>
    <comment ref="P45" authorId="0">
      <text>
        <r>
          <rPr>
            <b/>
            <sz val="9"/>
            <rFont val="宋体"/>
            <charset val="134"/>
          </rPr>
          <t>youcheng.chen:</t>
        </r>
        <r>
          <rPr>
            <sz val="9"/>
            <rFont val="宋体"/>
            <charset val="134"/>
          </rPr>
          <t xml:space="preserve">
5年内未研发投入
</t>
        </r>
      </text>
    </comment>
    <comment ref="P46" authorId="0">
      <text>
        <r>
          <rPr>
            <b/>
            <sz val="9"/>
            <rFont val="宋体"/>
            <charset val="134"/>
          </rPr>
          <t>youcheng.chen:</t>
        </r>
        <r>
          <rPr>
            <sz val="9"/>
            <rFont val="宋体"/>
            <charset val="134"/>
          </rPr>
          <t xml:space="preserve">
5年内未研发投入
</t>
        </r>
      </text>
    </comment>
    <comment ref="P47" authorId="0">
      <text>
        <r>
          <rPr>
            <b/>
            <sz val="9"/>
            <rFont val="宋体"/>
            <charset val="134"/>
          </rPr>
          <t>youcheng.chen:</t>
        </r>
        <r>
          <rPr>
            <sz val="9"/>
            <rFont val="宋体"/>
            <charset val="134"/>
          </rPr>
          <t xml:space="preserve">
5年内未研发投入
</t>
        </r>
      </text>
    </comment>
    <comment ref="P94" authorId="0">
      <text>
        <r>
          <rPr>
            <b/>
            <sz val="9"/>
            <rFont val="宋体"/>
            <charset val="134"/>
          </rPr>
          <t>youcheng.chen:</t>
        </r>
        <r>
          <rPr>
            <sz val="9"/>
            <rFont val="宋体"/>
            <charset val="134"/>
          </rPr>
          <t xml:space="preserve">
（不含资源包内软件成本，仅人力投入成本）</t>
        </r>
      </text>
    </comment>
    <comment ref="P95" authorId="0">
      <text>
        <r>
          <rPr>
            <b/>
            <sz val="9"/>
            <rFont val="宋体"/>
            <charset val="134"/>
          </rPr>
          <t>youcheng.chen:</t>
        </r>
        <r>
          <rPr>
            <sz val="9"/>
            <rFont val="宋体"/>
            <charset val="134"/>
          </rPr>
          <t xml:space="preserve">
（不含资源包内软件成本，仅人力投入成本）</t>
        </r>
      </text>
    </comment>
    <comment ref="P96" authorId="0">
      <text>
        <r>
          <rPr>
            <b/>
            <sz val="9"/>
            <rFont val="宋体"/>
            <charset val="134"/>
          </rPr>
          <t>youcheng.chen:</t>
        </r>
        <r>
          <rPr>
            <sz val="9"/>
            <rFont val="宋体"/>
            <charset val="134"/>
          </rPr>
          <t xml:space="preserve">
（不含资源包内软件成本，仅人力投入成本）</t>
        </r>
      </text>
    </comment>
  </commentList>
</comments>
</file>

<file path=xl/sharedStrings.xml><?xml version="1.0" encoding="utf-8"?>
<sst xmlns="http://schemas.openxmlformats.org/spreadsheetml/2006/main" count="766">
  <si>
    <t>填表说明：</t>
  </si>
  <si>
    <t>表一：《GTA产品&amp;定价信息表（不含代理硬件）》</t>
  </si>
  <si>
    <r>
      <rPr>
        <sz val="10"/>
        <color theme="1"/>
        <rFont val="Wingdings"/>
        <charset val="2"/>
      </rPr>
      <t>l</t>
    </r>
    <r>
      <rPr>
        <sz val="7"/>
        <color theme="1"/>
        <rFont val="Times New Roman"/>
        <charset val="134"/>
      </rPr>
      <t xml:space="preserve">  </t>
    </r>
    <r>
      <rPr>
        <sz val="10"/>
        <color theme="1"/>
        <rFont val="微软雅黑"/>
        <charset val="134"/>
      </rPr>
      <t>各事业部群填写本群自研/代理的软件、资源产品信息</t>
    </r>
  </si>
  <si>
    <r>
      <rPr>
        <sz val="10"/>
        <color theme="1"/>
        <rFont val="Wingdings"/>
        <charset val="2"/>
      </rPr>
      <t>l</t>
    </r>
    <r>
      <rPr>
        <sz val="7"/>
        <color theme="1"/>
        <rFont val="Times New Roman"/>
        <charset val="134"/>
      </rPr>
      <t xml:space="preserve">  </t>
    </r>
    <r>
      <rPr>
        <sz val="10"/>
        <color theme="1"/>
        <rFont val="微软雅黑"/>
        <charset val="134"/>
      </rPr>
      <t>自研的硬件产品信息事业群不用填写，将由教育装备统一填写</t>
    </r>
  </si>
  <si>
    <t>事业部群</t>
  </si>
  <si>
    <t>该款产品属于哪个事业部群</t>
  </si>
  <si>
    <t>产品线</t>
  </si>
  <si>
    <t>该款产品属于哪条产品线/属于哪个学科分类</t>
  </si>
  <si>
    <t xml:space="preserve">产品类型 </t>
  </si>
  <si>
    <t>软件？硬件？资源？</t>
  </si>
  <si>
    <t xml:space="preserve">产品名称 </t>
  </si>
  <si>
    <t>填写产品标准名称，不允许缩写，可参考CRM系统导出产品信息</t>
  </si>
  <si>
    <t xml:space="preserve">版本号 </t>
  </si>
  <si>
    <t>填写目前最新版本号/在售版本号</t>
  </si>
  <si>
    <t>产品登记证名称</t>
  </si>
  <si>
    <t>参考CRM系统导出产品信息</t>
  </si>
  <si>
    <t>产品登记号</t>
  </si>
  <si>
    <t>著作权名称</t>
  </si>
  <si>
    <t>产品优势特色</t>
  </si>
  <si>
    <t>该款产品的卖点</t>
  </si>
  <si>
    <t>产品来源</t>
  </si>
  <si>
    <t>自研？代理？其他？</t>
  </si>
  <si>
    <t>产品状态</t>
  </si>
  <si>
    <t>现有？在研？在规划中的产品不计入</t>
  </si>
  <si>
    <t>客户类别</t>
  </si>
  <si>
    <t>该款产品针对的客户群体，中职？高职？高校？基教？机构？</t>
  </si>
  <si>
    <t>销售模式</t>
  </si>
  <si>
    <t>该款产品是单个销售？捆绑销售？赠送？是按账号收费？按年收费？按节点收费？等不同形式</t>
  </si>
  <si>
    <t>比如有的产品是一次性购买，永久使用，有的是三年+服务费，后续购买需要更新费，有的是每年重复购买使用等</t>
  </si>
  <si>
    <t>上市/引进时间</t>
  </si>
  <si>
    <t>自研产品：上市时间；在研产品：预计上市时间；代理产品：引入时间</t>
  </si>
  <si>
    <t>成本估算（万元）</t>
  </si>
  <si>
    <t>自研产品：研发总成本；在研产品：预计研发总成本；代理产品：采购成本</t>
  </si>
  <si>
    <t>产品定价（万元）</t>
  </si>
  <si>
    <t>现有的产品价格。自研产品：产品现定价；代理产品：成交价或者成交价范围</t>
  </si>
  <si>
    <t>销售数量（个/套）</t>
  </si>
  <si>
    <t>截至6月份，卖出去了多少量</t>
  </si>
  <si>
    <t>销售金额（万元）</t>
  </si>
  <si>
    <t>截至6月份，卖出去了多少钱</t>
  </si>
  <si>
    <t>产品是否具有可复用性</t>
  </si>
  <si>
    <t>是或否</t>
  </si>
  <si>
    <t>2016年预期销售额（万元）</t>
  </si>
  <si>
    <t>2016年预计卖多少钱</t>
  </si>
  <si>
    <t>2017年预期销售额（万元）</t>
  </si>
  <si>
    <t>2017年预计卖多少钱</t>
  </si>
  <si>
    <t>产品总体评价</t>
  </si>
  <si>
    <t>A+：行业领先，极具竞争力；A：行业前三，有特色；B：一般，无特色，具备基本功能；C: 无特色，无市场潜力产品，无竞争力产品</t>
  </si>
  <si>
    <t>调整后产品定价（万元）</t>
  </si>
  <si>
    <t>根据《GTA产品定价策略&amp;指导原则》调整后的最新定价</t>
  </si>
  <si>
    <t>定价策略</t>
  </si>
  <si>
    <t>成本+预期利润，参照竞争对手，价值定价，参考《GTA产品定价策略&amp;指导原则》</t>
  </si>
  <si>
    <t>调整原因说明</t>
  </si>
  <si>
    <t>基于什么原因调整产品定价，请说明。未调整也请说明原因</t>
  </si>
  <si>
    <t>允许成交价/最低价（万元）</t>
  </si>
  <si>
    <t>低于什么价格不卖？</t>
  </si>
  <si>
    <t>原因说明</t>
  </si>
  <si>
    <t>为什么低于这个价格不卖？</t>
  </si>
  <si>
    <t>表二：《GTA代理硬件产品&amp;定价信息表》</t>
  </si>
  <si>
    <r>
      <rPr>
        <sz val="10"/>
        <color theme="1"/>
        <rFont val="Wingdings"/>
        <charset val="2"/>
      </rPr>
      <t>l</t>
    </r>
    <r>
      <rPr>
        <sz val="7"/>
        <color theme="1"/>
        <rFont val="Times New Roman"/>
        <charset val="134"/>
      </rPr>
      <t xml:space="preserve">  </t>
    </r>
    <r>
      <rPr>
        <sz val="10"/>
        <color theme="1"/>
        <rFont val="微软雅黑"/>
        <charset val="134"/>
      </rPr>
      <t>各事业部群填写本群代理的硬件产品信息</t>
    </r>
  </si>
  <si>
    <t>产品名称</t>
  </si>
  <si>
    <t>硬件产品标准全称</t>
  </si>
  <si>
    <t>代理商价（万元）</t>
  </si>
  <si>
    <t>从代理商那里拿过来的价格</t>
  </si>
  <si>
    <t>引入时间</t>
  </si>
  <si>
    <t>代理该产品的时间</t>
  </si>
  <si>
    <t>对外售价（万元）</t>
  </si>
  <si>
    <t>对外售卖的价格，无具体价格填写区间</t>
  </si>
  <si>
    <t>已售数量（个）</t>
  </si>
  <si>
    <t>截至目前卖出去多少个，不清楚填写不详</t>
  </si>
  <si>
    <t>已售金额（万元）</t>
  </si>
  <si>
    <t>截至目前卖出去多少钱，不清楚填写不详</t>
  </si>
  <si>
    <t>是否具有可复用性</t>
  </si>
  <si>
    <t>是，否</t>
  </si>
  <si>
    <t>GTA产品&amp;定价信息汇总表（不含代理硬件）</t>
  </si>
  <si>
    <t>序号</t>
  </si>
  <si>
    <t>产品线
（学科分类）</t>
  </si>
  <si>
    <t>产品类型
（软件、硬件、资源、服务）</t>
  </si>
  <si>
    <t>版本号（最新版本/在售版本）</t>
  </si>
  <si>
    <t>著作权证名称</t>
  </si>
  <si>
    <t>产品来源                        (自研、代理、其他）</t>
  </si>
  <si>
    <t>产品状态                       （现有、在研）</t>
  </si>
  <si>
    <t>客户类别
（中职、高职、高校、基教、机构）</t>
  </si>
  <si>
    <t>销售模式
（比如捆绑销售，单个销售，赠送）</t>
  </si>
  <si>
    <t>上市/引进时间
（自研产品：上市时间在研产品：预计上市时间
代理产品：引入时间）</t>
  </si>
  <si>
    <t>成本估算
（万元）
自研产品：研发成本
代理产品：采购成本</t>
  </si>
  <si>
    <t>产品定价
（万元）
自研产品：产品定价
代理产品：成交价范围</t>
  </si>
  <si>
    <t>销售数量（个）
截至6月份</t>
  </si>
  <si>
    <t>销售金额（万元）                      截止6月</t>
  </si>
  <si>
    <t>2016年预期销售额
（万元）</t>
  </si>
  <si>
    <t>2017年预期销售额
（万元）</t>
  </si>
  <si>
    <t>产品总体评价
A+：行业领先，极具竞争力
A：行业前三，有特色
B：一般，无特色，具备基本功能
C: 无特色，无市场潜力产品，无竞争力产品</t>
  </si>
  <si>
    <t>备注</t>
  </si>
  <si>
    <t>金融大数据教育事业部群</t>
  </si>
  <si>
    <t>金融</t>
  </si>
  <si>
    <t>软件</t>
  </si>
  <si>
    <t>国泰安股指期货套利系统软件</t>
  </si>
  <si>
    <t>V3.6</t>
  </si>
  <si>
    <t>国泰安股指期货套利系统软件V3.0</t>
  </si>
  <si>
    <t>深DGY-2012-2328</t>
  </si>
  <si>
    <t>成熟的策略及数据支撑</t>
  </si>
  <si>
    <t>自研</t>
  </si>
  <si>
    <t>现有</t>
  </si>
  <si>
    <t>高校</t>
  </si>
  <si>
    <t>单个销售、捆绑销售（三年服务）</t>
  </si>
  <si>
    <t>是</t>
  </si>
  <si>
    <t>A</t>
  </si>
  <si>
    <t>不调整</t>
  </si>
  <si>
    <t>价值定价</t>
  </si>
  <si>
    <t>无</t>
  </si>
  <si>
    <t>按公司规定五折</t>
  </si>
  <si>
    <t>国泰安算法交易系统软件</t>
  </si>
  <si>
    <t>V3.1</t>
  </si>
  <si>
    <t>国泰安算法交易系统软件V2.0</t>
  </si>
  <si>
    <t>深DGY-2014-1150</t>
  </si>
  <si>
    <t>基于国外标准算法模型</t>
  </si>
  <si>
    <t>国泰安证券交易行为模拟教学软件</t>
  </si>
  <si>
    <t>深DGY-2013-2979</t>
  </si>
  <si>
    <t>国泰安证券交易行为模拟教学软件V3.0</t>
  </si>
  <si>
    <t>1. 高仿真的证券交易所教学环境
2. 模拟一级市场企业上市的流程
3. 灵活的交易所参数管理
4. 真实交易所撮合机制
5. 行情数据及技术图形 
6. 多层级多角色的管理
7. 投资博弈对抗
8. 行为金融实验及研究
9. 实验及案例管理功能
10. 师生课堂实时互动教学</t>
  </si>
  <si>
    <t>高校、
中职、高职</t>
  </si>
  <si>
    <t>13（2015-2016上半年）</t>
  </si>
  <si>
    <t>129.36（2015-2016上半年）</t>
  </si>
  <si>
    <t>A+</t>
  </si>
  <si>
    <t>成本+预期利润</t>
  </si>
  <si>
    <t>国泰安现代金融实战平台软件</t>
  </si>
  <si>
    <t>V1.0</t>
  </si>
  <si>
    <t>/</t>
  </si>
  <si>
    <t>国泰安现代金融实战平台软件V1.0</t>
  </si>
  <si>
    <t>软件单点登录</t>
  </si>
  <si>
    <t>中职、高职、高校</t>
  </si>
  <si>
    <t>参照竞争对手</t>
  </si>
  <si>
    <t xml:space="preserve">（不VA帐号费用）
</t>
  </si>
  <si>
    <t>国泰安虚拟交易所系统</t>
  </si>
  <si>
    <t>V6.4</t>
  </si>
  <si>
    <t>国泰安虚拟交易所系统（简称VE）V6.4</t>
  </si>
  <si>
    <t>虚拟交易所是一套集高仿真交易教学和培训的实训软件，采取与真实市场交易机制一致的模块设计，通过举办各种规模、品种的模拟投资大赛，从下单流程到交易撮合机制，以及现金比例和持仓明细的限制，每一步都以真实的规则来要求和限制学生，以竞赛的形式实施教学过程，达到帮助学生提升投资理论和训练实务操作。</t>
  </si>
  <si>
    <t>中职、高职、高校、机构</t>
  </si>
  <si>
    <t>单个销售、捆绑销售（三年服务（服务期满，如不续费则不能使用））</t>
  </si>
  <si>
    <t>163.775/年</t>
  </si>
  <si>
    <t>315教育客户、5个机构客户</t>
  </si>
  <si>
    <t>871.22（2015-2016）</t>
  </si>
  <si>
    <t>虚拟交易所和融资融券共计800</t>
  </si>
  <si>
    <t>虚拟交易所和融资融券共计1000</t>
  </si>
  <si>
    <t>（不含融资融券）</t>
  </si>
  <si>
    <t>国泰安融资融券模拟交易系统软件</t>
  </si>
  <si>
    <t>V6.0</t>
  </si>
  <si>
    <t>国泰安融资融券模拟交易系统软件V6.0</t>
  </si>
  <si>
    <t>国泰安融资融券模拟交易系统软件（简称VE）V6.0</t>
  </si>
  <si>
    <t>成本与VE共同计算</t>
  </si>
  <si>
    <t>含在虚拟交易所销售数量里</t>
  </si>
  <si>
    <t>35.28（2015-2016）</t>
  </si>
  <si>
    <t>虚拟交易所和融资融券共计801</t>
  </si>
  <si>
    <t>虚拟交易所和融资融券共计1001</t>
  </si>
  <si>
    <t>国泰安市场通标准版软件</t>
  </si>
  <si>
    <t>V2.3</t>
  </si>
  <si>
    <t>国泰安市场通标准版软件V2.0</t>
  </si>
  <si>
    <t>深DGY-2012-2324</t>
  </si>
  <si>
    <t>国泰安市场通是不仅是一个跨市场、跨品种、跨地区的金融信息服务平台，更是一款集行情资讯与投资分析于一身的金融信息系统。市场通具有金融品种多、研究资讯广、投资分析透、智能选股精准、数据导出易这五大功能特点，而且用户可以根据操作喜好自定义功能模块，真正实现分析投资功能全覆盖。（国泰安市场通主要包含四个模块：用户自定义、行情资讯、分析研究、数据导出）</t>
  </si>
  <si>
    <t>高校、高职</t>
  </si>
  <si>
    <t>单个销售、捆绑销售（按年收费）</t>
  </si>
  <si>
    <t>0.13/年</t>
  </si>
  <si>
    <t>65（2015-2016上半年）</t>
  </si>
  <si>
    <t>446（2015-2016上半年）</t>
  </si>
  <si>
    <t>0.065/账号/年</t>
  </si>
  <si>
    <t xml:space="preserve">以账号形式收费
</t>
  </si>
  <si>
    <t>期货投资分析教学系统</t>
  </si>
  <si>
    <t>V2.1</t>
  </si>
  <si>
    <t>国泰安期货投资分析教学系统软件V2.1</t>
  </si>
  <si>
    <t>深DGY-2014-3798</t>
  </si>
  <si>
    <t>国泰安期货投资分析教学系统软件V2.0</t>
  </si>
  <si>
    <t>全品种随心构建教学课程；非交易时段重演历史行情；多套利模型精准价差分析；全方位师生教学资源共享、海量期货从业资格认证题库；便捷账户管理及权限设置；仿真规则模拟期现货交易；灵活设预警监控机会风险；自主创建备忘录记录心得</t>
  </si>
  <si>
    <t>国泰安网上银行模拟教学系统软件 V2.0</t>
  </si>
  <si>
    <t>V2.0</t>
  </si>
  <si>
    <t>国泰安网上银行模拟教学系统软件V2.0</t>
  </si>
  <si>
    <t>深DGY-2013-2978</t>
  </si>
  <si>
    <t>基于银行核心业务网上银行的仿真模拟教学系统</t>
  </si>
  <si>
    <t>B</t>
  </si>
  <si>
    <t>国泰安商业银行综合业务教学软件BS版本</t>
  </si>
  <si>
    <t>V4.0</t>
  </si>
  <si>
    <t>国泰安商业银行综合业务教学软件V5.0</t>
  </si>
  <si>
    <t>深DGY-2011-1940</t>
  </si>
  <si>
    <t>国泰安商业银行综合业务教学软件[简称：银行综合业务教学软件]V4.0</t>
  </si>
  <si>
    <t>基于国内商业银行现代综合业务系统，业务功能完全仿真</t>
  </si>
  <si>
    <t>其他</t>
  </si>
  <si>
    <t>国泰安商业银行国际结算业务教学软件</t>
  </si>
  <si>
    <t>国泰安商业银行国际结算业务教学软件V4.0</t>
  </si>
  <si>
    <t>深DGY-2011-1935</t>
  </si>
  <si>
    <t>国泰安商业银行国际结算业务教学软件[简称：国际结算教学系统]V4.0</t>
  </si>
  <si>
    <t>以真实的角色体验商业银行国际业务</t>
  </si>
  <si>
    <t>国泰安3D金融教学平台软件</t>
  </si>
  <si>
    <t>国泰安3D金融教学平台软件V2.0</t>
  </si>
  <si>
    <t>深DGY-2014-2435</t>
  </si>
  <si>
    <t>结合银行3D实景效果，融合了游戏元素，以仿真的业务流程及3D人物操作方式，将理论知识融合在操作流程中</t>
  </si>
  <si>
    <t xml:space="preserve"> 国泰安商业银行柜面综合立体教学系统</t>
  </si>
  <si>
    <t>国泰安商业银行柜面业务立体教学系统V1.1</t>
  </si>
  <si>
    <t>贴合商业银行业务（涵盖本外币对公对私业务、结算业务等）的一体化综合平台</t>
  </si>
  <si>
    <t>国泰安商业银行国际业务立体教学系统软件</t>
  </si>
  <si>
    <t>V1.3</t>
  </si>
  <si>
    <t>国泰安商业银行国际业务立体教学系统软件V1.3</t>
  </si>
  <si>
    <t>贴合商业银行国际业务的一体化综合平台</t>
  </si>
  <si>
    <t>国泰安商业银行信贷合同与档案管理系统</t>
  </si>
  <si>
    <t>国泰安商业银行信贷合同与档案管理系统V1.0</t>
  </si>
  <si>
    <t>针对中小商业银行和村镇银行，处理信贷合同过程中遇到的一系列问题而设计</t>
  </si>
  <si>
    <t xml:space="preserve"> 国泰安商业银行支付结算立体教学系统</t>
  </si>
  <si>
    <t xml:space="preserve"> 国泰安商业银行支付结算立体教学系统V1.0</t>
  </si>
  <si>
    <t>贴合商业银行支付结算的一体化综合平台</t>
  </si>
  <si>
    <t xml:space="preserve"> 国泰安商业银行产品营销与服务教学系统</t>
  </si>
  <si>
    <t>V1.1</t>
  </si>
  <si>
    <t xml:space="preserve"> 国泰安商业银行产品营销与服务教学系统V1.1</t>
  </si>
  <si>
    <t>一套以银行产品营销余服务礼仪相关知识为主题的资源展示系统</t>
  </si>
  <si>
    <t xml:space="preserve"> 国泰安金融大赛系统</t>
  </si>
  <si>
    <t xml:space="preserve"> 国泰安金融大赛系统V1.0</t>
  </si>
  <si>
    <t>一款涵盖银行柜面、支付结算实训业务的在线大赛组织管理系统</t>
  </si>
  <si>
    <t xml:space="preserve"> 国泰安商业银行信贷管理立体教学系统</t>
  </si>
  <si>
    <t xml:space="preserve"> 国泰安商业银行信贷管理立体教学系统V1.0</t>
  </si>
  <si>
    <t>贴合商业银行业务（涵盖个人贷款、公司贷款全业务流程）的一体化综合平台</t>
  </si>
  <si>
    <t>国泰安商业银行立体教学平台软件</t>
  </si>
  <si>
    <t>V7.0</t>
  </si>
  <si>
    <t>国泰安商业银行立体教学平台软件V1.0</t>
  </si>
  <si>
    <t>贴合商业银行业务（涵盖柜面、信贷、支付结算、国际业务）的一体化综合平台</t>
  </si>
  <si>
    <t>-</t>
  </si>
  <si>
    <t xml:space="preserve"> 国泰安商业银行营业辅助设备立体教学系统</t>
  </si>
  <si>
    <t>国泰安商业银行营业辅助设备立体教学系统V1.1</t>
  </si>
  <si>
    <t>贴合商业银行业务与刷卡器、密码器、打印机相连接的模拟仿真系统。</t>
  </si>
  <si>
    <t>国泰安保险公司综合业务教学软件
（包含财险、寿险）</t>
  </si>
  <si>
    <t>V1.5</t>
  </si>
  <si>
    <t>国泰安保险公司综合业务教学软件V1.0</t>
  </si>
  <si>
    <t>深DGY-2015-0302</t>
  </si>
  <si>
    <t>系统包含管理员端、教师端、学生端三大端口，管理员端实现学校管理、班级管理、教师管理、授课配置、学生管理，教师端实现团队实训练习配置、个人和团队实训考核配置、考评管理、课程资源及知识点管理等功能，学生端实现实训练习、个人实训考核、团队协作考核、知识点学习、业务学习、认证考试等功能。
险种包含财险和寿险共十八个险种，角色包含业务员、出单员、核保员、接报案专员、查勘员、定损员、核赔员、单证管理员、财务专员等角色，实现营销（保险计划书制作、保险计划书管理等）、承保（投保、批改、注退、核保等）、理赔（接报案、查勘、立案、定损、核赔等）、收付（收费、退费、赔付等）以及单证、报表、产品的管理等功能。</t>
  </si>
  <si>
    <t>否</t>
  </si>
  <si>
    <t>国泰安投资理财教学系统软件</t>
  </si>
  <si>
    <t>V1.2</t>
  </si>
  <si>
    <t>国泰安投资理财教学系统软件V1.0</t>
  </si>
  <si>
    <t>深DGY-2014-0843（v1.0的）
深软函2015-C-0249（产品证明函V1.2的）</t>
  </si>
  <si>
    <t>国泰安投资理财教学系统软件V1.2</t>
  </si>
  <si>
    <t>系统以趣味性、案例化的PPT和FLASH动画展现书本上晦涩难懂的知识点，提高学生的学习兴趣和学习质量；针对性的增加了模拟营销、证券开户、理财规划等各类常见金融实务场景的仿真实训，加深学生对理财知识理解和技能运用的同时，提升学生的就业能力；并高保真现行保险、证券、银行从业资格认证的考试平台，让学生练习历年考试真题的同时，熟悉考试系统环境，帮助学生备考取得相关证照。</t>
  </si>
  <si>
    <t>国泰安金融理财规划业务教学系统</t>
  </si>
  <si>
    <t>深软函2016-C-0762（产品证明函）</t>
  </si>
  <si>
    <t>国泰安金融理财规划业务教学系统V1.0</t>
  </si>
  <si>
    <t xml:space="preserve">仿真工作竞技平台：引入销售机会的概念，集客户管理系统和理财实训系统于一体，为用户营造真实的工作竞技环境。
理财产品实时数据：涵盖基金产品和目前最新兴的P2P产品数据，保持每日更新，便于用户对于理财产品的学习及趋势的把握。
业界业务工作流程：理财规划流程清晰，业务逻辑严密。基本涵盖了目前市场所有类型的理财规划，包括从客户信息录入、风险测评、财务报表的编制与分析到现金规划、教育规划、消费规划、创业规划、退休规划、保险规划、投资规划、税务筹划、财产分配规划、财产传承规划等，本系统同时支持做单独理财规划和综合理财规划。
课程资源丰富多样：系统结合理财实训的业务实践，内置十二个章节，每个章节对应有课程PPT资源，均由国内从事一线理财规划课程教授的教师编写。同时，系统还内置了80个差异化的案例资源（包括单独理财规划和综合理财规划），案例资源均由从事一线理财规划工作人员提供。
职业资格考试平台：高保真现行国家理财规划师职业资格认证和银行从业资格认证的考试系统，让学生练习历年考试真题的同时，熟悉考试系统环境，以达到最佳备考的效果。
理财计算器：提供活期储蓄、整存整取、通知存款、等额本息贷款、等额本金贷款、股票投资损益、终值、现值、年金等常见理财计算器。算法精准、方便实用。
教学管理完备严谨：教师自主控制教学进度、清晰掌控学生考核情况。
</t>
  </si>
  <si>
    <t>高职、高校</t>
  </si>
  <si>
    <t xml:space="preserve">20
</t>
  </si>
  <si>
    <t>价格没变，表述方式变化</t>
  </si>
  <si>
    <t>理财V1.1</t>
  </si>
  <si>
    <t>理财V1.1+幕课+内置90个案例+专家到校培训3年内3次。</t>
  </si>
  <si>
    <t>理财V1.1+幕课+内置120个案例+专家到校培训3年内6次+全国性理财规划大赛3年内合作1次</t>
  </si>
  <si>
    <t>国泰安财商游戏平台驼峰航线</t>
  </si>
  <si>
    <t>国泰安驼峰航线财商教育系统V1.0是一款面向K12的财商教育类产品。产品以丝绸之路为故事背景，驼峰货物运输为核心，3D形式呈现的财商教育产品，通过角色扮演的方式，学生依据规则制定策略，以求在游戏结束之时获得同组财富值最大，寓教于乐中，体验并了解保险、银行、股票、投资等知识，涉及特许权价值、风险投资、引起股票价格波动的因素、保险、贷款等相关经济金融知识。此产品通过游戏的方式，团队竞技的模式，普及财商知识，提升学生的财商，增强学生对于经济金融知识的认知。</t>
  </si>
  <si>
    <t>此产品为全新的产品，后期经过公司认证可能会有变动</t>
  </si>
  <si>
    <t>国泰安保险理赔动态案例教学平台软件</t>
  </si>
  <si>
    <t>V1.0.1</t>
  </si>
  <si>
    <t>国泰安保险理赔动态案例教学平台软件V1.0</t>
  </si>
  <si>
    <t xml:space="preserve">1、活---动态式案例教学
2、趣---引导式实训教学
3、复---跨专业人才培养
4、实---应用型人才输出
</t>
  </si>
  <si>
    <t>定价委员会一致通过，打包销售</t>
  </si>
  <si>
    <t>理赔V1.0.1</t>
  </si>
  <si>
    <t>理赔V1.0.1+车险查勘资源包v1.0</t>
  </si>
  <si>
    <t>理赔V1.0.1+车险查勘资源包v1.0+模拟认证平台v1.0</t>
  </si>
  <si>
    <t>国泰安车险事故现场查勘实务教学系统</t>
  </si>
  <si>
    <t>国泰安车险事故现场查勘实务教学系统V1.0</t>
  </si>
  <si>
    <t>丰富课程资源：采用保险行业内从业的专家编写的理赔教材与习题。用PPT、案例等多元化形式讲解现场查勘的重难点。
模拟理赔员工作场景：采用3D模式，还原查勘工作流程与操作，学生可在3D环境中模拟接报案环节，查勘立案环节，定损环节，核损环节，理算环节，核赔环节，结案环节。
再现真实理赔案例：采集真实发生理赔事故案例，从专业角度解析保险责任认定及赔付，具有很强的代表性。
数据可视化：教师可直观查阅班级学生每次考试的成绩，并将成绩统计分析，进行可视化处理。
职业模拟认证：采用最新的“保险代理人”“保险理赔员”“银行从业”的职业认证习题库，内置上千道习题，方便学生自主练习及教师对题目进行甄选。
有效教学管理：管理员可对学校、院系、班级架构名称进行自主定义，满足不同院校体系的个性化需求。教师信息管理及教师与授课班级绑定，方便教学管理。</t>
  </si>
  <si>
    <t>资源包统一定价</t>
  </si>
  <si>
    <t>国泰安保险展业业务教学系统</t>
  </si>
  <si>
    <t>专    专注展业技能培养  将应用技能以任务书式指引实训操作，教师可精准定位学生的技能培养。
源    基于案例实操流程  产品内置典型案例配合组合流程外，教师可配置专属案例开展专项技能业务流程实训。
新   创新场景教学模式   保险展业业务流程从客户开拓—客户分析—保险计划书到团队经营，场景式、AI式、开放式业务实训。
用   贴近行业职能应用   通过个人计划书管理、客户经营管理、产品分析管理等职能应用，深入浅出了解金融营销理念。</t>
  </si>
  <si>
    <t>国泰安保险精算实验教学系统</t>
  </si>
  <si>
    <t>1.保险产品全流程：系统的实验部分包含保险产品设计的全流程（提出方案、产品开发、监管报备、宣传物料设计、上线销售），涉及寿险精算的上下游。
2.案例可自定义化：教师可以输入案例背景信息，系统进行自动补全其余部分的内容以及生成全套案例信息及答案。
3.团队协作：教师可以对学生进行分组，然后以团队合作的形式完成保险产品制作的全流程。 
4.实验流程可配置化：对于学生上传的excel，系统可以自动进行数据的抽离后将具体的计算步骤和公式显示在教师端。
5.高仿真认证：采用历年的中国和北美准精算考试真题和模拟题对学生进行模拟考核认证。
6.产品库：将合格产品收录到产品库中，可以进行真实报备的产品信息流转至展业平台。</t>
  </si>
  <si>
    <t>公共产品池</t>
  </si>
  <si>
    <t>服务</t>
  </si>
  <si>
    <t>CSMAR数据库</t>
  </si>
  <si>
    <t>CSMAR系列研究数据库系统</t>
  </si>
  <si>
    <t>19-2010-K-00003</t>
  </si>
  <si>
    <t>权威精准财经金融数据库，是国泰安公司针对高等院校、金融证券机构、社会研究机构的专家学者，对于中国金融、经济分析研究的需要，而设计研发的高级专业财务、金融、经济系列数据库。是由宏观经济、行业研究、上市公司、股票市场、基金市场、债券市场、期货市场、外汇及黄金市场、海外研究等构成的有机统一整体。数据来源正规，三种以上格式输出，支持SAS、SPSS等多种统计软件。</t>
  </si>
  <si>
    <t>初购270/年，更新120/年。</t>
  </si>
  <si>
    <t>截止20160630存活的客户量为241个</t>
  </si>
  <si>
    <t>初购135/年，更新60/年</t>
  </si>
  <si>
    <t>各子库报价见sheet：CSMAR各库报价</t>
  </si>
  <si>
    <t>国泰安量化舆情数据库</t>
  </si>
  <si>
    <t>国泰安量化舆情网站软件V1.0</t>
  </si>
  <si>
    <t>2015SR014442</t>
  </si>
  <si>
    <t xml:space="preserve">量化舆情查询系统是量化舆情数据库的数据查询平台。
量化舆情数据库是为了支持量化舆情研究，接收网络、论坛、博客和微博的海量新闻数据而建设的底层数据存储平台。数据库收录了新闻的基本信息及相关性、热度和调性指标，为舆情研究、量化投资研究和市场监测提供坚实的数据基础。
</t>
  </si>
  <si>
    <t>历史数据</t>
  </si>
  <si>
    <t>量化/数据</t>
  </si>
  <si>
    <t>国泰安量化因子库</t>
  </si>
  <si>
    <t>国泰安因子库与风控库终端软件V1.0</t>
  </si>
  <si>
    <t>1.量化数据，共10大类，全面；
2.日频更新，财务数据TTM处理，使数据具有连贯性和可比性；
3.提供标准化数据，统一度量；
4.特有高频衍生数据</t>
  </si>
  <si>
    <t>高校、机构</t>
  </si>
  <si>
    <t>单个+捆绑（历史数据+年更收费）</t>
  </si>
  <si>
    <r>
      <rPr>
        <sz val="9"/>
        <rFont val="微软雅黑"/>
        <charset val="134"/>
      </rPr>
      <t>201</t>
    </r>
    <r>
      <rPr>
        <sz val="9"/>
        <color theme="1"/>
        <rFont val="微软雅黑"/>
        <charset val="134"/>
      </rPr>
      <t>2</t>
    </r>
    <r>
      <rPr>
        <sz val="9"/>
        <color theme="1"/>
        <rFont val="微软雅黑"/>
        <charset val="134"/>
      </rPr>
      <t>-</t>
    </r>
    <r>
      <rPr>
        <sz val="9"/>
        <color theme="1"/>
        <rFont val="微软雅黑"/>
        <charset val="134"/>
      </rPr>
      <t>11</t>
    </r>
    <r>
      <rPr>
        <sz val="9"/>
        <color theme="1"/>
        <rFont val="微软雅黑"/>
        <charset val="134"/>
      </rPr>
      <t>-</t>
    </r>
    <r>
      <rPr>
        <sz val="9"/>
        <color theme="1"/>
        <rFont val="微软雅黑"/>
        <charset val="134"/>
      </rPr>
      <t>1</t>
    </r>
  </si>
  <si>
    <r>
      <rPr>
        <sz val="9"/>
        <rFont val="微软雅黑"/>
        <charset val="134"/>
      </rPr>
      <t>历史1</t>
    </r>
    <r>
      <rPr>
        <sz val="9"/>
        <rFont val="微软雅黑"/>
        <charset val="134"/>
      </rPr>
      <t>0</t>
    </r>
    <r>
      <rPr>
        <sz val="9"/>
        <rFont val="微软雅黑"/>
        <charset val="134"/>
      </rPr>
      <t>万+更新6/万年</t>
    </r>
  </si>
  <si>
    <t>96万</t>
  </si>
  <si>
    <t>根据竞品价格调研，此类因子数据定价约为3万/年，以此作为成本价调整报价。具体竞品说明：1.经调研，通联数据类似的因子数据，官网报价为2500元/月；2.锐思数据方面，经学术销售了解，类似产品报价约为我司一半（当时我司及锐思共同投标天津某机构，标的数据涉及基本面、因子库、高频数据，我司报价36万，锐思报价18万）。</t>
  </si>
  <si>
    <t>更新3万/年，赠送历史数据</t>
  </si>
  <si>
    <t>根据竞品价格调研，此类因子数据定价约为3万/年，以此作为最低价</t>
  </si>
  <si>
    <t>国泰安风险因子库</t>
  </si>
  <si>
    <t>1.建立于基本面多因子模型基础上，实务界、学术界认可度高；
2.提供收益预测、风险分析、投组构建</t>
  </si>
  <si>
    <r>
      <rPr>
        <sz val="9"/>
        <rFont val="微软雅黑"/>
        <charset val="134"/>
      </rPr>
      <t>201</t>
    </r>
    <r>
      <rPr>
        <sz val="9"/>
        <color theme="1"/>
        <rFont val="微软雅黑"/>
        <charset val="134"/>
      </rPr>
      <t>2</t>
    </r>
    <r>
      <rPr>
        <sz val="9"/>
        <color theme="1"/>
        <rFont val="微软雅黑"/>
        <charset val="134"/>
      </rPr>
      <t>-</t>
    </r>
    <r>
      <rPr>
        <sz val="9"/>
        <color theme="1"/>
        <rFont val="微软雅黑"/>
        <charset val="134"/>
      </rPr>
      <t>12</t>
    </r>
    <r>
      <rPr>
        <sz val="9"/>
        <color theme="1"/>
        <rFont val="微软雅黑"/>
        <charset val="134"/>
      </rPr>
      <t>-</t>
    </r>
    <r>
      <rPr>
        <sz val="9"/>
        <color theme="1"/>
        <rFont val="微软雅黑"/>
        <charset val="134"/>
      </rPr>
      <t>1</t>
    </r>
  </si>
  <si>
    <r>
      <rPr>
        <sz val="9"/>
        <rFont val="微软雅黑"/>
        <charset val="134"/>
      </rPr>
      <t>历史1</t>
    </r>
    <r>
      <rPr>
        <sz val="9"/>
        <rFont val="微软雅黑"/>
        <charset val="134"/>
      </rPr>
      <t>0</t>
    </r>
    <r>
      <rPr>
        <sz val="9"/>
        <rFont val="微软雅黑"/>
        <charset val="134"/>
      </rPr>
      <t>万+更新</t>
    </r>
    <r>
      <rPr>
        <sz val="9"/>
        <rFont val="微软雅黑"/>
        <charset val="134"/>
      </rPr>
      <t>10</t>
    </r>
    <r>
      <rPr>
        <sz val="9"/>
        <rFont val="微软雅黑"/>
        <charset val="134"/>
      </rPr>
      <t>万/年</t>
    </r>
  </si>
  <si>
    <t>144万</t>
  </si>
  <si>
    <t>目前该产品市场认可度较低，适当降低价格以促进销售；相对于历史数据，更新数据使用价值更高。另一方面，由于因子库和风控库大多是一同销售，因此参考因子库调整力度进行调整</t>
  </si>
  <si>
    <t>更新5万/年，赠送历史数据</t>
  </si>
  <si>
    <t>目前该产品市场认可度较低，适当降低价格以促进销售</t>
  </si>
  <si>
    <t>数据</t>
  </si>
  <si>
    <t>国泰安历史高频数据</t>
  </si>
  <si>
    <t>国泰安高频数据生产系统软件V1.1</t>
  </si>
  <si>
    <t>深DGY-2012-0131</t>
  </si>
  <si>
    <t>国泰安历史高频数据涵盖了国内六大交易所的各类行情高频历史数据，完整准确、规范统一、更新及时，满足投资机构与教育研究机构对复盘与行情回放、仿真场景模拟、市场微观结构研究、交易机会发现、证券价格预测</t>
  </si>
  <si>
    <t>学术</t>
  </si>
  <si>
    <t>单个+捆绑（按年收费）</t>
  </si>
  <si>
    <r>
      <rPr>
        <sz val="9"/>
        <rFont val="微软雅黑"/>
        <charset val="134"/>
      </rPr>
      <t>201</t>
    </r>
    <r>
      <rPr>
        <sz val="9"/>
        <color theme="1"/>
        <rFont val="微软雅黑"/>
        <charset val="134"/>
      </rPr>
      <t>0</t>
    </r>
  </si>
  <si>
    <t>70.2（包含机构和学术市场两个市场的总成本）</t>
  </si>
  <si>
    <t>见sheet：历史高频学术定价</t>
  </si>
  <si>
    <t>240个（机构+学术）</t>
  </si>
  <si>
    <t>2400万（机构+学术）</t>
  </si>
  <si>
    <t>针对学术市场的反馈，刚做过价格调整，调整后适合学术市场</t>
  </si>
  <si>
    <t>见sheet：历史高频学术报价</t>
  </si>
  <si>
    <t>我司数据较万德便宜，客户反馈我司数据准确性较万德高，但数据更新服务较慢。按该底价，仅能覆盖成本</t>
  </si>
  <si>
    <t>量化</t>
  </si>
  <si>
    <t>国泰安宽平台终端软件（Quantrader）</t>
  </si>
  <si>
    <t>2.4.4</t>
  </si>
  <si>
    <t>国泰安宽平台终端软件V2.0</t>
  </si>
  <si>
    <t>深DGY-2015-0299</t>
  </si>
  <si>
    <t>国泰安宽平台终端软件v2.3</t>
  </si>
  <si>
    <t xml:space="preserve">数据方面：
1、数据品种齐全，还有公司独有的量化因子风控因子；
2、六大交易所授权的合法数据供应商，延时小更新及时；
3、数据统一对接到数据处理中心做清洗对齐，数据质量高；
4、数据提取简单，支持高频数据提取；
策略研究方面：
1、Matlab矩阵计算速度快，可支持复杂策略运行，断点调试策略并且可以直接应用封装好的金融工具箱以及函数；
2、支持股票、期货、基金、期权等跨品种的策略研究，市面上很多量化软件无法提供；
3、精细撮合回验，支持限价单，市价单；自定义成交价撮合，成交量比较市场参与度*市场成交量；考虑涨跌停，停牌，除复权以及针对股票做分红派息处理等情形；连续合约自动移仓换月；
交易部分:
1、模拟交易：提供实时行情，符合实盘交易情况；支持市价单、限价单；监控日志显示策略运行详情；
2、期货实盘：对已经接通的期货柜台，下载期货适配器，快速进行实盘交易；未接通的期货柜台，提供技术支持，免费提供期货柜台对接服务；
3、股票实盘：提供技术支持，免费对接券商的PB系统，解决客户无法做股票量化交易的烦恼。
</t>
  </si>
  <si>
    <r>
      <rPr>
        <sz val="9"/>
        <rFont val="微软雅黑"/>
        <charset val="134"/>
      </rPr>
      <t>201</t>
    </r>
    <r>
      <rPr>
        <sz val="9"/>
        <color theme="1"/>
        <rFont val="微软雅黑"/>
        <charset val="134"/>
      </rPr>
      <t>3</t>
    </r>
    <r>
      <rPr>
        <sz val="9"/>
        <color theme="1"/>
        <rFont val="微软雅黑"/>
        <charset val="134"/>
      </rPr>
      <t>-</t>
    </r>
    <r>
      <rPr>
        <sz val="9"/>
        <color theme="1"/>
        <rFont val="微软雅黑"/>
        <charset val="134"/>
      </rPr>
      <t>12</t>
    </r>
    <r>
      <rPr>
        <sz val="9"/>
        <color theme="1"/>
        <rFont val="微软雅黑"/>
        <charset val="134"/>
      </rPr>
      <t>-</t>
    </r>
    <r>
      <rPr>
        <sz val="9"/>
        <color theme="1"/>
        <rFont val="微软雅黑"/>
        <charset val="134"/>
      </rPr>
      <t>1</t>
    </r>
  </si>
  <si>
    <t>见sheet：Quantrader教育市场报价</t>
  </si>
  <si>
    <t>综合考虑到QT产品较高的人力成本、数据成本、硬件成本，客户的使用频率以及市面上同业产品的定价与营销策略方式进行酌情定价</t>
  </si>
  <si>
    <t>考虑到成本与客户的可接受价格</t>
  </si>
  <si>
    <t>经济金融模型实训平台（EFM）</t>
  </si>
  <si>
    <t>V3.3</t>
  </si>
  <si>
    <t>国泰安经济金融建模实训平台软件V3.3</t>
  </si>
  <si>
    <t>2015SR274073</t>
  </si>
  <si>
    <t>EFM是集经济金融数理统计模型教学、实验、研究、共享、交流、应用为一体，结合真实市场数据开发计算的开放式综合实验平台。主要研究内容：涵盖但不限于金融学、会计学、公司财务、投资管理、金融工程、宏观经济、微观经济、计量经济、数学、统计等学科的相关模型部分教学与应用。</t>
  </si>
  <si>
    <t>30套（2014.1~2016.6）</t>
  </si>
  <si>
    <t>421.31（2014.1~2016.6）</t>
  </si>
  <si>
    <t>产品相对比较成熟，研发成本降低，根据市场成交情况调整。</t>
  </si>
  <si>
    <t>大数据分析平台（BDA）</t>
  </si>
  <si>
    <t>国泰安大数据分析平台软件V1.0</t>
  </si>
  <si>
    <t>2015SR274055</t>
  </si>
  <si>
    <t>BDA是集经济金融类数据分析挖掘模型教学、实验、研究、共享、交流、应用为一体，结合真实市场数据开发计算的开放式综合模拟平台。主要研究内容：涵盖经济学、金融学、数学、数理统计学等学科的相关模型部分教学与应用。</t>
  </si>
  <si>
    <t>产品升级，新增功能使得产品价值更高。</t>
  </si>
  <si>
    <t>国泰安模拟认证考试平台软件</t>
  </si>
  <si>
    <t>国泰安模拟认证考试平台软件V1.0</t>
  </si>
  <si>
    <t>全面把握认证记录： 产品供学生自主练习模拟认证考试，同时满足教师掌握学生认证考试痕迹，把握各学生认证达标情况。
 方便丰富试题资源：产品汇编上道历年真题与同类型同难度的模拟题，且提供教师自主上传各科试题和设置科目发布权限。
 内置金融常用认证：产品满足金融人才的基本从业资格认证考试，涉及期货、证券、银行共十二门科目，随机试卷完全符合真实的从业务资格考试难度、题型、时间、题量。
 灵活定制认证考试：产品可灵活定制多门认证考试科目，满足院校金融圈多专业多应用的人才培养目标。</t>
  </si>
  <si>
    <r>
      <rPr>
        <sz val="9"/>
        <rFont val="微软雅黑"/>
        <charset val="134"/>
      </rPr>
      <t>2/年运营费，</t>
    </r>
    <r>
      <rPr>
        <sz val="9"/>
        <color rgb="FFFF0000"/>
        <rFont val="微软雅黑"/>
        <charset val="134"/>
      </rPr>
      <t>研发成本10</t>
    </r>
  </si>
  <si>
    <t>新增的价格层次</t>
  </si>
  <si>
    <t>简化版</t>
  </si>
  <si>
    <r>
      <rPr>
        <sz val="9"/>
        <rFont val="微软雅黑"/>
        <charset val="134"/>
      </rPr>
      <t>2/年运营费</t>
    </r>
    <r>
      <rPr>
        <sz val="9"/>
        <color rgb="FFFF0000"/>
        <rFont val="微软雅黑"/>
        <charset val="134"/>
      </rPr>
      <t>，研发成本10</t>
    </r>
  </si>
  <si>
    <t>标准版</t>
  </si>
  <si>
    <t>资源版</t>
  </si>
  <si>
    <t>实验室管理平台</t>
  </si>
  <si>
    <t>V4.1.2</t>
  </si>
  <si>
    <t>国泰安实验室管理平台软件V4.0</t>
  </si>
  <si>
    <t>深DGY-2011-2090</t>
  </si>
  <si>
    <t>1、门户式的平台搭建，彰显实验室特色风采
2、科学化的资源管理，方便资源整合调度
3、智能化的实验管理，加强实验调控监管
4、系统化的教学管理，提升教学互动效果
5、便捷性的数据统计，支持全面实验教学评估</t>
  </si>
  <si>
    <t>2/年运营费</t>
  </si>
  <si>
    <t>金融信息大屏幕系统/能大屏幕管理软件</t>
  </si>
  <si>
    <t>V2.5</t>
  </si>
  <si>
    <t>深软函2015-C-0911（产品证明函）</t>
  </si>
  <si>
    <t>国泰安能大屏幕管理软件V1.0</t>
  </si>
  <si>
    <t>1、独有的金融信息接入。依托于国泰安十年金融服务经验，能大屏幕管理软件提供专业的金融信息实时接入与展示，适用于金融服务业的各种展示场所。这在国内同类产品中是第一家也是唯一一家有能力提供该项服务的。中国金融期货交易所的大屏行情展示即来自于国泰安。
2、高度自由的屏幕划分。国泰安能大屏幕管理软件独创的屏幕整体划分理念拥有精确到像素级别的分屏技术，使大屏幕可按照需要划分为任意多个区域、组合成任意的显示方案、突出各种展示内容、凸显大屏幕的显示效果、真正做到屏幕布局的睿智与灵活。
3、丰富多样的画面内容。国泰安能大屏幕管理软件支持各种数据源的展示，包括各类文档、媒体视频、网页、各种格式的图片、表格、Flash动画、行情数据等各类文件，以及各种需要进行展示的内容。更为强大的是将各种格式的内容同步展示在同一屏幕中。同时提供画面定制服务，满足各行业的特定需求。
4、多元自由的管理方式。国泰安能大屏幕管理软件突破传统局限，提供多种管理模式：远程管理，现场控制、多元终端、独立管理、零秒切换、实时联控和仿真显示等。</t>
  </si>
  <si>
    <t>国泰安-八爪鱼采集器( 云端版)</t>
  </si>
  <si>
    <t>八爪鱼数据采集系统以完全自主研发的分布式云计算平台为核心，可以在很短的时间内，轻松从各种不同的网站或者网页获取大量的规范化数据，帮助任何需要从网页获取信息的客户实现数据自动化采集，编辑，规范化，摆脱对人工搜索及收集数据的依赖，从而降低获取信息的成本，提高效率。</t>
  </si>
  <si>
    <t>代理</t>
  </si>
  <si>
    <t>0.1579/年/授权用户</t>
  </si>
  <si>
    <t>0.1999/个</t>
  </si>
  <si>
    <t>按照公司利润要求定价，不打折</t>
  </si>
  <si>
    <t>国泰安-八爪鱼采集器( 落地版）</t>
  </si>
  <si>
    <t>33.96（采购30.2）</t>
  </si>
  <si>
    <t>5 个授权用户/30个授权云采集程序</t>
  </si>
  <si>
    <t>10 个授权用户/100 个授权云采集程序</t>
  </si>
  <si>
    <t>100 个授权用户/1000 个授权云采集程序</t>
  </si>
  <si>
    <t>SAS</t>
  </si>
  <si>
    <t>SAS 是由大型机系统发展而来，其核心操作方式就是程序驱动，经过多年的发展，现在已成为一套完整的计算机语言，其用户界面也充分体现了这一特点：它采用MDI （多文档界面），用户在PGM视窗中输入程序，分析结果以文本的形式在OUTPUT视窗中输出。使用程序方式，用户可以完成所有需要做的工作，包括统计分析、预测、建模和模拟抽样等。</t>
  </si>
  <si>
    <t>2014</t>
  </si>
  <si>
    <t>7.5/年 （含税）</t>
  </si>
  <si>
    <t xml:space="preserve"> 11/年</t>
  </si>
  <si>
    <t>11（估）</t>
  </si>
  <si>
    <t>11/年</t>
  </si>
  <si>
    <t>SAS Education Analytical Suite， 学院版的价格</t>
  </si>
  <si>
    <t>14.5/年（含税）</t>
  </si>
  <si>
    <t>21/年</t>
  </si>
  <si>
    <t>SAS Education Analytical Suite学校版本</t>
  </si>
  <si>
    <t>Stata/SE 13（非原厂）</t>
  </si>
  <si>
    <t>Stata 是一套全功能性的统计学软件，而且能在Windows, Macintosh 和UNIX三种环境下使用。它提供了易学易用且快速的处理环境，一个已预先设计完成的分析及数据管理的链接库还有让使用者自行创造和添加功能的高度弹性；并且有适合的选单，给初学者最轻松简单的入门学习。 Stata 一致且直觉式的指令语法更简化了学习和使用 Stata 的方式。</t>
  </si>
  <si>
    <t>单个销售、捆绑销售（项目需求收费）</t>
  </si>
  <si>
    <t>(院校、实验室版、10用户)</t>
  </si>
  <si>
    <t>(院校、实验室版、20用户)</t>
  </si>
  <si>
    <t>(院校、实验室版、30用户)</t>
  </si>
  <si>
    <t>(院校、实验(院校、实验室版、40用户)</t>
  </si>
  <si>
    <t>(院校、实验室版、50用户)</t>
  </si>
  <si>
    <t>(院校、实验室版、60用户)</t>
  </si>
  <si>
    <t>(院校、实验室版、70用户)</t>
  </si>
  <si>
    <t>(院校、实验室版、80用户)</t>
  </si>
  <si>
    <t>(院校、实验室版、90用户)</t>
  </si>
  <si>
    <t>(院校、实验室版、100用户)</t>
  </si>
  <si>
    <t>Stata/IC 13（非原厂）</t>
  </si>
  <si>
    <t>(院校、实验室、100 用户)</t>
  </si>
  <si>
    <t>(院校、实验室、120 用户)</t>
  </si>
  <si>
    <t>SPSS statistics22.0（非原厂）</t>
  </si>
  <si>
    <t>SPSS Statistics 统计分析软件是一款在调查统计行业、市场研究行业、医学统计、政府和企业的数据分析应用中久享盛名的统计分析工具，是世界上最早的统计分析软件，由美国斯坦福大学的三位研究生于1968 年研制，1984 年SPSS 首先推出了世界上第一个统计分析软件微机版本SPSS/PC+，极大地扩充了它的应用范围，并使其能很快地应用于自然科学、技术科学、社会科学的各个领域，世界上许多有影响的报刊杂志纷纷就SPSS 的自动统计绘图、数据的深入分析、使用方便、功能齐全等方面给予了高度的评价与称赞。在国际学术界有条不成文的规定，即在国际学术交流中，凡是用SPSS 软件完成的计算和统计分析，可以不必说明算法，由此可见其影响之大和信誉之高。</t>
  </si>
  <si>
    <t>58（采购40.6）</t>
  </si>
  <si>
    <t>标准版10用户</t>
  </si>
  <si>
    <t>标准版20用户</t>
  </si>
  <si>
    <t>标准版30用户</t>
  </si>
  <si>
    <t>标准版40用户</t>
  </si>
  <si>
    <t>标准版50用户</t>
  </si>
  <si>
    <t>白金版10用户</t>
  </si>
  <si>
    <t>白金版20用户</t>
  </si>
  <si>
    <t>白金版100用户</t>
  </si>
  <si>
    <t>白金版120用户</t>
  </si>
  <si>
    <t>Eviews（非原厂）</t>
  </si>
  <si>
    <t>Eviews是 Econometrics Views的缩写，直译为计量经济学观察，通常称为计量经济学软件包。它的本意是对社会经济关系与经济活动的数量规律，采用计量经济学方法与技术进行“观 察”。计量经济学研究的核心是设计模型、收集资料、估计模型、检验模型、应用模型（结构分析、经济预测、政策评价）。Eviews是完成上述任务比较得力 的必不可少的工具。正是由于Eviews等计量经济学软件包的出现，使计量经济学取得了长足的进步，发展成为一门较为实用与严谨的经济学科。</t>
  </si>
  <si>
    <t>95.5（采购66.85）</t>
  </si>
  <si>
    <t>不限用户</t>
  </si>
  <si>
    <t xml:space="preserve">Tableau Desktop </t>
  </si>
  <si>
    <t>Tableau Desktop 是一款桌面分析端工具，通过 Tableau Desktop，轻点几下鼠标，就可连接到各类数据源，然后只需用拖放的方式就可快速地创建出交互、美观、智能的视图和仪表盘。任何Excel 用户都能很容易的使用 Tableau Desktop，它的速度可能是现在你所用工具的十倍到一百倍。</t>
  </si>
  <si>
    <t>约市场价85%</t>
  </si>
  <si>
    <t>1.2/账号</t>
  </si>
  <si>
    <t>个人版</t>
  </si>
  <si>
    <t>2.4/账号</t>
  </si>
  <si>
    <t>专业版</t>
  </si>
  <si>
    <t>Tableau Server</t>
  </si>
  <si>
    <t>Tableau Sever的主要功能为共享和发布，通过sever可以将desktop的信息分享给其他人，以便更好地支持上层领导的决策。</t>
  </si>
  <si>
    <t>1.2元/账号（初次购买需10个以上）</t>
  </si>
  <si>
    <t>小额贷款业务管理系统V3.0</t>
  </si>
  <si>
    <t>奥拓思维小额贷款管理系统V3.0</t>
  </si>
  <si>
    <t>根据小额贷款公司的管理模式和业务流程，实现小贷公司管理的流程化、规范化、模型化、制度化、信息化。系统按角色授权，审贷分离、降低贷款操作风险。系统含贷前调查、贷中审查、贷后管理、财务管理、外围接口等功能模块。</t>
  </si>
  <si>
    <t>保证30%的利润</t>
  </si>
  <si>
    <t>典当业务管理系统V3.0</t>
  </si>
  <si>
    <t>根据典当公司的管理模式和业务流程，实现典当公司管理的流程化、规范化、模型化、制度化、信息化。系统按角色授权，审贷分离、降低典当业务操作风险。系统含当前调查、当中审查、当后管理、典当结算、续当管理、加当管理、绝当管理、外围接口等功能模块。</t>
  </si>
  <si>
    <t>融资性担保业务管理系统</t>
  </si>
  <si>
    <t>奥拓思维担保管理系统V3.0</t>
  </si>
  <si>
    <t>根据融资性担保公司的管理模式和业务流程，实现融资性担保公司管理的流程化、规范化、模型化、制度化、信息化。系统按角色授权，审贷分离、降低担保业务操作风险。系统含保前调查、保中审查、保后管理、担保结算、外围接口等功能模块。</t>
  </si>
  <si>
    <t>农民资金互助合作社管理系统</t>
  </si>
  <si>
    <t>网贷系统V3.0</t>
  </si>
  <si>
    <t>网贷管理系统V3.0</t>
  </si>
  <si>
    <t>奥拓思维网贷系统专门为开展线上P2P借贷业务的客户研发，系统提供便利、迅速、安全、省心、放心的线上借款和投资的交易平台，系统对接第三方支付公司或银行机构，实现资金的托管，确保资金的安全、可靠性；系统含我要借款、我要融资、我的账户、安全保障、关于我们、后台管理等功能模块，为企业提供互联网金融一站式解决方案。</t>
  </si>
  <si>
    <t>java版本：14.04
net版本：10.14</t>
  </si>
  <si>
    <t>java版本：18.5
net版本：13.5</t>
  </si>
  <si>
    <t>P2P线下业务管理系统</t>
  </si>
  <si>
    <t>根据P2P公司的管理模式和业务流程，实现P2P公司管理的流程化、规范化、模型化、制度化、信息化。系统按角色授权，审贷分离、降低贷款业务操作风险。系统含信用审核子系统、出借人服务子系统、清算管理子系统、贷后管理子系统、身份认证子系统、运营管理子系统。</t>
  </si>
  <si>
    <t>P2P网络借贷教学系统</t>
  </si>
  <si>
    <t xml:space="preserve">P2P 网络借贷系统为一款基于互联网金融背景下的 P2P 运营平台，充分提现互联网思维，同时便于教学，系统涵盖 P2P 企业后台管理（借款管理、收款管理、资金管理、认证管理与用户管理），用户前台管理（我要投资、我要借款、投资标的、
资金管理等功能），易于老师以案例为导向进行教学，让学生充分了解与熟知 P2P 项目运作，从项目启动、项目内容到项目运营，对 P2P项目模拟经营。
</t>
  </si>
  <si>
    <t>众筹教学系统</t>
  </si>
  <si>
    <t xml:space="preserve">金融教学众筹系统为一款基于互联网金融背景下的众筹运营平台，充分提现互联网思维，同时便于教学，系统涵盖众筹企业后台管理（会员管理，项目管理，支付管理，前端设置，系统设置等功能），用户前台管理（支持的项目，投资的项目，
我的项目，关注的项目，推荐的项目，收支明细等功能），易于老师以案例为导向进行教学，让学生充分了解与熟知众筹项目运作，从项目启动、项目内容到项目运营，对众筹项目模拟经营。
</t>
  </si>
  <si>
    <t>商业与服务业网点管理模拟沙盘</t>
  </si>
  <si>
    <t>通过情景模拟、角色实践的方法让学员通过游戏体验现实银行网点运营管理的关键点。全班分成8支银行网点管理团队，每支团队设网点主任、行政与人事、会计、柜员、大客户经理、理财经理岗位。</t>
  </si>
  <si>
    <t>产品市场价为15，可适当提价</t>
  </si>
  <si>
    <t>经济学实验教学模拟沙盘</t>
  </si>
  <si>
    <t>该系统模拟的宏观经济和微观经济由产品市场和要素市场组成,能够模拟微观经济运行的基本规律，能够模拟宏观经济中的政府职责，具有满足实验要求的教学课件、学员手册、教学大纲、教学案例等教学资料</t>
  </si>
  <si>
    <t>Smartbi企业套件版（按服务器）</t>
  </si>
  <si>
    <t>SmartBI具有仪表盘（Dashboard）、灵活查询（Query）、电子表格（Spreadsheet）、多维分析（Analysis）、移动应用（Mobile）、分析报告插件（OfficeAddin）、自助分析（xQuery）、数据采集（dataIn）、数据挖掘（SmartMining）等丰富的功能，用户可以更直观便捷地获取信息，并开创性地把各种技术整合到一个集成环境中</t>
  </si>
  <si>
    <t>25/套（5套以下）；20/套（5-10套）；18/套（10-15套）；15/套（15套以上）</t>
  </si>
  <si>
    <t>IBM SPSS Modeler（Clementine）</t>
  </si>
  <si>
    <t>SPSS Modeler（12.0以前叫Clementine）是一个业界领先的数据挖掘平台。SPSS Modeler拥有直观的操作界面、自动化的数据准备和成熟的预测分析模型。</t>
  </si>
  <si>
    <t>专业版（服务器端CPU双核42.0524；命名用户45963.45；高级版（服务器端CPU双核51.7242；命名用户76605.75）
以上价格含税，含首年维护</t>
  </si>
  <si>
    <t>专业版（服务器端CPU双核54.67；命名用户6；高级版（服务器端CPU双核67.24；命名用户9.96）
以上价格含税，含首年维护</t>
  </si>
  <si>
    <t>IBM SPSS statistics</t>
  </si>
  <si>
    <t>SPSS Statistics 统计分析软件是一款在调查统计行业、市场研究行业、医学统计、政府和企业的数据分析应用中久享盛名的统计分析工具，是世界上最早的统计分析软件</t>
  </si>
  <si>
    <t>单个销售、捆绑销售（项目需求收费</t>
  </si>
  <si>
    <t>全模块（白金版）服务器端33.768（不限用户数）；命名用户5.3011/用户；
标准模块、专业模块见附表三。以上价格含税，含首年维护</t>
  </si>
  <si>
    <t>全模块（白金版）服务器端43.9（不限用户数）；命名用户6.9/用户；
以上价格含税，含首年维护</t>
  </si>
  <si>
    <t>资源</t>
  </si>
  <si>
    <t>《走进大数据》课程资源包</t>
  </si>
  <si>
    <t>本课程紧紧围绕满足系统学习和掌握大数据理论及分析方法的迫切需要的目标。帮助各专业学生在大数据时代对大数据知识领域有初步的认识，了解大数据的概念、相关技术和应用现状，培养学生理解和掌握大数据原理、技术方法以及目前一些常用软件，提高学生的实际操作能力，理论结合实际，紧贴实际需求。</t>
  </si>
  <si>
    <t>《大数据分析语言R实战》课程资源包</t>
  </si>
  <si>
    <t>开设本课程的主要目的是培养学生数据处理分析的能力，要求学生掌握统计分析方法的理论，并能够运用R语言进行分析，将理论运用到实践中，能够对各行业大数据进行专业地处理分析。</t>
  </si>
  <si>
    <t>经济金融、数学等相关专业</t>
  </si>
  <si>
    <t>《经济金融模型实训EFM》课程资源包</t>
  </si>
  <si>
    <t>经济金融模型实训EFM课程，详细介绍了经济金融模型实训EFM平台及其具体的操作，要求学生理解和掌握经济金融基础知识和实证研究的历史进程、同时还能熟练进行EFM建模实务操作，熟悉金融学、财务及财务报表模型、金融工程及数据分析模型这五大模型，深刻掌握建模的过程和建模的背景，有助于学生今后从事金融模型、量化分析等相关研究。</t>
  </si>
  <si>
    <t>金融、经管</t>
  </si>
  <si>
    <t>投资理财教学资源包</t>
  </si>
  <si>
    <t>国泰安“投资理财”资源包是国泰安公司专门为院校投资理财相关专业全新打造的“教学练考”一体化必备工具包，涵盖师资培训、课程讲义教案、实训软件平台、课程配套习题等一系列教学的课程专业服务，将极大提升开设投资理财相关专业的教学实力和学生能力。该资源包使得教师无忧教学、学生互动学习，将实现全新的理实一体化的教学模式，快速提升专业竞争力。</t>
  </si>
  <si>
    <t>金融工程实战工具服务包</t>
  </si>
  <si>
    <t>为加快金融工程学科发展与行业应用，快速提升金融工程专业教学水平及科研水平，国泰安提供从“量化金融“产品工具，到“课程资源、会议培训、基金孵化”服务一体的“精品教辅工具包”，通过实盘工具搭建“高仿真”金融环境，培训孵化助力“跨校企”产学交流、科研提升与学生就业提升，快速提高广大高校金融工程实验教学效率、交易研究实力，以及校企协同“创新”合力。</t>
  </si>
  <si>
    <t>银行教学资源提升服务包</t>
  </si>
  <si>
    <t>产品包基于“互联网+教育”的全新概念，依托国泰安在线平台的技术实力，为开办有银行类专业或者课程的学校师生，提供从“互联网平台”搭建，到“仿真软件、配套教材、课程资源、师资培训”等多维为一体的产品服务用户体验。依托现代化的互联网教学平台与资源配套将极大地简化老师的备课任务和教学工作，帮助老师实现“轻松教学、无忧教学、科技教学”</t>
  </si>
  <si>
    <t>机动车辆现场查勘</t>
  </si>
  <si>
    <t>机动车辆保险事故现场查勘教学系统以机动车辆保险事故现场查勘教材为蓝本，用趣味性、案例化的PPT展现书本上晦涩难懂的知识点，提高学生的学习兴趣和学习质量；增加flash动画，还原真实发生场景，带动学生探索保险查勘知识，熟知并掌握岗位技能。并高保真保险理赔员的考试平台，让学生练习历年考试真题的同时，熟悉考试系统环境，帮助学生备考取得相关证照。
教师运用此教学系统可以对学生从课堂教学到课后练习、考核进行全方位的管理与跟踪；学生通过学习，可以找准定位，自我练习、规划。通过本课程的学习与训练，学生将具备保险公司查勘员需具备现场查勘的业务操作、责任确定、要点、原则及注意事项等专业能力和完成查勘工作所需的方式方法及技巧。</t>
  </si>
  <si>
    <t>个人投资理财教学系统</t>
  </si>
  <si>
    <t xml:space="preserve">投资理财包括储蓄规划、基金规划、保险规划、证券开户流程、股票交易模拟、投组分析、金融产品营销等实训内容，通过flash交互的方式，让学生融入仿真场景，完成各业务操作
</t>
  </si>
  <si>
    <t>在研</t>
  </si>
  <si>
    <t>国泰安商业银行会计核算教学系统</t>
  </si>
  <si>
    <t xml:space="preserve">国泰安商业银行会计核算教学系统是一款以资源包为主的教学软件，针对银行业务会计核算的教学练考一体化产品，系统以PPT，趣味性案例和FLASH动画展现书本上晦涩难懂的知识点，提高学生的学习兴趣和学习质量；针对性的增加了银行柜面等各类常见金融实务场景的仿真流程，加深学生对银行业务实操以及核算了解的同时，提升学生的就业能力；并高保真现行银行,保险、证券从业资格认证的考试平台，让学生练习历年考试真题的同时，熟悉考试系统环境，以达到最佳备考的效果。
　银行是社会资金活动的枢纽，是调控社会资本周转和运行方向的基本机构。但是银行的经营业务除了柜面操作以为，每一笔资金究竟是如何运作，存款存入银行后怎么样处理，贷款发放出去后银行如何记账？本教学系统为大家解答这一系列的问题。
  产品特色：
课程与实训系统结合，链接我司银行综合业务实训系统
用学校课本编制课程，以教学系统代替课本与课前教案，实现教学练考一体化
理论知识与银行实操相结合，涵盖银行营销类完整业务流程，单据与真实案例
 重点培养银行个人及对公柜员，会计核算岗的高等金融应用型人才。
  培养目标：
 针对高职、应用型本科，金融、经管专业
  报价：
15，3年免费升级
</t>
  </si>
  <si>
    <t>国泰安商业银行小额贷款教学系统</t>
  </si>
  <si>
    <t>国泰安商业银行中间业务小额贷款是以个人或家庭为核心的经营类贷款，主要是服务于三农，中小企业。小额贷款教学系统从贷款种类，贷前调查，贷款法规，贷款基本条件，申请要求，办理流程，利率计算这几方面详细的介绍了银行的贷款流程。</t>
  </si>
  <si>
    <t>国泰安商业银行产品营销与服务教学系统</t>
  </si>
  <si>
    <t xml:space="preserve">银行产品营销是将客户拓展与产品设计融为一体的活动,是银行产品营销活动的中心,而银行产品营销活动又是整个银行营销组合中第一个和最重要的要素.银行营销涉及产品、产品组合、品牌、包装、定价、促销、分销等方面。
  产品特色：
课程与实训系统结合，链接我司银行综合业务实训系统
用学校课本编制课程，以教学系统代替课本与课前教案，实现教学练考一体化
理论知识与银行实操相结合，涵盖银行营销类完整业务流程，单据与真实案例
 重点培养银行个人及对公客户经理，理财经理岗位的高等金融应用型人才。
</t>
  </si>
  <si>
    <t xml:space="preserve">国泰安提供的“P2P网络借贷课程资源包”，以教学平台、教学资源、软件实训、辅学案例、习题考练五大模块为一体，让教师轻松备课、高效教学，让学生趣味学习、全面发展。
课程特色：理论教学PPT详解理论知识；技能教学配套运营岗位工作技，提升实操能力。 重难点生动视频提高学习兴趣；经典案例解析加深知识理解； P2P网贷业务系统仿真模拟训练；数字化教学平台提供教、学、考、练一体化训练。
培养目标：针对高职、应用型本科，金融、经管、电子商务专业。
</t>
  </si>
  <si>
    <t>Quantrader学术套餐</t>
  </si>
  <si>
    <t>套餐</t>
  </si>
  <si>
    <t>版本</t>
  </si>
  <si>
    <t>账户数量（个）</t>
  </si>
  <si>
    <t>使用年限（年）</t>
  </si>
  <si>
    <t>权限</t>
  </si>
  <si>
    <t>报价
（万元）</t>
  </si>
  <si>
    <t>最低折扣价（万元）</t>
  </si>
  <si>
    <t>套餐一</t>
  </si>
  <si>
    <t>学术教学版</t>
  </si>
  <si>
    <t>全市场代码+日频2年+分钟频1月+秒频5天</t>
  </si>
  <si>
    <t>套餐二</t>
  </si>
  <si>
    <t>学术教学版（含模拟交易）</t>
  </si>
  <si>
    <t>全市场代码+日频2年+分钟频1月+秒频5天+模拟交易+VE柜台账号一套</t>
  </si>
  <si>
    <t>套餐三</t>
  </si>
  <si>
    <t>学术研究版</t>
  </si>
  <si>
    <t>研究版终端+全市场代码+全部频率数据</t>
  </si>
  <si>
    <t>最低合5066/年/账号</t>
  </si>
  <si>
    <t>套餐四</t>
  </si>
  <si>
    <t>学术交易版</t>
  </si>
  <si>
    <t>交易版终端+全市场代码+全部频率数据+模拟交易+VE柜台账号一套(4个）</t>
  </si>
  <si>
    <t>最低合6000/年/账号</t>
  </si>
  <si>
    <t>增量包1</t>
  </si>
  <si>
    <t>一次性购买30个账号（含）以上可采用套餐三的折扣方式售卖</t>
  </si>
  <si>
    <t>增量包2</t>
  </si>
  <si>
    <t>一次性购买30个账号（含）以上可采用套餐四的折扣方式售卖</t>
  </si>
  <si>
    <t>1、标准报价</t>
  </si>
  <si>
    <r>
      <rPr>
        <b/>
        <sz val="14"/>
        <color theme="0"/>
        <rFont val="黑体"/>
        <charset val="134"/>
      </rPr>
      <t>国泰安历史高频数据报价单</t>
    </r>
    <r>
      <rPr>
        <b/>
        <sz val="14"/>
        <color indexed="51"/>
        <rFont val="黑体"/>
        <charset val="134"/>
      </rPr>
      <t>Level-1分笔</t>
    </r>
    <r>
      <rPr>
        <b/>
        <sz val="14"/>
        <color indexed="9"/>
        <rFont val="黑体"/>
        <charset val="134"/>
      </rPr>
      <t>（学术版调整方案）</t>
    </r>
  </si>
  <si>
    <t>名称</t>
  </si>
  <si>
    <t>品种</t>
  </si>
  <si>
    <t>更新频率</t>
  </si>
  <si>
    <t>分笔高频(元/年)</t>
  </si>
  <si>
    <t>股票（起始年份：2003-</t>
  </si>
  <si>
    <t xml:space="preserve">
历史数据按月购买时，在原来年价格的基础上除以10作为月价格对外报价</t>
  </si>
  <si>
    <t>基金（起始年份：2003-</t>
  </si>
  <si>
    <t>债券（起始年份：2003-</t>
  </si>
  <si>
    <t>指数（起始年份：2003.1-</t>
  </si>
  <si>
    <t>商品期货（起始年份：2003.8-</t>
  </si>
  <si>
    <t>股指期货（起始年份：2010.4-</t>
  </si>
  <si>
    <t>国债期货 (起始年份：2013.9-</t>
  </si>
  <si>
    <t>更新服务
（买1年数据更新送2年历史数据）</t>
  </si>
  <si>
    <t>Q产品库(10年历史数据)</t>
  </si>
  <si>
    <t>日</t>
  </si>
  <si>
    <t>股票</t>
  </si>
  <si>
    <t>基金</t>
  </si>
  <si>
    <t>债券</t>
  </si>
  <si>
    <t>指数</t>
  </si>
  <si>
    <t>商品期货</t>
  </si>
  <si>
    <t>股指期货</t>
  </si>
  <si>
    <t>国债期货</t>
  </si>
  <si>
    <r>
      <rPr>
        <b/>
        <sz val="14"/>
        <color theme="0"/>
        <rFont val="黑体"/>
        <charset val="134"/>
      </rPr>
      <t>国泰安历史高频数据报价单</t>
    </r>
    <r>
      <rPr>
        <b/>
        <sz val="14"/>
        <color indexed="51"/>
        <rFont val="黑体"/>
        <charset val="134"/>
      </rPr>
      <t>Level-1分时</t>
    </r>
    <r>
      <rPr>
        <b/>
        <sz val="14"/>
        <color indexed="9"/>
        <rFont val="黑体"/>
        <charset val="134"/>
      </rPr>
      <t>（学术版调整方案）</t>
    </r>
  </si>
  <si>
    <t>分时高频(元/年)</t>
  </si>
  <si>
    <t>1分钟</t>
  </si>
  <si>
    <t>5分钟</t>
  </si>
  <si>
    <t>15分钟</t>
  </si>
  <si>
    <t>30分钟</t>
  </si>
  <si>
    <t>60分钟</t>
  </si>
  <si>
    <t>全市场数据</t>
  </si>
  <si>
    <t>沪深证券</t>
  </si>
  <si>
    <t>四大期货</t>
  </si>
  <si>
    <t>股指+国债期货</t>
  </si>
  <si>
    <r>
      <rPr>
        <b/>
        <sz val="11"/>
        <color theme="0"/>
        <rFont val="黑体"/>
        <charset val="134"/>
      </rPr>
      <t>国泰安基于</t>
    </r>
    <r>
      <rPr>
        <b/>
        <sz val="11"/>
        <color indexed="51"/>
        <rFont val="黑体"/>
        <charset val="134"/>
      </rPr>
      <t>Level-2</t>
    </r>
    <r>
      <rPr>
        <b/>
        <sz val="11"/>
        <color indexed="9"/>
        <rFont val="黑体"/>
        <charset val="134"/>
      </rPr>
      <t>数据的高频定制报价单（2015版）</t>
    </r>
  </si>
  <si>
    <t>日更新费用(元/年)</t>
  </si>
  <si>
    <t>股票（起始年份：2006.12-</t>
  </si>
  <si>
    <t xml:space="preserve">由于深交所Level-2数据2010.5年后推出，2006.12~2010.4区间只有上交所Level-2数据，这个时间区间段股票、基金、债券报价按照总体报价5折起报；
</t>
  </si>
  <si>
    <t>基金（起始年份：2006.12-</t>
  </si>
  <si>
    <t>债券（起始年份：2006.12-</t>
  </si>
  <si>
    <t>大商所商品期货（起始年份：2007.2-</t>
  </si>
  <si>
    <t>国债期货（起始年份：2013.9-</t>
  </si>
  <si>
    <t>个股期权（起始年份：2015.2-</t>
  </si>
  <si>
    <t>高频数据定制报价</t>
  </si>
  <si>
    <r>
      <rPr>
        <b/>
        <sz val="10.5"/>
        <color indexed="8"/>
        <rFont val="宋体"/>
        <charset val="134"/>
      </rPr>
      <t>定制总价值</t>
    </r>
    <r>
      <rPr>
        <sz val="10.5"/>
        <color indexed="8"/>
        <rFont val="Calibri"/>
        <charset val="134"/>
      </rPr>
      <t>=</t>
    </r>
    <r>
      <rPr>
        <sz val="10.5"/>
        <color indexed="8"/>
        <rFont val="宋体"/>
        <charset val="134"/>
      </rPr>
      <t>数据价值</t>
    </r>
    <r>
      <rPr>
        <sz val="10.5"/>
        <color indexed="8"/>
        <rFont val="Calibri"/>
        <charset val="134"/>
      </rPr>
      <t>+</t>
    </r>
    <r>
      <rPr>
        <sz val="10.5"/>
        <color indexed="8"/>
        <rFont val="宋体"/>
        <charset val="134"/>
      </rPr>
      <t>定制服务价格</t>
    </r>
  </si>
  <si>
    <r>
      <rPr>
        <b/>
        <sz val="10.5"/>
        <color indexed="8"/>
        <rFont val="宋体"/>
        <charset val="134"/>
      </rPr>
      <t>数据价值报价方法</t>
    </r>
    <r>
      <rPr>
        <sz val="10.5"/>
        <color indexed="8"/>
        <rFont val="宋体"/>
        <charset val="134"/>
      </rPr>
      <t xml:space="preserve">：
</t>
    </r>
    <r>
      <rPr>
        <sz val="10.5"/>
        <color indexed="8"/>
        <rFont val="宋体"/>
        <charset val="134"/>
      </rPr>
      <t>对于定制部分字段的需求：首先按照选取的品种</t>
    </r>
    <r>
      <rPr>
        <sz val="10.5"/>
        <color indexed="8"/>
        <rFont val="Calibri"/>
        <charset val="134"/>
      </rPr>
      <t>+</t>
    </r>
    <r>
      <rPr>
        <sz val="10.5"/>
        <color indexed="8"/>
        <rFont val="宋体"/>
        <charset val="134"/>
      </rPr>
      <t>数据类型</t>
    </r>
    <r>
      <rPr>
        <sz val="10.5"/>
        <color indexed="8"/>
        <rFont val="Calibri"/>
        <charset val="134"/>
      </rPr>
      <t>+</t>
    </r>
    <r>
      <rPr>
        <sz val="10.5"/>
        <color indexed="8"/>
        <rFont val="宋体"/>
        <charset val="134"/>
      </rPr>
      <t>时间长度，参考标准定价计算总数据价值；然后计算定制选取的字段计算占比作为数据价值占比比例，计算数据价值。举例：如用户购买分时数据中部分字段，分时数据表总字段</t>
    </r>
    <r>
      <rPr>
        <sz val="10.5"/>
        <color indexed="8"/>
        <rFont val="Calibri"/>
        <charset val="134"/>
      </rPr>
      <t>20</t>
    </r>
    <r>
      <rPr>
        <sz val="10.5"/>
        <color indexed="8"/>
        <rFont val="宋体"/>
        <charset val="134"/>
      </rPr>
      <t>个，定制其中</t>
    </r>
    <r>
      <rPr>
        <sz val="10.5"/>
        <color indexed="8"/>
        <rFont val="Calibri"/>
        <charset val="134"/>
      </rPr>
      <t>10</t>
    </r>
    <r>
      <rPr>
        <sz val="10.5"/>
        <color indexed="8"/>
        <rFont val="宋体"/>
        <charset val="134"/>
      </rPr>
      <t>个字段，则占比为</t>
    </r>
    <r>
      <rPr>
        <sz val="10.5"/>
        <color indexed="8"/>
        <rFont val="Calibri"/>
        <charset val="134"/>
      </rPr>
      <t>50%</t>
    </r>
    <r>
      <rPr>
        <sz val="10.5"/>
        <color indexed="8"/>
        <rFont val="宋体"/>
        <charset val="134"/>
      </rPr>
      <t>，数据价值为分时数据总价值</t>
    </r>
    <r>
      <rPr>
        <sz val="10.5"/>
        <color indexed="8"/>
        <rFont val="Calibri"/>
        <charset val="134"/>
      </rPr>
      <t>*50%</t>
    </r>
    <r>
      <rPr>
        <sz val="10.5"/>
        <color indexed="8"/>
        <rFont val="宋体"/>
        <charset val="134"/>
      </rPr>
      <t xml:space="preserve">；
</t>
    </r>
  </si>
  <si>
    <r>
      <rPr>
        <b/>
        <sz val="10.5"/>
        <color indexed="8"/>
        <rFont val="宋体"/>
        <charset val="134"/>
      </rPr>
      <t>定制服务价格</t>
    </r>
    <r>
      <rPr>
        <sz val="10.5"/>
        <color indexed="8"/>
        <rFont val="宋体"/>
        <charset val="134"/>
      </rPr>
      <t>：数据价值的20%</t>
    </r>
  </si>
  <si>
    <r>
      <rPr>
        <b/>
        <sz val="10.5"/>
        <color indexed="8"/>
        <rFont val="宋体"/>
        <charset val="134"/>
      </rPr>
      <t>说明：</t>
    </r>
    <r>
      <rPr>
        <sz val="10.5"/>
        <color indexed="8"/>
        <rFont val="宋体"/>
        <charset val="134"/>
      </rPr>
      <t xml:space="preserve">
1、此定制报价，只适用于一种情况：用户只需要定制化提取部分历史数据，不涉及新增定制字段等任何研发工作，且不要求数据更新。
2、定制项目最低价值为20000元。</t>
    </r>
  </si>
  <si>
    <t>2、底价</t>
  </si>
  <si>
    <r>
      <rPr>
        <b/>
        <sz val="11"/>
        <color theme="1"/>
        <rFont val="宋体"/>
        <charset val="134"/>
      </rPr>
      <t xml:space="preserve">
允许成交价/最低价（万元）：最低在报价单的基础上打</t>
    </r>
    <r>
      <rPr>
        <b/>
        <sz val="11"/>
        <color theme="1"/>
        <rFont val="宋体"/>
        <charset val="134"/>
      </rPr>
      <t>5</t>
    </r>
    <r>
      <rPr>
        <b/>
        <sz val="11"/>
        <color theme="1"/>
        <rFont val="宋体"/>
        <charset val="134"/>
      </rPr>
      <t>折</t>
    </r>
  </si>
  <si>
    <r>
      <rPr>
        <sz val="9"/>
        <color theme="1"/>
        <rFont val="宋体"/>
        <charset val="134"/>
      </rPr>
      <t>注</t>
    </r>
    <r>
      <rPr>
        <sz val="9"/>
        <color theme="1"/>
        <rFont val="Tahoma"/>
        <charset val="134"/>
      </rPr>
      <t>1</t>
    </r>
    <r>
      <rPr>
        <sz val="9"/>
        <color theme="1"/>
        <rFont val="宋体"/>
        <charset val="134"/>
      </rPr>
      <t>：个人账号每个账号只能同时登入</t>
    </r>
    <r>
      <rPr>
        <sz val="9"/>
        <color theme="1"/>
        <rFont val="Tahoma"/>
        <charset val="134"/>
      </rPr>
      <t>1</t>
    </r>
    <r>
      <rPr>
        <sz val="9"/>
        <color theme="1"/>
        <rFont val="宋体"/>
        <charset val="134"/>
      </rPr>
      <t>人，可以绑定</t>
    </r>
    <r>
      <rPr>
        <sz val="9"/>
        <color theme="1"/>
        <rFont val="Tahoma"/>
        <charset val="134"/>
      </rPr>
      <t>3</t>
    </r>
    <r>
      <rPr>
        <sz val="9"/>
        <color theme="1"/>
        <rFont val="宋体"/>
        <charset val="134"/>
      </rPr>
      <t>个</t>
    </r>
    <r>
      <rPr>
        <sz val="9"/>
        <color theme="1"/>
        <rFont val="Tahoma"/>
        <charset val="134"/>
      </rPr>
      <t>IP</t>
    </r>
    <r>
      <rPr>
        <sz val="9"/>
        <color theme="1"/>
        <rFont val="宋体"/>
        <charset val="134"/>
      </rPr>
      <t>段，确保客户能在家、学校使用，同时不影响我司权益。
注</t>
    </r>
    <r>
      <rPr>
        <sz val="9"/>
        <color theme="1"/>
        <rFont val="Tahoma"/>
        <charset val="134"/>
      </rPr>
      <t>2</t>
    </r>
    <r>
      <rPr>
        <sz val="9"/>
        <color theme="1"/>
        <rFont val="宋体"/>
        <charset val="134"/>
      </rPr>
      <t>：每笔订单每增加</t>
    </r>
    <r>
      <rPr>
        <sz val="9"/>
        <color theme="1"/>
        <rFont val="Tahoma"/>
        <charset val="134"/>
      </rPr>
      <t>1</t>
    </r>
    <r>
      <rPr>
        <sz val="9"/>
        <color theme="1"/>
        <rFont val="宋体"/>
        <charset val="134"/>
      </rPr>
      <t>个个人账号，报价提高</t>
    </r>
    <r>
      <rPr>
        <sz val="9"/>
        <color theme="1"/>
        <rFont val="Tahoma"/>
        <charset val="134"/>
      </rPr>
      <t>50%</t>
    </r>
    <r>
      <rPr>
        <sz val="9"/>
        <color theme="1"/>
        <rFont val="宋体"/>
        <charset val="134"/>
      </rPr>
      <t>。
注</t>
    </r>
    <r>
      <rPr>
        <sz val="9"/>
        <color theme="1"/>
        <rFont val="Tahoma"/>
        <charset val="134"/>
      </rPr>
      <t>3</t>
    </r>
    <r>
      <rPr>
        <sz val="9"/>
        <color theme="1"/>
        <rFont val="宋体"/>
        <charset val="134"/>
      </rPr>
      <t>：个人账号报价低于</t>
    </r>
    <r>
      <rPr>
        <sz val="9"/>
        <color theme="1"/>
        <rFont val="Tahoma"/>
        <charset val="134"/>
      </rPr>
      <t>5</t>
    </r>
    <r>
      <rPr>
        <sz val="9"/>
        <color theme="1"/>
        <rFont val="宋体"/>
        <charset val="134"/>
      </rPr>
      <t>折需经营销（红洲总）及事业部（张超总</t>
    </r>
    <r>
      <rPr>
        <sz val="9"/>
        <color theme="1"/>
        <rFont val="Tahoma"/>
        <charset val="134"/>
      </rPr>
      <t>/</t>
    </r>
    <r>
      <rPr>
        <sz val="9"/>
        <color theme="1"/>
        <rFont val="宋体"/>
        <charset val="134"/>
      </rPr>
      <t>许博士）特批。
注</t>
    </r>
    <r>
      <rPr>
        <sz val="9"/>
        <color theme="1"/>
        <rFont val="Tahoma"/>
        <charset val="134"/>
      </rPr>
      <t>4</t>
    </r>
    <r>
      <rPr>
        <sz val="9"/>
        <color theme="1"/>
        <rFont val="宋体"/>
        <charset val="134"/>
      </rPr>
      <t>：系列价格在个人价格基础上打</t>
    </r>
    <r>
      <rPr>
        <sz val="9"/>
        <color theme="1"/>
        <rFont val="Tahoma"/>
        <charset val="134"/>
      </rPr>
      <t>0.9</t>
    </r>
    <r>
      <rPr>
        <sz val="9"/>
        <color theme="1"/>
        <rFont val="宋体"/>
        <charset val="134"/>
      </rPr>
      <t>折，计算公式：</t>
    </r>
    <r>
      <rPr>
        <sz val="9"/>
        <color theme="1"/>
        <rFont val="Tahoma"/>
        <charset val="134"/>
      </rPr>
      <t>ROUND(SUM(</t>
    </r>
    <r>
      <rPr>
        <sz val="9"/>
        <color theme="1"/>
        <rFont val="宋体"/>
        <charset val="134"/>
      </rPr>
      <t>所选数据库价格</t>
    </r>
    <r>
      <rPr>
        <sz val="9"/>
        <color theme="1"/>
        <rFont val="Tahoma"/>
        <charset val="134"/>
      </rPr>
      <t>)*0.9/10000,0)*10000</t>
    </r>
    <r>
      <rPr>
        <sz val="9"/>
        <color theme="1"/>
        <rFont val="宋体"/>
        <charset val="134"/>
      </rPr>
      <t>。
注</t>
    </r>
    <r>
      <rPr>
        <sz val="9"/>
        <color theme="1"/>
        <rFont val="Tahoma"/>
        <charset val="134"/>
      </rPr>
      <t>5</t>
    </r>
    <r>
      <rPr>
        <sz val="9"/>
        <color theme="1"/>
        <rFont val="宋体"/>
        <charset val="134"/>
      </rPr>
      <t>：学校同一</t>
    </r>
    <r>
      <rPr>
        <sz val="9"/>
        <color theme="1"/>
        <rFont val="Tahoma"/>
        <charset val="134"/>
      </rPr>
      <t>IP</t>
    </r>
    <r>
      <rPr>
        <sz val="9"/>
        <color theme="1"/>
        <rFont val="宋体"/>
        <charset val="134"/>
      </rPr>
      <t>段，一个账号可以同时</t>
    </r>
    <r>
      <rPr>
        <sz val="9"/>
        <color theme="1"/>
        <rFont val="Tahoma"/>
        <charset val="134"/>
      </rPr>
      <t>200</t>
    </r>
    <r>
      <rPr>
        <sz val="9"/>
        <color theme="1"/>
        <rFont val="宋体"/>
        <charset val="134"/>
      </rPr>
      <t>人使用。</t>
    </r>
  </si>
  <si>
    <t>系列</t>
  </si>
  <si>
    <t>数据库编码</t>
  </si>
  <si>
    <t>数据库名称</t>
  </si>
  <si>
    <t>起始年份</t>
  </si>
  <si>
    <t>2016年报价（元）</t>
  </si>
  <si>
    <t>系列价格（元）</t>
  </si>
  <si>
    <r>
      <rPr>
        <b/>
        <sz val="9"/>
        <color theme="1"/>
        <rFont val="微软雅黑"/>
        <charset val="134"/>
      </rPr>
      <t>个人账号</t>
    </r>
  </si>
  <si>
    <t>发布时间</t>
  </si>
  <si>
    <t>初购费</t>
  </si>
  <si>
    <t>更新费</t>
  </si>
  <si>
    <r>
      <rPr>
        <b/>
        <sz val="9"/>
        <color theme="1"/>
        <rFont val="微软雅黑"/>
        <charset val="134"/>
      </rPr>
      <t>初购费</t>
    </r>
  </si>
  <si>
    <r>
      <rPr>
        <b/>
        <sz val="9"/>
        <color theme="1"/>
        <rFont val="微软雅黑"/>
        <charset val="134"/>
      </rPr>
      <t>更新费</t>
    </r>
  </si>
  <si>
    <t>股票市场系列</t>
  </si>
  <si>
    <r>
      <rPr>
        <sz val="9"/>
        <color theme="1"/>
        <rFont val="Times New Roman"/>
        <charset val="134"/>
      </rPr>
      <t>CSMAR</t>
    </r>
    <r>
      <rPr>
        <sz val="9"/>
        <color theme="1"/>
        <rFont val="宋体"/>
        <charset val="134"/>
      </rPr>
      <t>中国股票市场交易数据库</t>
    </r>
  </si>
  <si>
    <t>1990-</t>
  </si>
  <si>
    <t>中国融资融券研究数据库</t>
  </si>
  <si>
    <t>2010.3-</t>
  </si>
  <si>
    <t>中国股票市场大笔交易数据库</t>
  </si>
  <si>
    <t>2003-</t>
  </si>
  <si>
    <t>中国证券市场大宗交易数据库</t>
  </si>
  <si>
    <t>2002-</t>
  </si>
  <si>
    <t>中国证券市场指数研究数据库</t>
  </si>
  <si>
    <t>中国股权分置改革研究数据库</t>
  </si>
  <si>
    <t>2005-</t>
  </si>
  <si>
    <t>中国股票交易停复牌研究数据库</t>
  </si>
  <si>
    <t>中国特殊处理与特别转让股票研究数据库</t>
  </si>
  <si>
    <t>中国股票市场衍生指标数据库</t>
  </si>
  <si>
    <t>中国转融通研究数据库</t>
  </si>
  <si>
    <t>2012-</t>
  </si>
  <si>
    <t>沪港通研究数据库</t>
  </si>
  <si>
    <r>
      <rPr>
        <sz val="9"/>
        <color theme="1"/>
        <rFont val="Times New Roman"/>
        <charset val="134"/>
      </rPr>
      <t>Fama-French</t>
    </r>
    <r>
      <rPr>
        <sz val="9"/>
        <color theme="1"/>
        <rFont val="宋体"/>
        <charset val="134"/>
      </rPr>
      <t>因子</t>
    </r>
  </si>
  <si>
    <t>1991-</t>
  </si>
  <si>
    <r>
      <rPr>
        <sz val="9"/>
        <color theme="1"/>
        <rFont val="Times New Roman"/>
        <charset val="134"/>
      </rPr>
      <t>DGTW</t>
    </r>
    <r>
      <rPr>
        <sz val="9"/>
        <color theme="1"/>
        <rFont val="宋体"/>
        <charset val="134"/>
      </rPr>
      <t>股票特征基准数据库</t>
    </r>
  </si>
  <si>
    <t>公司研究系列</t>
  </si>
  <si>
    <r>
      <rPr>
        <sz val="9"/>
        <color theme="1"/>
        <rFont val="Times New Roman"/>
        <charset val="134"/>
      </rPr>
      <t>CSMAR</t>
    </r>
    <r>
      <rPr>
        <sz val="9"/>
        <color theme="1"/>
        <rFont val="宋体"/>
        <charset val="134"/>
      </rPr>
      <t>中国上市公司财务报表数据库</t>
    </r>
  </si>
  <si>
    <t>中国上市公司年、中、季报公布日期数据库</t>
  </si>
  <si>
    <t>中国上市公司业绩预告数据库</t>
  </si>
  <si>
    <t>中国上市公司财务报表附注数据库</t>
  </si>
  <si>
    <t>中国上市公司财务指标分析数据库</t>
  </si>
  <si>
    <t>中国上市公司财务报告审计意见数据库</t>
  </si>
  <si>
    <t>中国银行财务研究数据库</t>
  </si>
  <si>
    <t>2000-</t>
  </si>
  <si>
    <t>中国上市公司分析师预测研究数据库</t>
  </si>
  <si>
    <t>2001-</t>
  </si>
  <si>
    <r>
      <rPr>
        <sz val="9"/>
        <color theme="1"/>
        <rFont val="宋体"/>
        <charset val="134"/>
      </rPr>
      <t>中国上市公司首次公开发行研究数据库（</t>
    </r>
    <r>
      <rPr>
        <sz val="9"/>
        <color theme="1"/>
        <rFont val="Times New Roman"/>
        <charset val="134"/>
      </rPr>
      <t>A</t>
    </r>
    <r>
      <rPr>
        <sz val="9"/>
        <color theme="1"/>
        <rFont val="宋体"/>
        <charset val="134"/>
      </rPr>
      <t>股）</t>
    </r>
  </si>
  <si>
    <t>中国上市公司首次公开发行研究数据库（B股）</t>
  </si>
  <si>
    <t>1991-2000</t>
  </si>
  <si>
    <t>中国上市公司增发配股研究数据库</t>
  </si>
  <si>
    <t>中国上市公司红利分配研究数据库</t>
  </si>
  <si>
    <t>中国上市公司股东研究数据库</t>
  </si>
  <si>
    <t>中国上市公司治理结构研究数据库</t>
  </si>
  <si>
    <t>1999-</t>
  </si>
  <si>
    <t>中国上市公司违规处理研究数据库</t>
  </si>
  <si>
    <t>1994-</t>
  </si>
  <si>
    <t>中国上市公司并购重组研究数据库</t>
  </si>
  <si>
    <t>1998-</t>
  </si>
  <si>
    <t>中国上市公司关联交易研究数据库</t>
  </si>
  <si>
    <t>1997-</t>
  </si>
  <si>
    <t>中国上市公司银行贷款研究数据库</t>
  </si>
  <si>
    <t>1996-</t>
  </si>
  <si>
    <t>中国民营上市公司数据库</t>
  </si>
  <si>
    <t>中国新三板研究数据库</t>
  </si>
  <si>
    <t>中国海外上市公司研究数据库</t>
  </si>
  <si>
    <t>1992-</t>
  </si>
  <si>
    <t>中国上市公司国有股拍卖与转让研究数据库</t>
  </si>
  <si>
    <t>中国上市公司资产评估数据库</t>
  </si>
  <si>
    <t>中国上市公司对外担保研究数据库</t>
  </si>
  <si>
    <t>2008-</t>
  </si>
  <si>
    <t>中国上市公司机构股票池研究数据库</t>
  </si>
  <si>
    <t>2006-</t>
  </si>
  <si>
    <t>中国上市公司内部控制研究数据库</t>
  </si>
  <si>
    <t>2007-</t>
  </si>
  <si>
    <t>中国上市公司社会责任研究数据库</t>
  </si>
  <si>
    <t>中国上市公司内部人交易研究数据库</t>
  </si>
  <si>
    <t>中国上市公司对外投资研究数据库</t>
  </si>
  <si>
    <t>中国上市公司机构投资者研究数据库</t>
  </si>
  <si>
    <t>中国上市公司EVA专题研究数据库</t>
  </si>
  <si>
    <t>中国上市公司人物特征研究数据库</t>
  </si>
  <si>
    <t>中国上市公司诉讼仲裁研究数据库</t>
  </si>
  <si>
    <r>
      <rPr>
        <sz val="9"/>
        <color theme="1"/>
        <rFont val="Times New Roman"/>
        <charset val="134"/>
      </rPr>
      <t>2</t>
    </r>
    <r>
      <rPr>
        <sz val="9"/>
        <rFont val="宋体"/>
        <charset val="134"/>
      </rPr>
      <t>014-</t>
    </r>
  </si>
  <si>
    <t>中国上市公司资质认定研究数据库</t>
  </si>
  <si>
    <t>中国上市公司股权性质研究数据库</t>
  </si>
  <si>
    <t>中国上市公司募集资金投向研究数据库</t>
  </si>
  <si>
    <t>中国上市公司专利研究数据库</t>
  </si>
  <si>
    <t>1988-</t>
  </si>
  <si>
    <t>中国上市公司产业资本研究数据库</t>
  </si>
  <si>
    <t>基金市场系列</t>
  </si>
  <si>
    <t>中国证券市场基金评价研究数据库</t>
  </si>
  <si>
    <t>中国融资分级基金专题研究数据库</t>
  </si>
  <si>
    <t>中国基金研究数据库</t>
  </si>
  <si>
    <t>中国基金评级研究数据库</t>
  </si>
  <si>
    <t>私募基金研究数据库</t>
  </si>
  <si>
    <t>债券市场系列</t>
  </si>
  <si>
    <t>中国债券市场研究数据库</t>
  </si>
  <si>
    <t>1994－</t>
  </si>
  <si>
    <t>衍生市场系列</t>
  </si>
  <si>
    <t>中国商品期货市场研究数据库</t>
  </si>
  <si>
    <t>1998－</t>
  </si>
  <si>
    <t>中国权证市场研究数据库</t>
  </si>
  <si>
    <t>2005－</t>
  </si>
  <si>
    <t>中国股指期货研究数据库</t>
  </si>
  <si>
    <t>中国国债期货研究数据库</t>
  </si>
  <si>
    <t>2013-</t>
  </si>
  <si>
    <t>中国个股期权市场研究数据库</t>
  </si>
  <si>
    <t>2014-</t>
  </si>
  <si>
    <t>中国股指期权研究数据库</t>
  </si>
  <si>
    <t>经济研究系列</t>
  </si>
  <si>
    <t>中国宏观经济研究数据库</t>
  </si>
  <si>
    <t>1949-</t>
  </si>
  <si>
    <t>中国区域经济研究数据库</t>
  </si>
  <si>
    <t>世界经济景气指数库</t>
  </si>
  <si>
    <t>1970-</t>
  </si>
  <si>
    <t>中国工业行业统计数据库</t>
  </si>
  <si>
    <t>中国进出口统计数据库</t>
  </si>
  <si>
    <t>1979-</t>
  </si>
  <si>
    <t>中国资源研究数据库</t>
  </si>
  <si>
    <t>世界经济统计数据库</t>
  </si>
  <si>
    <t>中国县域经济研究数据库</t>
  </si>
  <si>
    <t>中国农村金融经济研究数据库</t>
  </si>
  <si>
    <r>
      <rPr>
        <sz val="9"/>
        <color theme="1"/>
        <rFont val="Times New Roman"/>
        <charset val="134"/>
      </rPr>
      <t>1</t>
    </r>
    <r>
      <rPr>
        <sz val="9"/>
        <rFont val="宋体"/>
        <charset val="134"/>
      </rPr>
      <t>949-</t>
    </r>
  </si>
  <si>
    <t>中国教育研究数据库</t>
  </si>
  <si>
    <r>
      <rPr>
        <sz val="9"/>
        <color theme="1"/>
        <rFont val="Times New Roman"/>
        <charset val="134"/>
      </rPr>
      <t>1949</t>
    </r>
    <r>
      <rPr>
        <sz val="9"/>
        <rFont val="宋体"/>
        <charset val="134"/>
      </rPr>
      <t>-</t>
    </r>
  </si>
  <si>
    <t>中国海洋经济研究数据库</t>
  </si>
  <si>
    <r>
      <rPr>
        <sz val="9"/>
        <color theme="1"/>
        <rFont val="Times New Roman"/>
        <charset val="134"/>
      </rPr>
      <t>2001</t>
    </r>
    <r>
      <rPr>
        <sz val="9"/>
        <rFont val="宋体"/>
        <charset val="134"/>
      </rPr>
      <t>-</t>
    </r>
  </si>
  <si>
    <t>中国专利研究数据库</t>
  </si>
  <si>
    <t>1985-</t>
  </si>
  <si>
    <t>中国会展信息研究数据库</t>
  </si>
  <si>
    <t>中国企业创新研究数据库</t>
  </si>
  <si>
    <t>2015/05/09</t>
  </si>
  <si>
    <t>国家财富与贫富差距研究数据库</t>
  </si>
  <si>
    <t>1810-</t>
  </si>
  <si>
    <t>行业研究系列</t>
  </si>
  <si>
    <t>中国能源行业研究数据库</t>
  </si>
  <si>
    <t>1965-</t>
  </si>
  <si>
    <t>中国房地产行业研究数据库</t>
  </si>
  <si>
    <t>1986-</t>
  </si>
  <si>
    <t>中国通信行业研究数据库</t>
  </si>
  <si>
    <t>中国汽车行业研究数据库</t>
  </si>
  <si>
    <t>中国交通运输行业研究数据库</t>
  </si>
  <si>
    <t>中国保险行业研究数据库</t>
  </si>
  <si>
    <t>中国钢铁行业研究数据库</t>
  </si>
  <si>
    <t>2004-</t>
  </si>
  <si>
    <t>中国有色金属行业研究数据库</t>
  </si>
  <si>
    <t>中国医药行业研究数据库</t>
  </si>
  <si>
    <t>中国新能源行业研究数据库</t>
  </si>
  <si>
    <t>1973-</t>
  </si>
  <si>
    <t>中国石油化工行业研究数据库</t>
  </si>
  <si>
    <t>中国农林牧渔业研究数据库</t>
  </si>
  <si>
    <t>物流行业经济研究数据库</t>
  </si>
  <si>
    <t>中国旅游业研究数据库</t>
  </si>
  <si>
    <t>1978-</t>
  </si>
  <si>
    <t>中国土地交易研究数据库</t>
  </si>
  <si>
    <t>货币市场系列</t>
  </si>
  <si>
    <t>中国外汇市场研究数据库</t>
  </si>
  <si>
    <t>1950-</t>
  </si>
  <si>
    <t>中国黄金市场交易研究数据库</t>
  </si>
  <si>
    <t>中国货币市场与政策工具数据库</t>
  </si>
  <si>
    <t>中国银行间交易研究数据库</t>
  </si>
  <si>
    <t>海外研究系列</t>
  </si>
  <si>
    <t>香港金融市场研究数据库</t>
  </si>
  <si>
    <t>美国股票市场研究数据库</t>
  </si>
  <si>
    <t>东盟宏观经济研究数据库</t>
  </si>
  <si>
    <t>1980-</t>
  </si>
  <si>
    <t>中国港澳台旅游业研究数据库</t>
  </si>
  <si>
    <t>1984-</t>
  </si>
  <si>
    <t>板块研究系列</t>
  </si>
  <si>
    <t>板块数据库</t>
  </si>
  <si>
    <t>市场资讯系列</t>
  </si>
  <si>
    <t>公告数据库</t>
  </si>
  <si>
    <t>1987-</t>
  </si>
  <si>
    <t>新闻数据库</t>
  </si>
  <si>
    <t>1993-</t>
  </si>
  <si>
    <t>研究报告数据库</t>
  </si>
  <si>
    <t>专题研究系列</t>
  </si>
  <si>
    <t>中国股票市场收益波动研究数据库</t>
  </si>
  <si>
    <t>中国股票市场基本分析研究数据库</t>
  </si>
  <si>
    <t>中国上市公司资本结构研究数据库</t>
  </si>
  <si>
    <t>中国股票市场日历效应研究数据库</t>
  </si>
  <si>
    <t>中国股票市场资本资产定价模型研究数据库</t>
  </si>
  <si>
    <t>中国股票市场股利政策研究数据库</t>
  </si>
  <si>
    <t>中国股票市场收益预测研究数据库</t>
  </si>
  <si>
    <t>中国股票市场盈余反应系数研究数据库</t>
  </si>
  <si>
    <t>中国股票市场事件研究数据库</t>
  </si>
  <si>
    <t>中国股票市场操控性与非操控性应计利润研究数据库</t>
  </si>
  <si>
    <t>中国股票市场风险评价系数β数据库</t>
  </si>
  <si>
    <t>中国上市公司投资者关系数据库</t>
  </si>
  <si>
    <t>影子银行研究数据库</t>
  </si>
  <si>
    <r>
      <rPr>
        <sz val="9"/>
        <color theme="1"/>
        <rFont val="Times New Roman"/>
        <charset val="134"/>
      </rPr>
      <t>2003</t>
    </r>
    <r>
      <rPr>
        <b/>
        <sz val="9"/>
        <rFont val="宋体"/>
        <charset val="134"/>
      </rPr>
      <t>-</t>
    </r>
  </si>
  <si>
    <t>中国各省市地方领导资料研究数据库</t>
  </si>
  <si>
    <t>1947-</t>
  </si>
  <si>
    <t>中国互联网理财研究数据库</t>
  </si>
  <si>
    <t>中国投资者情绪指标研究数据库</t>
  </si>
  <si>
    <t>科技金融研究系列</t>
  </si>
  <si>
    <t>中国天使投资研究数据库</t>
  </si>
  <si>
    <t>商品市场研究系列</t>
  </si>
  <si>
    <t>大宗商品研究数据库</t>
  </si>
  <si>
    <t>2009-</t>
  </si>
  <si>
    <t>数据定制</t>
  </si>
  <si>
    <t>中国工业企业数据库（非上市公司数据）</t>
  </si>
  <si>
    <t>中国交通运输行业研究数据库（旧库）</t>
  </si>
</sst>
</file>

<file path=xl/styles.xml><?xml version="1.0" encoding="utf-8"?>
<styleSheet xmlns="http://schemas.openxmlformats.org/spreadsheetml/2006/main">
  <numFmts count="7">
    <numFmt numFmtId="176" formatCode="yyyy/m/d;@"/>
    <numFmt numFmtId="43" formatCode="_ * #,##0.00_ ;_ * \-#,##0.00_ ;_ * &quot;-&quot;??_ ;_ @_ "/>
    <numFmt numFmtId="177" formatCode="#,##0_);[Red]\(#,##0\)"/>
    <numFmt numFmtId="44" formatCode="_ &quot;￥&quot;* #,##0.00_ ;_ &quot;￥&quot;* \-#,##0.00_ ;_ &quot;￥&quot;* &quot;-&quot;??_ ;_ @_ "/>
    <numFmt numFmtId="178" formatCode="#,##0.0;[Red]#,##0.0"/>
    <numFmt numFmtId="42" formatCode="_ &quot;￥&quot;* #,##0_ ;_ &quot;￥&quot;* \-#,##0_ ;_ &quot;￥&quot;* &quot;-&quot;_ ;_ @_ "/>
    <numFmt numFmtId="41" formatCode="_ * #,##0_ ;_ * \-#,##0_ ;_ * &quot;-&quot;_ ;_ @_ "/>
  </numFmts>
  <fonts count="69">
    <font>
      <sz val="11"/>
      <color theme="1"/>
      <name val="宋体"/>
      <charset val="134"/>
      <scheme val="minor"/>
    </font>
    <font>
      <sz val="9"/>
      <color theme="1"/>
      <name val="Times New Roman"/>
      <charset val="134"/>
    </font>
    <font>
      <b/>
      <sz val="9"/>
      <color theme="1"/>
      <name val="微软雅黑"/>
      <charset val="134"/>
    </font>
    <font>
      <b/>
      <sz val="9"/>
      <color theme="1"/>
      <name val="Times New Roman"/>
      <charset val="134"/>
    </font>
    <font>
      <sz val="9"/>
      <color theme="1"/>
      <name val="宋体"/>
      <charset val="134"/>
    </font>
    <font>
      <b/>
      <sz val="9"/>
      <color theme="1"/>
      <name val="宋体"/>
      <charset val="134"/>
      <scheme val="minor"/>
    </font>
    <font>
      <sz val="11"/>
      <color theme="1"/>
      <name val="Times New Roman"/>
      <charset val="134"/>
    </font>
    <font>
      <sz val="11"/>
      <name val="宋体"/>
      <charset val="134"/>
      <scheme val="minor"/>
    </font>
    <font>
      <b/>
      <sz val="24"/>
      <name val="宋体"/>
      <charset val="134"/>
      <scheme val="minor"/>
    </font>
    <font>
      <b/>
      <sz val="14"/>
      <color theme="0"/>
      <name val="黑体"/>
      <charset val="134"/>
    </font>
    <font>
      <b/>
      <sz val="9"/>
      <name val="宋体"/>
      <charset val="134"/>
    </font>
    <font>
      <b/>
      <sz val="9"/>
      <color indexed="8"/>
      <name val="宋体"/>
      <charset val="134"/>
    </font>
    <font>
      <sz val="9"/>
      <color indexed="8"/>
      <name val="宋体"/>
      <charset val="134"/>
    </font>
    <font>
      <sz val="9"/>
      <color rgb="FFFF0000"/>
      <name val="宋体"/>
      <charset val="134"/>
    </font>
    <font>
      <b/>
      <sz val="11"/>
      <color theme="0"/>
      <name val="黑体"/>
      <charset val="134"/>
    </font>
    <font>
      <sz val="10.5"/>
      <color theme="1"/>
      <name val="宋体"/>
      <charset val="134"/>
    </font>
    <font>
      <b/>
      <sz val="11"/>
      <name val="宋体"/>
      <charset val="134"/>
      <scheme val="minor"/>
    </font>
    <font>
      <sz val="10.5"/>
      <color indexed="8"/>
      <name val="宋体"/>
      <charset val="134"/>
    </font>
    <font>
      <b/>
      <sz val="11"/>
      <color theme="1"/>
      <name val="宋体"/>
      <charset val="134"/>
      <scheme val="minor"/>
    </font>
    <font>
      <sz val="14"/>
      <color theme="1"/>
      <name val="微软雅黑"/>
      <charset val="134"/>
    </font>
    <font>
      <sz val="11"/>
      <color theme="1"/>
      <name val="微软雅黑"/>
      <charset val="134"/>
    </font>
    <font>
      <sz val="10"/>
      <color theme="0"/>
      <name val="微软雅黑"/>
      <charset val="134"/>
    </font>
    <font>
      <sz val="9"/>
      <color theme="1"/>
      <name val="微软雅黑"/>
      <charset val="134"/>
    </font>
    <font>
      <sz val="9"/>
      <name val="微软雅黑"/>
      <charset val="134"/>
    </font>
    <font>
      <sz val="11"/>
      <name val="微软雅黑"/>
      <charset val="134"/>
    </font>
    <font>
      <b/>
      <sz val="16"/>
      <color theme="1"/>
      <name val="微软雅黑"/>
      <charset val="134"/>
    </font>
    <font>
      <b/>
      <sz val="10"/>
      <color theme="0"/>
      <name val="微软雅黑"/>
      <charset val="134"/>
    </font>
    <font>
      <b/>
      <sz val="9"/>
      <color theme="0"/>
      <name val="微软雅黑"/>
      <charset val="134"/>
    </font>
    <font>
      <b/>
      <sz val="16"/>
      <name val="微软雅黑"/>
      <charset val="134"/>
    </font>
    <font>
      <sz val="9"/>
      <color rgb="FFFF0000"/>
      <name val="微软雅黑"/>
      <charset val="134"/>
    </font>
    <font>
      <u/>
      <sz val="11"/>
      <color rgb="FF800080"/>
      <name val="宋体"/>
      <charset val="134"/>
      <scheme val="minor"/>
    </font>
    <font>
      <b/>
      <sz val="12"/>
      <color rgb="FFFF0000"/>
      <name val="微软雅黑"/>
      <charset val="134"/>
    </font>
    <font>
      <b/>
      <sz val="10"/>
      <color theme="1"/>
      <name val="微软雅黑"/>
      <charset val="134"/>
    </font>
    <font>
      <sz val="10"/>
      <color theme="1"/>
      <name val="Wingdings"/>
      <charset val="2"/>
    </font>
    <font>
      <sz val="11"/>
      <color theme="0"/>
      <name val="宋体"/>
      <charset val="0"/>
      <scheme val="minor"/>
    </font>
    <font>
      <sz val="11"/>
      <color theme="1"/>
      <name val="宋体"/>
      <charset val="134"/>
      <scheme val="minor"/>
    </font>
    <font>
      <sz val="11"/>
      <color indexed="8"/>
      <name val="宋体"/>
      <charset val="134"/>
    </font>
    <font>
      <b/>
      <sz val="15"/>
      <color theme="3"/>
      <name val="宋体"/>
      <charset val="134"/>
      <scheme val="minor"/>
    </font>
    <font>
      <b/>
      <sz val="13"/>
      <color theme="3"/>
      <name val="宋体"/>
      <charset val="134"/>
      <scheme val="minor"/>
    </font>
    <font>
      <sz val="12"/>
      <name val="Times New Roman"/>
      <charset val="134"/>
    </font>
    <font>
      <sz val="11"/>
      <color theme="1"/>
      <name val="宋体"/>
      <charset val="0"/>
      <scheme val="minor"/>
    </font>
    <font>
      <b/>
      <sz val="18"/>
      <color theme="3"/>
      <name val="宋体"/>
      <charset val="134"/>
      <scheme val="minor"/>
    </font>
    <font>
      <sz val="11"/>
      <color rgb="FF3F3F76"/>
      <name val="宋体"/>
      <charset val="0"/>
      <scheme val="minor"/>
    </font>
    <font>
      <b/>
      <sz val="11"/>
      <color rgb="FFFFFFFF"/>
      <name val="宋体"/>
      <charset val="0"/>
      <scheme val="minor"/>
    </font>
    <font>
      <b/>
      <sz val="11"/>
      <color rgb="FFFA7D00"/>
      <name val="宋体"/>
      <charset val="0"/>
      <scheme val="minor"/>
    </font>
    <font>
      <sz val="11"/>
      <color rgb="FF9C0006"/>
      <name val="宋体"/>
      <charset val="0"/>
      <scheme val="minor"/>
    </font>
    <font>
      <sz val="11"/>
      <color rgb="FF000000"/>
      <name val="宋体"/>
      <charset val="134"/>
    </font>
    <font>
      <b/>
      <sz val="11"/>
      <color rgb="FF3F3F3F"/>
      <name val="宋体"/>
      <charset val="0"/>
      <scheme val="minor"/>
    </font>
    <font>
      <sz val="11"/>
      <color rgb="FFFF0000"/>
      <name val="宋体"/>
      <charset val="0"/>
      <scheme val="minor"/>
    </font>
    <font>
      <sz val="11"/>
      <color rgb="FFFA7D00"/>
      <name val="宋体"/>
      <charset val="0"/>
      <scheme val="minor"/>
    </font>
    <font>
      <b/>
      <sz val="11"/>
      <color theme="3"/>
      <name val="宋体"/>
      <charset val="134"/>
      <scheme val="minor"/>
    </font>
    <font>
      <u/>
      <sz val="11"/>
      <color theme="10"/>
      <name val="宋体"/>
      <charset val="134"/>
      <scheme val="minor"/>
    </font>
    <font>
      <i/>
      <sz val="11"/>
      <color rgb="FF7F7F7F"/>
      <name val="宋体"/>
      <charset val="0"/>
      <scheme val="minor"/>
    </font>
    <font>
      <u/>
      <sz val="11"/>
      <color rgb="FF800080"/>
      <name val="宋体"/>
      <charset val="0"/>
      <scheme val="minor"/>
    </font>
    <font>
      <sz val="12"/>
      <name val="宋体"/>
      <charset val="134"/>
    </font>
    <font>
      <sz val="11"/>
      <color rgb="FF9C6500"/>
      <name val="宋体"/>
      <charset val="0"/>
      <scheme val="minor"/>
    </font>
    <font>
      <b/>
      <sz val="11"/>
      <color theme="1"/>
      <name val="宋体"/>
      <charset val="0"/>
      <scheme val="minor"/>
    </font>
    <font>
      <sz val="11"/>
      <color rgb="FF006100"/>
      <name val="宋体"/>
      <charset val="0"/>
      <scheme val="minor"/>
    </font>
    <font>
      <sz val="11"/>
      <color rgb="FF000000"/>
      <name val="宋体"/>
      <charset val="134"/>
      <scheme val="minor"/>
    </font>
    <font>
      <sz val="9"/>
      <color theme="1"/>
      <name val="Tahoma"/>
      <charset val="134"/>
    </font>
    <font>
      <sz val="9"/>
      <name val="宋体"/>
      <charset val="134"/>
    </font>
    <font>
      <b/>
      <sz val="14"/>
      <color indexed="51"/>
      <name val="黑体"/>
      <charset val="134"/>
    </font>
    <font>
      <b/>
      <sz val="14"/>
      <color indexed="9"/>
      <name val="黑体"/>
      <charset val="134"/>
    </font>
    <font>
      <b/>
      <sz val="11"/>
      <color indexed="51"/>
      <name val="黑体"/>
      <charset val="134"/>
    </font>
    <font>
      <b/>
      <sz val="11"/>
      <color indexed="9"/>
      <name val="黑体"/>
      <charset val="134"/>
    </font>
    <font>
      <b/>
      <sz val="10.5"/>
      <color indexed="8"/>
      <name val="宋体"/>
      <charset val="134"/>
    </font>
    <font>
      <sz val="10.5"/>
      <color indexed="8"/>
      <name val="Calibri"/>
      <charset val="134"/>
    </font>
    <font>
      <sz val="7"/>
      <color theme="1"/>
      <name val="Times New Roman"/>
      <charset val="134"/>
    </font>
    <font>
      <sz val="10"/>
      <color theme="1"/>
      <name val="微软雅黑"/>
      <charset val="134"/>
    </font>
  </fonts>
  <fills count="42">
    <fill>
      <patternFill patternType="none"/>
    </fill>
    <fill>
      <patternFill patternType="gray125"/>
    </fill>
    <fill>
      <patternFill patternType="solid">
        <fgColor theme="0" tint="-0.14996795556505"/>
        <bgColor indexed="64"/>
      </patternFill>
    </fill>
    <fill>
      <patternFill patternType="solid">
        <fgColor theme="0" tint="-0.249977111117893"/>
        <bgColor indexed="64"/>
      </patternFill>
    </fill>
    <fill>
      <patternFill patternType="solid">
        <fgColor theme="0"/>
        <bgColor indexed="64"/>
      </patternFill>
    </fill>
    <fill>
      <patternFill patternType="solid">
        <fgColor theme="1" tint="0.0499893185216834"/>
        <bgColor indexed="64"/>
      </patternFill>
    </fill>
    <fill>
      <patternFill patternType="solid">
        <fgColor theme="7" tint="0.799951170384838"/>
        <bgColor indexed="64"/>
      </patternFill>
    </fill>
    <fill>
      <patternFill patternType="solid">
        <fgColor theme="3" tint="0.599993896298105"/>
        <bgColor indexed="64"/>
      </patternFill>
    </fill>
    <fill>
      <patternFill patternType="solid">
        <fgColor rgb="FFFFFF00"/>
        <bgColor indexed="64"/>
      </patternFill>
    </fill>
    <fill>
      <patternFill patternType="solid">
        <fgColor theme="3" tint="0.399792474135563"/>
        <bgColor indexed="64"/>
      </patternFill>
    </fill>
    <fill>
      <patternFill patternType="solid">
        <fgColor theme="5" tint="-0.249977111117893"/>
        <bgColor indexed="64"/>
      </patternFill>
    </fill>
    <fill>
      <patternFill patternType="solid">
        <fgColor theme="8" tint="0.399975585192419"/>
        <bgColor indexed="64"/>
      </patternFill>
    </fill>
    <fill>
      <patternFill patternType="solid">
        <fgColor theme="9"/>
        <bgColor indexed="64"/>
      </patternFill>
    </fill>
    <fill>
      <patternFill patternType="solid">
        <fgColor theme="8" tint="0.799981688894314"/>
        <bgColor indexed="64"/>
      </patternFill>
    </fill>
    <fill>
      <patternFill patternType="solid">
        <fgColor theme="9" tint="0.399975585192419"/>
        <bgColor indexed="64"/>
      </patternFill>
    </fill>
    <fill>
      <patternFill patternType="solid">
        <fgColor rgb="FFFFFFCC"/>
        <bgColor indexed="64"/>
      </patternFill>
    </fill>
    <fill>
      <patternFill patternType="solid">
        <fgColor rgb="FFFFCC99"/>
        <bgColor indexed="64"/>
      </patternFill>
    </fill>
    <fill>
      <patternFill patternType="solid">
        <fgColor theme="4" tint="0.599993896298105"/>
        <bgColor indexed="64"/>
      </patternFill>
    </fill>
    <fill>
      <patternFill patternType="solid">
        <fgColor rgb="FFA5A5A5"/>
        <bgColor indexed="64"/>
      </patternFill>
    </fill>
    <fill>
      <patternFill patternType="solid">
        <fgColor theme="6" tint="0.599993896298105"/>
        <bgColor indexed="64"/>
      </patternFill>
    </fill>
    <fill>
      <patternFill patternType="solid">
        <fgColor theme="4" tint="0.799981688894314"/>
        <bgColor indexed="64"/>
      </patternFill>
    </fill>
    <fill>
      <patternFill patternType="solid">
        <fgColor rgb="FFF2F2F2"/>
        <bgColor indexed="64"/>
      </patternFill>
    </fill>
    <fill>
      <patternFill patternType="solid">
        <fgColor theme="6" tint="0.799981688894314"/>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rgb="FFFFC7CE"/>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9" tint="0.799981688894314"/>
        <bgColor indexed="64"/>
      </patternFill>
    </fill>
    <fill>
      <patternFill patternType="solid">
        <fgColor theme="8" tint="0.599993896298105"/>
        <bgColor indexed="64"/>
      </patternFill>
    </fill>
    <fill>
      <patternFill patternType="solid">
        <fgColor theme="9" tint="0.599993896298105"/>
        <bgColor indexed="64"/>
      </patternFill>
    </fill>
    <fill>
      <patternFill patternType="solid">
        <fgColor rgb="FFFFEB9C"/>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theme="7"/>
        <bgColor indexed="64"/>
      </patternFill>
    </fill>
    <fill>
      <patternFill patternType="solid">
        <fgColor theme="5"/>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rgb="FFC6EFCE"/>
        <bgColor indexed="64"/>
      </patternFill>
    </fill>
    <fill>
      <patternFill patternType="solid">
        <fgColor theme="8"/>
        <bgColor indexed="64"/>
      </patternFill>
    </fill>
    <fill>
      <patternFill patternType="solid">
        <fgColor theme="6"/>
        <bgColor indexed="64"/>
      </patternFill>
    </fill>
    <fill>
      <patternFill patternType="solid">
        <fgColor theme="4"/>
        <bgColor indexed="64"/>
      </patternFill>
    </fill>
  </fills>
  <borders count="31">
    <border>
      <left/>
      <right/>
      <top/>
      <bottom/>
      <diagonal/>
    </border>
    <border>
      <left style="thin">
        <color auto="1"/>
      </left>
      <right/>
      <top/>
      <bottom style="medium">
        <color auto="1"/>
      </bottom>
      <diagonal/>
    </border>
    <border>
      <left/>
      <right/>
      <top/>
      <bottom style="medium">
        <color auto="1"/>
      </bottom>
      <diagonal/>
    </border>
    <border>
      <left style="medium">
        <color auto="1"/>
      </left>
      <right style="medium">
        <color auto="1"/>
      </right>
      <top style="medium">
        <color auto="1"/>
      </top>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bottom style="thin">
        <color auto="1"/>
      </bottom>
      <diagonal/>
    </border>
    <border>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bottom/>
      <diagonal/>
    </border>
    <border>
      <left style="thin">
        <color auto="1"/>
      </left>
      <right style="thin">
        <color auto="1"/>
      </right>
      <top/>
      <bottom/>
      <diagonal/>
    </border>
    <border>
      <left/>
      <right style="thin">
        <color auto="1"/>
      </right>
      <top/>
      <bottom style="thin">
        <color auto="1"/>
      </bottom>
      <diagonal/>
    </border>
    <border>
      <left style="thin">
        <color auto="1"/>
      </left>
      <right style="thin">
        <color auto="1"/>
      </right>
      <top/>
      <bottom style="thin">
        <color auto="1"/>
      </bottom>
      <diagonal/>
    </border>
    <border>
      <left/>
      <right style="thin">
        <color auto="1"/>
      </right>
      <top style="medium">
        <color auto="1"/>
      </top>
      <bottom/>
      <diagonal/>
    </border>
    <border>
      <left style="medium">
        <color auto="1"/>
      </left>
      <right style="thin">
        <color auto="1"/>
      </right>
      <top style="thin">
        <color auto="1"/>
      </top>
      <bottom/>
      <diagonal/>
    </border>
    <border>
      <left style="medium">
        <color auto="1"/>
      </left>
      <right style="thin">
        <color auto="1"/>
      </right>
      <top/>
      <bottom style="thin">
        <color auto="1"/>
      </bottom>
      <diagonal/>
    </border>
    <border>
      <left/>
      <right style="thin">
        <color auto="1"/>
      </right>
      <top/>
      <bottom style="medium">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top/>
      <bottom style="thin">
        <color auto="1"/>
      </bottom>
      <diagonal/>
    </border>
    <border>
      <left/>
      <right style="thin">
        <color auto="1"/>
      </right>
      <top style="thin">
        <color auto="1"/>
      </top>
      <bottom style="thin">
        <color auto="1"/>
      </bottom>
      <diagonal/>
    </border>
    <border>
      <left style="thin">
        <color auto="1"/>
      </left>
      <right/>
      <top/>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right/>
      <top/>
      <bottom style="medium">
        <color theme="4" tint="0.499984740745262"/>
      </bottom>
      <diagonal/>
    </border>
    <border>
      <left/>
      <right/>
      <top style="thin">
        <color theme="4"/>
      </top>
      <bottom style="double">
        <color theme="4"/>
      </bottom>
      <diagonal/>
    </border>
  </borders>
  <cellStyleXfs count="100">
    <xf numFmtId="0" fontId="0" fillId="0" borderId="0">
      <alignment vertical="center"/>
    </xf>
    <xf numFmtId="42" fontId="0" fillId="0" borderId="0" applyFont="0" applyFill="0" applyBorder="0" applyAlignment="0" applyProtection="0">
      <alignment vertical="center"/>
    </xf>
    <xf numFmtId="0" fontId="40" fillId="22" borderId="0" applyNumberFormat="0" applyBorder="0" applyAlignment="0" applyProtection="0">
      <alignment vertical="center"/>
    </xf>
    <xf numFmtId="0" fontId="42" fillId="16" borderId="25" applyNumberFormat="0" applyAlignment="0" applyProtection="0">
      <alignment vertical="center"/>
    </xf>
    <xf numFmtId="44" fontId="0" fillId="0" borderId="0" applyFont="0" applyFill="0" applyBorder="0" applyAlignment="0" applyProtection="0">
      <alignment vertical="center"/>
    </xf>
    <xf numFmtId="0" fontId="36" fillId="0" borderId="0">
      <alignment vertical="center"/>
    </xf>
    <xf numFmtId="0" fontId="36" fillId="0" borderId="0">
      <alignment vertical="center"/>
    </xf>
    <xf numFmtId="41" fontId="0" fillId="0" borderId="0" applyFont="0" applyFill="0" applyBorder="0" applyAlignment="0" applyProtection="0">
      <alignment vertical="center"/>
    </xf>
    <xf numFmtId="0" fontId="40" fillId="19" borderId="0" applyNumberFormat="0" applyBorder="0" applyAlignment="0" applyProtection="0">
      <alignment vertical="center"/>
    </xf>
    <xf numFmtId="0" fontId="45" fillId="25" borderId="0" applyNumberFormat="0" applyBorder="0" applyAlignment="0" applyProtection="0">
      <alignment vertical="center"/>
    </xf>
    <xf numFmtId="43" fontId="0" fillId="0" borderId="0" applyFont="0" applyFill="0" applyBorder="0" applyAlignment="0" applyProtection="0">
      <alignment vertical="center"/>
    </xf>
    <xf numFmtId="0" fontId="34" fillId="27" borderId="0" applyNumberFormat="0" applyBorder="0" applyAlignment="0" applyProtection="0">
      <alignment vertical="center"/>
    </xf>
    <xf numFmtId="0" fontId="51" fillId="0" borderId="0" applyNumberFormat="0" applyFill="0" applyBorder="0" applyAlignment="0" applyProtection="0">
      <alignment vertical="center"/>
    </xf>
    <xf numFmtId="9" fontId="0" fillId="0" borderId="0" applyFont="0" applyFill="0" applyBorder="0" applyAlignment="0" applyProtection="0">
      <alignment vertical="center"/>
    </xf>
    <xf numFmtId="0" fontId="53" fillId="0" borderId="0" applyNumberFormat="0" applyFill="0" applyBorder="0" applyAlignment="0" applyProtection="0">
      <alignment vertical="center"/>
    </xf>
    <xf numFmtId="0" fontId="54" fillId="0" borderId="0">
      <alignment vertical="center"/>
    </xf>
    <xf numFmtId="0" fontId="0" fillId="15" borderId="24" applyNumberFormat="0" applyFont="0" applyAlignment="0" applyProtection="0">
      <alignment vertical="center"/>
    </xf>
    <xf numFmtId="0" fontId="34" fillId="33" borderId="0" applyNumberFormat="0" applyBorder="0" applyAlignment="0" applyProtection="0">
      <alignment vertical="center"/>
    </xf>
    <xf numFmtId="0" fontId="50"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39" fillId="0" borderId="0"/>
    <xf numFmtId="0" fontId="41" fillId="0" borderId="0" applyNumberFormat="0" applyFill="0" applyBorder="0" applyAlignment="0" applyProtection="0">
      <alignment vertical="center"/>
    </xf>
    <xf numFmtId="0" fontId="52" fillId="0" borderId="0" applyNumberFormat="0" applyFill="0" applyBorder="0" applyAlignment="0" applyProtection="0">
      <alignment vertical="center"/>
    </xf>
    <xf numFmtId="0" fontId="36" fillId="0" borderId="0">
      <alignment vertical="center"/>
    </xf>
    <xf numFmtId="0" fontId="37" fillId="0" borderId="23" applyNumberFormat="0" applyFill="0" applyAlignment="0" applyProtection="0">
      <alignment vertical="center"/>
    </xf>
    <xf numFmtId="0" fontId="38" fillId="0" borderId="23" applyNumberFormat="0" applyFill="0" applyAlignment="0" applyProtection="0">
      <alignment vertical="center"/>
    </xf>
    <xf numFmtId="0" fontId="34" fillId="26" borderId="0" applyNumberFormat="0" applyBorder="0" applyAlignment="0" applyProtection="0">
      <alignment vertical="center"/>
    </xf>
    <xf numFmtId="0" fontId="50" fillId="0" borderId="29" applyNumberFormat="0" applyFill="0" applyAlignment="0" applyProtection="0">
      <alignment vertical="center"/>
    </xf>
    <xf numFmtId="0" fontId="34" fillId="32" borderId="0" applyNumberFormat="0" applyBorder="0" applyAlignment="0" applyProtection="0">
      <alignment vertical="center"/>
    </xf>
    <xf numFmtId="0" fontId="47" fillId="21" borderId="27" applyNumberFormat="0" applyAlignment="0" applyProtection="0">
      <alignment vertical="center"/>
    </xf>
    <xf numFmtId="0" fontId="35" fillId="0" borderId="0">
      <alignment vertical="center"/>
    </xf>
    <xf numFmtId="0" fontId="44" fillId="21" borderId="25" applyNumberFormat="0" applyAlignment="0" applyProtection="0">
      <alignment vertical="center"/>
    </xf>
    <xf numFmtId="0" fontId="43" fillId="18" borderId="26" applyNumberFormat="0" applyAlignment="0" applyProtection="0">
      <alignment vertical="center"/>
    </xf>
    <xf numFmtId="0" fontId="40" fillId="28" borderId="0" applyNumberFormat="0" applyBorder="0" applyAlignment="0" applyProtection="0">
      <alignment vertical="center"/>
    </xf>
    <xf numFmtId="0" fontId="34" fillId="35" borderId="0" applyNumberFormat="0" applyBorder="0" applyAlignment="0" applyProtection="0">
      <alignment vertical="center"/>
    </xf>
    <xf numFmtId="0" fontId="49" fillId="0" borderId="28" applyNumberFormat="0" applyFill="0" applyAlignment="0" applyProtection="0">
      <alignment vertical="center"/>
    </xf>
    <xf numFmtId="0" fontId="56" fillId="0" borderId="30" applyNumberFormat="0" applyFill="0" applyAlignment="0" applyProtection="0">
      <alignment vertical="center"/>
    </xf>
    <xf numFmtId="0" fontId="36" fillId="0" borderId="0">
      <alignment vertical="center"/>
    </xf>
    <xf numFmtId="0" fontId="57" fillId="38" borderId="0" applyNumberFormat="0" applyBorder="0" applyAlignment="0" applyProtection="0">
      <alignment vertical="center"/>
    </xf>
    <xf numFmtId="0" fontId="35" fillId="0" borderId="0">
      <alignment vertical="center"/>
    </xf>
    <xf numFmtId="0" fontId="55" fillId="31" borderId="0" applyNumberFormat="0" applyBorder="0" applyAlignment="0" applyProtection="0">
      <alignment vertical="center"/>
    </xf>
    <xf numFmtId="0" fontId="40" fillId="13" borderId="0" applyNumberFormat="0" applyBorder="0" applyAlignment="0" applyProtection="0">
      <alignment vertical="center"/>
    </xf>
    <xf numFmtId="0" fontId="34" fillId="41" borderId="0" applyNumberFormat="0" applyBorder="0" applyAlignment="0" applyProtection="0">
      <alignment vertical="center"/>
    </xf>
    <xf numFmtId="0" fontId="40" fillId="20" borderId="0" applyNumberFormat="0" applyBorder="0" applyAlignment="0" applyProtection="0">
      <alignment vertical="center"/>
    </xf>
    <xf numFmtId="0" fontId="36" fillId="0" borderId="0">
      <alignment vertical="center"/>
    </xf>
    <xf numFmtId="0" fontId="40" fillId="17" borderId="0" applyNumberFormat="0" applyBorder="0" applyAlignment="0" applyProtection="0">
      <alignment vertical="center"/>
    </xf>
    <xf numFmtId="0" fontId="40" fillId="37" borderId="0" applyNumberFormat="0" applyBorder="0" applyAlignment="0" applyProtection="0">
      <alignment vertical="center"/>
    </xf>
    <xf numFmtId="0" fontId="40" fillId="24" borderId="0" applyNumberFormat="0" applyBorder="0" applyAlignment="0" applyProtection="0">
      <alignment vertical="center"/>
    </xf>
    <xf numFmtId="0" fontId="34" fillId="40" borderId="0" applyNumberFormat="0" applyBorder="0" applyAlignment="0" applyProtection="0">
      <alignment vertical="center"/>
    </xf>
    <xf numFmtId="0" fontId="34" fillId="34" borderId="0" applyNumberFormat="0" applyBorder="0" applyAlignment="0" applyProtection="0">
      <alignment vertical="center"/>
    </xf>
    <xf numFmtId="0" fontId="40" fillId="36" borderId="0" applyNumberFormat="0" applyBorder="0" applyAlignment="0" applyProtection="0">
      <alignment vertical="center"/>
    </xf>
    <xf numFmtId="0" fontId="40" fillId="23" borderId="0" applyNumberFormat="0" applyBorder="0" applyAlignment="0" applyProtection="0">
      <alignment vertical="center"/>
    </xf>
    <xf numFmtId="0" fontId="34" fillId="39" borderId="0" applyNumberFormat="0" applyBorder="0" applyAlignment="0" applyProtection="0">
      <alignment vertical="center"/>
    </xf>
    <xf numFmtId="0" fontId="40" fillId="29" borderId="0" applyNumberFormat="0" applyBorder="0" applyAlignment="0" applyProtection="0">
      <alignment vertical="center"/>
    </xf>
    <xf numFmtId="0" fontId="34" fillId="11" borderId="0" applyNumberFormat="0" applyBorder="0" applyAlignment="0" applyProtection="0">
      <alignment vertical="center"/>
    </xf>
    <xf numFmtId="0" fontId="36" fillId="0" borderId="0">
      <alignment vertical="center"/>
    </xf>
    <xf numFmtId="0" fontId="34" fillId="12" borderId="0" applyNumberFormat="0" applyBorder="0" applyAlignment="0" applyProtection="0">
      <alignment vertical="center"/>
    </xf>
    <xf numFmtId="0" fontId="35" fillId="0" borderId="0">
      <alignment vertical="center"/>
    </xf>
    <xf numFmtId="0" fontId="40" fillId="30" borderId="0" applyNumberFormat="0" applyBorder="0" applyAlignment="0" applyProtection="0">
      <alignment vertical="center"/>
    </xf>
    <xf numFmtId="0" fontId="36" fillId="0" borderId="0">
      <alignment vertical="center"/>
    </xf>
    <xf numFmtId="0" fontId="36" fillId="0" borderId="0">
      <alignment vertical="center"/>
    </xf>
    <xf numFmtId="0" fontId="34" fillId="14" borderId="0" applyNumberFormat="0" applyBorder="0" applyAlignment="0" applyProtection="0">
      <alignment vertical="center"/>
    </xf>
    <xf numFmtId="0" fontId="36" fillId="0" borderId="0">
      <alignment vertical="center"/>
    </xf>
    <xf numFmtId="0" fontId="39" fillId="0" borderId="0"/>
    <xf numFmtId="0" fontId="36" fillId="0" borderId="0">
      <alignment vertical="center"/>
    </xf>
    <xf numFmtId="0" fontId="35" fillId="0" borderId="0">
      <alignment vertical="center"/>
    </xf>
    <xf numFmtId="0" fontId="46" fillId="0" borderId="0">
      <alignment vertical="center"/>
    </xf>
    <xf numFmtId="0" fontId="36" fillId="0" borderId="0">
      <alignment vertical="center"/>
    </xf>
    <xf numFmtId="0" fontId="46" fillId="0" borderId="0">
      <alignment vertical="center"/>
    </xf>
    <xf numFmtId="0" fontId="35" fillId="0" borderId="0">
      <alignment vertical="center"/>
    </xf>
    <xf numFmtId="0" fontId="46" fillId="0" borderId="0">
      <alignment vertical="center"/>
    </xf>
    <xf numFmtId="0" fontId="36" fillId="0" borderId="0">
      <alignment vertical="center"/>
    </xf>
    <xf numFmtId="0" fontId="36" fillId="0" borderId="0">
      <alignment vertical="center"/>
    </xf>
    <xf numFmtId="0" fontId="4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4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46" fillId="0" borderId="0">
      <alignment vertical="center"/>
    </xf>
    <xf numFmtId="0" fontId="36" fillId="0" borderId="0">
      <alignment vertical="center"/>
    </xf>
    <xf numFmtId="0" fontId="36" fillId="0" borderId="0">
      <alignment vertical="center"/>
    </xf>
    <xf numFmtId="0" fontId="54" fillId="0" borderId="0">
      <alignment vertical="center"/>
    </xf>
    <xf numFmtId="0" fontId="35" fillId="0" borderId="0">
      <alignment vertical="center"/>
    </xf>
    <xf numFmtId="0" fontId="36" fillId="0" borderId="0">
      <alignment vertical="center"/>
    </xf>
    <xf numFmtId="0" fontId="36" fillId="0" borderId="0">
      <alignment vertical="center"/>
    </xf>
    <xf numFmtId="0" fontId="58" fillId="0" borderId="0">
      <alignment vertical="center"/>
    </xf>
    <xf numFmtId="0" fontId="35" fillId="0" borderId="0"/>
    <xf numFmtId="0" fontId="39" fillId="0" borderId="0"/>
    <xf numFmtId="0" fontId="54" fillId="0" borderId="0"/>
    <xf numFmtId="0" fontId="35" fillId="0" borderId="0"/>
  </cellStyleXfs>
  <cellXfs count="222">
    <xf numFmtId="0" fontId="0" fillId="0" borderId="0" xfId="0">
      <alignment vertical="center"/>
    </xf>
    <xf numFmtId="0" fontId="0" fillId="0" borderId="0" xfId="0" applyAlignment="1">
      <alignment horizontal="center" vertical="center"/>
    </xf>
    <xf numFmtId="0" fontId="1" fillId="0" borderId="1" xfId="69" applyFont="1" applyBorder="1" applyAlignment="1">
      <alignment horizontal="left" vertical="center" wrapText="1"/>
    </xf>
    <xf numFmtId="0" fontId="1" fillId="0" borderId="2" xfId="69" applyFont="1" applyBorder="1" applyAlignment="1">
      <alignment horizontal="left" vertical="center" wrapText="1"/>
    </xf>
    <xf numFmtId="0" fontId="2" fillId="2" borderId="3" xfId="69" applyFont="1" applyFill="1" applyBorder="1" applyAlignment="1">
      <alignment horizontal="left" vertical="center" wrapText="1"/>
    </xf>
    <xf numFmtId="0" fontId="2" fillId="2" borderId="4" xfId="69" applyFont="1" applyFill="1" applyBorder="1" applyAlignment="1">
      <alignment horizontal="left" vertical="center" wrapText="1"/>
    </xf>
    <xf numFmtId="0" fontId="2" fillId="2" borderId="5" xfId="69" applyFont="1" applyFill="1" applyBorder="1" applyAlignment="1">
      <alignment horizontal="left" vertical="center" wrapText="1"/>
    </xf>
    <xf numFmtId="0" fontId="2" fillId="2" borderId="6" xfId="69" applyFont="1" applyFill="1" applyBorder="1" applyAlignment="1">
      <alignment horizontal="left" vertical="center" wrapText="1"/>
    </xf>
    <xf numFmtId="0" fontId="3" fillId="2" borderId="3" xfId="69" applyFont="1" applyFill="1" applyBorder="1" applyAlignment="1">
      <alignment horizontal="left" vertical="center" wrapText="1"/>
    </xf>
    <xf numFmtId="0" fontId="2" fillId="3" borderId="7" xfId="69" applyFont="1" applyFill="1" applyBorder="1" applyAlignment="1">
      <alignment horizontal="center" vertical="center" textRotation="255" wrapText="1"/>
    </xf>
    <xf numFmtId="0" fontId="1" fillId="0" borderId="8" xfId="69" applyFont="1" applyBorder="1" applyAlignment="1">
      <alignment horizontal="left" vertical="center" wrapText="1"/>
    </xf>
    <xf numFmtId="0" fontId="1" fillId="0" borderId="9" xfId="0" applyFont="1" applyBorder="1" applyAlignment="1">
      <alignment horizontal="center" vertical="center"/>
    </xf>
    <xf numFmtId="0" fontId="2" fillId="3" borderId="10" xfId="69" applyFont="1" applyFill="1" applyBorder="1" applyAlignment="1">
      <alignment horizontal="center" vertical="center" textRotation="255" wrapText="1"/>
    </xf>
    <xf numFmtId="0" fontId="4" fillId="0" borderId="8" xfId="69" applyFont="1" applyBorder="1" applyAlignment="1">
      <alignment horizontal="left" vertical="center" wrapText="1"/>
    </xf>
    <xf numFmtId="0" fontId="1" fillId="0" borderId="11" xfId="0" applyFont="1" applyBorder="1" applyAlignment="1">
      <alignment horizontal="center" vertical="center"/>
    </xf>
    <xf numFmtId="0" fontId="2" fillId="3" borderId="12" xfId="69" applyFont="1" applyFill="1" applyBorder="1" applyAlignment="1">
      <alignment horizontal="center" vertical="center" textRotation="255" wrapText="1"/>
    </xf>
    <xf numFmtId="0" fontId="1" fillId="0" borderId="13" xfId="0" applyFont="1" applyBorder="1" applyAlignment="1">
      <alignment horizontal="center" vertical="center"/>
    </xf>
    <xf numFmtId="0" fontId="5" fillId="3" borderId="7" xfId="69" applyFont="1" applyFill="1" applyBorder="1" applyAlignment="1">
      <alignment horizontal="center" vertical="center" textRotation="255" wrapText="1"/>
    </xf>
    <xf numFmtId="0" fontId="1" fillId="0" borderId="9" xfId="0" applyFont="1" applyFill="1" applyBorder="1" applyAlignment="1">
      <alignment horizontal="left" vertical="center"/>
    </xf>
    <xf numFmtId="0" fontId="5" fillId="3" borderId="10" xfId="69" applyFont="1" applyFill="1" applyBorder="1" applyAlignment="1">
      <alignment horizontal="center" vertical="center" textRotation="255" wrapText="1"/>
    </xf>
    <xf numFmtId="0" fontId="1" fillId="0" borderId="11" xfId="0" applyFont="1" applyFill="1" applyBorder="1" applyAlignment="1">
      <alignment horizontal="left" vertical="center"/>
    </xf>
    <xf numFmtId="0" fontId="1" fillId="0" borderId="13" xfId="0" applyFont="1" applyFill="1" applyBorder="1" applyAlignment="1">
      <alignment horizontal="left" vertical="center"/>
    </xf>
    <xf numFmtId="0" fontId="5" fillId="3" borderId="12" xfId="69" applyFont="1" applyFill="1" applyBorder="1" applyAlignment="1">
      <alignment horizontal="center" vertical="center" textRotation="255" wrapText="1"/>
    </xf>
    <xf numFmtId="0" fontId="5" fillId="3" borderId="7" xfId="69" applyFont="1" applyFill="1" applyBorder="1" applyAlignment="1">
      <alignment horizontal="left" vertical="center" textRotation="255" wrapText="1"/>
    </xf>
    <xf numFmtId="0" fontId="1" fillId="0" borderId="9" xfId="0" applyFont="1" applyBorder="1" applyAlignment="1">
      <alignment horizontal="left" vertical="center"/>
    </xf>
    <xf numFmtId="0" fontId="5" fillId="3" borderId="10" xfId="69" applyFont="1" applyFill="1" applyBorder="1" applyAlignment="1">
      <alignment horizontal="left" vertical="center" textRotation="255" wrapText="1"/>
    </xf>
    <xf numFmtId="0" fontId="1" fillId="0" borderId="11" xfId="0" applyFont="1" applyBorder="1" applyAlignment="1">
      <alignment horizontal="left" vertical="center"/>
    </xf>
    <xf numFmtId="0" fontId="5" fillId="3" borderId="0" xfId="69" applyFont="1" applyFill="1" applyBorder="1" applyAlignment="1">
      <alignment horizontal="left" vertical="center" textRotation="255" wrapText="1"/>
    </xf>
    <xf numFmtId="0" fontId="1" fillId="0" borderId="13" xfId="0" applyFont="1" applyBorder="1" applyAlignment="1">
      <alignment horizontal="left" vertical="center"/>
    </xf>
    <xf numFmtId="0" fontId="5" fillId="3" borderId="14" xfId="69" applyFont="1" applyFill="1" applyBorder="1" applyAlignment="1">
      <alignment horizontal="left" vertical="center" textRotation="255" wrapText="1"/>
    </xf>
    <xf numFmtId="0" fontId="0" fillId="0" borderId="0" xfId="0" applyAlignment="1">
      <alignment horizontal="left" vertical="center"/>
    </xf>
    <xf numFmtId="0" fontId="3" fillId="2" borderId="4" xfId="69" applyFont="1" applyFill="1" applyBorder="1" applyAlignment="1">
      <alignment horizontal="left" vertical="center" wrapText="1"/>
    </xf>
    <xf numFmtId="0" fontId="3" fillId="2" borderId="5" xfId="69" applyFont="1" applyFill="1" applyBorder="1" applyAlignment="1">
      <alignment horizontal="left" vertical="center" wrapText="1"/>
    </xf>
    <xf numFmtId="0" fontId="2" fillId="2" borderId="15" xfId="69" applyFont="1" applyFill="1" applyBorder="1" applyAlignment="1">
      <alignment horizontal="left" vertical="center" wrapText="1"/>
    </xf>
    <xf numFmtId="0" fontId="2" fillId="2" borderId="16" xfId="69" applyFont="1" applyFill="1" applyBorder="1" applyAlignment="1">
      <alignment horizontal="left" vertical="center" wrapText="1"/>
    </xf>
    <xf numFmtId="0" fontId="1" fillId="0" borderId="8" xfId="0" applyFont="1" applyBorder="1" applyAlignment="1">
      <alignment horizontal="left" vertical="center"/>
    </xf>
    <xf numFmtId="14" fontId="6" fillId="0" borderId="8" xfId="69" applyNumberFormat="1" applyFont="1" applyBorder="1" applyAlignment="1">
      <alignment horizontal="left" vertical="center" wrapText="1"/>
    </xf>
    <xf numFmtId="14" fontId="0" fillId="0" borderId="8" xfId="0" applyNumberFormat="1" applyFill="1" applyBorder="1" applyAlignment="1">
      <alignment horizontal="left" vertical="center"/>
    </xf>
    <xf numFmtId="0" fontId="0" fillId="0" borderId="8" xfId="0" applyFill="1" applyBorder="1" applyAlignment="1">
      <alignment horizontal="left" vertical="center"/>
    </xf>
    <xf numFmtId="14" fontId="0" fillId="0" borderId="0" xfId="0" applyNumberFormat="1" applyFont="1" applyAlignment="1">
      <alignment horizontal="left"/>
    </xf>
    <xf numFmtId="0" fontId="5" fillId="3" borderId="17" xfId="69" applyFont="1" applyFill="1" applyBorder="1" applyAlignment="1">
      <alignment horizontal="left" vertical="center" textRotation="255" wrapText="1"/>
    </xf>
    <xf numFmtId="0" fontId="5" fillId="3" borderId="12" xfId="69" applyFont="1" applyFill="1" applyBorder="1" applyAlignment="1">
      <alignment horizontal="left" vertical="center" textRotation="255" wrapText="1"/>
    </xf>
    <xf numFmtId="0" fontId="5" fillId="3" borderId="9" xfId="69" applyFont="1" applyFill="1" applyBorder="1" applyAlignment="1">
      <alignment horizontal="left" vertical="center" textRotation="255" wrapText="1"/>
    </xf>
    <xf numFmtId="0" fontId="5" fillId="3" borderId="11" xfId="69" applyFont="1" applyFill="1" applyBorder="1" applyAlignment="1">
      <alignment horizontal="left" vertical="center" textRotation="255" wrapText="1"/>
    </xf>
    <xf numFmtId="0" fontId="5" fillId="3" borderId="13" xfId="69" applyFont="1" applyFill="1" applyBorder="1" applyAlignment="1">
      <alignment horizontal="left" vertical="center" textRotation="255" wrapText="1"/>
    </xf>
    <xf numFmtId="0" fontId="2" fillId="3" borderId="9" xfId="69" applyFont="1" applyFill="1" applyBorder="1" applyAlignment="1">
      <alignment horizontal="left" vertical="center" wrapText="1"/>
    </xf>
    <xf numFmtId="0" fontId="2" fillId="3" borderId="11" xfId="69" applyFont="1" applyFill="1" applyBorder="1" applyAlignment="1">
      <alignment horizontal="left" vertical="center" wrapText="1"/>
    </xf>
    <xf numFmtId="0" fontId="2" fillId="3" borderId="13" xfId="69" applyFont="1" applyFill="1" applyBorder="1" applyAlignment="1">
      <alignment horizontal="left" vertical="center" wrapText="1"/>
    </xf>
    <xf numFmtId="0" fontId="2" fillId="3" borderId="18" xfId="69" applyFont="1" applyFill="1" applyBorder="1" applyAlignment="1">
      <alignment horizontal="left" vertical="center" wrapText="1"/>
    </xf>
    <xf numFmtId="0" fontId="2" fillId="3" borderId="9" xfId="69" applyFont="1" applyFill="1" applyBorder="1" applyAlignment="1">
      <alignment horizontal="left" vertical="center" textRotation="255" wrapText="1"/>
    </xf>
    <xf numFmtId="0" fontId="2" fillId="3" borderId="11" xfId="69" applyFont="1" applyFill="1" applyBorder="1" applyAlignment="1">
      <alignment horizontal="left" vertical="center" textRotation="255" wrapText="1"/>
    </xf>
    <xf numFmtId="0" fontId="2" fillId="3" borderId="7" xfId="69" applyFont="1" applyFill="1" applyBorder="1" applyAlignment="1">
      <alignment horizontal="left" vertical="center" textRotation="255" wrapText="1"/>
    </xf>
    <xf numFmtId="0" fontId="2" fillId="3" borderId="10" xfId="69" applyFont="1" applyFill="1" applyBorder="1" applyAlignment="1">
      <alignment horizontal="left" vertical="center" textRotation="255" wrapText="1"/>
    </xf>
    <xf numFmtId="0" fontId="2" fillId="3" borderId="0" xfId="69" applyFont="1" applyFill="1" applyBorder="1" applyAlignment="1">
      <alignment horizontal="left" vertical="center" textRotation="255" wrapText="1"/>
    </xf>
    <xf numFmtId="0" fontId="0" fillId="0" borderId="8" xfId="0" applyBorder="1" applyAlignment="1">
      <alignment horizontal="left" vertical="center"/>
    </xf>
    <xf numFmtId="49" fontId="0" fillId="0" borderId="0" xfId="0" applyNumberFormat="1" applyAlignment="1">
      <alignment horizontal="left" vertical="center"/>
    </xf>
    <xf numFmtId="0" fontId="1" fillId="0" borderId="0" xfId="0" applyFont="1" applyAlignment="1">
      <alignment horizontal="left" vertical="center"/>
    </xf>
    <xf numFmtId="0" fontId="7" fillId="4" borderId="0" xfId="0" applyFont="1" applyFill="1" applyAlignment="1"/>
    <xf numFmtId="0" fontId="8" fillId="4" borderId="0" xfId="0" applyFont="1" applyFill="1" applyAlignment="1"/>
    <xf numFmtId="0" fontId="9" fillId="5" borderId="18" xfId="0" applyFont="1" applyFill="1" applyBorder="1" applyAlignment="1">
      <alignment horizontal="center" vertical="center"/>
    </xf>
    <xf numFmtId="0" fontId="9" fillId="5" borderId="19" xfId="0" applyFont="1" applyFill="1" applyBorder="1" applyAlignment="1">
      <alignment horizontal="center" vertical="center"/>
    </xf>
    <xf numFmtId="0" fontId="10" fillId="3" borderId="8" xfId="0" applyFont="1" applyFill="1" applyBorder="1" applyAlignment="1">
      <alignment horizontal="center" vertical="center" wrapText="1"/>
    </xf>
    <xf numFmtId="0" fontId="10" fillId="3" borderId="8" xfId="0" applyFont="1" applyFill="1" applyBorder="1" applyAlignment="1">
      <alignment horizontal="left" vertical="center"/>
    </xf>
    <xf numFmtId="0" fontId="10" fillId="3" borderId="8" xfId="0" applyFont="1" applyFill="1" applyBorder="1" applyAlignment="1">
      <alignment horizontal="center" vertical="center"/>
    </xf>
    <xf numFmtId="0" fontId="11" fillId="0" borderId="8" xfId="0" applyFont="1" applyBorder="1" applyAlignment="1">
      <alignment horizontal="center" vertical="center" wrapText="1"/>
    </xf>
    <xf numFmtId="0" fontId="12" fillId="0" borderId="8" xfId="0" applyFont="1" applyBorder="1" applyAlignment="1">
      <alignment horizontal="left" vertical="center"/>
    </xf>
    <xf numFmtId="0" fontId="12" fillId="0" borderId="8" xfId="0" applyFont="1" applyBorder="1" applyAlignment="1">
      <alignment horizontal="center" vertical="center"/>
    </xf>
    <xf numFmtId="3" fontId="12" fillId="0" borderId="9" xfId="0" applyNumberFormat="1" applyFont="1" applyBorder="1" applyAlignment="1">
      <alignment horizontal="center" vertical="center"/>
    </xf>
    <xf numFmtId="3" fontId="12" fillId="0" borderId="8" xfId="0" applyNumberFormat="1" applyFont="1" applyBorder="1" applyAlignment="1">
      <alignment vertical="center"/>
    </xf>
    <xf numFmtId="3" fontId="12" fillId="0" borderId="11" xfId="0" applyNumberFormat="1" applyFont="1" applyBorder="1" applyAlignment="1">
      <alignment horizontal="center" vertical="center"/>
    </xf>
    <xf numFmtId="3" fontId="12" fillId="0" borderId="13" xfId="0" applyNumberFormat="1" applyFont="1" applyBorder="1" applyAlignment="1">
      <alignment horizontal="center" vertical="center"/>
    </xf>
    <xf numFmtId="3" fontId="12" fillId="0" borderId="8" xfId="0" applyNumberFormat="1" applyFont="1" applyBorder="1" applyAlignment="1">
      <alignment horizontal="center" vertical="center"/>
    </xf>
    <xf numFmtId="0" fontId="12" fillId="0" borderId="8" xfId="0" applyFont="1" applyBorder="1" applyAlignment="1">
      <alignment horizontal="left" vertical="top" wrapText="1"/>
    </xf>
    <xf numFmtId="0" fontId="13" fillId="4" borderId="8" xfId="0" applyFont="1" applyFill="1" applyBorder="1" applyAlignment="1">
      <alignment horizontal="left" vertical="center"/>
    </xf>
    <xf numFmtId="0" fontId="13" fillId="4" borderId="8" xfId="0" applyFont="1" applyFill="1" applyBorder="1" applyAlignment="1">
      <alignment horizontal="center" vertical="center"/>
    </xf>
    <xf numFmtId="3" fontId="12" fillId="0" borderId="9" xfId="0" applyNumberFormat="1" applyFont="1" applyFill="1" applyBorder="1" applyAlignment="1">
      <alignment horizontal="center" vertical="center"/>
    </xf>
    <xf numFmtId="3" fontId="13" fillId="4" borderId="8" xfId="0" applyNumberFormat="1" applyFont="1" applyFill="1" applyBorder="1" applyAlignment="1">
      <alignment horizontal="center" vertical="center"/>
    </xf>
    <xf numFmtId="3" fontId="12" fillId="0" borderId="11" xfId="0" applyNumberFormat="1" applyFont="1" applyFill="1" applyBorder="1" applyAlignment="1">
      <alignment horizontal="center" vertical="center"/>
    </xf>
    <xf numFmtId="3" fontId="12" fillId="0" borderId="9" xfId="0" applyNumberFormat="1" applyFont="1" applyFill="1" applyBorder="1" applyAlignment="1">
      <alignment horizontal="center" vertical="center" wrapText="1"/>
    </xf>
    <xf numFmtId="3" fontId="12" fillId="0" borderId="8" xfId="0" applyNumberFormat="1" applyFont="1" applyFill="1" applyBorder="1" applyAlignment="1">
      <alignment vertical="center" wrapText="1"/>
    </xf>
    <xf numFmtId="3" fontId="12" fillId="0" borderId="11" xfId="0" applyNumberFormat="1" applyFont="1" applyFill="1" applyBorder="1" applyAlignment="1">
      <alignment horizontal="center" vertical="center" wrapText="1"/>
    </xf>
    <xf numFmtId="3" fontId="12" fillId="0" borderId="13" xfId="0" applyNumberFormat="1" applyFont="1" applyFill="1" applyBorder="1" applyAlignment="1">
      <alignment horizontal="center" vertical="center"/>
    </xf>
    <xf numFmtId="3" fontId="12" fillId="0" borderId="13" xfId="0" applyNumberFormat="1" applyFont="1" applyFill="1" applyBorder="1" applyAlignment="1">
      <alignment horizontal="center" vertical="center" wrapText="1"/>
    </xf>
    <xf numFmtId="3" fontId="12" fillId="0" borderId="8" xfId="0" applyNumberFormat="1" applyFont="1" applyFill="1" applyBorder="1" applyAlignment="1">
      <alignment horizontal="center" vertical="center" wrapText="1"/>
    </xf>
    <xf numFmtId="0" fontId="9" fillId="5" borderId="20" xfId="0" applyFont="1" applyFill="1" applyBorder="1" applyAlignment="1">
      <alignment horizontal="center" vertical="center"/>
    </xf>
    <xf numFmtId="177" fontId="12" fillId="0" borderId="8" xfId="0" applyNumberFormat="1" applyFont="1" applyBorder="1" applyAlignment="1">
      <alignment horizontal="center" vertical="center"/>
    </xf>
    <xf numFmtId="0" fontId="14" fillId="5" borderId="18" xfId="0" applyFont="1" applyFill="1" applyBorder="1" applyAlignment="1">
      <alignment horizontal="center" vertical="center"/>
    </xf>
    <xf numFmtId="0" fontId="14" fillId="5" borderId="19" xfId="0" applyFont="1" applyFill="1" applyBorder="1" applyAlignment="1">
      <alignment horizontal="center" vertical="center"/>
    </xf>
    <xf numFmtId="0" fontId="14" fillId="5" borderId="21" xfId="0" applyFont="1" applyFill="1" applyBorder="1" applyAlignment="1">
      <alignment horizontal="center" vertical="center"/>
    </xf>
    <xf numFmtId="0" fontId="10" fillId="3" borderId="9" xfId="0" applyFont="1" applyFill="1" applyBorder="1" applyAlignment="1">
      <alignment horizontal="center" vertical="center" wrapText="1"/>
    </xf>
    <xf numFmtId="0" fontId="10" fillId="3" borderId="9" xfId="0" applyFont="1" applyFill="1" applyBorder="1" applyAlignment="1">
      <alignment horizontal="left" vertical="center"/>
    </xf>
    <xf numFmtId="0" fontId="10" fillId="3" borderId="9" xfId="0" applyFont="1" applyFill="1" applyBorder="1" applyAlignment="1">
      <alignment horizontal="center" vertical="center"/>
    </xf>
    <xf numFmtId="0" fontId="15" fillId="0" borderId="0" xfId="0" applyFont="1" applyAlignment="1">
      <alignment horizontal="justify" vertical="center"/>
    </xf>
    <xf numFmtId="0" fontId="10" fillId="3" borderId="13" xfId="0" applyFont="1" applyFill="1" applyBorder="1" applyAlignment="1">
      <alignment horizontal="center" vertical="center" wrapText="1"/>
    </xf>
    <xf numFmtId="0" fontId="10" fillId="3" borderId="13" xfId="0" applyFont="1" applyFill="1" applyBorder="1" applyAlignment="1">
      <alignment horizontal="left" vertical="center"/>
    </xf>
    <xf numFmtId="0" fontId="10" fillId="3" borderId="13" xfId="0" applyFont="1" applyFill="1" applyBorder="1" applyAlignment="1">
      <alignment horizontal="center" vertical="center"/>
    </xf>
    <xf numFmtId="0" fontId="11" fillId="0" borderId="9" xfId="0" applyFont="1" applyFill="1" applyBorder="1" applyAlignment="1">
      <alignment horizontal="center" vertical="center" wrapText="1"/>
    </xf>
    <xf numFmtId="0" fontId="12" fillId="0" borderId="21" xfId="0" applyFont="1" applyFill="1" applyBorder="1" applyAlignment="1">
      <alignment horizontal="left" vertical="center" wrapText="1"/>
    </xf>
    <xf numFmtId="0" fontId="12" fillId="0" borderId="8" xfId="0" applyFont="1" applyFill="1" applyBorder="1" applyAlignment="1">
      <alignment horizontal="center" vertical="center"/>
    </xf>
    <xf numFmtId="3" fontId="12" fillId="0" borderId="9" xfId="0" applyNumberFormat="1" applyFont="1" applyFill="1" applyBorder="1" applyAlignment="1">
      <alignment horizontal="left" vertical="top" wrapText="1"/>
    </xf>
    <xf numFmtId="0" fontId="11" fillId="0" borderId="11" xfId="0" applyFont="1" applyFill="1" applyBorder="1" applyAlignment="1">
      <alignment horizontal="center" vertical="center" wrapText="1"/>
    </xf>
    <xf numFmtId="3" fontId="12" fillId="0" borderId="11" xfId="0" applyNumberFormat="1" applyFont="1" applyFill="1" applyBorder="1" applyAlignment="1">
      <alignment horizontal="left" vertical="top" wrapText="1"/>
    </xf>
    <xf numFmtId="0" fontId="15" fillId="0" borderId="0" xfId="0" applyFont="1" applyAlignment="1">
      <alignment horizontal="justify" vertical="center" wrapText="1"/>
    </xf>
    <xf numFmtId="3" fontId="12" fillId="0" borderId="8" xfId="0" applyNumberFormat="1" applyFont="1" applyFill="1" applyBorder="1" applyAlignment="1">
      <alignment horizontal="center" vertical="center"/>
    </xf>
    <xf numFmtId="3" fontId="12" fillId="0" borderId="18" xfId="0" applyNumberFormat="1" applyFont="1" applyFill="1" applyBorder="1" applyAlignment="1">
      <alignment horizontal="center" vertical="center" wrapText="1"/>
    </xf>
    <xf numFmtId="0" fontId="11" fillId="0" borderId="13" xfId="0" applyFont="1" applyFill="1" applyBorder="1" applyAlignment="1">
      <alignment horizontal="center" vertical="center" wrapText="1"/>
    </xf>
    <xf numFmtId="3" fontId="12" fillId="0" borderId="13" xfId="0" applyNumberFormat="1" applyFont="1" applyFill="1" applyBorder="1" applyAlignment="1">
      <alignment horizontal="left" vertical="top" wrapText="1"/>
    </xf>
    <xf numFmtId="0" fontId="16" fillId="6" borderId="18" xfId="0" applyFont="1" applyFill="1" applyBorder="1" applyAlignment="1">
      <alignment horizontal="center"/>
    </xf>
    <xf numFmtId="0" fontId="16" fillId="6" borderId="19" xfId="0" applyFont="1" applyFill="1" applyBorder="1" applyAlignment="1">
      <alignment horizontal="center"/>
    </xf>
    <xf numFmtId="0" fontId="16" fillId="6" borderId="21" xfId="0" applyFont="1" applyFill="1" applyBorder="1" applyAlignment="1">
      <alignment horizontal="center"/>
    </xf>
    <xf numFmtId="0" fontId="15" fillId="0" borderId="8" xfId="0" applyFont="1" applyBorder="1" applyAlignment="1">
      <alignment horizontal="left" vertical="center"/>
    </xf>
    <xf numFmtId="0" fontId="17" fillId="0" borderId="18" xfId="0" applyFont="1" applyBorder="1" applyAlignment="1">
      <alignment horizontal="left" vertical="center" wrapText="1"/>
    </xf>
    <xf numFmtId="0" fontId="15" fillId="0" borderId="19" xfId="0" applyFont="1" applyBorder="1" applyAlignment="1">
      <alignment horizontal="left" vertical="center" wrapText="1"/>
    </xf>
    <xf numFmtId="0" fontId="15" fillId="0" borderId="21" xfId="0" applyFont="1" applyBorder="1" applyAlignment="1">
      <alignment horizontal="left" vertical="center" wrapText="1"/>
    </xf>
    <xf numFmtId="0" fontId="15" fillId="0" borderId="8" xfId="0" applyFont="1" applyBorder="1" applyAlignment="1">
      <alignment horizontal="left" vertical="center" wrapText="1"/>
    </xf>
    <xf numFmtId="3" fontId="12" fillId="0" borderId="9" xfId="0" applyNumberFormat="1" applyFont="1" applyBorder="1" applyAlignment="1">
      <alignment horizontal="center" vertical="center" wrapText="1"/>
    </xf>
    <xf numFmtId="3" fontId="12" fillId="0" borderId="11" xfId="0" applyNumberFormat="1" applyFont="1" applyBorder="1" applyAlignment="1">
      <alignment horizontal="center" vertical="center" wrapText="1"/>
    </xf>
    <xf numFmtId="3" fontId="12" fillId="0" borderId="13" xfId="0" applyNumberFormat="1" applyFont="1" applyBorder="1" applyAlignment="1">
      <alignment horizontal="center" vertical="center" wrapText="1"/>
    </xf>
    <xf numFmtId="0" fontId="9" fillId="5" borderId="12" xfId="0" applyFont="1" applyFill="1" applyBorder="1" applyAlignment="1">
      <alignment horizontal="center" vertical="center"/>
    </xf>
    <xf numFmtId="0" fontId="18" fillId="0" borderId="0" xfId="0" applyFont="1" applyAlignment="1">
      <alignment horizontal="left" vertical="top" wrapText="1"/>
    </xf>
    <xf numFmtId="0" fontId="18" fillId="0" borderId="0" xfId="0" applyFont="1" applyAlignment="1">
      <alignment horizontal="left" vertical="top"/>
    </xf>
    <xf numFmtId="0" fontId="0" fillId="0" borderId="0" xfId="0" applyAlignment="1"/>
    <xf numFmtId="0" fontId="0" fillId="0" borderId="0" xfId="0" applyAlignment="1">
      <alignment horizontal="center"/>
    </xf>
    <xf numFmtId="0" fontId="0" fillId="0" borderId="0" xfId="0" applyAlignment="1">
      <alignment horizontal="center" wrapText="1"/>
    </xf>
    <xf numFmtId="0" fontId="19" fillId="0" borderId="22" xfId="0" applyFont="1" applyBorder="1" applyAlignment="1">
      <alignment horizontal="center" vertical="center"/>
    </xf>
    <xf numFmtId="0" fontId="19" fillId="0" borderId="0" xfId="0" applyFont="1" applyBorder="1" applyAlignment="1">
      <alignment horizontal="center" vertical="center"/>
    </xf>
    <xf numFmtId="0" fontId="19" fillId="0" borderId="0" xfId="0" applyFont="1" applyBorder="1" applyAlignment="1">
      <alignment horizontal="center" vertical="center" wrapText="1"/>
    </xf>
    <xf numFmtId="0" fontId="20" fillId="7" borderId="8" xfId="0" applyFont="1" applyFill="1" applyBorder="1" applyAlignment="1">
      <alignment wrapText="1"/>
    </xf>
    <xf numFmtId="0" fontId="20" fillId="7" borderId="8" xfId="0" applyFont="1" applyFill="1" applyBorder="1" applyAlignment="1">
      <alignment horizontal="center" wrapText="1"/>
    </xf>
    <xf numFmtId="0" fontId="20" fillId="7" borderId="8" xfId="0" applyFont="1" applyFill="1" applyBorder="1" applyAlignment="1"/>
    <xf numFmtId="0" fontId="20" fillId="0" borderId="8" xfId="0" applyFont="1" applyBorder="1" applyAlignment="1"/>
    <xf numFmtId="0" fontId="20" fillId="0" borderId="8" xfId="0" applyFont="1" applyBorder="1" applyAlignment="1">
      <alignment horizontal="center"/>
    </xf>
    <xf numFmtId="0" fontId="20" fillId="0" borderId="8" xfId="0" applyFont="1" applyBorder="1" applyAlignment="1">
      <alignment horizontal="center" wrapText="1"/>
    </xf>
    <xf numFmtId="0" fontId="21" fillId="0" borderId="0" xfId="0" applyFont="1" applyFill="1" applyBorder="1" applyAlignment="1">
      <alignment horizontal="left" vertical="center" wrapText="1"/>
    </xf>
    <xf numFmtId="0" fontId="20" fillId="0" borderId="0" xfId="0" applyFont="1" applyFill="1">
      <alignment vertical="center"/>
    </xf>
    <xf numFmtId="0" fontId="20" fillId="8" borderId="0" xfId="0" applyFont="1" applyFill="1">
      <alignment vertical="center"/>
    </xf>
    <xf numFmtId="0" fontId="20" fillId="0" borderId="0" xfId="0" applyFont="1" applyFill="1" applyAlignment="1">
      <alignment horizontal="left" vertical="top" wrapText="1"/>
    </xf>
    <xf numFmtId="0" fontId="20" fillId="0" borderId="0" xfId="0" applyFont="1" applyFill="1" applyBorder="1" applyAlignment="1">
      <alignment horizontal="center"/>
    </xf>
    <xf numFmtId="0" fontId="22" fillId="0" borderId="0" xfId="0" applyFont="1" applyFill="1" applyAlignment="1">
      <alignment horizontal="center" vertical="center"/>
    </xf>
    <xf numFmtId="0" fontId="20" fillId="0" borderId="0" xfId="0" applyFont="1" applyFill="1" applyAlignment="1">
      <alignment horizontal="center" vertical="center"/>
    </xf>
    <xf numFmtId="0" fontId="22" fillId="0" borderId="0" xfId="0" applyFont="1" applyFill="1">
      <alignment vertical="center"/>
    </xf>
    <xf numFmtId="0" fontId="23" fillId="0" borderId="0" xfId="0" applyFont="1" applyFill="1" applyAlignment="1">
      <alignment horizontal="center"/>
    </xf>
    <xf numFmtId="0" fontId="22" fillId="0" borderId="0" xfId="0" applyFont="1" applyFill="1" applyAlignment="1">
      <alignment horizontal="center"/>
    </xf>
    <xf numFmtId="0" fontId="22" fillId="0" borderId="0" xfId="0" applyFont="1" applyFill="1" applyAlignment="1"/>
    <xf numFmtId="0" fontId="20" fillId="0" borderId="0" xfId="0" applyFont="1" applyFill="1" applyAlignment="1">
      <alignment horizontal="center"/>
    </xf>
    <xf numFmtId="0" fontId="20" fillId="0" borderId="0" xfId="0" applyFont="1" applyFill="1" applyAlignment="1"/>
    <xf numFmtId="0" fontId="24" fillId="0" borderId="0" xfId="0" applyFont="1" applyFill="1">
      <alignment vertical="center"/>
    </xf>
    <xf numFmtId="0" fontId="25" fillId="0" borderId="20" xfId="0" applyFont="1" applyFill="1" applyBorder="1" applyAlignment="1">
      <alignment horizontal="center" vertical="center"/>
    </xf>
    <xf numFmtId="0" fontId="26" fillId="9" borderId="18" xfId="0" applyFont="1" applyFill="1" applyBorder="1" applyAlignment="1">
      <alignment horizontal="center" vertical="center" wrapText="1"/>
    </xf>
    <xf numFmtId="0" fontId="27" fillId="9" borderId="8" xfId="0" applyFont="1" applyFill="1" applyBorder="1" applyAlignment="1">
      <alignment horizontal="center" vertical="center" wrapText="1"/>
    </xf>
    <xf numFmtId="0" fontId="27" fillId="9" borderId="21" xfId="0" applyFont="1" applyFill="1" applyBorder="1" applyAlignment="1">
      <alignment horizontal="center" vertical="center" wrapText="1"/>
    </xf>
    <xf numFmtId="0" fontId="26" fillId="9" borderId="8" xfId="0" applyFont="1" applyFill="1" applyBorder="1" applyAlignment="1">
      <alignment horizontal="center" vertical="center" wrapText="1"/>
    </xf>
    <xf numFmtId="0" fontId="27" fillId="9" borderId="8" xfId="0" applyNumberFormat="1" applyFont="1" applyFill="1" applyBorder="1" applyAlignment="1">
      <alignment horizontal="center" vertical="center" wrapText="1"/>
    </xf>
    <xf numFmtId="0" fontId="22" fillId="0" borderId="8" xfId="0" applyFont="1" applyFill="1" applyBorder="1" applyAlignment="1">
      <alignment horizontal="center" vertical="center"/>
    </xf>
    <xf numFmtId="0" fontId="23" fillId="0" borderId="8" xfId="67" applyFont="1" applyFill="1" applyBorder="1" applyAlignment="1">
      <alignment horizontal="center" vertical="center" wrapText="1"/>
    </xf>
    <xf numFmtId="0" fontId="23" fillId="0" borderId="8" xfId="0" applyFont="1" applyFill="1" applyBorder="1" applyAlignment="1">
      <alignment horizontal="center" vertical="center" wrapText="1"/>
    </xf>
    <xf numFmtId="0" fontId="23" fillId="0" borderId="8" xfId="55" applyNumberFormat="1" applyFont="1" applyFill="1" applyBorder="1" applyAlignment="1">
      <alignment horizontal="center" vertical="center" wrapText="1"/>
    </xf>
    <xf numFmtId="0" fontId="23" fillId="0" borderId="8" xfId="23" applyNumberFormat="1" applyFont="1" applyFill="1" applyBorder="1" applyAlignment="1">
      <alignment horizontal="center" vertical="center" wrapText="1"/>
    </xf>
    <xf numFmtId="0" fontId="23" fillId="0" borderId="8" xfId="60" applyFont="1" applyFill="1" applyBorder="1" applyAlignment="1">
      <alignment horizontal="center" vertical="center" wrapText="1"/>
    </xf>
    <xf numFmtId="0" fontId="23" fillId="0" borderId="8" xfId="90" applyNumberFormat="1" applyFont="1" applyFill="1" applyBorder="1" applyAlignment="1">
      <alignment horizontal="center" vertical="center" wrapText="1"/>
    </xf>
    <xf numFmtId="0" fontId="23" fillId="0" borderId="8" xfId="44" applyNumberFormat="1" applyFont="1" applyFill="1" applyBorder="1" applyAlignment="1">
      <alignment horizontal="center" vertical="center" wrapText="1"/>
    </xf>
    <xf numFmtId="0" fontId="23" fillId="0" borderId="8" xfId="71" applyNumberFormat="1" applyFont="1" applyFill="1" applyBorder="1" applyAlignment="1">
      <alignment horizontal="center" vertical="center" wrapText="1"/>
    </xf>
    <xf numFmtId="0" fontId="23" fillId="4" borderId="8" xfId="67" applyFont="1" applyFill="1" applyBorder="1" applyAlignment="1">
      <alignment horizontal="center" vertical="center" wrapText="1"/>
    </xf>
    <xf numFmtId="0" fontId="23" fillId="4" borderId="8" xfId="0" applyFont="1" applyFill="1" applyBorder="1" applyAlignment="1">
      <alignment horizontal="center" vertical="center" wrapText="1"/>
    </xf>
    <xf numFmtId="0" fontId="23" fillId="4" borderId="8" xfId="60" applyFont="1" applyFill="1" applyBorder="1" applyAlignment="1">
      <alignment horizontal="center" vertical="center" wrapText="1"/>
    </xf>
    <xf numFmtId="0" fontId="22" fillId="4" borderId="8" xfId="0" applyFont="1" applyFill="1" applyBorder="1" applyAlignment="1">
      <alignment horizontal="center" vertical="center" wrapText="1"/>
    </xf>
    <xf numFmtId="0" fontId="22" fillId="8" borderId="8" xfId="0" applyFont="1" applyFill="1" applyBorder="1" applyAlignment="1">
      <alignment horizontal="center" vertical="center" wrapText="1"/>
    </xf>
    <xf numFmtId="0" fontId="23" fillId="8" borderId="8" xfId="67" applyFont="1" applyFill="1" applyBorder="1" applyAlignment="1">
      <alignment horizontal="center" vertical="center" wrapText="1"/>
    </xf>
    <xf numFmtId="0" fontId="23" fillId="8" borderId="8" xfId="0" applyFont="1" applyFill="1" applyBorder="1" applyAlignment="1">
      <alignment horizontal="center" vertical="center" wrapText="1"/>
    </xf>
    <xf numFmtId="0" fontId="23" fillId="8" borderId="8" xfId="60" applyFont="1" applyFill="1" applyBorder="1" applyAlignment="1">
      <alignment horizontal="center" vertical="center" wrapText="1"/>
    </xf>
    <xf numFmtId="0" fontId="23" fillId="8" borderId="8" xfId="37" applyFont="1" applyFill="1" applyBorder="1" applyAlignment="1">
      <alignment horizontal="center" vertical="center" wrapText="1"/>
    </xf>
    <xf numFmtId="0" fontId="23" fillId="0" borderId="8" xfId="15" applyFont="1" applyFill="1" applyBorder="1" applyAlignment="1">
      <alignment horizontal="center" vertical="center" wrapText="1"/>
    </xf>
    <xf numFmtId="0" fontId="23" fillId="0" borderId="8" xfId="57" applyFont="1" applyFill="1" applyBorder="1" applyAlignment="1">
      <alignment horizontal="center" vertical="center" wrapText="1"/>
    </xf>
    <xf numFmtId="0" fontId="23" fillId="0" borderId="8" xfId="37" applyFont="1" applyFill="1" applyBorder="1" applyAlignment="1">
      <alignment horizontal="center" vertical="center" wrapText="1"/>
    </xf>
    <xf numFmtId="0" fontId="23" fillId="0" borderId="8" xfId="64" applyNumberFormat="1" applyFont="1" applyFill="1" applyBorder="1" applyAlignment="1">
      <alignment horizontal="center" vertical="center" wrapText="1"/>
    </xf>
    <xf numFmtId="0" fontId="25" fillId="0" borderId="20" xfId="0" applyFont="1" applyFill="1" applyBorder="1" applyAlignment="1">
      <alignment vertical="center"/>
    </xf>
    <xf numFmtId="0" fontId="28" fillId="0" borderId="20" xfId="0" applyFont="1" applyFill="1" applyBorder="1" applyAlignment="1">
      <alignment horizontal="center" vertical="center"/>
    </xf>
    <xf numFmtId="0" fontId="27" fillId="9" borderId="8" xfId="0" applyFont="1" applyFill="1" applyBorder="1" applyAlignment="1">
      <alignment horizontal="left" vertical="center" wrapText="1"/>
    </xf>
    <xf numFmtId="14" fontId="23" fillId="0" borderId="8" xfId="0" applyNumberFormat="1" applyFont="1" applyFill="1" applyBorder="1" applyAlignment="1">
      <alignment horizontal="center" vertical="center"/>
    </xf>
    <xf numFmtId="0" fontId="23" fillId="4" borderId="8" xfId="90" applyNumberFormat="1" applyFont="1" applyFill="1" applyBorder="1" applyAlignment="1">
      <alignment horizontal="center" vertical="center" wrapText="1"/>
    </xf>
    <xf numFmtId="0" fontId="23" fillId="4" borderId="8" xfId="71" applyNumberFormat="1" applyFont="1" applyFill="1" applyBorder="1" applyAlignment="1">
      <alignment horizontal="center" vertical="center" wrapText="1"/>
    </xf>
    <xf numFmtId="14" fontId="23" fillId="4" borderId="8" xfId="0" applyNumberFormat="1" applyFont="1" applyFill="1" applyBorder="1" applyAlignment="1">
      <alignment horizontal="center" vertical="center"/>
    </xf>
    <xf numFmtId="176" fontId="23" fillId="8" borderId="8" xfId="0" applyNumberFormat="1" applyFont="1" applyFill="1" applyBorder="1" applyAlignment="1">
      <alignment horizontal="center" vertical="center" wrapText="1"/>
    </xf>
    <xf numFmtId="176" fontId="23" fillId="4" borderId="8" xfId="0" applyNumberFormat="1" applyFont="1" applyFill="1" applyBorder="1" applyAlignment="1">
      <alignment horizontal="center" vertical="center" wrapText="1"/>
    </xf>
    <xf numFmtId="176" fontId="23" fillId="0" borderId="8" xfId="0" applyNumberFormat="1" applyFont="1" applyFill="1" applyBorder="1" applyAlignment="1">
      <alignment horizontal="center" vertical="center" wrapText="1"/>
    </xf>
    <xf numFmtId="14" fontId="22" fillId="8" borderId="8" xfId="0" applyNumberFormat="1" applyFont="1" applyFill="1" applyBorder="1" applyAlignment="1">
      <alignment horizontal="center" vertical="center" wrapText="1"/>
    </xf>
    <xf numFmtId="0" fontId="23" fillId="8" borderId="8" xfId="71" applyNumberFormat="1" applyFont="1" applyFill="1" applyBorder="1" applyAlignment="1">
      <alignment horizontal="center" vertical="center" wrapText="1"/>
    </xf>
    <xf numFmtId="0" fontId="26" fillId="10" borderId="8" xfId="0" applyFont="1" applyFill="1" applyBorder="1" applyAlignment="1">
      <alignment horizontal="left" vertical="center" wrapText="1"/>
    </xf>
    <xf numFmtId="0" fontId="22" fillId="0" borderId="8" xfId="0" applyFont="1" applyFill="1" applyBorder="1" applyAlignment="1">
      <alignment horizontal="center" vertical="center" wrapText="1"/>
    </xf>
    <xf numFmtId="0" fontId="23" fillId="0" borderId="8" xfId="62" applyNumberFormat="1" applyFont="1" applyFill="1" applyBorder="1" applyAlignment="1">
      <alignment horizontal="center" vertical="center" wrapText="1"/>
    </xf>
    <xf numFmtId="0" fontId="23" fillId="0" borderId="8" xfId="0" applyFont="1" applyFill="1" applyBorder="1" applyAlignment="1">
      <alignment horizontal="center" wrapText="1"/>
    </xf>
    <xf numFmtId="0" fontId="23" fillId="8" borderId="8" xfId="23" applyNumberFormat="1" applyFont="1" applyFill="1" applyBorder="1" applyAlignment="1">
      <alignment horizontal="center" vertical="center" wrapText="1"/>
    </xf>
    <xf numFmtId="0" fontId="23" fillId="8" borderId="8" xfId="64" applyNumberFormat="1" applyFont="1" applyFill="1" applyBorder="1" applyAlignment="1">
      <alignment horizontal="center" vertical="center" wrapText="1"/>
    </xf>
    <xf numFmtId="0" fontId="23" fillId="8" borderId="8" xfId="0" applyFont="1" applyFill="1" applyBorder="1" applyAlignment="1">
      <alignment horizontal="center" wrapText="1"/>
    </xf>
    <xf numFmtId="0" fontId="23" fillId="8" borderId="8" xfId="15" applyFont="1" applyFill="1" applyBorder="1" applyAlignment="1">
      <alignment horizontal="center" vertical="center" wrapText="1"/>
    </xf>
    <xf numFmtId="0" fontId="29" fillId="0" borderId="8" xfId="0" applyFont="1" applyFill="1" applyBorder="1" applyAlignment="1">
      <alignment horizontal="center" vertical="center" wrapText="1"/>
    </xf>
    <xf numFmtId="0" fontId="23" fillId="4" borderId="8" xfId="23" applyNumberFormat="1" applyFont="1" applyFill="1" applyBorder="1" applyAlignment="1">
      <alignment horizontal="center" vertical="center" wrapText="1"/>
    </xf>
    <xf numFmtId="0" fontId="26" fillId="10" borderId="8" xfId="0" applyFont="1" applyFill="1" applyBorder="1" applyAlignment="1">
      <alignment horizontal="center" vertical="center" wrapText="1"/>
    </xf>
    <xf numFmtId="0" fontId="23" fillId="0" borderId="8" xfId="55" applyNumberFormat="1" applyFont="1" applyFill="1" applyBorder="1" applyAlignment="1">
      <alignment horizontal="left" vertical="center" wrapText="1"/>
    </xf>
    <xf numFmtId="0" fontId="23" fillId="0" borderId="8" xfId="23" applyNumberFormat="1" applyFont="1" applyFill="1" applyBorder="1" applyAlignment="1">
      <alignment horizontal="left" vertical="center" wrapText="1"/>
    </xf>
    <xf numFmtId="0" fontId="23" fillId="0" borderId="8" xfId="62" applyNumberFormat="1" applyFont="1" applyFill="1" applyBorder="1" applyAlignment="1">
      <alignment horizontal="left" vertical="center" wrapText="1"/>
    </xf>
    <xf numFmtId="0" fontId="23" fillId="0" borderId="8" xfId="71" applyNumberFormat="1" applyFont="1" applyFill="1" applyBorder="1" applyAlignment="1">
      <alignment horizontal="left" vertical="center" wrapText="1"/>
    </xf>
    <xf numFmtId="0" fontId="23" fillId="4" borderId="8" xfId="90" applyNumberFormat="1" applyFont="1" applyFill="1" applyBorder="1" applyAlignment="1">
      <alignment horizontal="left" vertical="center" wrapText="1"/>
    </xf>
    <xf numFmtId="0" fontId="23" fillId="8" borderId="8" xfId="90" applyNumberFormat="1" applyFont="1" applyFill="1" applyBorder="1" applyAlignment="1">
      <alignment horizontal="left" vertical="center" wrapText="1"/>
    </xf>
    <xf numFmtId="0" fontId="23" fillId="0" borderId="8" xfId="90" applyNumberFormat="1" applyFont="1" applyFill="1" applyBorder="1" applyAlignment="1">
      <alignment horizontal="left" vertical="center" wrapText="1"/>
    </xf>
    <xf numFmtId="0" fontId="23" fillId="8" borderId="8" xfId="23" applyNumberFormat="1" applyFont="1" applyFill="1" applyBorder="1" applyAlignment="1">
      <alignment horizontal="left" vertical="center" wrapText="1"/>
    </xf>
    <xf numFmtId="0" fontId="30" fillId="0" borderId="8" xfId="12" applyNumberFormat="1" applyFont="1" applyFill="1" applyBorder="1" applyAlignment="1" applyProtection="1">
      <alignment horizontal="left" vertical="center" wrapText="1"/>
    </xf>
    <xf numFmtId="0" fontId="23" fillId="0" borderId="8" xfId="64" applyNumberFormat="1" applyFont="1" applyFill="1" applyBorder="1" applyAlignment="1">
      <alignment horizontal="left" vertical="center" wrapText="1"/>
    </xf>
    <xf numFmtId="0" fontId="23" fillId="0" borderId="8" xfId="0" applyFont="1" applyFill="1" applyBorder="1" applyAlignment="1">
      <alignment horizontal="center" vertical="top"/>
    </xf>
    <xf numFmtId="0" fontId="22" fillId="0" borderId="0" xfId="0" applyFont="1" applyFill="1" applyAlignment="1">
      <alignment horizontal="left" vertical="top" wrapText="1"/>
    </xf>
    <xf numFmtId="178" fontId="23" fillId="0" borderId="8" xfId="0" applyNumberFormat="1" applyFont="1" applyFill="1" applyBorder="1" applyAlignment="1">
      <alignment horizontal="center" vertical="center" wrapText="1"/>
    </xf>
    <xf numFmtId="0" fontId="20" fillId="0" borderId="0" xfId="0" applyFont="1" applyFill="1" applyAlignment="1">
      <alignment horizontal="center" vertical="center" wrapText="1"/>
    </xf>
    <xf numFmtId="0" fontId="23" fillId="0" borderId="8" xfId="0" applyFont="1" applyFill="1" applyBorder="1" applyAlignment="1">
      <alignment horizontal="left" vertical="center" wrapText="1"/>
    </xf>
    <xf numFmtId="0" fontId="22" fillId="0" borderId="8" xfId="0" applyFont="1" applyFill="1" applyBorder="1" applyAlignment="1">
      <alignment horizontal="left" vertical="center" wrapText="1"/>
    </xf>
    <xf numFmtId="0" fontId="31" fillId="0" borderId="0" xfId="0" applyFont="1" applyAlignment="1">
      <alignment horizontal="justify" vertical="center"/>
    </xf>
    <xf numFmtId="0" fontId="32" fillId="0" borderId="0" xfId="0" applyFont="1" applyAlignment="1">
      <alignment horizontal="left" vertical="center"/>
    </xf>
    <xf numFmtId="0" fontId="33" fillId="0" borderId="0" xfId="0" applyFont="1" applyAlignment="1">
      <alignment horizontal="left" vertical="center"/>
    </xf>
    <xf numFmtId="0" fontId="22" fillId="0" borderId="0" xfId="0" applyFont="1" applyAlignment="1">
      <alignment horizontal="justify" vertical="center"/>
    </xf>
    <xf numFmtId="0" fontId="22" fillId="0" borderId="8" xfId="0" applyFont="1" applyBorder="1" applyAlignment="1">
      <alignment horizontal="justify" vertical="center" wrapText="1"/>
    </xf>
    <xf numFmtId="0" fontId="29" fillId="0" borderId="8" xfId="0" applyFont="1" applyBorder="1" applyAlignment="1">
      <alignment horizontal="justify" vertical="center" wrapText="1"/>
    </xf>
    <xf numFmtId="0" fontId="32" fillId="0" borderId="0" xfId="0" applyFont="1" applyAlignment="1">
      <alignment horizontal="justify" vertical="center"/>
    </xf>
    <xf numFmtId="0" fontId="33" fillId="0" borderId="0" xfId="0" applyFont="1" applyAlignment="1">
      <alignment horizontal="justify" vertical="center"/>
    </xf>
    <xf numFmtId="0" fontId="23" fillId="0" borderId="8" xfId="0" applyFont="1" applyFill="1" applyBorder="1" applyAlignment="1" quotePrefix="1">
      <alignment horizontal="center" vertical="center" wrapText="1"/>
    </xf>
  </cellXfs>
  <cellStyles count="100">
    <cellStyle name="常规" xfId="0" builtinId="0"/>
    <cellStyle name="货币[0]" xfId="1" builtinId="7"/>
    <cellStyle name="20% - 强调文字颜色 3" xfId="2" builtinId="38"/>
    <cellStyle name="输入" xfId="3" builtinId="20"/>
    <cellStyle name="货币" xfId="4" builtinId="4"/>
    <cellStyle name="常规 2 11" xfId="5"/>
    <cellStyle name="常规 2 31" xfId="6"/>
    <cellStyle name="千位分隔[0]" xfId="7" builtinId="6"/>
    <cellStyle name="40% - 强调文字颜色 3" xfId="8" builtinId="39"/>
    <cellStyle name="差" xfId="9" builtinId="27"/>
    <cellStyle name="千位分隔" xfId="10" builtinId="3"/>
    <cellStyle name="60% - 强调文字颜色 3" xfId="11" builtinId="40"/>
    <cellStyle name="超链接" xfId="12" builtinId="8"/>
    <cellStyle name="百分比" xfId="13" builtinId="5"/>
    <cellStyle name="已访问的超链接" xfId="14" builtinId="9"/>
    <cellStyle name="常规 6" xfId="15"/>
    <cellStyle name="注释" xfId="16" builtinId="10"/>
    <cellStyle name="60% - 强调文字颜色 2" xfId="17" builtinId="36"/>
    <cellStyle name="标题 4" xfId="18" builtinId="19"/>
    <cellStyle name="警告文本" xfId="19" builtinId="11"/>
    <cellStyle name="_ET_STYLE_NoName_00_" xfId="20"/>
    <cellStyle name="标题" xfId="21" builtinId="15"/>
    <cellStyle name="解释性文本" xfId="22" builtinId="53"/>
    <cellStyle name="常规 2 13 2 2 2" xfId="23"/>
    <cellStyle name="标题 1" xfId="24" builtinId="16"/>
    <cellStyle name="标题 2" xfId="25" builtinId="17"/>
    <cellStyle name="60% - 强调文字颜色 1" xfId="26" builtinId="32"/>
    <cellStyle name="标题 3" xfId="27" builtinId="18"/>
    <cellStyle name="60% - 强调文字颜色 4" xfId="28" builtinId="44"/>
    <cellStyle name="输出" xfId="29" builtinId="21"/>
    <cellStyle name="常规 26" xfId="30"/>
    <cellStyle name="计算" xfId="31" builtinId="22"/>
    <cellStyle name="检查单元格" xfId="32" builtinId="23"/>
    <cellStyle name="20% - 强调文字颜色 6" xfId="33" builtinId="50"/>
    <cellStyle name="强调文字颜色 2" xfId="34" builtinId="33"/>
    <cellStyle name="链接单元格" xfId="35" builtinId="24"/>
    <cellStyle name="汇总" xfId="36" builtinId="25"/>
    <cellStyle name="常规 2 10 2 2 2 2 2" xfId="37"/>
    <cellStyle name="好" xfId="38" builtinId="26"/>
    <cellStyle name="常规 16" xfId="39"/>
    <cellStyle name="适中" xfId="40" builtinId="28"/>
    <cellStyle name="20% - 强调文字颜色 5" xfId="41" builtinId="46"/>
    <cellStyle name="强调文字颜色 1" xfId="42" builtinId="29"/>
    <cellStyle name="20% - 强调文字颜色 1" xfId="43" builtinId="30"/>
    <cellStyle name="常规 2 8 2 2 2" xfId="44"/>
    <cellStyle name="40% - 强调文字颜色 1" xfId="45" builtinId="31"/>
    <cellStyle name="20% - 强调文字颜色 2" xfId="46" builtinId="34"/>
    <cellStyle name="40% - 强调文字颜色 2" xfId="47" builtinId="35"/>
    <cellStyle name="强调文字颜色 3" xfId="48" builtinId="37"/>
    <cellStyle name="强调文字颜色 4" xfId="49" builtinId="41"/>
    <cellStyle name="20% - 强调文字颜色 4" xfId="50" builtinId="42"/>
    <cellStyle name="40% - 强调文字颜色 4" xfId="51" builtinId="43"/>
    <cellStyle name="强调文字颜色 5" xfId="52" builtinId="45"/>
    <cellStyle name="40% - 强调文字颜色 5" xfId="53" builtinId="47"/>
    <cellStyle name="60% - 强调文字颜色 5" xfId="54" builtinId="48"/>
    <cellStyle name="常规 2 12 2 2 2" xfId="55"/>
    <cellStyle name="强调文字颜色 6" xfId="56" builtinId="49"/>
    <cellStyle name="常规 16 2" xfId="57"/>
    <cellStyle name="40% - 强调文字颜色 6" xfId="58" builtinId="51"/>
    <cellStyle name="常规 2 10" xfId="59"/>
    <cellStyle name="常规 16 2 2" xfId="60"/>
    <cellStyle name="60% - 强调文字颜色 6" xfId="61" builtinId="52"/>
    <cellStyle name="常规 2 7 2 2 2" xfId="62"/>
    <cellStyle name="Normal_Copy of 体育中心体育场音响系统报价(EVtongji清单)10 29-3" xfId="63"/>
    <cellStyle name="常规 2 15 2 2" xfId="64"/>
    <cellStyle name="常规 13" xfId="65"/>
    <cellStyle name="常规 2 7 2" xfId="66"/>
    <cellStyle name="常规 16 2 2 2 2" xfId="67"/>
    <cellStyle name="常规 2 11 2" xfId="68"/>
    <cellStyle name="常规 2" xfId="69"/>
    <cellStyle name="常规 2 10 2" xfId="70"/>
    <cellStyle name="常规 2 14 2 2 2" xfId="71"/>
    <cellStyle name="常规 2 20" xfId="72"/>
    <cellStyle name="常规 2 15" xfId="73"/>
    <cellStyle name="常规 2 19" xfId="74"/>
    <cellStyle name="常规 2 19 2 2 2" xfId="75"/>
    <cellStyle name="常规 2 2" xfId="76"/>
    <cellStyle name="常规 2 2 2" xfId="77"/>
    <cellStyle name="常规 2 2 2 2" xfId="78"/>
    <cellStyle name="常规 2 20 2" xfId="79"/>
    <cellStyle name="常规 2 22" xfId="80"/>
    <cellStyle name="常规 2 22 2 2 2" xfId="81"/>
    <cellStyle name="常规 2 9 2" xfId="82"/>
    <cellStyle name="常规 2 3" xfId="83"/>
    <cellStyle name="常规 2 6" xfId="84"/>
    <cellStyle name="常规 2 6 2" xfId="85"/>
    <cellStyle name="常规 2 7" xfId="86"/>
    <cellStyle name="常规 2 8" xfId="87"/>
    <cellStyle name="常规 2 8 2" xfId="88"/>
    <cellStyle name="常规 2 9" xfId="89"/>
    <cellStyle name="常规 2 9 2 2 2" xfId="90"/>
    <cellStyle name="常规 28" xfId="91"/>
    <cellStyle name="常规 3" xfId="92"/>
    <cellStyle name="常规 3 2" xfId="93"/>
    <cellStyle name="常规 3 2 3 2 2 2" xfId="94"/>
    <cellStyle name="常规 4" xfId="95"/>
    <cellStyle name="常规 5" xfId="96"/>
    <cellStyle name="常规 5 3" xfId="97"/>
    <cellStyle name="常规 6 3" xfId="98"/>
    <cellStyle name="常规 7" xfId="99"/>
  </cellStyles>
  <tableStyles count="0" defaultTableStyle="TableStyleMedium2"/>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CCE8C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B2:C49"/>
  <sheetViews>
    <sheetView topLeftCell="A16" workbookViewId="0">
      <selection activeCell="B15" sqref="B15"/>
    </sheetView>
  </sheetViews>
  <sheetFormatPr defaultColWidth="9" defaultRowHeight="13.5" outlineLevelCol="2"/>
  <cols>
    <col min="2" max="2" width="34.25" customWidth="1"/>
    <col min="3" max="3" width="78" customWidth="1"/>
  </cols>
  <sheetData>
    <row r="2" ht="18" spans="2:2">
      <c r="B2" s="214" t="s">
        <v>0</v>
      </c>
    </row>
    <row r="3" ht="18" spans="2:2">
      <c r="B3" s="214"/>
    </row>
    <row r="4" ht="16.5" spans="2:3">
      <c r="B4" s="215" t="s">
        <v>1</v>
      </c>
      <c r="C4" s="215"/>
    </row>
    <row r="5" ht="16.5" spans="2:3">
      <c r="B5" s="216" t="s">
        <v>2</v>
      </c>
      <c r="C5" s="216"/>
    </row>
    <row r="6" ht="16.5" spans="2:3">
      <c r="B6" s="216" t="s">
        <v>3</v>
      </c>
      <c r="C6" s="216"/>
    </row>
    <row r="7" ht="14.25" spans="2:2">
      <c r="B7" s="217"/>
    </row>
    <row r="8" ht="14.25" spans="2:3">
      <c r="B8" s="218" t="s">
        <v>4</v>
      </c>
      <c r="C8" s="218" t="s">
        <v>5</v>
      </c>
    </row>
    <row r="9" ht="14.25" spans="2:3">
      <c r="B9" s="218" t="s">
        <v>6</v>
      </c>
      <c r="C9" s="218" t="s">
        <v>7</v>
      </c>
    </row>
    <row r="10" ht="14.25" spans="2:3">
      <c r="B10" s="218" t="s">
        <v>8</v>
      </c>
      <c r="C10" s="218" t="s">
        <v>9</v>
      </c>
    </row>
    <row r="11" ht="14.25" spans="2:3">
      <c r="B11" s="218" t="s">
        <v>10</v>
      </c>
      <c r="C11" s="218" t="s">
        <v>11</v>
      </c>
    </row>
    <row r="12" ht="14.25" spans="2:3">
      <c r="B12" s="218" t="s">
        <v>12</v>
      </c>
      <c r="C12" s="218" t="s">
        <v>13</v>
      </c>
    </row>
    <row r="13" ht="14.25" spans="2:3">
      <c r="B13" s="218" t="s">
        <v>14</v>
      </c>
      <c r="C13" s="218" t="s">
        <v>15</v>
      </c>
    </row>
    <row r="14" ht="14.25" spans="2:3">
      <c r="B14" s="218" t="s">
        <v>16</v>
      </c>
      <c r="C14" s="218" t="s">
        <v>15</v>
      </c>
    </row>
    <row r="15" ht="14.25" spans="2:3">
      <c r="B15" s="218" t="s">
        <v>17</v>
      </c>
      <c r="C15" s="218" t="s">
        <v>15</v>
      </c>
    </row>
    <row r="16" ht="14.25" spans="2:3">
      <c r="B16" s="218" t="s">
        <v>18</v>
      </c>
      <c r="C16" s="218" t="s">
        <v>19</v>
      </c>
    </row>
    <row r="17" ht="14.25" spans="2:3">
      <c r="B17" s="218" t="s">
        <v>20</v>
      </c>
      <c r="C17" s="218" t="s">
        <v>21</v>
      </c>
    </row>
    <row r="18" ht="14.25" spans="2:3">
      <c r="B18" s="218" t="s">
        <v>22</v>
      </c>
      <c r="C18" s="218" t="s">
        <v>23</v>
      </c>
    </row>
    <row r="19" ht="14.25" spans="2:3">
      <c r="B19" s="218" t="s">
        <v>24</v>
      </c>
      <c r="C19" s="218" t="s">
        <v>25</v>
      </c>
    </row>
    <row r="20" ht="14.25" spans="2:3">
      <c r="B20" s="218" t="s">
        <v>26</v>
      </c>
      <c r="C20" s="218" t="s">
        <v>27</v>
      </c>
    </row>
    <row r="21" ht="14.25" spans="2:3">
      <c r="B21" s="219"/>
      <c r="C21" s="218" t="s">
        <v>28</v>
      </c>
    </row>
    <row r="22" ht="14.25" spans="2:3">
      <c r="B22" s="218" t="s">
        <v>29</v>
      </c>
      <c r="C22" s="218" t="s">
        <v>30</v>
      </c>
    </row>
    <row r="23" ht="14.25" spans="2:3">
      <c r="B23" s="218" t="s">
        <v>31</v>
      </c>
      <c r="C23" s="218" t="s">
        <v>32</v>
      </c>
    </row>
    <row r="24" ht="14.25" spans="2:3">
      <c r="B24" s="218" t="s">
        <v>33</v>
      </c>
      <c r="C24" s="218" t="s">
        <v>34</v>
      </c>
    </row>
    <row r="25" ht="14.25" spans="2:3">
      <c r="B25" s="218" t="s">
        <v>35</v>
      </c>
      <c r="C25" s="218" t="s">
        <v>36</v>
      </c>
    </row>
    <row r="26" ht="14.25" spans="2:3">
      <c r="B26" s="218" t="s">
        <v>37</v>
      </c>
      <c r="C26" s="218" t="s">
        <v>38</v>
      </c>
    </row>
    <row r="27" ht="14.25" spans="2:3">
      <c r="B27" s="218" t="s">
        <v>39</v>
      </c>
      <c r="C27" s="218" t="s">
        <v>40</v>
      </c>
    </row>
    <row r="28" ht="14.25" spans="2:3">
      <c r="B28" s="218" t="s">
        <v>41</v>
      </c>
      <c r="C28" s="218" t="s">
        <v>42</v>
      </c>
    </row>
    <row r="29" ht="14.25" spans="2:3">
      <c r="B29" s="218" t="s">
        <v>43</v>
      </c>
      <c r="C29" s="218" t="s">
        <v>44</v>
      </c>
    </row>
    <row r="30" ht="28.5" spans="2:3">
      <c r="B30" s="218" t="s">
        <v>45</v>
      </c>
      <c r="C30" s="218" t="s">
        <v>46</v>
      </c>
    </row>
    <row r="31" ht="14.25" spans="2:3">
      <c r="B31" s="218" t="s">
        <v>47</v>
      </c>
      <c r="C31" s="218" t="s">
        <v>48</v>
      </c>
    </row>
    <row r="32" ht="14.25" spans="2:3">
      <c r="B32" s="218" t="s">
        <v>49</v>
      </c>
      <c r="C32" s="218" t="s">
        <v>50</v>
      </c>
    </row>
    <row r="33" ht="14.25" spans="2:3">
      <c r="B33" s="218" t="s">
        <v>51</v>
      </c>
      <c r="C33" s="218" t="s">
        <v>52</v>
      </c>
    </row>
    <row r="34" ht="14.25" spans="2:3">
      <c r="B34" s="218" t="s">
        <v>53</v>
      </c>
      <c r="C34" s="218" t="s">
        <v>54</v>
      </c>
    </row>
    <row r="35" ht="14.25" spans="2:3">
      <c r="B35" s="218" t="s">
        <v>55</v>
      </c>
      <c r="C35" s="218" t="s">
        <v>56</v>
      </c>
    </row>
    <row r="36" ht="14.25" spans="2:2">
      <c r="B36" s="217"/>
    </row>
    <row r="37" ht="16.5" spans="2:2">
      <c r="B37" s="220" t="s">
        <v>57</v>
      </c>
    </row>
    <row r="38" ht="16.5" spans="2:2">
      <c r="B38" s="221" t="s">
        <v>58</v>
      </c>
    </row>
    <row r="39" ht="14.25" spans="2:2">
      <c r="B39" s="217"/>
    </row>
    <row r="40" ht="14.25" spans="2:3">
      <c r="B40" s="218" t="s">
        <v>4</v>
      </c>
      <c r="C40" s="218" t="s">
        <v>5</v>
      </c>
    </row>
    <row r="41" ht="14.25" spans="2:3">
      <c r="B41" s="218" t="s">
        <v>6</v>
      </c>
      <c r="C41" s="218" t="s">
        <v>7</v>
      </c>
    </row>
    <row r="42" ht="14.25" spans="2:3">
      <c r="B42" s="218" t="s">
        <v>59</v>
      </c>
      <c r="C42" s="218" t="s">
        <v>60</v>
      </c>
    </row>
    <row r="43" ht="14.25" spans="2:3">
      <c r="B43" s="218" t="s">
        <v>61</v>
      </c>
      <c r="C43" s="218" t="s">
        <v>62</v>
      </c>
    </row>
    <row r="44" ht="14.25" spans="2:3">
      <c r="B44" s="218" t="s">
        <v>63</v>
      </c>
      <c r="C44" s="218" t="s">
        <v>64</v>
      </c>
    </row>
    <row r="45" ht="14.25" spans="2:3">
      <c r="B45" s="218" t="s">
        <v>65</v>
      </c>
      <c r="C45" s="218" t="s">
        <v>66</v>
      </c>
    </row>
    <row r="46" ht="14.25" spans="2:3">
      <c r="B46" s="218" t="s">
        <v>67</v>
      </c>
      <c r="C46" s="218" t="s">
        <v>68</v>
      </c>
    </row>
    <row r="47" ht="14.25" spans="2:3">
      <c r="B47" s="218" t="s">
        <v>69</v>
      </c>
      <c r="C47" s="218" t="s">
        <v>70</v>
      </c>
    </row>
    <row r="48" ht="14.25" spans="2:3">
      <c r="B48" s="218" t="s">
        <v>71</v>
      </c>
      <c r="C48" s="218" t="s">
        <v>72</v>
      </c>
    </row>
    <row r="49" ht="14.25" spans="2:2">
      <c r="B49" s="217"/>
    </row>
  </sheetData>
  <mergeCells count="4">
    <mergeCell ref="B4:C4"/>
    <mergeCell ref="B5:C5"/>
    <mergeCell ref="B6:C6"/>
    <mergeCell ref="B20:B21"/>
  </mergeCells>
  <pageMargins left="0.699305555555556" right="0.699305555555556"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AF106"/>
  <sheetViews>
    <sheetView zoomScale="85" zoomScaleNormal="85" topLeftCell="A25" workbookViewId="0">
      <pane xSplit="5" topLeftCell="S1" activePane="topRight" state="frozen"/>
      <selection/>
      <selection pane="topRight" activeCell="Y5" sqref="Y5"/>
    </sheetView>
  </sheetViews>
  <sheetFormatPr defaultColWidth="9" defaultRowHeight="20.1" customHeight="1"/>
  <cols>
    <col min="1" max="1" width="5.875" style="134" customWidth="1"/>
    <col min="2" max="2" width="15.125" style="137" customWidth="1"/>
    <col min="3" max="3" width="12.75" style="138" customWidth="1"/>
    <col min="4" max="4" width="9.875" style="138" customWidth="1"/>
    <col min="5" max="5" width="24.875" style="139" customWidth="1"/>
    <col min="6" max="6" width="11.25" style="140" customWidth="1"/>
    <col min="7" max="7" width="26.875" style="140" customWidth="1"/>
    <col min="8" max="8" width="14.125" style="140" customWidth="1"/>
    <col min="9" max="10" width="19.625" style="140" customWidth="1"/>
    <col min="11" max="11" width="9" style="141"/>
    <col min="12" max="12" width="9" style="142"/>
    <col min="13" max="13" width="12.875" style="140" customWidth="1"/>
    <col min="14" max="14" width="9" style="140"/>
    <col min="15" max="15" width="12.75" style="138" customWidth="1"/>
    <col min="16" max="16" width="17" style="143" customWidth="1"/>
    <col min="17" max="17" width="9.875" style="143" customWidth="1"/>
    <col min="18" max="18" width="11.125" style="140" customWidth="1"/>
    <col min="19" max="19" width="11.625" style="144" customWidth="1"/>
    <col min="20" max="20" width="9" style="139"/>
    <col min="21" max="21" width="11.625" style="144" customWidth="1"/>
    <col min="22" max="22" width="9.125" style="144" customWidth="1"/>
    <col min="23" max="23" width="11.625" style="145" customWidth="1"/>
    <col min="24" max="24" width="11" style="139" customWidth="1"/>
    <col min="25" max="25" width="11.75" style="139" customWidth="1"/>
    <col min="26" max="26" width="9.75" style="134" customWidth="1"/>
    <col min="27" max="27" width="20.5" style="139" customWidth="1"/>
    <col min="28" max="28" width="29.5" style="139" customWidth="1"/>
    <col min="29" max="29" width="14.125" style="146"/>
    <col min="30" max="16382" width="9" style="134"/>
  </cols>
  <sheetData>
    <row r="1" ht="63" customHeight="1" spans="1:15">
      <c r="A1" s="147" t="s">
        <v>73</v>
      </c>
      <c r="B1" s="147"/>
      <c r="C1" s="147"/>
      <c r="D1" s="147"/>
      <c r="E1" s="147"/>
      <c r="F1" s="147"/>
      <c r="G1" s="147"/>
      <c r="H1" s="147"/>
      <c r="I1" s="147"/>
      <c r="J1" s="175"/>
      <c r="K1" s="176"/>
      <c r="L1" s="147"/>
      <c r="M1" s="175"/>
      <c r="N1" s="175"/>
      <c r="O1" s="147"/>
    </row>
    <row r="2" s="133" customFormat="1" ht="53.25" customHeight="1" spans="1:29">
      <c r="A2" s="148" t="s">
        <v>74</v>
      </c>
      <c r="B2" s="149" t="s">
        <v>4</v>
      </c>
      <c r="C2" s="150" t="s">
        <v>75</v>
      </c>
      <c r="D2" s="149" t="s">
        <v>76</v>
      </c>
      <c r="E2" s="151" t="s">
        <v>59</v>
      </c>
      <c r="F2" s="149" t="s">
        <v>77</v>
      </c>
      <c r="G2" s="152" t="s">
        <v>14</v>
      </c>
      <c r="H2" s="152" t="s">
        <v>16</v>
      </c>
      <c r="I2" s="152" t="s">
        <v>78</v>
      </c>
      <c r="J2" s="152" t="s">
        <v>18</v>
      </c>
      <c r="K2" s="149" t="s">
        <v>79</v>
      </c>
      <c r="L2" s="149" t="s">
        <v>80</v>
      </c>
      <c r="M2" s="149" t="s">
        <v>81</v>
      </c>
      <c r="N2" s="149" t="s">
        <v>82</v>
      </c>
      <c r="O2" s="177" t="s">
        <v>83</v>
      </c>
      <c r="P2" s="149" t="s">
        <v>84</v>
      </c>
      <c r="Q2" s="149" t="s">
        <v>85</v>
      </c>
      <c r="R2" s="177" t="s">
        <v>86</v>
      </c>
      <c r="S2" s="149" t="s">
        <v>87</v>
      </c>
      <c r="T2" s="149" t="s">
        <v>39</v>
      </c>
      <c r="U2" s="149" t="s">
        <v>88</v>
      </c>
      <c r="V2" s="149" t="s">
        <v>89</v>
      </c>
      <c r="W2" s="149" t="s">
        <v>90</v>
      </c>
      <c r="X2" s="187" t="s">
        <v>47</v>
      </c>
      <c r="Y2" s="197" t="s">
        <v>49</v>
      </c>
      <c r="Z2" s="187" t="s">
        <v>51</v>
      </c>
      <c r="AA2" s="187" t="s">
        <v>53</v>
      </c>
      <c r="AB2" s="197" t="s">
        <v>55</v>
      </c>
      <c r="AC2" s="197" t="s">
        <v>91</v>
      </c>
    </row>
    <row r="3" customHeight="1" spans="1:29">
      <c r="A3" s="153">
        <v>1</v>
      </c>
      <c r="B3" s="154" t="s">
        <v>92</v>
      </c>
      <c r="C3" s="155" t="s">
        <v>93</v>
      </c>
      <c r="D3" s="155" t="s">
        <v>94</v>
      </c>
      <c r="E3" s="156" t="s">
        <v>95</v>
      </c>
      <c r="F3" s="156" t="s">
        <v>96</v>
      </c>
      <c r="G3" s="155" t="s">
        <v>97</v>
      </c>
      <c r="H3" s="156" t="s">
        <v>98</v>
      </c>
      <c r="I3" s="156" t="s">
        <v>97</v>
      </c>
      <c r="J3" s="155" t="s">
        <v>99</v>
      </c>
      <c r="K3" s="155" t="s">
        <v>100</v>
      </c>
      <c r="L3" s="155" t="s">
        <v>101</v>
      </c>
      <c r="M3" s="155" t="s">
        <v>102</v>
      </c>
      <c r="N3" s="156" t="s">
        <v>103</v>
      </c>
      <c r="O3" s="178">
        <v>42489</v>
      </c>
      <c r="P3" s="155">
        <v>23.7</v>
      </c>
      <c r="Q3" s="156">
        <v>21</v>
      </c>
      <c r="R3" s="155">
        <v>39</v>
      </c>
      <c r="S3" s="155">
        <v>468</v>
      </c>
      <c r="T3" s="155" t="s">
        <v>104</v>
      </c>
      <c r="U3" s="155">
        <v>100</v>
      </c>
      <c r="V3" s="155">
        <v>200</v>
      </c>
      <c r="W3" s="155" t="s">
        <v>105</v>
      </c>
      <c r="X3" s="188" t="s">
        <v>106</v>
      </c>
      <c r="Y3" s="188" t="s">
        <v>107</v>
      </c>
      <c r="Z3" s="188" t="s">
        <v>108</v>
      </c>
      <c r="AA3" s="188">
        <v>10.5</v>
      </c>
      <c r="AB3" s="188" t="s">
        <v>109</v>
      </c>
      <c r="AC3" s="198"/>
    </row>
    <row r="4" customHeight="1" spans="1:29">
      <c r="A4" s="153">
        <v>2</v>
      </c>
      <c r="B4" s="154" t="s">
        <v>92</v>
      </c>
      <c r="C4" s="155" t="s">
        <v>93</v>
      </c>
      <c r="D4" s="155" t="s">
        <v>94</v>
      </c>
      <c r="E4" s="157" t="s">
        <v>110</v>
      </c>
      <c r="F4" s="157" t="s">
        <v>111</v>
      </c>
      <c r="G4" s="155" t="s">
        <v>112</v>
      </c>
      <c r="H4" s="156" t="s">
        <v>113</v>
      </c>
      <c r="I4" s="157" t="s">
        <v>112</v>
      </c>
      <c r="J4" s="155" t="s">
        <v>114</v>
      </c>
      <c r="K4" s="155" t="s">
        <v>100</v>
      </c>
      <c r="L4" s="155" t="s">
        <v>101</v>
      </c>
      <c r="M4" s="155" t="s">
        <v>102</v>
      </c>
      <c r="N4" s="156" t="s">
        <v>103</v>
      </c>
      <c r="O4" s="178">
        <v>42297</v>
      </c>
      <c r="P4" s="155">
        <v>16.5</v>
      </c>
      <c r="Q4" s="157">
        <v>21</v>
      </c>
      <c r="R4" s="155">
        <v>21</v>
      </c>
      <c r="S4" s="155">
        <v>252</v>
      </c>
      <c r="T4" s="155" t="s">
        <v>104</v>
      </c>
      <c r="U4" s="155">
        <v>100</v>
      </c>
      <c r="V4" s="155">
        <v>100</v>
      </c>
      <c r="W4" s="155" t="s">
        <v>105</v>
      </c>
      <c r="X4" s="188" t="s">
        <v>106</v>
      </c>
      <c r="Y4" s="188" t="s">
        <v>107</v>
      </c>
      <c r="Z4" s="188" t="s">
        <v>108</v>
      </c>
      <c r="AA4" s="188">
        <v>10.5</v>
      </c>
      <c r="AB4" s="188" t="s">
        <v>109</v>
      </c>
      <c r="AC4" s="199"/>
    </row>
    <row r="5" customHeight="1" spans="1:29">
      <c r="A5" s="153">
        <v>3</v>
      </c>
      <c r="B5" s="154" t="s">
        <v>92</v>
      </c>
      <c r="C5" s="155" t="s">
        <v>93</v>
      </c>
      <c r="D5" s="155" t="s">
        <v>94</v>
      </c>
      <c r="E5" s="158" t="s">
        <v>115</v>
      </c>
      <c r="F5" s="158" t="s">
        <v>111</v>
      </c>
      <c r="G5" s="158" t="s">
        <v>115</v>
      </c>
      <c r="H5" s="158" t="s">
        <v>116</v>
      </c>
      <c r="I5" s="158" t="s">
        <v>117</v>
      </c>
      <c r="J5" s="155" t="s">
        <v>118</v>
      </c>
      <c r="K5" s="155" t="s">
        <v>100</v>
      </c>
      <c r="L5" s="155" t="s">
        <v>101</v>
      </c>
      <c r="M5" s="155" t="s">
        <v>119</v>
      </c>
      <c r="N5" s="156" t="s">
        <v>103</v>
      </c>
      <c r="O5" s="178">
        <v>42472</v>
      </c>
      <c r="P5" s="155">
        <v>22.77</v>
      </c>
      <c r="Q5" s="189">
        <v>20</v>
      </c>
      <c r="R5" s="155" t="s">
        <v>120</v>
      </c>
      <c r="S5" s="155" t="s">
        <v>121</v>
      </c>
      <c r="T5" s="189" t="s">
        <v>104</v>
      </c>
      <c r="U5" s="189">
        <v>200</v>
      </c>
      <c r="V5" s="189">
        <v>500</v>
      </c>
      <c r="W5" s="189" t="s">
        <v>122</v>
      </c>
      <c r="X5" s="188" t="s">
        <v>106</v>
      </c>
      <c r="Y5" s="188" t="s">
        <v>123</v>
      </c>
      <c r="Z5" s="188" t="s">
        <v>108</v>
      </c>
      <c r="AA5" s="188">
        <v>10</v>
      </c>
      <c r="AB5" s="188" t="s">
        <v>109</v>
      </c>
      <c r="AC5" s="200"/>
    </row>
    <row r="6" customHeight="1" spans="1:29">
      <c r="A6" s="153">
        <v>4</v>
      </c>
      <c r="B6" s="154" t="s">
        <v>92</v>
      </c>
      <c r="C6" s="155" t="s">
        <v>93</v>
      </c>
      <c r="D6" s="155" t="s">
        <v>94</v>
      </c>
      <c r="E6" s="157" t="s">
        <v>124</v>
      </c>
      <c r="F6" s="157" t="s">
        <v>125</v>
      </c>
      <c r="G6" s="155" t="s">
        <v>126</v>
      </c>
      <c r="H6" s="159" t="s">
        <v>126</v>
      </c>
      <c r="I6" s="157" t="s">
        <v>127</v>
      </c>
      <c r="J6" s="155" t="s">
        <v>128</v>
      </c>
      <c r="K6" s="155" t="s">
        <v>100</v>
      </c>
      <c r="L6" s="155" t="s">
        <v>101</v>
      </c>
      <c r="M6" s="155" t="s">
        <v>129</v>
      </c>
      <c r="N6" s="156" t="s">
        <v>103</v>
      </c>
      <c r="O6" s="178">
        <v>42475</v>
      </c>
      <c r="P6" s="155">
        <v>7.77</v>
      </c>
      <c r="Q6" s="157">
        <v>21</v>
      </c>
      <c r="R6" s="155">
        <v>0</v>
      </c>
      <c r="S6" s="155">
        <v>0</v>
      </c>
      <c r="T6" s="155" t="s">
        <v>104</v>
      </c>
      <c r="U6" s="155">
        <v>200</v>
      </c>
      <c r="V6" s="155">
        <v>300</v>
      </c>
      <c r="W6" s="155" t="s">
        <v>122</v>
      </c>
      <c r="X6" s="188" t="s">
        <v>106</v>
      </c>
      <c r="Y6" s="188" t="s">
        <v>130</v>
      </c>
      <c r="Z6" s="188" t="s">
        <v>108</v>
      </c>
      <c r="AA6" s="188">
        <v>10.5</v>
      </c>
      <c r="AB6" s="188" t="s">
        <v>109</v>
      </c>
      <c r="AC6" s="199" t="s">
        <v>131</v>
      </c>
    </row>
    <row r="7" customHeight="1" spans="1:29">
      <c r="A7" s="153">
        <v>5</v>
      </c>
      <c r="B7" s="154" t="s">
        <v>92</v>
      </c>
      <c r="C7" s="155" t="s">
        <v>93</v>
      </c>
      <c r="D7" s="155" t="s">
        <v>94</v>
      </c>
      <c r="E7" s="160" t="s">
        <v>132</v>
      </c>
      <c r="F7" s="160" t="s">
        <v>133</v>
      </c>
      <c r="G7" s="155" t="s">
        <v>126</v>
      </c>
      <c r="H7" s="159" t="s">
        <v>126</v>
      </c>
      <c r="I7" s="160" t="s">
        <v>134</v>
      </c>
      <c r="J7" s="155" t="s">
        <v>135</v>
      </c>
      <c r="K7" s="155" t="s">
        <v>100</v>
      </c>
      <c r="L7" s="155" t="s">
        <v>101</v>
      </c>
      <c r="M7" s="155" t="s">
        <v>136</v>
      </c>
      <c r="N7" s="158" t="s">
        <v>137</v>
      </c>
      <c r="O7" s="178">
        <v>42256</v>
      </c>
      <c r="P7" s="155" t="s">
        <v>138</v>
      </c>
      <c r="Q7" s="156">
        <v>21</v>
      </c>
      <c r="R7" s="155" t="s">
        <v>139</v>
      </c>
      <c r="S7" s="155" t="s">
        <v>140</v>
      </c>
      <c r="T7" s="155" t="s">
        <v>104</v>
      </c>
      <c r="U7" s="155" t="s">
        <v>141</v>
      </c>
      <c r="V7" s="155" t="s">
        <v>142</v>
      </c>
      <c r="W7" s="155" t="s">
        <v>122</v>
      </c>
      <c r="X7" s="188" t="s">
        <v>106</v>
      </c>
      <c r="Y7" s="188" t="s">
        <v>123</v>
      </c>
      <c r="Z7" s="188" t="s">
        <v>108</v>
      </c>
      <c r="AA7" s="188">
        <v>10.5</v>
      </c>
      <c r="AB7" s="188" t="s">
        <v>109</v>
      </c>
      <c r="AC7" s="198" t="s">
        <v>143</v>
      </c>
    </row>
    <row r="8" customHeight="1" spans="1:29">
      <c r="A8" s="153">
        <v>6</v>
      </c>
      <c r="B8" s="154" t="s">
        <v>92</v>
      </c>
      <c r="C8" s="155" t="s">
        <v>93</v>
      </c>
      <c r="D8" s="155" t="s">
        <v>94</v>
      </c>
      <c r="E8" s="159" t="s">
        <v>144</v>
      </c>
      <c r="F8" s="159" t="s">
        <v>145</v>
      </c>
      <c r="G8" s="155" t="s">
        <v>146</v>
      </c>
      <c r="H8" s="159" t="s">
        <v>126</v>
      </c>
      <c r="I8" s="159" t="s">
        <v>147</v>
      </c>
      <c r="J8" s="155"/>
      <c r="K8" s="155" t="s">
        <v>100</v>
      </c>
      <c r="L8" s="155" t="s">
        <v>101</v>
      </c>
      <c r="M8" s="155" t="s">
        <v>136</v>
      </c>
      <c r="N8" s="158" t="s">
        <v>137</v>
      </c>
      <c r="O8" s="178">
        <v>41417</v>
      </c>
      <c r="P8" s="155" t="s">
        <v>148</v>
      </c>
      <c r="Q8" s="156">
        <v>20</v>
      </c>
      <c r="R8" s="155" t="s">
        <v>149</v>
      </c>
      <c r="S8" s="155" t="s">
        <v>150</v>
      </c>
      <c r="T8" s="155" t="s">
        <v>104</v>
      </c>
      <c r="U8" s="155" t="s">
        <v>151</v>
      </c>
      <c r="V8" s="155" t="s">
        <v>152</v>
      </c>
      <c r="W8" s="155" t="s">
        <v>122</v>
      </c>
      <c r="X8" s="188" t="s">
        <v>106</v>
      </c>
      <c r="Y8" s="188" t="s">
        <v>123</v>
      </c>
      <c r="Z8" s="188" t="s">
        <v>108</v>
      </c>
      <c r="AA8" s="188">
        <v>10</v>
      </c>
      <c r="AB8" s="188" t="s">
        <v>109</v>
      </c>
      <c r="AC8" s="198"/>
    </row>
    <row r="9" customHeight="1" spans="1:29">
      <c r="A9" s="153">
        <v>7</v>
      </c>
      <c r="B9" s="154" t="s">
        <v>92</v>
      </c>
      <c r="C9" s="155" t="s">
        <v>93</v>
      </c>
      <c r="D9" s="155" t="s">
        <v>94</v>
      </c>
      <c r="E9" s="161" t="s">
        <v>153</v>
      </c>
      <c r="F9" s="161" t="s">
        <v>154</v>
      </c>
      <c r="G9" s="155" t="s">
        <v>155</v>
      </c>
      <c r="H9" s="161" t="s">
        <v>156</v>
      </c>
      <c r="I9" s="161" t="s">
        <v>155</v>
      </c>
      <c r="J9" s="155" t="s">
        <v>157</v>
      </c>
      <c r="K9" s="155" t="s">
        <v>100</v>
      </c>
      <c r="L9" s="155" t="s">
        <v>101</v>
      </c>
      <c r="M9" s="155" t="s">
        <v>158</v>
      </c>
      <c r="N9" s="161" t="s">
        <v>159</v>
      </c>
      <c r="O9" s="178">
        <v>40544</v>
      </c>
      <c r="P9" s="155">
        <v>77</v>
      </c>
      <c r="Q9" s="161" t="s">
        <v>160</v>
      </c>
      <c r="R9" s="155" t="s">
        <v>161</v>
      </c>
      <c r="S9" s="155" t="s">
        <v>162</v>
      </c>
      <c r="T9" s="155" t="s">
        <v>104</v>
      </c>
      <c r="U9" s="190">
        <v>500</v>
      </c>
      <c r="V9" s="190">
        <v>700</v>
      </c>
      <c r="W9" s="155" t="s">
        <v>105</v>
      </c>
      <c r="X9" s="188" t="s">
        <v>106</v>
      </c>
      <c r="Y9" s="188" t="s">
        <v>123</v>
      </c>
      <c r="Z9" s="188" t="s">
        <v>108</v>
      </c>
      <c r="AA9" s="188" t="s">
        <v>163</v>
      </c>
      <c r="AB9" s="188" t="s">
        <v>109</v>
      </c>
      <c r="AC9" s="201" t="s">
        <v>164</v>
      </c>
    </row>
    <row r="10" customHeight="1" spans="1:29">
      <c r="A10" s="153">
        <v>8</v>
      </c>
      <c r="B10" s="154" t="s">
        <v>92</v>
      </c>
      <c r="C10" s="155" t="s">
        <v>93</v>
      </c>
      <c r="D10" s="155" t="s">
        <v>94</v>
      </c>
      <c r="E10" s="161" t="s">
        <v>165</v>
      </c>
      <c r="F10" s="161" t="s">
        <v>166</v>
      </c>
      <c r="G10" s="155" t="s">
        <v>167</v>
      </c>
      <c r="H10" s="158" t="s">
        <v>168</v>
      </c>
      <c r="I10" s="158" t="s">
        <v>169</v>
      </c>
      <c r="J10" s="155" t="s">
        <v>170</v>
      </c>
      <c r="K10" s="155" t="s">
        <v>100</v>
      </c>
      <c r="L10" s="155" t="s">
        <v>101</v>
      </c>
      <c r="M10" s="155" t="s">
        <v>129</v>
      </c>
      <c r="N10" s="161" t="s">
        <v>103</v>
      </c>
      <c r="O10" s="178">
        <v>42452</v>
      </c>
      <c r="P10" s="155">
        <v>34.7</v>
      </c>
      <c r="Q10" s="189">
        <v>20</v>
      </c>
      <c r="R10" s="155"/>
      <c r="S10" s="155"/>
      <c r="T10" s="155" t="s">
        <v>104</v>
      </c>
      <c r="U10" s="155">
        <v>100</v>
      </c>
      <c r="V10" s="155">
        <v>200</v>
      </c>
      <c r="W10" s="155" t="s">
        <v>122</v>
      </c>
      <c r="X10" s="188" t="s">
        <v>106</v>
      </c>
      <c r="Y10" s="188" t="s">
        <v>123</v>
      </c>
      <c r="Z10" s="188" t="s">
        <v>108</v>
      </c>
      <c r="AA10" s="188">
        <v>10</v>
      </c>
      <c r="AB10" s="188" t="s">
        <v>109</v>
      </c>
      <c r="AC10" s="200"/>
    </row>
    <row r="11" customHeight="1" spans="1:29">
      <c r="A11" s="153">
        <v>9</v>
      </c>
      <c r="B11" s="162" t="s">
        <v>92</v>
      </c>
      <c r="C11" s="163" t="s">
        <v>93</v>
      </c>
      <c r="D11" s="163" t="s">
        <v>94</v>
      </c>
      <c r="E11" s="164" t="s">
        <v>171</v>
      </c>
      <c r="F11" s="164" t="s">
        <v>172</v>
      </c>
      <c r="G11" s="163" t="s">
        <v>173</v>
      </c>
      <c r="H11" s="164" t="s">
        <v>174</v>
      </c>
      <c r="I11" s="179" t="s">
        <v>171</v>
      </c>
      <c r="J11" s="163" t="s">
        <v>175</v>
      </c>
      <c r="K11" s="163" t="s">
        <v>100</v>
      </c>
      <c r="L11" s="163" t="s">
        <v>101</v>
      </c>
      <c r="M11" s="163" t="s">
        <v>129</v>
      </c>
      <c r="N11" s="180" t="s">
        <v>103</v>
      </c>
      <c r="O11" s="181">
        <v>41417</v>
      </c>
      <c r="P11" s="163">
        <v>136</v>
      </c>
      <c r="Q11" s="179">
        <v>15</v>
      </c>
      <c r="R11" s="163">
        <v>16</v>
      </c>
      <c r="S11" s="163">
        <v>145.47</v>
      </c>
      <c r="T11" s="163" t="s">
        <v>104</v>
      </c>
      <c r="U11" s="163">
        <v>100</v>
      </c>
      <c r="V11" s="163">
        <v>100</v>
      </c>
      <c r="W11" s="163" t="s">
        <v>176</v>
      </c>
      <c r="X11" s="165" t="s">
        <v>106</v>
      </c>
      <c r="Y11" s="165" t="s">
        <v>123</v>
      </c>
      <c r="Z11" s="165" t="s">
        <v>108</v>
      </c>
      <c r="AA11" s="165">
        <v>7.5</v>
      </c>
      <c r="AB11" s="165" t="s">
        <v>109</v>
      </c>
      <c r="AC11" s="202"/>
    </row>
    <row r="12" customHeight="1" spans="1:29">
      <c r="A12" s="153">
        <v>10</v>
      </c>
      <c r="B12" s="162" t="s">
        <v>92</v>
      </c>
      <c r="C12" s="163" t="s">
        <v>93</v>
      </c>
      <c r="D12" s="163" t="s">
        <v>94</v>
      </c>
      <c r="E12" s="164" t="s">
        <v>177</v>
      </c>
      <c r="F12" s="164" t="s">
        <v>178</v>
      </c>
      <c r="G12" s="163" t="s">
        <v>179</v>
      </c>
      <c r="H12" s="164" t="s">
        <v>180</v>
      </c>
      <c r="I12" s="179" t="s">
        <v>181</v>
      </c>
      <c r="J12" s="163" t="s">
        <v>182</v>
      </c>
      <c r="K12" s="163" t="s">
        <v>183</v>
      </c>
      <c r="L12" s="163" t="s">
        <v>101</v>
      </c>
      <c r="M12" s="163" t="s">
        <v>129</v>
      </c>
      <c r="N12" s="180" t="s">
        <v>103</v>
      </c>
      <c r="O12" s="181">
        <v>41466</v>
      </c>
      <c r="P12" s="163">
        <v>65</v>
      </c>
      <c r="Q12" s="179">
        <v>16.8</v>
      </c>
      <c r="R12" s="163">
        <v>77</v>
      </c>
      <c r="S12" s="163">
        <v>663.184</v>
      </c>
      <c r="T12" s="163" t="s">
        <v>104</v>
      </c>
      <c r="U12" s="163">
        <v>200</v>
      </c>
      <c r="V12" s="163">
        <v>0</v>
      </c>
      <c r="W12" s="163" t="s">
        <v>176</v>
      </c>
      <c r="X12" s="165" t="s">
        <v>106</v>
      </c>
      <c r="Y12" s="165" t="s">
        <v>123</v>
      </c>
      <c r="Z12" s="165" t="s">
        <v>108</v>
      </c>
      <c r="AA12" s="165">
        <v>8.4</v>
      </c>
      <c r="AB12" s="165" t="s">
        <v>109</v>
      </c>
      <c r="AC12" s="202"/>
    </row>
    <row r="13" customHeight="1" spans="1:29">
      <c r="A13" s="153">
        <v>11</v>
      </c>
      <c r="B13" s="162" t="s">
        <v>92</v>
      </c>
      <c r="C13" s="163" t="s">
        <v>93</v>
      </c>
      <c r="D13" s="163" t="s">
        <v>94</v>
      </c>
      <c r="E13" s="164" t="s">
        <v>184</v>
      </c>
      <c r="F13" s="164" t="s">
        <v>172</v>
      </c>
      <c r="G13" s="163" t="s">
        <v>185</v>
      </c>
      <c r="H13" s="164" t="s">
        <v>186</v>
      </c>
      <c r="I13" s="179" t="s">
        <v>187</v>
      </c>
      <c r="J13" s="163" t="s">
        <v>188</v>
      </c>
      <c r="K13" s="163" t="s">
        <v>183</v>
      </c>
      <c r="L13" s="163" t="s">
        <v>101</v>
      </c>
      <c r="M13" s="163" t="s">
        <v>129</v>
      </c>
      <c r="N13" s="180" t="s">
        <v>103</v>
      </c>
      <c r="O13" s="181">
        <v>41299</v>
      </c>
      <c r="P13" s="163">
        <v>0.5</v>
      </c>
      <c r="Q13" s="179">
        <v>16.8</v>
      </c>
      <c r="R13" s="163">
        <v>27</v>
      </c>
      <c r="S13" s="163">
        <v>139.517</v>
      </c>
      <c r="T13" s="163" t="s">
        <v>104</v>
      </c>
      <c r="U13" s="163">
        <v>0</v>
      </c>
      <c r="V13" s="163">
        <v>0</v>
      </c>
      <c r="W13" s="163" t="s">
        <v>176</v>
      </c>
      <c r="X13" s="165" t="s">
        <v>106</v>
      </c>
      <c r="Y13" s="165" t="s">
        <v>123</v>
      </c>
      <c r="Z13" s="165" t="s">
        <v>108</v>
      </c>
      <c r="AA13" s="165">
        <v>8.4</v>
      </c>
      <c r="AB13" s="165" t="s">
        <v>109</v>
      </c>
      <c r="AC13" s="202"/>
    </row>
    <row r="14" customHeight="1" spans="1:29">
      <c r="A14" s="153">
        <v>12</v>
      </c>
      <c r="B14" s="165" t="s">
        <v>92</v>
      </c>
      <c r="C14" s="165" t="s">
        <v>93</v>
      </c>
      <c r="D14" s="165" t="s">
        <v>94</v>
      </c>
      <c r="E14" s="165" t="s">
        <v>189</v>
      </c>
      <c r="F14" s="165" t="s">
        <v>166</v>
      </c>
      <c r="G14" s="165" t="s">
        <v>190</v>
      </c>
      <c r="H14" s="165" t="s">
        <v>191</v>
      </c>
      <c r="I14" s="165" t="s">
        <v>190</v>
      </c>
      <c r="J14" s="165" t="s">
        <v>192</v>
      </c>
      <c r="K14" s="165" t="s">
        <v>100</v>
      </c>
      <c r="L14" s="165" t="s">
        <v>101</v>
      </c>
      <c r="M14" s="165" t="s">
        <v>129</v>
      </c>
      <c r="N14" s="165" t="s">
        <v>103</v>
      </c>
      <c r="O14" s="181">
        <v>41523</v>
      </c>
      <c r="P14" s="165">
        <v>83</v>
      </c>
      <c r="Q14" s="165">
        <v>19.8</v>
      </c>
      <c r="R14" s="165">
        <v>26</v>
      </c>
      <c r="S14" s="165">
        <v>199.508</v>
      </c>
      <c r="T14" s="165" t="s">
        <v>104</v>
      </c>
      <c r="U14" s="165">
        <v>100</v>
      </c>
      <c r="V14" s="165">
        <v>100</v>
      </c>
      <c r="W14" s="165" t="s">
        <v>105</v>
      </c>
      <c r="X14" s="165" t="s">
        <v>106</v>
      </c>
      <c r="Y14" s="165" t="s">
        <v>107</v>
      </c>
      <c r="Z14" s="165" t="s">
        <v>108</v>
      </c>
      <c r="AA14" s="165">
        <v>9.9</v>
      </c>
      <c r="AB14" s="165" t="s">
        <v>109</v>
      </c>
      <c r="AC14" s="202"/>
    </row>
    <row r="15" customHeight="1" spans="1:29">
      <c r="A15" s="153">
        <v>13</v>
      </c>
      <c r="B15" s="166" t="s">
        <v>92</v>
      </c>
      <c r="C15" s="166" t="s">
        <v>93</v>
      </c>
      <c r="D15" s="166" t="s">
        <v>94</v>
      </c>
      <c r="E15" s="166" t="s">
        <v>193</v>
      </c>
      <c r="F15" s="166" t="s">
        <v>125</v>
      </c>
      <c r="G15" s="166" t="s">
        <v>126</v>
      </c>
      <c r="H15" s="166" t="s">
        <v>126</v>
      </c>
      <c r="I15" s="166" t="s">
        <v>194</v>
      </c>
      <c r="J15" s="166" t="s">
        <v>195</v>
      </c>
      <c r="K15" s="166" t="s">
        <v>100</v>
      </c>
      <c r="L15" s="166" t="s">
        <v>101</v>
      </c>
      <c r="M15" s="166" t="s">
        <v>129</v>
      </c>
      <c r="N15" s="166" t="s">
        <v>103</v>
      </c>
      <c r="O15" s="182">
        <v>42045</v>
      </c>
      <c r="P15" s="166">
        <v>121</v>
      </c>
      <c r="Q15" s="166">
        <v>25</v>
      </c>
      <c r="R15" s="166">
        <v>4</v>
      </c>
      <c r="S15" s="166">
        <v>54.468</v>
      </c>
      <c r="T15" s="166" t="s">
        <v>104</v>
      </c>
      <c r="U15" s="166">
        <v>200</v>
      </c>
      <c r="V15" s="166">
        <v>500</v>
      </c>
      <c r="W15" s="166" t="s">
        <v>105</v>
      </c>
      <c r="X15" s="166" t="s">
        <v>106</v>
      </c>
      <c r="Y15" s="166" t="s">
        <v>123</v>
      </c>
      <c r="Z15" s="166" t="s">
        <v>108</v>
      </c>
      <c r="AA15" s="166">
        <v>12.5</v>
      </c>
      <c r="AB15" s="165" t="s">
        <v>109</v>
      </c>
      <c r="AC15" s="202"/>
    </row>
    <row r="16" customHeight="1" spans="1:29">
      <c r="A16" s="153">
        <v>14</v>
      </c>
      <c r="B16" s="165" t="s">
        <v>92</v>
      </c>
      <c r="C16" s="165" t="s">
        <v>93</v>
      </c>
      <c r="D16" s="165" t="s">
        <v>94</v>
      </c>
      <c r="E16" s="165" t="s">
        <v>196</v>
      </c>
      <c r="F16" s="165" t="s">
        <v>197</v>
      </c>
      <c r="G16" s="165" t="s">
        <v>126</v>
      </c>
      <c r="H16" s="165" t="s">
        <v>126</v>
      </c>
      <c r="I16" s="165" t="s">
        <v>198</v>
      </c>
      <c r="J16" s="165" t="s">
        <v>199</v>
      </c>
      <c r="K16" s="165" t="s">
        <v>100</v>
      </c>
      <c r="L16" s="165" t="s">
        <v>101</v>
      </c>
      <c r="M16" s="165" t="s">
        <v>129</v>
      </c>
      <c r="N16" s="165" t="s">
        <v>103</v>
      </c>
      <c r="O16" s="183">
        <v>42136</v>
      </c>
      <c r="P16" s="165">
        <v>88.5</v>
      </c>
      <c r="Q16" s="165">
        <v>20</v>
      </c>
      <c r="R16" s="165">
        <v>1</v>
      </c>
      <c r="S16" s="165">
        <v>17.2159</v>
      </c>
      <c r="T16" s="165" t="s">
        <v>104</v>
      </c>
      <c r="U16" s="165">
        <v>100</v>
      </c>
      <c r="V16" s="165">
        <v>500</v>
      </c>
      <c r="W16" s="165" t="s">
        <v>105</v>
      </c>
      <c r="X16" s="165" t="s">
        <v>106</v>
      </c>
      <c r="Y16" s="165" t="s">
        <v>123</v>
      </c>
      <c r="Z16" s="165" t="s">
        <v>108</v>
      </c>
      <c r="AA16" s="165">
        <v>10</v>
      </c>
      <c r="AB16" s="165" t="s">
        <v>109</v>
      </c>
      <c r="AC16" s="202"/>
    </row>
    <row r="17" customHeight="1" spans="1:29">
      <c r="A17" s="153">
        <v>15</v>
      </c>
      <c r="B17" s="165" t="s">
        <v>92</v>
      </c>
      <c r="C17" s="165" t="s">
        <v>93</v>
      </c>
      <c r="D17" s="165" t="s">
        <v>94</v>
      </c>
      <c r="E17" s="165" t="s">
        <v>200</v>
      </c>
      <c r="F17" s="165" t="s">
        <v>125</v>
      </c>
      <c r="G17" s="165" t="s">
        <v>126</v>
      </c>
      <c r="H17" s="165" t="s">
        <v>126</v>
      </c>
      <c r="I17" s="165" t="s">
        <v>201</v>
      </c>
      <c r="J17" s="165" t="s">
        <v>202</v>
      </c>
      <c r="K17" s="165" t="s">
        <v>100</v>
      </c>
      <c r="L17" s="165" t="s">
        <v>101</v>
      </c>
      <c r="M17" s="165" t="s">
        <v>129</v>
      </c>
      <c r="N17" s="165" t="s">
        <v>103</v>
      </c>
      <c r="O17" s="183">
        <v>42174</v>
      </c>
      <c r="P17" s="165">
        <v>19.2</v>
      </c>
      <c r="Q17" s="165">
        <v>9.8</v>
      </c>
      <c r="R17" s="165">
        <v>1</v>
      </c>
      <c r="S17" s="165">
        <v>4.8</v>
      </c>
      <c r="T17" s="165" t="s">
        <v>104</v>
      </c>
      <c r="U17" s="165">
        <v>50</v>
      </c>
      <c r="V17" s="165">
        <v>500</v>
      </c>
      <c r="W17" s="165" t="s">
        <v>176</v>
      </c>
      <c r="X17" s="165" t="s">
        <v>106</v>
      </c>
      <c r="Y17" s="165" t="s">
        <v>123</v>
      </c>
      <c r="Z17" s="165" t="s">
        <v>108</v>
      </c>
      <c r="AA17" s="165">
        <v>4.9</v>
      </c>
      <c r="AB17" s="165" t="s">
        <v>109</v>
      </c>
      <c r="AC17" s="202"/>
    </row>
    <row r="18" customHeight="1" spans="1:29">
      <c r="A18" s="153">
        <v>16</v>
      </c>
      <c r="B18" s="166" t="s">
        <v>92</v>
      </c>
      <c r="C18" s="166" t="s">
        <v>93</v>
      </c>
      <c r="D18" s="166" t="s">
        <v>94</v>
      </c>
      <c r="E18" s="166" t="s">
        <v>203</v>
      </c>
      <c r="F18" s="166" t="s">
        <v>125</v>
      </c>
      <c r="G18" s="166" t="s">
        <v>126</v>
      </c>
      <c r="H18" s="166" t="s">
        <v>126</v>
      </c>
      <c r="I18" s="166" t="s">
        <v>204</v>
      </c>
      <c r="J18" s="166" t="s">
        <v>205</v>
      </c>
      <c r="K18" s="166" t="s">
        <v>100</v>
      </c>
      <c r="L18" s="166" t="s">
        <v>101</v>
      </c>
      <c r="M18" s="166" t="s">
        <v>129</v>
      </c>
      <c r="N18" s="166" t="s">
        <v>103</v>
      </c>
      <c r="O18" s="183">
        <v>42551</v>
      </c>
      <c r="P18" s="166">
        <v>18.6</v>
      </c>
      <c r="Q18" s="166">
        <v>15</v>
      </c>
      <c r="R18" s="166">
        <v>0</v>
      </c>
      <c r="S18" s="166">
        <v>0</v>
      </c>
      <c r="T18" s="166" t="s">
        <v>104</v>
      </c>
      <c r="U18" s="166">
        <v>50</v>
      </c>
      <c r="V18" s="166">
        <v>100</v>
      </c>
      <c r="W18" s="166" t="s">
        <v>105</v>
      </c>
      <c r="X18" s="166" t="s">
        <v>106</v>
      </c>
      <c r="Y18" s="166" t="s">
        <v>123</v>
      </c>
      <c r="Z18" s="166" t="s">
        <v>108</v>
      </c>
      <c r="AA18" s="166">
        <f>Q18/2</f>
        <v>7.5</v>
      </c>
      <c r="AB18" s="166" t="s">
        <v>109</v>
      </c>
      <c r="AC18" s="203"/>
    </row>
    <row r="19" customHeight="1" spans="1:29">
      <c r="A19" s="153">
        <v>17</v>
      </c>
      <c r="B19" s="166" t="s">
        <v>92</v>
      </c>
      <c r="C19" s="166" t="s">
        <v>93</v>
      </c>
      <c r="D19" s="166" t="s">
        <v>94</v>
      </c>
      <c r="E19" s="166" t="s">
        <v>206</v>
      </c>
      <c r="F19" s="166" t="s">
        <v>207</v>
      </c>
      <c r="G19" s="166" t="s">
        <v>126</v>
      </c>
      <c r="H19" s="166" t="s">
        <v>126</v>
      </c>
      <c r="I19" s="166" t="s">
        <v>208</v>
      </c>
      <c r="J19" s="166" t="s">
        <v>209</v>
      </c>
      <c r="K19" s="166" t="s">
        <v>100</v>
      </c>
      <c r="L19" s="166" t="s">
        <v>101</v>
      </c>
      <c r="M19" s="166" t="s">
        <v>129</v>
      </c>
      <c r="N19" s="166" t="s">
        <v>103</v>
      </c>
      <c r="O19" s="184">
        <v>42550</v>
      </c>
      <c r="P19" s="166">
        <v>10.73</v>
      </c>
      <c r="Q19" s="166">
        <v>16.8</v>
      </c>
      <c r="R19" s="166">
        <v>0</v>
      </c>
      <c r="S19" s="166">
        <v>0</v>
      </c>
      <c r="T19" s="166" t="s">
        <v>104</v>
      </c>
      <c r="U19" s="166">
        <v>50</v>
      </c>
      <c r="V19" s="166">
        <v>100</v>
      </c>
      <c r="W19" s="166" t="s">
        <v>105</v>
      </c>
      <c r="X19" s="166" t="s">
        <v>106</v>
      </c>
      <c r="Y19" s="166" t="s">
        <v>123</v>
      </c>
      <c r="Z19" s="166" t="s">
        <v>108</v>
      </c>
      <c r="AA19" s="166">
        <f t="shared" ref="AA19:AA23" si="0">Q19/2</f>
        <v>8.4</v>
      </c>
      <c r="AB19" s="166" t="s">
        <v>109</v>
      </c>
      <c r="AC19" s="203"/>
    </row>
    <row r="20" customHeight="1" spans="1:29">
      <c r="A20" s="153">
        <v>18</v>
      </c>
      <c r="B20" s="166" t="s">
        <v>92</v>
      </c>
      <c r="C20" s="166" t="s">
        <v>93</v>
      </c>
      <c r="D20" s="166" t="s">
        <v>94</v>
      </c>
      <c r="E20" s="166" t="s">
        <v>210</v>
      </c>
      <c r="F20" s="166" t="s">
        <v>125</v>
      </c>
      <c r="G20" s="166" t="s">
        <v>126</v>
      </c>
      <c r="H20" s="166" t="s">
        <v>126</v>
      </c>
      <c r="I20" s="166" t="s">
        <v>211</v>
      </c>
      <c r="J20" s="166" t="s">
        <v>212</v>
      </c>
      <c r="K20" s="166" t="s">
        <v>100</v>
      </c>
      <c r="L20" s="166" t="s">
        <v>101</v>
      </c>
      <c r="M20" s="166" t="s">
        <v>129</v>
      </c>
      <c r="N20" s="166" t="s">
        <v>103</v>
      </c>
      <c r="O20" s="184">
        <v>42657</v>
      </c>
      <c r="P20" s="166">
        <v>33.7</v>
      </c>
      <c r="Q20" s="166">
        <v>21</v>
      </c>
      <c r="R20" s="166">
        <v>0</v>
      </c>
      <c r="S20" s="166">
        <v>0</v>
      </c>
      <c r="T20" s="166" t="s">
        <v>104</v>
      </c>
      <c r="U20" s="166">
        <v>50</v>
      </c>
      <c r="V20" s="166">
        <v>300</v>
      </c>
      <c r="W20" s="166" t="s">
        <v>105</v>
      </c>
      <c r="X20" s="166" t="s">
        <v>106</v>
      </c>
      <c r="Y20" s="166" t="s">
        <v>123</v>
      </c>
      <c r="Z20" s="166" t="s">
        <v>108</v>
      </c>
      <c r="AA20" s="166">
        <f t="shared" si="0"/>
        <v>10.5</v>
      </c>
      <c r="AB20" s="166" t="s">
        <v>109</v>
      </c>
      <c r="AC20" s="203"/>
    </row>
    <row r="21" customHeight="1" spans="1:29">
      <c r="A21" s="153">
        <v>19</v>
      </c>
      <c r="B21" s="166" t="s">
        <v>92</v>
      </c>
      <c r="C21" s="166" t="s">
        <v>93</v>
      </c>
      <c r="D21" s="166" t="s">
        <v>94</v>
      </c>
      <c r="E21" s="166" t="s">
        <v>213</v>
      </c>
      <c r="F21" s="166" t="s">
        <v>125</v>
      </c>
      <c r="G21" s="166" t="s">
        <v>126</v>
      </c>
      <c r="H21" s="166" t="s">
        <v>126</v>
      </c>
      <c r="I21" s="166" t="s">
        <v>214</v>
      </c>
      <c r="J21" s="166" t="s">
        <v>215</v>
      </c>
      <c r="K21" s="166" t="s">
        <v>100</v>
      </c>
      <c r="L21" s="166" t="s">
        <v>101</v>
      </c>
      <c r="M21" s="166" t="s">
        <v>129</v>
      </c>
      <c r="N21" s="166" t="s">
        <v>103</v>
      </c>
      <c r="O21" s="184">
        <v>42572</v>
      </c>
      <c r="P21" s="166">
        <v>18.33</v>
      </c>
      <c r="Q21" s="166">
        <v>20</v>
      </c>
      <c r="R21" s="166">
        <v>1</v>
      </c>
      <c r="S21" s="166">
        <v>7.5</v>
      </c>
      <c r="T21" s="166" t="s">
        <v>104</v>
      </c>
      <c r="U21" s="166">
        <v>50</v>
      </c>
      <c r="V21" s="166">
        <v>100</v>
      </c>
      <c r="W21" s="166" t="s">
        <v>105</v>
      </c>
      <c r="X21" s="166" t="s">
        <v>106</v>
      </c>
      <c r="Y21" s="166" t="s">
        <v>123</v>
      </c>
      <c r="Z21" s="166" t="s">
        <v>108</v>
      </c>
      <c r="AA21" s="166">
        <f t="shared" si="0"/>
        <v>10</v>
      </c>
      <c r="AB21" s="166" t="s">
        <v>109</v>
      </c>
      <c r="AC21" s="203"/>
    </row>
    <row r="22" customHeight="1" spans="1:29">
      <c r="A22" s="153">
        <v>20</v>
      </c>
      <c r="B22" s="166" t="s">
        <v>92</v>
      </c>
      <c r="C22" s="166" t="s">
        <v>93</v>
      </c>
      <c r="D22" s="166" t="s">
        <v>94</v>
      </c>
      <c r="E22" s="166" t="s">
        <v>216</v>
      </c>
      <c r="F22" s="166" t="s">
        <v>217</v>
      </c>
      <c r="G22" s="166" t="s">
        <v>126</v>
      </c>
      <c r="H22" s="166" t="s">
        <v>126</v>
      </c>
      <c r="I22" s="166" t="s">
        <v>218</v>
      </c>
      <c r="J22" s="166" t="s">
        <v>219</v>
      </c>
      <c r="K22" s="166" t="s">
        <v>100</v>
      </c>
      <c r="L22" s="166" t="s">
        <v>101</v>
      </c>
      <c r="M22" s="166" t="s">
        <v>129</v>
      </c>
      <c r="N22" s="166" t="s">
        <v>103</v>
      </c>
      <c r="O22" s="184">
        <v>42705</v>
      </c>
      <c r="P22" s="166" t="s">
        <v>220</v>
      </c>
      <c r="Q22" s="166">
        <v>60</v>
      </c>
      <c r="R22" s="166">
        <v>0</v>
      </c>
      <c r="S22" s="166">
        <v>0</v>
      </c>
      <c r="T22" s="166" t="s">
        <v>104</v>
      </c>
      <c r="U22" s="166">
        <v>50</v>
      </c>
      <c r="V22" s="166">
        <v>300</v>
      </c>
      <c r="W22" s="166" t="s">
        <v>105</v>
      </c>
      <c r="X22" s="166" t="s">
        <v>106</v>
      </c>
      <c r="Y22" s="166" t="s">
        <v>123</v>
      </c>
      <c r="Z22" s="166" t="s">
        <v>108</v>
      </c>
      <c r="AA22" s="166">
        <f t="shared" si="0"/>
        <v>30</v>
      </c>
      <c r="AB22" s="166" t="s">
        <v>109</v>
      </c>
      <c r="AC22" s="203"/>
    </row>
    <row r="23" customHeight="1" spans="1:29">
      <c r="A23" s="153">
        <v>21</v>
      </c>
      <c r="B23" s="166" t="s">
        <v>92</v>
      </c>
      <c r="C23" s="166" t="s">
        <v>93</v>
      </c>
      <c r="D23" s="166" t="s">
        <v>94</v>
      </c>
      <c r="E23" s="166" t="s">
        <v>221</v>
      </c>
      <c r="F23" s="166" t="s">
        <v>207</v>
      </c>
      <c r="G23" s="166" t="s">
        <v>126</v>
      </c>
      <c r="H23" s="166" t="s">
        <v>126</v>
      </c>
      <c r="I23" s="166" t="s">
        <v>222</v>
      </c>
      <c r="J23" s="166" t="s">
        <v>223</v>
      </c>
      <c r="K23" s="166" t="s">
        <v>100</v>
      </c>
      <c r="L23" s="166" t="s">
        <v>101</v>
      </c>
      <c r="M23" s="166" t="s">
        <v>129</v>
      </c>
      <c r="N23" s="166" t="s">
        <v>103</v>
      </c>
      <c r="O23" s="185">
        <v>42430</v>
      </c>
      <c r="P23" s="166">
        <v>7.1</v>
      </c>
      <c r="Q23" s="166">
        <v>10</v>
      </c>
      <c r="R23" s="166">
        <v>0</v>
      </c>
      <c r="S23" s="166">
        <v>0</v>
      </c>
      <c r="T23" s="166" t="s">
        <v>104</v>
      </c>
      <c r="U23" s="166">
        <v>50</v>
      </c>
      <c r="V23" s="166">
        <v>100</v>
      </c>
      <c r="W23" s="166" t="s">
        <v>176</v>
      </c>
      <c r="X23" s="166" t="s">
        <v>106</v>
      </c>
      <c r="Y23" s="166" t="s">
        <v>123</v>
      </c>
      <c r="Z23" s="166" t="s">
        <v>108</v>
      </c>
      <c r="AA23" s="166">
        <f t="shared" si="0"/>
        <v>5</v>
      </c>
      <c r="AB23" s="166" t="s">
        <v>109</v>
      </c>
      <c r="AC23" s="203"/>
    </row>
    <row r="24" customHeight="1" spans="1:29">
      <c r="A24" s="153">
        <v>22</v>
      </c>
      <c r="B24" s="154" t="s">
        <v>92</v>
      </c>
      <c r="C24" s="154" t="s">
        <v>93</v>
      </c>
      <c r="D24" s="155" t="s">
        <v>94</v>
      </c>
      <c r="E24" s="158" t="s">
        <v>224</v>
      </c>
      <c r="F24" s="158" t="s">
        <v>225</v>
      </c>
      <c r="G24" s="155" t="s">
        <v>226</v>
      </c>
      <c r="H24" s="158" t="s">
        <v>227</v>
      </c>
      <c r="I24" s="159" t="s">
        <v>226</v>
      </c>
      <c r="J24" s="155" t="s">
        <v>228</v>
      </c>
      <c r="K24" s="154" t="s">
        <v>100</v>
      </c>
      <c r="L24" s="155" t="s">
        <v>101</v>
      </c>
      <c r="M24" s="155" t="s">
        <v>129</v>
      </c>
      <c r="N24" s="161" t="s">
        <v>103</v>
      </c>
      <c r="O24" s="184">
        <v>42545</v>
      </c>
      <c r="P24" s="155">
        <v>65.98</v>
      </c>
      <c r="Q24" s="159">
        <v>15</v>
      </c>
      <c r="R24" s="155">
        <v>34</v>
      </c>
      <c r="S24" s="155">
        <f>198.625+32.952</f>
        <v>231.577</v>
      </c>
      <c r="T24" s="155" t="s">
        <v>229</v>
      </c>
      <c r="U24" s="155">
        <v>350</v>
      </c>
      <c r="V24" s="155">
        <v>450</v>
      </c>
      <c r="W24" s="155" t="s">
        <v>105</v>
      </c>
      <c r="X24" s="188" t="s">
        <v>106</v>
      </c>
      <c r="Y24" s="188" t="s">
        <v>123</v>
      </c>
      <c r="Z24" s="188" t="s">
        <v>108</v>
      </c>
      <c r="AA24" s="188">
        <v>7.5</v>
      </c>
      <c r="AB24" s="188" t="s">
        <v>109</v>
      </c>
      <c r="AC24" s="204"/>
    </row>
    <row r="25" customHeight="1" spans="1:29">
      <c r="A25" s="153">
        <v>23</v>
      </c>
      <c r="B25" s="154" t="s">
        <v>92</v>
      </c>
      <c r="C25" s="154" t="s">
        <v>93</v>
      </c>
      <c r="D25" s="155" t="s">
        <v>94</v>
      </c>
      <c r="E25" s="158" t="s">
        <v>230</v>
      </c>
      <c r="F25" s="158" t="s">
        <v>231</v>
      </c>
      <c r="G25" s="155" t="s">
        <v>232</v>
      </c>
      <c r="H25" s="158" t="s">
        <v>233</v>
      </c>
      <c r="I25" s="158" t="s">
        <v>234</v>
      </c>
      <c r="J25" s="155" t="s">
        <v>235</v>
      </c>
      <c r="K25" s="154" t="s">
        <v>100</v>
      </c>
      <c r="L25" s="155" t="s">
        <v>101</v>
      </c>
      <c r="M25" s="155" t="s">
        <v>129</v>
      </c>
      <c r="N25" s="161" t="s">
        <v>103</v>
      </c>
      <c r="O25" s="184">
        <v>41831</v>
      </c>
      <c r="P25" s="155">
        <v>34.265</v>
      </c>
      <c r="Q25" s="157">
        <v>16.8</v>
      </c>
      <c r="R25" s="155">
        <f>11+2</f>
        <v>13</v>
      </c>
      <c r="S25" s="155">
        <f>72.2+17</f>
        <v>89.2</v>
      </c>
      <c r="T25" s="155" t="s">
        <v>229</v>
      </c>
      <c r="U25" s="155">
        <v>100</v>
      </c>
      <c r="V25" s="155">
        <v>200</v>
      </c>
      <c r="W25" s="155" t="s">
        <v>105</v>
      </c>
      <c r="X25" s="188" t="s">
        <v>106</v>
      </c>
      <c r="Y25" s="188" t="s">
        <v>123</v>
      </c>
      <c r="Z25" s="188" t="s">
        <v>108</v>
      </c>
      <c r="AA25" s="188">
        <v>8.4</v>
      </c>
      <c r="AB25" s="188" t="s">
        <v>109</v>
      </c>
      <c r="AC25" s="199"/>
    </row>
    <row r="26" customHeight="1" spans="1:29">
      <c r="A26" s="153">
        <v>24</v>
      </c>
      <c r="B26" s="154" t="s">
        <v>92</v>
      </c>
      <c r="C26" s="154" t="s">
        <v>93</v>
      </c>
      <c r="D26" s="155" t="s">
        <v>94</v>
      </c>
      <c r="E26" s="158" t="s">
        <v>236</v>
      </c>
      <c r="F26" s="158" t="s">
        <v>207</v>
      </c>
      <c r="G26" s="154" t="s">
        <v>126</v>
      </c>
      <c r="H26" s="158" t="s">
        <v>237</v>
      </c>
      <c r="I26" s="154" t="s">
        <v>238</v>
      </c>
      <c r="J26" s="155" t="s">
        <v>239</v>
      </c>
      <c r="K26" s="154" t="s">
        <v>100</v>
      </c>
      <c r="L26" s="155" t="s">
        <v>101</v>
      </c>
      <c r="M26" s="155" t="s">
        <v>240</v>
      </c>
      <c r="N26" s="161" t="s">
        <v>103</v>
      </c>
      <c r="O26" s="184">
        <v>42545</v>
      </c>
      <c r="P26" s="155">
        <v>31.23</v>
      </c>
      <c r="Q26" s="157" t="s">
        <v>241</v>
      </c>
      <c r="R26" s="155">
        <f t="shared" ref="R26:R28" si="1">4+6</f>
        <v>10</v>
      </c>
      <c r="S26" s="155">
        <f t="shared" ref="S26:S28" si="2">30.25+78.45</f>
        <v>108.7</v>
      </c>
      <c r="T26" s="155" t="s">
        <v>104</v>
      </c>
      <c r="U26" s="155">
        <v>300</v>
      </c>
      <c r="V26" s="155">
        <v>400</v>
      </c>
      <c r="W26" s="155" t="s">
        <v>122</v>
      </c>
      <c r="X26" s="157" t="s">
        <v>106</v>
      </c>
      <c r="Y26" s="188" t="s">
        <v>123</v>
      </c>
      <c r="Z26" s="188" t="s">
        <v>242</v>
      </c>
      <c r="AA26" s="188">
        <v>10</v>
      </c>
      <c r="AB26" s="188" t="s">
        <v>109</v>
      </c>
      <c r="AC26" s="199" t="s">
        <v>243</v>
      </c>
    </row>
    <row r="27" s="134" customFormat="1" customHeight="1" spans="1:29">
      <c r="A27" s="153">
        <v>25</v>
      </c>
      <c r="B27" s="154" t="s">
        <v>92</v>
      </c>
      <c r="C27" s="154" t="s">
        <v>93</v>
      </c>
      <c r="D27" s="155" t="s">
        <v>94</v>
      </c>
      <c r="E27" s="158" t="s">
        <v>236</v>
      </c>
      <c r="F27" s="158" t="s">
        <v>207</v>
      </c>
      <c r="G27" s="154" t="s">
        <v>126</v>
      </c>
      <c r="H27" s="158" t="s">
        <v>237</v>
      </c>
      <c r="I27" s="154" t="s">
        <v>238</v>
      </c>
      <c r="J27" s="155" t="s">
        <v>239</v>
      </c>
      <c r="K27" s="154" t="s">
        <v>100</v>
      </c>
      <c r="L27" s="155" t="s">
        <v>101</v>
      </c>
      <c r="M27" s="155" t="s">
        <v>240</v>
      </c>
      <c r="N27" s="161" t="s">
        <v>103</v>
      </c>
      <c r="O27" s="184">
        <v>42545</v>
      </c>
      <c r="P27" s="155">
        <v>31.23</v>
      </c>
      <c r="Q27" s="157">
        <v>30</v>
      </c>
      <c r="R27" s="155">
        <f t="shared" si="1"/>
        <v>10</v>
      </c>
      <c r="S27" s="155">
        <f t="shared" si="2"/>
        <v>108.7</v>
      </c>
      <c r="T27" s="155" t="s">
        <v>104</v>
      </c>
      <c r="U27" s="155">
        <v>300</v>
      </c>
      <c r="V27" s="155">
        <v>400</v>
      </c>
      <c r="W27" s="155" t="s">
        <v>122</v>
      </c>
      <c r="X27" s="157" t="s">
        <v>106</v>
      </c>
      <c r="Y27" s="188" t="s">
        <v>123</v>
      </c>
      <c r="Z27" s="188" t="s">
        <v>242</v>
      </c>
      <c r="AA27" s="188">
        <v>15</v>
      </c>
      <c r="AB27" s="188" t="s">
        <v>109</v>
      </c>
      <c r="AC27" s="199" t="s">
        <v>244</v>
      </c>
    </row>
    <row r="28" s="134" customFormat="1" customHeight="1" spans="1:29">
      <c r="A28" s="153">
        <v>26</v>
      </c>
      <c r="B28" s="154" t="s">
        <v>92</v>
      </c>
      <c r="C28" s="154" t="s">
        <v>93</v>
      </c>
      <c r="D28" s="155" t="s">
        <v>94</v>
      </c>
      <c r="E28" s="158" t="s">
        <v>236</v>
      </c>
      <c r="F28" s="158" t="s">
        <v>207</v>
      </c>
      <c r="G28" s="154" t="s">
        <v>126</v>
      </c>
      <c r="H28" s="158" t="s">
        <v>237</v>
      </c>
      <c r="I28" s="154" t="s">
        <v>238</v>
      </c>
      <c r="J28" s="155" t="s">
        <v>239</v>
      </c>
      <c r="K28" s="154" t="s">
        <v>100</v>
      </c>
      <c r="L28" s="155" t="s">
        <v>101</v>
      </c>
      <c r="M28" s="155" t="s">
        <v>240</v>
      </c>
      <c r="N28" s="161" t="s">
        <v>103</v>
      </c>
      <c r="O28" s="184">
        <v>42545</v>
      </c>
      <c r="P28" s="155">
        <v>31.23</v>
      </c>
      <c r="Q28" s="157">
        <v>40</v>
      </c>
      <c r="R28" s="155">
        <f t="shared" si="1"/>
        <v>10</v>
      </c>
      <c r="S28" s="155">
        <f t="shared" si="2"/>
        <v>108.7</v>
      </c>
      <c r="T28" s="155" t="s">
        <v>104</v>
      </c>
      <c r="U28" s="155">
        <v>300</v>
      </c>
      <c r="V28" s="155">
        <v>400</v>
      </c>
      <c r="W28" s="155" t="s">
        <v>122</v>
      </c>
      <c r="X28" s="157" t="s">
        <v>106</v>
      </c>
      <c r="Y28" s="188" t="s">
        <v>123</v>
      </c>
      <c r="Z28" s="188" t="s">
        <v>242</v>
      </c>
      <c r="AA28" s="188">
        <v>20</v>
      </c>
      <c r="AB28" s="188" t="s">
        <v>109</v>
      </c>
      <c r="AC28" s="199" t="s">
        <v>245</v>
      </c>
    </row>
    <row r="29" s="135" customFormat="1" customHeight="1" spans="1:29">
      <c r="A29" s="153">
        <v>27</v>
      </c>
      <c r="B29" s="167" t="s">
        <v>92</v>
      </c>
      <c r="C29" s="167" t="s">
        <v>93</v>
      </c>
      <c r="D29" s="168" t="s">
        <v>94</v>
      </c>
      <c r="E29" s="169" t="s">
        <v>246</v>
      </c>
      <c r="F29" s="169" t="s">
        <v>125</v>
      </c>
      <c r="G29" s="154" t="s">
        <v>126</v>
      </c>
      <c r="H29" s="169" t="s">
        <v>126</v>
      </c>
      <c r="I29" s="169" t="s">
        <v>126</v>
      </c>
      <c r="J29" s="168" t="s">
        <v>247</v>
      </c>
      <c r="K29" s="167" t="s">
        <v>100</v>
      </c>
      <c r="L29" s="168" t="s">
        <v>101</v>
      </c>
      <c r="M29" s="168" t="s">
        <v>240</v>
      </c>
      <c r="N29" s="186" t="s">
        <v>103</v>
      </c>
      <c r="O29" s="182">
        <v>42704</v>
      </c>
      <c r="P29" s="168">
        <v>130</v>
      </c>
      <c r="Q29" s="191">
        <v>30</v>
      </c>
      <c r="R29" s="168">
        <v>0</v>
      </c>
      <c r="S29" s="168">
        <v>0</v>
      </c>
      <c r="T29" s="168" t="s">
        <v>229</v>
      </c>
      <c r="U29" s="168">
        <v>50</v>
      </c>
      <c r="V29" s="168">
        <v>200</v>
      </c>
      <c r="W29" s="168" t="s">
        <v>122</v>
      </c>
      <c r="X29" s="191" t="s">
        <v>106</v>
      </c>
      <c r="Y29" s="166" t="s">
        <v>123</v>
      </c>
      <c r="Z29" s="166" t="s">
        <v>242</v>
      </c>
      <c r="AA29" s="188">
        <v>15</v>
      </c>
      <c r="AB29" s="166" t="s">
        <v>109</v>
      </c>
      <c r="AC29" s="205" t="s">
        <v>248</v>
      </c>
    </row>
    <row r="30" customHeight="1" spans="1:29">
      <c r="A30" s="153">
        <v>28</v>
      </c>
      <c r="B30" s="154" t="s">
        <v>92</v>
      </c>
      <c r="C30" s="154" t="s">
        <v>93</v>
      </c>
      <c r="D30" s="155" t="s">
        <v>94</v>
      </c>
      <c r="E30" s="170" t="s">
        <v>249</v>
      </c>
      <c r="F30" s="158" t="s">
        <v>250</v>
      </c>
      <c r="G30" s="155" t="s">
        <v>126</v>
      </c>
      <c r="H30" s="154" t="s">
        <v>126</v>
      </c>
      <c r="I30" s="170" t="s">
        <v>251</v>
      </c>
      <c r="J30" s="155" t="s">
        <v>252</v>
      </c>
      <c r="K30" s="154" t="s">
        <v>100</v>
      </c>
      <c r="L30" s="155" t="s">
        <v>101</v>
      </c>
      <c r="M30" s="155" t="s">
        <v>240</v>
      </c>
      <c r="N30" s="158" t="s">
        <v>103</v>
      </c>
      <c r="O30" s="184">
        <v>42527</v>
      </c>
      <c r="P30" s="155">
        <v>31.68</v>
      </c>
      <c r="Q30" s="157">
        <v>20</v>
      </c>
      <c r="R30" s="155">
        <v>0</v>
      </c>
      <c r="S30" s="155">
        <v>0</v>
      </c>
      <c r="T30" s="155" t="s">
        <v>104</v>
      </c>
      <c r="U30" s="155">
        <v>300</v>
      </c>
      <c r="V30" s="155">
        <v>400</v>
      </c>
      <c r="W30" s="155" t="s">
        <v>122</v>
      </c>
      <c r="X30" s="157" t="s">
        <v>106</v>
      </c>
      <c r="Y30" s="188" t="s">
        <v>123</v>
      </c>
      <c r="Z30" s="188" t="s">
        <v>253</v>
      </c>
      <c r="AA30" s="188">
        <v>10</v>
      </c>
      <c r="AB30" s="188" t="s">
        <v>109</v>
      </c>
      <c r="AC30" s="199" t="s">
        <v>254</v>
      </c>
    </row>
    <row r="31" s="134" customFormat="1" customHeight="1" spans="1:29">
      <c r="A31" s="153">
        <v>29</v>
      </c>
      <c r="B31" s="154" t="s">
        <v>92</v>
      </c>
      <c r="C31" s="154" t="s">
        <v>93</v>
      </c>
      <c r="D31" s="155" t="s">
        <v>94</v>
      </c>
      <c r="E31" s="170" t="s">
        <v>249</v>
      </c>
      <c r="F31" s="158" t="s">
        <v>250</v>
      </c>
      <c r="G31" s="155" t="s">
        <v>126</v>
      </c>
      <c r="H31" s="154" t="s">
        <v>126</v>
      </c>
      <c r="I31" s="170" t="s">
        <v>251</v>
      </c>
      <c r="J31" s="155" t="s">
        <v>252</v>
      </c>
      <c r="K31" s="154" t="s">
        <v>100</v>
      </c>
      <c r="L31" s="155" t="s">
        <v>101</v>
      </c>
      <c r="M31" s="155" t="s">
        <v>240</v>
      </c>
      <c r="N31" s="158" t="s">
        <v>103</v>
      </c>
      <c r="O31" s="184">
        <v>42527</v>
      </c>
      <c r="P31" s="155">
        <v>31.68</v>
      </c>
      <c r="Q31" s="157">
        <v>20</v>
      </c>
      <c r="R31" s="155">
        <v>0</v>
      </c>
      <c r="S31" s="155">
        <v>0</v>
      </c>
      <c r="T31" s="155" t="s">
        <v>104</v>
      </c>
      <c r="U31" s="155">
        <v>300</v>
      </c>
      <c r="V31" s="155">
        <v>400</v>
      </c>
      <c r="W31" s="155" t="s">
        <v>122</v>
      </c>
      <c r="X31" s="157">
        <v>25</v>
      </c>
      <c r="Y31" s="188" t="s">
        <v>123</v>
      </c>
      <c r="Z31" s="188" t="s">
        <v>253</v>
      </c>
      <c r="AA31" s="188">
        <v>12.5</v>
      </c>
      <c r="AB31" s="188" t="s">
        <v>109</v>
      </c>
      <c r="AC31" s="199" t="s">
        <v>255</v>
      </c>
    </row>
    <row r="32" s="134" customFormat="1" customHeight="1" spans="1:29">
      <c r="A32" s="153">
        <v>30</v>
      </c>
      <c r="B32" s="154" t="s">
        <v>92</v>
      </c>
      <c r="C32" s="154" t="s">
        <v>93</v>
      </c>
      <c r="D32" s="155" t="s">
        <v>94</v>
      </c>
      <c r="E32" s="170" t="s">
        <v>249</v>
      </c>
      <c r="F32" s="158" t="s">
        <v>250</v>
      </c>
      <c r="G32" s="155" t="s">
        <v>126</v>
      </c>
      <c r="H32" s="154" t="s">
        <v>126</v>
      </c>
      <c r="I32" s="170" t="s">
        <v>251</v>
      </c>
      <c r="J32" s="155" t="s">
        <v>252</v>
      </c>
      <c r="K32" s="154" t="s">
        <v>100</v>
      </c>
      <c r="L32" s="155" t="s">
        <v>101</v>
      </c>
      <c r="M32" s="155" t="s">
        <v>240</v>
      </c>
      <c r="N32" s="158" t="s">
        <v>103</v>
      </c>
      <c r="O32" s="184">
        <v>42527</v>
      </c>
      <c r="P32" s="155">
        <v>31.68</v>
      </c>
      <c r="Q32" s="157">
        <v>20</v>
      </c>
      <c r="R32" s="155">
        <v>0</v>
      </c>
      <c r="S32" s="155">
        <v>0</v>
      </c>
      <c r="T32" s="155" t="s">
        <v>104</v>
      </c>
      <c r="U32" s="155">
        <v>300</v>
      </c>
      <c r="V32" s="155">
        <v>400</v>
      </c>
      <c r="W32" s="155" t="s">
        <v>122</v>
      </c>
      <c r="X32" s="157">
        <v>30</v>
      </c>
      <c r="Y32" s="188" t="s">
        <v>123</v>
      </c>
      <c r="Z32" s="188" t="s">
        <v>253</v>
      </c>
      <c r="AA32" s="188">
        <v>15</v>
      </c>
      <c r="AB32" s="188" t="s">
        <v>109</v>
      </c>
      <c r="AC32" s="199" t="s">
        <v>256</v>
      </c>
    </row>
    <row r="33" customHeight="1" spans="1:29">
      <c r="A33" s="153">
        <v>31</v>
      </c>
      <c r="B33" s="154" t="s">
        <v>92</v>
      </c>
      <c r="C33" s="154" t="s">
        <v>93</v>
      </c>
      <c r="D33" s="155" t="s">
        <v>94</v>
      </c>
      <c r="E33" s="158" t="s">
        <v>257</v>
      </c>
      <c r="F33" s="158" t="s">
        <v>125</v>
      </c>
      <c r="G33" s="155" t="s">
        <v>126</v>
      </c>
      <c r="H33" s="154" t="s">
        <v>126</v>
      </c>
      <c r="I33" s="170" t="s">
        <v>258</v>
      </c>
      <c r="J33" s="155" t="s">
        <v>259</v>
      </c>
      <c r="K33" s="154" t="s">
        <v>100</v>
      </c>
      <c r="L33" s="155" t="s">
        <v>101</v>
      </c>
      <c r="M33" s="155" t="s">
        <v>129</v>
      </c>
      <c r="N33" s="158" t="s">
        <v>103</v>
      </c>
      <c r="O33" s="184">
        <v>42533</v>
      </c>
      <c r="P33" s="168">
        <v>10</v>
      </c>
      <c r="Q33" s="179">
        <v>9.8</v>
      </c>
      <c r="R33" s="155">
        <v>0</v>
      </c>
      <c r="S33" s="155">
        <v>0</v>
      </c>
      <c r="T33" s="155" t="s">
        <v>104</v>
      </c>
      <c r="U33" s="155">
        <v>100</v>
      </c>
      <c r="V33" s="155">
        <v>200</v>
      </c>
      <c r="W33" s="155" t="s">
        <v>105</v>
      </c>
      <c r="X33" s="166">
        <v>16.8</v>
      </c>
      <c r="Y33" s="188" t="s">
        <v>123</v>
      </c>
      <c r="Z33" s="166" t="s">
        <v>260</v>
      </c>
      <c r="AA33" s="188">
        <v>8.4</v>
      </c>
      <c r="AB33" s="188" t="s">
        <v>109</v>
      </c>
      <c r="AC33" s="204"/>
    </row>
    <row r="34" customHeight="1" spans="1:29">
      <c r="A34" s="153">
        <v>32</v>
      </c>
      <c r="B34" s="154" t="s">
        <v>92</v>
      </c>
      <c r="C34" s="154" t="s">
        <v>93</v>
      </c>
      <c r="D34" s="155" t="s">
        <v>94</v>
      </c>
      <c r="E34" s="158" t="s">
        <v>261</v>
      </c>
      <c r="F34" s="158" t="s">
        <v>125</v>
      </c>
      <c r="G34" s="155" t="s">
        <v>126</v>
      </c>
      <c r="H34" s="154" t="s">
        <v>126</v>
      </c>
      <c r="I34" s="173" t="s">
        <v>126</v>
      </c>
      <c r="J34" s="155" t="s">
        <v>262</v>
      </c>
      <c r="K34" s="154" t="s">
        <v>100</v>
      </c>
      <c r="L34" s="155" t="s">
        <v>101</v>
      </c>
      <c r="M34" s="155" t="s">
        <v>240</v>
      </c>
      <c r="N34" s="158" t="s">
        <v>103</v>
      </c>
      <c r="O34" s="184">
        <v>42674</v>
      </c>
      <c r="P34" s="155">
        <v>36.5</v>
      </c>
      <c r="Q34" s="157">
        <v>16.8</v>
      </c>
      <c r="R34" s="155">
        <v>0</v>
      </c>
      <c r="S34" s="155">
        <v>0</v>
      </c>
      <c r="T34" s="155" t="s">
        <v>104</v>
      </c>
      <c r="U34" s="155">
        <v>100</v>
      </c>
      <c r="V34" s="155">
        <v>200</v>
      </c>
      <c r="W34" s="155" t="s">
        <v>122</v>
      </c>
      <c r="X34" s="188" t="s">
        <v>106</v>
      </c>
      <c r="Y34" s="188" t="s">
        <v>123</v>
      </c>
      <c r="Z34" s="188" t="s">
        <v>108</v>
      </c>
      <c r="AA34" s="188">
        <v>8.4</v>
      </c>
      <c r="AB34" s="188" t="s">
        <v>109</v>
      </c>
      <c r="AC34" s="199"/>
    </row>
    <row r="35" customHeight="1" spans="1:29">
      <c r="A35" s="153">
        <v>33</v>
      </c>
      <c r="B35" s="154" t="s">
        <v>92</v>
      </c>
      <c r="C35" s="154" t="s">
        <v>93</v>
      </c>
      <c r="D35" s="155" t="s">
        <v>94</v>
      </c>
      <c r="E35" s="158" t="s">
        <v>263</v>
      </c>
      <c r="F35" s="158" t="s">
        <v>125</v>
      </c>
      <c r="G35" s="155" t="s">
        <v>126</v>
      </c>
      <c r="H35" s="154" t="s">
        <v>126</v>
      </c>
      <c r="I35" s="173" t="s">
        <v>126</v>
      </c>
      <c r="J35" s="155" t="s">
        <v>264</v>
      </c>
      <c r="K35" s="154" t="s">
        <v>100</v>
      </c>
      <c r="L35" s="155" t="s">
        <v>101</v>
      </c>
      <c r="M35" s="155" t="s">
        <v>240</v>
      </c>
      <c r="N35" s="158" t="s">
        <v>159</v>
      </c>
      <c r="O35" s="184">
        <v>42704</v>
      </c>
      <c r="P35" s="168">
        <v>40</v>
      </c>
      <c r="Q35" s="191">
        <v>25</v>
      </c>
      <c r="R35" s="155">
        <v>0</v>
      </c>
      <c r="S35" s="155">
        <v>0</v>
      </c>
      <c r="T35" s="155" t="s">
        <v>104</v>
      </c>
      <c r="U35" s="155">
        <v>100</v>
      </c>
      <c r="V35" s="155">
        <v>200</v>
      </c>
      <c r="W35" s="155" t="s">
        <v>122</v>
      </c>
      <c r="X35" s="188" t="s">
        <v>106</v>
      </c>
      <c r="Y35" s="188" t="s">
        <v>123</v>
      </c>
      <c r="Z35" s="188" t="s">
        <v>108</v>
      </c>
      <c r="AA35" s="188">
        <v>12.5</v>
      </c>
      <c r="AB35" s="188" t="s">
        <v>109</v>
      </c>
      <c r="AC35" s="199"/>
    </row>
    <row r="36" customHeight="1" spans="1:29">
      <c r="A36" s="153">
        <v>34</v>
      </c>
      <c r="B36" s="154" t="s">
        <v>92</v>
      </c>
      <c r="C36" s="171" t="s">
        <v>265</v>
      </c>
      <c r="D36" s="171" t="s">
        <v>266</v>
      </c>
      <c r="E36" s="172" t="s">
        <v>267</v>
      </c>
      <c r="F36" s="172" t="s">
        <v>178</v>
      </c>
      <c r="G36" s="155" t="s">
        <v>268</v>
      </c>
      <c r="H36" s="173" t="s">
        <v>269</v>
      </c>
      <c r="I36" s="173" t="s">
        <v>268</v>
      </c>
      <c r="J36" s="155" t="s">
        <v>270</v>
      </c>
      <c r="K36" s="171" t="s">
        <v>100</v>
      </c>
      <c r="L36" s="155" t="s">
        <v>101</v>
      </c>
      <c r="M36" s="155" t="s">
        <v>102</v>
      </c>
      <c r="N36" s="174" t="s">
        <v>159</v>
      </c>
      <c r="O36" s="184">
        <v>39869</v>
      </c>
      <c r="P36" s="155">
        <v>130</v>
      </c>
      <c r="Q36" s="192" t="s">
        <v>271</v>
      </c>
      <c r="R36" s="155" t="s">
        <v>272</v>
      </c>
      <c r="S36" s="155">
        <v>976.21</v>
      </c>
      <c r="T36" s="155" t="s">
        <v>104</v>
      </c>
      <c r="U36" s="155">
        <v>3500</v>
      </c>
      <c r="V36" s="155">
        <v>4000</v>
      </c>
      <c r="W36" s="155" t="s">
        <v>122</v>
      </c>
      <c r="X36" s="188" t="s">
        <v>106</v>
      </c>
      <c r="Y36" s="188" t="s">
        <v>123</v>
      </c>
      <c r="Z36" s="188" t="s">
        <v>108</v>
      </c>
      <c r="AA36" s="188" t="s">
        <v>273</v>
      </c>
      <c r="AB36" s="188" t="s">
        <v>109</v>
      </c>
      <c r="AC36" s="206" t="s">
        <v>274</v>
      </c>
    </row>
    <row r="37" customHeight="1" spans="1:29">
      <c r="A37" s="153">
        <v>35</v>
      </c>
      <c r="B37" s="154" t="s">
        <v>92</v>
      </c>
      <c r="C37" s="171" t="s">
        <v>265</v>
      </c>
      <c r="D37" s="171" t="s">
        <v>266</v>
      </c>
      <c r="E37" s="174" t="s">
        <v>275</v>
      </c>
      <c r="F37" s="174" t="s">
        <v>125</v>
      </c>
      <c r="G37" s="173" t="s">
        <v>276</v>
      </c>
      <c r="H37" s="173" t="s">
        <v>277</v>
      </c>
      <c r="I37" s="173" t="s">
        <v>276</v>
      </c>
      <c r="J37" s="155" t="s">
        <v>278</v>
      </c>
      <c r="K37" s="171" t="s">
        <v>100</v>
      </c>
      <c r="L37" s="155" t="s">
        <v>101</v>
      </c>
      <c r="M37" s="155" t="s">
        <v>102</v>
      </c>
      <c r="N37" s="174" t="s">
        <v>159</v>
      </c>
      <c r="O37" s="184">
        <v>41944</v>
      </c>
      <c r="P37" s="155">
        <v>50</v>
      </c>
      <c r="Q37" s="174">
        <v>10</v>
      </c>
      <c r="R37" s="155">
        <v>4</v>
      </c>
      <c r="S37" s="155">
        <v>17</v>
      </c>
      <c r="T37" s="155" t="s">
        <v>104</v>
      </c>
      <c r="U37" s="155">
        <v>50</v>
      </c>
      <c r="V37" s="155">
        <v>100</v>
      </c>
      <c r="W37" s="155" t="s">
        <v>105</v>
      </c>
      <c r="X37" s="188" t="s">
        <v>106</v>
      </c>
      <c r="Y37" s="188" t="s">
        <v>123</v>
      </c>
      <c r="Z37" s="188" t="s">
        <v>108</v>
      </c>
      <c r="AA37" s="188">
        <v>5</v>
      </c>
      <c r="AB37" s="188" t="s">
        <v>109</v>
      </c>
      <c r="AC37" s="207" t="s">
        <v>279</v>
      </c>
    </row>
    <row r="38" s="136" customFormat="1" customHeight="1" spans="1:32">
      <c r="A38" s="153">
        <v>36</v>
      </c>
      <c r="B38" s="154" t="s">
        <v>92</v>
      </c>
      <c r="C38" s="171" t="s">
        <v>280</v>
      </c>
      <c r="D38" s="171" t="s">
        <v>94</v>
      </c>
      <c r="E38" s="171" t="s">
        <v>281</v>
      </c>
      <c r="F38" s="171" t="s">
        <v>172</v>
      </c>
      <c r="G38" s="171" t="s">
        <v>126</v>
      </c>
      <c r="H38" s="171" t="s">
        <v>126</v>
      </c>
      <c r="I38" s="171" t="s">
        <v>282</v>
      </c>
      <c r="J38" s="171" t="s">
        <v>283</v>
      </c>
      <c r="K38" s="171" t="s">
        <v>100</v>
      </c>
      <c r="L38" s="171" t="s">
        <v>101</v>
      </c>
      <c r="M38" s="171" t="s">
        <v>284</v>
      </c>
      <c r="N38" s="171" t="s">
        <v>285</v>
      </c>
      <c r="O38" s="171" t="s">
        <v>286</v>
      </c>
      <c r="P38" s="171">
        <v>7</v>
      </c>
      <c r="Q38" s="193" t="s">
        <v>287</v>
      </c>
      <c r="R38" s="171">
        <v>12</v>
      </c>
      <c r="S38" s="171" t="s">
        <v>288</v>
      </c>
      <c r="T38" s="171" t="s">
        <v>104</v>
      </c>
      <c r="U38" s="171">
        <v>20</v>
      </c>
      <c r="V38" s="171">
        <v>30</v>
      </c>
      <c r="W38" s="171" t="s">
        <v>176</v>
      </c>
      <c r="X38" s="188" t="s">
        <v>106</v>
      </c>
      <c r="Y38" s="188" t="s">
        <v>130</v>
      </c>
      <c r="Z38" s="188" t="s">
        <v>289</v>
      </c>
      <c r="AA38" s="208" t="s">
        <v>290</v>
      </c>
      <c r="AB38" s="208" t="s">
        <v>291</v>
      </c>
      <c r="AC38" s="188"/>
      <c r="AD38" s="134"/>
      <c r="AE38" s="134"/>
      <c r="AF38" s="209"/>
    </row>
    <row r="39" s="136" customFormat="1" customHeight="1" spans="1:32">
      <c r="A39" s="153">
        <v>37</v>
      </c>
      <c r="B39" s="154" t="s">
        <v>92</v>
      </c>
      <c r="C39" s="171" t="s">
        <v>280</v>
      </c>
      <c r="D39" s="171" t="s">
        <v>94</v>
      </c>
      <c r="E39" s="171" t="s">
        <v>292</v>
      </c>
      <c r="F39" s="171" t="s">
        <v>172</v>
      </c>
      <c r="G39" s="171" t="s">
        <v>126</v>
      </c>
      <c r="H39" s="171" t="s">
        <v>126</v>
      </c>
      <c r="I39" s="171" t="s">
        <v>282</v>
      </c>
      <c r="J39" s="171" t="s">
        <v>293</v>
      </c>
      <c r="K39" s="171" t="s">
        <v>100</v>
      </c>
      <c r="L39" s="171" t="s">
        <v>101</v>
      </c>
      <c r="M39" s="171" t="s">
        <v>284</v>
      </c>
      <c r="N39" s="171" t="s">
        <v>285</v>
      </c>
      <c r="O39" s="171" t="s">
        <v>294</v>
      </c>
      <c r="P39" s="171">
        <v>7</v>
      </c>
      <c r="Q39" s="193" t="s">
        <v>295</v>
      </c>
      <c r="R39" s="171">
        <v>12</v>
      </c>
      <c r="S39" s="171" t="s">
        <v>296</v>
      </c>
      <c r="T39" s="171" t="s">
        <v>104</v>
      </c>
      <c r="U39" s="171">
        <v>30</v>
      </c>
      <c r="V39" s="171">
        <v>45</v>
      </c>
      <c r="W39" s="171" t="s">
        <v>176</v>
      </c>
      <c r="X39" s="188" t="s">
        <v>106</v>
      </c>
      <c r="Y39" s="188" t="s">
        <v>130</v>
      </c>
      <c r="Z39" s="188" t="s">
        <v>297</v>
      </c>
      <c r="AA39" s="208" t="s">
        <v>298</v>
      </c>
      <c r="AB39" s="208" t="s">
        <v>299</v>
      </c>
      <c r="AC39" s="188"/>
      <c r="AD39" s="134"/>
      <c r="AE39" s="134"/>
      <c r="AF39" s="209"/>
    </row>
    <row r="40" s="136" customFormat="1" customHeight="1" spans="1:32">
      <c r="A40" s="153">
        <v>38</v>
      </c>
      <c r="B40" s="154" t="s">
        <v>92</v>
      </c>
      <c r="C40" s="171" t="s">
        <v>300</v>
      </c>
      <c r="D40" s="171" t="s">
        <v>94</v>
      </c>
      <c r="E40" s="171" t="s">
        <v>301</v>
      </c>
      <c r="F40" s="171" t="s">
        <v>207</v>
      </c>
      <c r="G40" s="171" t="s">
        <v>302</v>
      </c>
      <c r="H40" s="171" t="s">
        <v>303</v>
      </c>
      <c r="I40" s="171" t="s">
        <v>302</v>
      </c>
      <c r="J40" s="171" t="s">
        <v>304</v>
      </c>
      <c r="K40" s="171" t="s">
        <v>100</v>
      </c>
      <c r="L40" s="171" t="s">
        <v>101</v>
      </c>
      <c r="M40" s="171" t="s">
        <v>305</v>
      </c>
      <c r="N40" s="171" t="s">
        <v>306</v>
      </c>
      <c r="O40" s="171" t="s">
        <v>307</v>
      </c>
      <c r="P40" s="171" t="s">
        <v>308</v>
      </c>
      <c r="Q40" s="194" t="s">
        <v>309</v>
      </c>
      <c r="R40" s="171" t="s">
        <v>310</v>
      </c>
      <c r="S40" s="171" t="s">
        <v>311</v>
      </c>
      <c r="T40" s="171" t="s">
        <v>104</v>
      </c>
      <c r="U40" s="171">
        <v>1000</v>
      </c>
      <c r="V40" s="171">
        <v>1500</v>
      </c>
      <c r="W40" s="171" t="s">
        <v>105</v>
      </c>
      <c r="X40" s="188" t="s">
        <v>108</v>
      </c>
      <c r="Y40" s="188" t="s">
        <v>130</v>
      </c>
      <c r="Z40" s="188" t="s">
        <v>312</v>
      </c>
      <c r="AA40" s="166" t="s">
        <v>313</v>
      </c>
      <c r="AB40" s="188" t="s">
        <v>314</v>
      </c>
      <c r="AC40" s="188"/>
      <c r="AD40" s="134"/>
      <c r="AE40" s="134"/>
      <c r="AF40" s="209"/>
    </row>
    <row r="41" s="136" customFormat="1" customHeight="1" spans="1:32">
      <c r="A41" s="153">
        <v>39</v>
      </c>
      <c r="B41" s="154" t="s">
        <v>92</v>
      </c>
      <c r="C41" s="171" t="s">
        <v>315</v>
      </c>
      <c r="D41" s="171" t="s">
        <v>94</v>
      </c>
      <c r="E41" s="171" t="s">
        <v>316</v>
      </c>
      <c r="F41" s="171" t="s">
        <v>317</v>
      </c>
      <c r="G41" s="171" t="s">
        <v>318</v>
      </c>
      <c r="H41" s="171" t="s">
        <v>319</v>
      </c>
      <c r="I41" s="171" t="s">
        <v>320</v>
      </c>
      <c r="J41" s="171" t="s">
        <v>321</v>
      </c>
      <c r="K41" s="171" t="s">
        <v>100</v>
      </c>
      <c r="L41" s="171" t="s">
        <v>101</v>
      </c>
      <c r="M41" s="171" t="s">
        <v>158</v>
      </c>
      <c r="N41" s="171" t="s">
        <v>306</v>
      </c>
      <c r="O41" s="171" t="s">
        <v>322</v>
      </c>
      <c r="P41" s="171">
        <v>4317000</v>
      </c>
      <c r="Q41" s="194" t="s">
        <v>323</v>
      </c>
      <c r="R41" s="171">
        <v>0</v>
      </c>
      <c r="S41" s="171">
        <v>0</v>
      </c>
      <c r="T41" s="171" t="s">
        <v>104</v>
      </c>
      <c r="U41" s="171">
        <v>2000</v>
      </c>
      <c r="V41" s="171">
        <v>3000</v>
      </c>
      <c r="W41" s="171" t="s">
        <v>105</v>
      </c>
      <c r="X41" s="188" t="s">
        <v>108</v>
      </c>
      <c r="Y41" s="188" t="s">
        <v>123</v>
      </c>
      <c r="Z41" s="188" t="s">
        <v>324</v>
      </c>
      <c r="AA41" s="166" t="s">
        <v>323</v>
      </c>
      <c r="AB41" s="188" t="s">
        <v>325</v>
      </c>
      <c r="AC41" s="188"/>
      <c r="AD41" s="134"/>
      <c r="AE41" s="134"/>
      <c r="AF41" s="209"/>
    </row>
    <row r="42" customHeight="1" spans="1:29">
      <c r="A42" s="153">
        <v>40</v>
      </c>
      <c r="B42" s="154" t="s">
        <v>92</v>
      </c>
      <c r="C42" s="171" t="s">
        <v>265</v>
      </c>
      <c r="D42" s="173" t="s">
        <v>94</v>
      </c>
      <c r="E42" s="172" t="s">
        <v>326</v>
      </c>
      <c r="F42" s="172" t="s">
        <v>327</v>
      </c>
      <c r="G42" s="155" t="s">
        <v>328</v>
      </c>
      <c r="H42" s="172" t="s">
        <v>329</v>
      </c>
      <c r="I42" s="172" t="s">
        <v>328</v>
      </c>
      <c r="J42" s="155" t="s">
        <v>330</v>
      </c>
      <c r="K42" s="171" t="s">
        <v>100</v>
      </c>
      <c r="L42" s="155" t="s">
        <v>101</v>
      </c>
      <c r="M42" s="155" t="s">
        <v>158</v>
      </c>
      <c r="N42" s="174" t="s">
        <v>103</v>
      </c>
      <c r="O42" s="184">
        <v>41547</v>
      </c>
      <c r="P42" s="155">
        <v>62.4</v>
      </c>
      <c r="Q42" s="189">
        <v>40</v>
      </c>
      <c r="R42" s="155" t="s">
        <v>331</v>
      </c>
      <c r="S42" s="155" t="s">
        <v>332</v>
      </c>
      <c r="T42" s="155" t="s">
        <v>104</v>
      </c>
      <c r="U42" s="155">
        <v>400</v>
      </c>
      <c r="V42" s="155">
        <v>400</v>
      </c>
      <c r="W42" s="155" t="s">
        <v>176</v>
      </c>
      <c r="X42" s="195">
        <v>25</v>
      </c>
      <c r="Y42" s="195" t="s">
        <v>123</v>
      </c>
      <c r="Z42" s="195" t="s">
        <v>333</v>
      </c>
      <c r="AA42" s="195">
        <v>12.5</v>
      </c>
      <c r="AB42" s="195" t="s">
        <v>109</v>
      </c>
      <c r="AC42" s="200"/>
    </row>
    <row r="43" customHeight="1" spans="1:29">
      <c r="A43" s="153">
        <v>41</v>
      </c>
      <c r="B43" s="154" t="s">
        <v>92</v>
      </c>
      <c r="C43" s="171" t="s">
        <v>265</v>
      </c>
      <c r="D43" s="155" t="s">
        <v>94</v>
      </c>
      <c r="E43" s="158" t="s">
        <v>334</v>
      </c>
      <c r="F43" s="158" t="s">
        <v>125</v>
      </c>
      <c r="G43" s="155" t="s">
        <v>335</v>
      </c>
      <c r="H43" s="158" t="s">
        <v>336</v>
      </c>
      <c r="I43" s="158" t="s">
        <v>335</v>
      </c>
      <c r="J43" s="155" t="s">
        <v>337</v>
      </c>
      <c r="K43" s="171" t="s">
        <v>100</v>
      </c>
      <c r="L43" s="155" t="s">
        <v>101</v>
      </c>
      <c r="M43" s="155" t="s">
        <v>158</v>
      </c>
      <c r="N43" s="174" t="s">
        <v>103</v>
      </c>
      <c r="O43" s="184">
        <v>42244</v>
      </c>
      <c r="P43" s="155">
        <v>34.1</v>
      </c>
      <c r="Q43" s="189">
        <v>15</v>
      </c>
      <c r="R43" s="155">
        <v>0</v>
      </c>
      <c r="S43" s="155">
        <v>0</v>
      </c>
      <c r="T43" s="155" t="s">
        <v>104</v>
      </c>
      <c r="U43" s="155">
        <v>150</v>
      </c>
      <c r="V43" s="155">
        <v>400</v>
      </c>
      <c r="W43" s="155" t="s">
        <v>176</v>
      </c>
      <c r="X43" s="195">
        <v>20</v>
      </c>
      <c r="Y43" s="195" t="s">
        <v>123</v>
      </c>
      <c r="Z43" s="195" t="s">
        <v>338</v>
      </c>
      <c r="AA43" s="195">
        <v>10</v>
      </c>
      <c r="AB43" s="195" t="s">
        <v>109</v>
      </c>
      <c r="AC43" s="200"/>
    </row>
    <row r="44" ht="30.95" customHeight="1" spans="1:29">
      <c r="A44" s="153">
        <v>42</v>
      </c>
      <c r="B44" s="154" t="s">
        <v>92</v>
      </c>
      <c r="C44" s="154" t="s">
        <v>93</v>
      </c>
      <c r="D44" s="155" t="s">
        <v>94</v>
      </c>
      <c r="E44" s="154" t="s">
        <v>339</v>
      </c>
      <c r="F44" s="154" t="s">
        <v>125</v>
      </c>
      <c r="G44" s="155" t="s">
        <v>126</v>
      </c>
      <c r="H44" s="154" t="s">
        <v>126</v>
      </c>
      <c r="I44" s="154" t="s">
        <v>340</v>
      </c>
      <c r="J44" s="155" t="s">
        <v>341</v>
      </c>
      <c r="K44" s="154" t="s">
        <v>100</v>
      </c>
      <c r="L44" s="155" t="s">
        <v>101</v>
      </c>
      <c r="M44" s="155" t="s">
        <v>129</v>
      </c>
      <c r="N44" s="154" t="s">
        <v>103</v>
      </c>
      <c r="O44" s="184">
        <v>42160</v>
      </c>
      <c r="P44" s="155" t="s">
        <v>342</v>
      </c>
      <c r="Q44" s="196">
        <v>9.8</v>
      </c>
      <c r="R44" s="155">
        <f t="shared" ref="R44:R46" si="3">2+0</f>
        <v>2</v>
      </c>
      <c r="S44" s="155">
        <f t="shared" ref="S44:S46" si="4">11.8+0</f>
        <v>11.8</v>
      </c>
      <c r="T44" s="155" t="s">
        <v>229</v>
      </c>
      <c r="U44" s="155">
        <v>100</v>
      </c>
      <c r="V44" s="155">
        <v>200</v>
      </c>
      <c r="W44" s="155" t="s">
        <v>105</v>
      </c>
      <c r="X44" s="167">
        <v>9.8</v>
      </c>
      <c r="Y44" s="154" t="s">
        <v>123</v>
      </c>
      <c r="Z44" s="154" t="s">
        <v>343</v>
      </c>
      <c r="AA44" s="167">
        <v>4.9</v>
      </c>
      <c r="AB44" s="166" t="s">
        <v>109</v>
      </c>
      <c r="AC44" s="199" t="s">
        <v>344</v>
      </c>
    </row>
    <row r="45" s="134" customFormat="1" customHeight="1" spans="1:29">
      <c r="A45" s="153">
        <v>43</v>
      </c>
      <c r="B45" s="154" t="s">
        <v>92</v>
      </c>
      <c r="C45" s="154" t="s">
        <v>93</v>
      </c>
      <c r="D45" s="155" t="s">
        <v>94</v>
      </c>
      <c r="E45" s="154" t="s">
        <v>339</v>
      </c>
      <c r="F45" s="154" t="s">
        <v>125</v>
      </c>
      <c r="G45" s="155" t="s">
        <v>126</v>
      </c>
      <c r="H45" s="154" t="s">
        <v>126</v>
      </c>
      <c r="I45" s="154" t="s">
        <v>340</v>
      </c>
      <c r="J45" s="155" t="s">
        <v>341</v>
      </c>
      <c r="K45" s="154" t="s">
        <v>100</v>
      </c>
      <c r="L45" s="155" t="s">
        <v>101</v>
      </c>
      <c r="M45" s="155" t="s">
        <v>129</v>
      </c>
      <c r="N45" s="154" t="s">
        <v>103</v>
      </c>
      <c r="O45" s="184">
        <v>42160</v>
      </c>
      <c r="P45" s="155" t="s">
        <v>345</v>
      </c>
      <c r="Q45" s="196">
        <v>9.8</v>
      </c>
      <c r="R45" s="155">
        <f t="shared" si="3"/>
        <v>2</v>
      </c>
      <c r="S45" s="155">
        <f t="shared" si="4"/>
        <v>11.8</v>
      </c>
      <c r="T45" s="155" t="s">
        <v>229</v>
      </c>
      <c r="U45" s="155">
        <v>100</v>
      </c>
      <c r="V45" s="155">
        <v>200</v>
      </c>
      <c r="W45" s="155" t="s">
        <v>105</v>
      </c>
      <c r="X45" s="167">
        <v>12.8</v>
      </c>
      <c r="Y45" s="154" t="s">
        <v>123</v>
      </c>
      <c r="Z45" s="154" t="s">
        <v>343</v>
      </c>
      <c r="AA45" s="167">
        <v>6.4</v>
      </c>
      <c r="AB45" s="166" t="s">
        <v>109</v>
      </c>
      <c r="AC45" s="199" t="s">
        <v>346</v>
      </c>
    </row>
    <row r="46" s="134" customFormat="1" customHeight="1" spans="1:29">
      <c r="A46" s="153">
        <v>44</v>
      </c>
      <c r="B46" s="154" t="s">
        <v>92</v>
      </c>
      <c r="C46" s="154" t="s">
        <v>93</v>
      </c>
      <c r="D46" s="155" t="s">
        <v>94</v>
      </c>
      <c r="E46" s="154" t="s">
        <v>339</v>
      </c>
      <c r="F46" s="154" t="s">
        <v>125</v>
      </c>
      <c r="G46" s="155" t="s">
        <v>126</v>
      </c>
      <c r="H46" s="154" t="s">
        <v>126</v>
      </c>
      <c r="I46" s="154" t="s">
        <v>340</v>
      </c>
      <c r="J46" s="155" t="s">
        <v>341</v>
      </c>
      <c r="K46" s="154" t="s">
        <v>100</v>
      </c>
      <c r="L46" s="155" t="s">
        <v>101</v>
      </c>
      <c r="M46" s="155" t="s">
        <v>129</v>
      </c>
      <c r="N46" s="154" t="s">
        <v>103</v>
      </c>
      <c r="O46" s="184">
        <v>42160</v>
      </c>
      <c r="P46" s="155" t="s">
        <v>345</v>
      </c>
      <c r="Q46" s="196">
        <v>9.8</v>
      </c>
      <c r="R46" s="155">
        <f t="shared" si="3"/>
        <v>2</v>
      </c>
      <c r="S46" s="155">
        <f t="shared" si="4"/>
        <v>11.8</v>
      </c>
      <c r="T46" s="155" t="s">
        <v>229</v>
      </c>
      <c r="U46" s="155">
        <v>100</v>
      </c>
      <c r="V46" s="155">
        <v>200</v>
      </c>
      <c r="W46" s="155" t="s">
        <v>105</v>
      </c>
      <c r="X46" s="167">
        <v>16.8</v>
      </c>
      <c r="Y46" s="154" t="s">
        <v>123</v>
      </c>
      <c r="Z46" s="154" t="s">
        <v>343</v>
      </c>
      <c r="AA46" s="167">
        <v>8.4</v>
      </c>
      <c r="AB46" s="166" t="s">
        <v>109</v>
      </c>
      <c r="AC46" s="199" t="s">
        <v>347</v>
      </c>
    </row>
    <row r="47" customHeight="1" spans="1:29">
      <c r="A47" s="153">
        <v>45</v>
      </c>
      <c r="B47" s="154" t="s">
        <v>92</v>
      </c>
      <c r="C47" s="154" t="s">
        <v>265</v>
      </c>
      <c r="D47" s="155" t="s">
        <v>94</v>
      </c>
      <c r="E47" s="158" t="s">
        <v>348</v>
      </c>
      <c r="F47" s="158" t="s">
        <v>349</v>
      </c>
      <c r="G47" s="155" t="s">
        <v>350</v>
      </c>
      <c r="H47" s="158" t="s">
        <v>351</v>
      </c>
      <c r="I47" s="158" t="s">
        <v>350</v>
      </c>
      <c r="J47" s="155" t="s">
        <v>352</v>
      </c>
      <c r="K47" s="154" t="s">
        <v>100</v>
      </c>
      <c r="L47" s="155" t="s">
        <v>101</v>
      </c>
      <c r="M47" s="155" t="s">
        <v>129</v>
      </c>
      <c r="N47" s="158" t="s">
        <v>103</v>
      </c>
      <c r="O47" s="184">
        <v>42457</v>
      </c>
      <c r="P47" s="155" t="s">
        <v>353</v>
      </c>
      <c r="Q47" s="157">
        <v>15</v>
      </c>
      <c r="R47" s="155">
        <f>14+9</f>
        <v>23</v>
      </c>
      <c r="S47" s="155">
        <f>64.38+44.232</f>
        <v>108.612</v>
      </c>
      <c r="T47" s="155" t="s">
        <v>229</v>
      </c>
      <c r="U47" s="155">
        <v>100</v>
      </c>
      <c r="V47" s="155">
        <v>200</v>
      </c>
      <c r="W47" s="155" t="s">
        <v>105</v>
      </c>
      <c r="X47" s="188" t="s">
        <v>106</v>
      </c>
      <c r="Y47" s="188" t="s">
        <v>123</v>
      </c>
      <c r="Z47" s="188" t="s">
        <v>108</v>
      </c>
      <c r="AA47" s="188">
        <v>7.5</v>
      </c>
      <c r="AB47" s="188" t="s">
        <v>109</v>
      </c>
      <c r="AC47" s="199"/>
    </row>
    <row r="48" customHeight="1" spans="1:29">
      <c r="A48" s="153">
        <v>46</v>
      </c>
      <c r="B48" s="154" t="s">
        <v>92</v>
      </c>
      <c r="C48" s="154" t="s">
        <v>265</v>
      </c>
      <c r="D48" s="155" t="s">
        <v>94</v>
      </c>
      <c r="E48" s="158" t="s">
        <v>354</v>
      </c>
      <c r="F48" s="158" t="s">
        <v>355</v>
      </c>
      <c r="G48" s="155" t="s">
        <v>126</v>
      </c>
      <c r="H48" s="155" t="s">
        <v>356</v>
      </c>
      <c r="I48" s="158" t="s">
        <v>357</v>
      </c>
      <c r="J48" s="155" t="s">
        <v>358</v>
      </c>
      <c r="K48" s="154" t="s">
        <v>100</v>
      </c>
      <c r="L48" s="155" t="s">
        <v>101</v>
      </c>
      <c r="M48" s="155" t="s">
        <v>129</v>
      </c>
      <c r="N48" s="158" t="s">
        <v>103</v>
      </c>
      <c r="O48" s="184">
        <v>42548</v>
      </c>
      <c r="P48" s="155">
        <v>36</v>
      </c>
      <c r="Q48" s="157">
        <v>10</v>
      </c>
      <c r="R48" s="155">
        <f>37+16</f>
        <v>53</v>
      </c>
      <c r="S48" s="155">
        <f>241.947+112.608</f>
        <v>354.555</v>
      </c>
      <c r="T48" s="155" t="s">
        <v>229</v>
      </c>
      <c r="U48" s="155">
        <v>350</v>
      </c>
      <c r="V48" s="155">
        <v>450</v>
      </c>
      <c r="W48" s="155" t="s">
        <v>105</v>
      </c>
      <c r="X48" s="188" t="s">
        <v>106</v>
      </c>
      <c r="Y48" s="188" t="s">
        <v>123</v>
      </c>
      <c r="Z48" s="188" t="s">
        <v>108</v>
      </c>
      <c r="AA48" s="188">
        <v>5</v>
      </c>
      <c r="AB48" s="188" t="s">
        <v>109</v>
      </c>
      <c r="AC48" s="199"/>
    </row>
    <row r="49" customHeight="1" spans="1:29">
      <c r="A49" s="153">
        <v>47</v>
      </c>
      <c r="B49" s="154" t="s">
        <v>92</v>
      </c>
      <c r="C49" s="155" t="s">
        <v>265</v>
      </c>
      <c r="D49" s="155" t="s">
        <v>94</v>
      </c>
      <c r="E49" s="174" t="s">
        <v>359</v>
      </c>
      <c r="F49" s="174" t="s">
        <v>126</v>
      </c>
      <c r="G49" s="155" t="s">
        <v>126</v>
      </c>
      <c r="H49" s="174" t="s">
        <v>126</v>
      </c>
      <c r="I49" s="174" t="s">
        <v>126</v>
      </c>
      <c r="J49" s="155" t="s">
        <v>360</v>
      </c>
      <c r="K49" s="155" t="s">
        <v>361</v>
      </c>
      <c r="L49" s="155" t="s">
        <v>101</v>
      </c>
      <c r="M49" s="155" t="s">
        <v>158</v>
      </c>
      <c r="N49" s="174" t="s">
        <v>159</v>
      </c>
      <c r="O49" s="184">
        <v>42018</v>
      </c>
      <c r="P49" s="155" t="s">
        <v>362</v>
      </c>
      <c r="Q49" s="174" t="s">
        <v>363</v>
      </c>
      <c r="R49" s="155">
        <v>0</v>
      </c>
      <c r="S49" s="155">
        <v>0</v>
      </c>
      <c r="T49" s="155" t="s">
        <v>229</v>
      </c>
      <c r="U49" s="155">
        <v>0</v>
      </c>
      <c r="V49" s="155">
        <v>50</v>
      </c>
      <c r="W49" s="155" t="s">
        <v>105</v>
      </c>
      <c r="X49" s="188" t="s">
        <v>106</v>
      </c>
      <c r="Y49" s="188" t="s">
        <v>123</v>
      </c>
      <c r="Z49" s="188" t="s">
        <v>108</v>
      </c>
      <c r="AA49" s="174" t="s">
        <v>363</v>
      </c>
      <c r="AB49" s="188" t="s">
        <v>364</v>
      </c>
      <c r="AC49" s="207"/>
    </row>
    <row r="50" customHeight="1" spans="1:29">
      <c r="A50" s="153">
        <v>48</v>
      </c>
      <c r="B50" s="154" t="s">
        <v>92</v>
      </c>
      <c r="C50" s="155" t="s">
        <v>265</v>
      </c>
      <c r="D50" s="155" t="s">
        <v>94</v>
      </c>
      <c r="E50" s="174" t="s">
        <v>365</v>
      </c>
      <c r="F50" s="174" t="s">
        <v>126</v>
      </c>
      <c r="G50" s="155" t="s">
        <v>126</v>
      </c>
      <c r="H50" s="174" t="s">
        <v>126</v>
      </c>
      <c r="I50" s="174" t="s">
        <v>126</v>
      </c>
      <c r="J50" s="155" t="s">
        <v>360</v>
      </c>
      <c r="K50" s="155" t="s">
        <v>361</v>
      </c>
      <c r="L50" s="155" t="s">
        <v>101</v>
      </c>
      <c r="M50" s="155" t="s">
        <v>158</v>
      </c>
      <c r="N50" s="174" t="s">
        <v>103</v>
      </c>
      <c r="O50" s="184">
        <v>42018</v>
      </c>
      <c r="P50" s="155">
        <v>4.212</v>
      </c>
      <c r="Q50" s="174">
        <v>8.5</v>
      </c>
      <c r="R50" s="155">
        <v>5</v>
      </c>
      <c r="S50" s="155" t="s">
        <v>366</v>
      </c>
      <c r="T50" s="155" t="s">
        <v>229</v>
      </c>
      <c r="U50" s="155">
        <v>400</v>
      </c>
      <c r="V50" s="155">
        <v>400</v>
      </c>
      <c r="W50" s="155" t="s">
        <v>105</v>
      </c>
      <c r="X50" s="188" t="s">
        <v>106</v>
      </c>
      <c r="Y50" s="188" t="s">
        <v>123</v>
      </c>
      <c r="Z50" s="188" t="s">
        <v>108</v>
      </c>
      <c r="AA50" s="174">
        <v>8.5</v>
      </c>
      <c r="AB50" s="188" t="s">
        <v>364</v>
      </c>
      <c r="AC50" s="207" t="s">
        <v>367</v>
      </c>
    </row>
    <row r="51" s="134" customFormat="1" customHeight="1" spans="1:29">
      <c r="A51" s="153">
        <v>49</v>
      </c>
      <c r="B51" s="154" t="s">
        <v>92</v>
      </c>
      <c r="C51" s="155" t="s">
        <v>265</v>
      </c>
      <c r="D51" s="155" t="s">
        <v>94</v>
      </c>
      <c r="E51" s="174" t="s">
        <v>365</v>
      </c>
      <c r="F51" s="174" t="s">
        <v>126</v>
      </c>
      <c r="G51" s="155" t="s">
        <v>126</v>
      </c>
      <c r="H51" s="174" t="s">
        <v>126</v>
      </c>
      <c r="I51" s="174" t="s">
        <v>126</v>
      </c>
      <c r="J51" s="155" t="s">
        <v>360</v>
      </c>
      <c r="K51" s="155" t="s">
        <v>361</v>
      </c>
      <c r="L51" s="155" t="s">
        <v>101</v>
      </c>
      <c r="M51" s="155" t="s">
        <v>158</v>
      </c>
      <c r="N51" s="174" t="s">
        <v>103</v>
      </c>
      <c r="O51" s="184">
        <v>42018</v>
      </c>
      <c r="P51" s="155">
        <v>7.02</v>
      </c>
      <c r="Q51" s="174">
        <v>14.1</v>
      </c>
      <c r="R51" s="155">
        <v>5</v>
      </c>
      <c r="S51" s="155" t="s">
        <v>366</v>
      </c>
      <c r="T51" s="155" t="s">
        <v>229</v>
      </c>
      <c r="U51" s="155">
        <v>400</v>
      </c>
      <c r="V51" s="155">
        <v>400</v>
      </c>
      <c r="W51" s="155" t="s">
        <v>105</v>
      </c>
      <c r="X51" s="188" t="s">
        <v>106</v>
      </c>
      <c r="Y51" s="188" t="s">
        <v>123</v>
      </c>
      <c r="Z51" s="188" t="s">
        <v>108</v>
      </c>
      <c r="AA51" s="174">
        <v>14.1</v>
      </c>
      <c r="AB51" s="188" t="s">
        <v>364</v>
      </c>
      <c r="AC51" s="207" t="s">
        <v>368</v>
      </c>
    </row>
    <row r="52" s="134" customFormat="1" customHeight="1" spans="1:29">
      <c r="A52" s="153">
        <v>50</v>
      </c>
      <c r="B52" s="154" t="s">
        <v>92</v>
      </c>
      <c r="C52" s="155" t="s">
        <v>265</v>
      </c>
      <c r="D52" s="155" t="s">
        <v>94</v>
      </c>
      <c r="E52" s="174" t="s">
        <v>365</v>
      </c>
      <c r="F52" s="174" t="s">
        <v>126</v>
      </c>
      <c r="G52" s="155" t="s">
        <v>126</v>
      </c>
      <c r="H52" s="174" t="s">
        <v>126</v>
      </c>
      <c r="I52" s="174" t="s">
        <v>126</v>
      </c>
      <c r="J52" s="155" t="s">
        <v>360</v>
      </c>
      <c r="K52" s="155" t="s">
        <v>361</v>
      </c>
      <c r="L52" s="155" t="s">
        <v>101</v>
      </c>
      <c r="M52" s="155" t="s">
        <v>158</v>
      </c>
      <c r="N52" s="174" t="s">
        <v>103</v>
      </c>
      <c r="O52" s="184">
        <v>42018</v>
      </c>
      <c r="P52" s="155">
        <v>14.04</v>
      </c>
      <c r="Q52" s="174">
        <v>28.2</v>
      </c>
      <c r="R52" s="155">
        <v>5</v>
      </c>
      <c r="S52" s="155" t="s">
        <v>366</v>
      </c>
      <c r="T52" s="155" t="s">
        <v>229</v>
      </c>
      <c r="U52" s="155">
        <v>400</v>
      </c>
      <c r="V52" s="155">
        <v>400</v>
      </c>
      <c r="W52" s="155" t="s">
        <v>105</v>
      </c>
      <c r="X52" s="188" t="s">
        <v>106</v>
      </c>
      <c r="Y52" s="188" t="s">
        <v>123</v>
      </c>
      <c r="Z52" s="188" t="s">
        <v>108</v>
      </c>
      <c r="AA52" s="174">
        <v>28.2</v>
      </c>
      <c r="AB52" s="188" t="s">
        <v>364</v>
      </c>
      <c r="AC52" s="207" t="s">
        <v>369</v>
      </c>
    </row>
    <row r="53" customHeight="1" spans="1:29">
      <c r="A53" s="153">
        <v>51</v>
      </c>
      <c r="B53" s="154" t="s">
        <v>92</v>
      </c>
      <c r="C53" s="155" t="s">
        <v>265</v>
      </c>
      <c r="D53" s="155" t="s">
        <v>94</v>
      </c>
      <c r="E53" s="174" t="s">
        <v>370</v>
      </c>
      <c r="F53" s="174" t="s">
        <v>126</v>
      </c>
      <c r="G53" s="155" t="s">
        <v>126</v>
      </c>
      <c r="H53" s="174" t="s">
        <v>126</v>
      </c>
      <c r="I53" s="174" t="s">
        <v>126</v>
      </c>
      <c r="J53" s="155" t="s">
        <v>371</v>
      </c>
      <c r="K53" s="155" t="s">
        <v>361</v>
      </c>
      <c r="L53" s="155" t="s">
        <v>101</v>
      </c>
      <c r="M53" s="155" t="s">
        <v>102</v>
      </c>
      <c r="N53" s="174" t="s">
        <v>159</v>
      </c>
      <c r="O53" s="222" t="s">
        <v>372</v>
      </c>
      <c r="P53" s="155" t="s">
        <v>373</v>
      </c>
      <c r="Q53" s="174" t="s">
        <v>374</v>
      </c>
      <c r="R53" s="155">
        <v>1</v>
      </c>
      <c r="S53" s="155" t="s">
        <v>375</v>
      </c>
      <c r="T53" s="155" t="s">
        <v>229</v>
      </c>
      <c r="U53" s="155">
        <v>100</v>
      </c>
      <c r="V53" s="155">
        <v>100</v>
      </c>
      <c r="W53" s="155" t="s">
        <v>122</v>
      </c>
      <c r="X53" s="188" t="s">
        <v>106</v>
      </c>
      <c r="Y53" s="188" t="s">
        <v>123</v>
      </c>
      <c r="Z53" s="188" t="s">
        <v>108</v>
      </c>
      <c r="AA53" s="174" t="s">
        <v>376</v>
      </c>
      <c r="AB53" s="188" t="s">
        <v>364</v>
      </c>
      <c r="AC53" s="207" t="s">
        <v>377</v>
      </c>
    </row>
    <row r="54" s="134" customFormat="1" customHeight="1" spans="1:29">
      <c r="A54" s="153">
        <v>52</v>
      </c>
      <c r="B54" s="154" t="s">
        <v>92</v>
      </c>
      <c r="C54" s="155" t="s">
        <v>265</v>
      </c>
      <c r="D54" s="155" t="s">
        <v>94</v>
      </c>
      <c r="E54" s="174" t="s">
        <v>370</v>
      </c>
      <c r="F54" s="174" t="s">
        <v>126</v>
      </c>
      <c r="G54" s="155" t="s">
        <v>126</v>
      </c>
      <c r="H54" s="174" t="s">
        <v>126</v>
      </c>
      <c r="I54" s="174" t="s">
        <v>126</v>
      </c>
      <c r="J54" s="155" t="s">
        <v>371</v>
      </c>
      <c r="K54" s="155" t="s">
        <v>361</v>
      </c>
      <c r="L54" s="155" t="s">
        <v>101</v>
      </c>
      <c r="M54" s="155" t="s">
        <v>102</v>
      </c>
      <c r="N54" s="174" t="s">
        <v>159</v>
      </c>
      <c r="O54" s="222" t="s">
        <v>372</v>
      </c>
      <c r="P54" s="155" t="s">
        <v>378</v>
      </c>
      <c r="Q54" s="174" t="s">
        <v>379</v>
      </c>
      <c r="R54" s="155">
        <v>1</v>
      </c>
      <c r="S54" s="155" t="s">
        <v>375</v>
      </c>
      <c r="T54" s="155" t="s">
        <v>229</v>
      </c>
      <c r="U54" s="155">
        <v>100</v>
      </c>
      <c r="V54" s="155">
        <v>100</v>
      </c>
      <c r="W54" s="155" t="s">
        <v>122</v>
      </c>
      <c r="X54" s="188" t="s">
        <v>106</v>
      </c>
      <c r="Y54" s="188" t="s">
        <v>123</v>
      </c>
      <c r="Z54" s="188" t="s">
        <v>108</v>
      </c>
      <c r="AA54" s="174" t="s">
        <v>379</v>
      </c>
      <c r="AB54" s="188" t="s">
        <v>364</v>
      </c>
      <c r="AC54" s="207" t="s">
        <v>380</v>
      </c>
    </row>
    <row r="55" customHeight="1" spans="1:29">
      <c r="A55" s="153">
        <v>53</v>
      </c>
      <c r="B55" s="154" t="s">
        <v>92</v>
      </c>
      <c r="C55" s="155" t="s">
        <v>265</v>
      </c>
      <c r="D55" s="155" t="s">
        <v>94</v>
      </c>
      <c r="E55" s="174" t="s">
        <v>381</v>
      </c>
      <c r="F55" s="174" t="s">
        <v>126</v>
      </c>
      <c r="G55" s="155" t="s">
        <v>126</v>
      </c>
      <c r="H55" s="174" t="s">
        <v>126</v>
      </c>
      <c r="I55" s="174" t="s">
        <v>126</v>
      </c>
      <c r="J55" s="155" t="s">
        <v>382</v>
      </c>
      <c r="K55" s="155" t="s">
        <v>361</v>
      </c>
      <c r="L55" s="155" t="s">
        <v>101</v>
      </c>
      <c r="M55" s="155" t="s">
        <v>102</v>
      </c>
      <c r="N55" s="174" t="s">
        <v>383</v>
      </c>
      <c r="O55" s="222" t="s">
        <v>372</v>
      </c>
      <c r="P55" s="155">
        <v>1.55</v>
      </c>
      <c r="Q55" s="174">
        <v>2.4</v>
      </c>
      <c r="R55" s="155">
        <v>0</v>
      </c>
      <c r="S55" s="155">
        <v>0</v>
      </c>
      <c r="T55" s="155" t="s">
        <v>229</v>
      </c>
      <c r="U55" s="155">
        <v>50</v>
      </c>
      <c r="V55" s="155">
        <v>50</v>
      </c>
      <c r="W55" s="155" t="s">
        <v>122</v>
      </c>
      <c r="X55" s="188" t="s">
        <v>106</v>
      </c>
      <c r="Y55" s="188" t="s">
        <v>123</v>
      </c>
      <c r="Z55" s="188" t="s">
        <v>108</v>
      </c>
      <c r="AA55" s="174">
        <v>2.4</v>
      </c>
      <c r="AB55" s="188" t="s">
        <v>364</v>
      </c>
      <c r="AC55" s="207" t="s">
        <v>384</v>
      </c>
    </row>
    <row r="56" s="134" customFormat="1" customHeight="1" spans="1:29">
      <c r="A56" s="153">
        <v>54</v>
      </c>
      <c r="B56" s="154" t="s">
        <v>92</v>
      </c>
      <c r="C56" s="155" t="s">
        <v>265</v>
      </c>
      <c r="D56" s="155" t="s">
        <v>94</v>
      </c>
      <c r="E56" s="174" t="s">
        <v>381</v>
      </c>
      <c r="F56" s="174" t="s">
        <v>126</v>
      </c>
      <c r="G56" s="155" t="s">
        <v>126</v>
      </c>
      <c r="H56" s="174" t="s">
        <v>126</v>
      </c>
      <c r="I56" s="174" t="s">
        <v>126</v>
      </c>
      <c r="J56" s="155" t="s">
        <v>382</v>
      </c>
      <c r="K56" s="155" t="s">
        <v>361</v>
      </c>
      <c r="L56" s="155" t="s">
        <v>101</v>
      </c>
      <c r="M56" s="155" t="s">
        <v>102</v>
      </c>
      <c r="N56" s="174" t="s">
        <v>383</v>
      </c>
      <c r="O56" s="222" t="s">
        <v>372</v>
      </c>
      <c r="P56" s="155">
        <v>2.85</v>
      </c>
      <c r="Q56" s="174">
        <v>4.3</v>
      </c>
      <c r="R56" s="155">
        <v>0</v>
      </c>
      <c r="S56" s="155">
        <v>0</v>
      </c>
      <c r="T56" s="155" t="s">
        <v>229</v>
      </c>
      <c r="U56" s="155">
        <v>50</v>
      </c>
      <c r="V56" s="155">
        <v>50</v>
      </c>
      <c r="W56" s="155" t="s">
        <v>122</v>
      </c>
      <c r="X56" s="188" t="s">
        <v>106</v>
      </c>
      <c r="Y56" s="188" t="s">
        <v>123</v>
      </c>
      <c r="Z56" s="188" t="s">
        <v>108</v>
      </c>
      <c r="AA56" s="174">
        <v>4.3</v>
      </c>
      <c r="AB56" s="188" t="s">
        <v>364</v>
      </c>
      <c r="AC56" s="207" t="s">
        <v>385</v>
      </c>
    </row>
    <row r="57" s="134" customFormat="1" customHeight="1" spans="1:29">
      <c r="A57" s="153">
        <v>55</v>
      </c>
      <c r="B57" s="154" t="s">
        <v>92</v>
      </c>
      <c r="C57" s="155" t="s">
        <v>265</v>
      </c>
      <c r="D57" s="155" t="s">
        <v>94</v>
      </c>
      <c r="E57" s="174" t="s">
        <v>381</v>
      </c>
      <c r="F57" s="174" t="s">
        <v>126</v>
      </c>
      <c r="G57" s="155" t="s">
        <v>126</v>
      </c>
      <c r="H57" s="174" t="s">
        <v>126</v>
      </c>
      <c r="I57" s="174" t="s">
        <v>126</v>
      </c>
      <c r="J57" s="155" t="s">
        <v>382</v>
      </c>
      <c r="K57" s="155" t="s">
        <v>361</v>
      </c>
      <c r="L57" s="155" t="s">
        <v>101</v>
      </c>
      <c r="M57" s="155" t="s">
        <v>102</v>
      </c>
      <c r="N57" s="174" t="s">
        <v>383</v>
      </c>
      <c r="O57" s="222" t="s">
        <v>372</v>
      </c>
      <c r="P57" s="155">
        <v>4.1</v>
      </c>
      <c r="Q57" s="174">
        <v>6.2</v>
      </c>
      <c r="R57" s="155">
        <v>0</v>
      </c>
      <c r="S57" s="155">
        <v>0</v>
      </c>
      <c r="T57" s="155" t="s">
        <v>229</v>
      </c>
      <c r="U57" s="155">
        <v>50</v>
      </c>
      <c r="V57" s="155">
        <v>50</v>
      </c>
      <c r="W57" s="155" t="s">
        <v>122</v>
      </c>
      <c r="X57" s="188" t="s">
        <v>106</v>
      </c>
      <c r="Y57" s="188" t="s">
        <v>123</v>
      </c>
      <c r="Z57" s="188" t="s">
        <v>108</v>
      </c>
      <c r="AA57" s="174">
        <v>6.2</v>
      </c>
      <c r="AB57" s="188" t="s">
        <v>364</v>
      </c>
      <c r="AC57" s="207" t="s">
        <v>386</v>
      </c>
    </row>
    <row r="58" s="134" customFormat="1" customHeight="1" spans="1:29">
      <c r="A58" s="153">
        <v>56</v>
      </c>
      <c r="B58" s="154" t="s">
        <v>92</v>
      </c>
      <c r="C58" s="155" t="s">
        <v>265</v>
      </c>
      <c r="D58" s="155" t="s">
        <v>94</v>
      </c>
      <c r="E58" s="174" t="s">
        <v>381</v>
      </c>
      <c r="F58" s="174" t="s">
        <v>126</v>
      </c>
      <c r="G58" s="155" t="s">
        <v>126</v>
      </c>
      <c r="H58" s="174" t="s">
        <v>126</v>
      </c>
      <c r="I58" s="174" t="s">
        <v>126</v>
      </c>
      <c r="J58" s="155" t="s">
        <v>382</v>
      </c>
      <c r="K58" s="155" t="s">
        <v>361</v>
      </c>
      <c r="L58" s="155" t="s">
        <v>101</v>
      </c>
      <c r="M58" s="155" t="s">
        <v>102</v>
      </c>
      <c r="N58" s="174" t="s">
        <v>383</v>
      </c>
      <c r="O58" s="222" t="s">
        <v>372</v>
      </c>
      <c r="P58" s="155">
        <v>5.35</v>
      </c>
      <c r="Q58" s="174">
        <v>8.1</v>
      </c>
      <c r="R58" s="155">
        <v>0</v>
      </c>
      <c r="S58" s="155">
        <v>0</v>
      </c>
      <c r="T58" s="155" t="s">
        <v>229</v>
      </c>
      <c r="U58" s="155">
        <v>50</v>
      </c>
      <c r="V58" s="155">
        <v>50</v>
      </c>
      <c r="W58" s="155" t="s">
        <v>122</v>
      </c>
      <c r="X58" s="188" t="s">
        <v>106</v>
      </c>
      <c r="Y58" s="188" t="s">
        <v>123</v>
      </c>
      <c r="Z58" s="188" t="s">
        <v>108</v>
      </c>
      <c r="AA58" s="174">
        <v>8.1</v>
      </c>
      <c r="AB58" s="188" t="s">
        <v>364</v>
      </c>
      <c r="AC58" s="207" t="s">
        <v>387</v>
      </c>
    </row>
    <row r="59" s="134" customFormat="1" customHeight="1" spans="1:29">
      <c r="A59" s="153">
        <v>57</v>
      </c>
      <c r="B59" s="154" t="s">
        <v>92</v>
      </c>
      <c r="C59" s="155" t="s">
        <v>265</v>
      </c>
      <c r="D59" s="155" t="s">
        <v>94</v>
      </c>
      <c r="E59" s="174" t="s">
        <v>381</v>
      </c>
      <c r="F59" s="174" t="s">
        <v>126</v>
      </c>
      <c r="G59" s="155" t="s">
        <v>126</v>
      </c>
      <c r="H59" s="174" t="s">
        <v>126</v>
      </c>
      <c r="I59" s="174" t="s">
        <v>126</v>
      </c>
      <c r="J59" s="155" t="s">
        <v>382</v>
      </c>
      <c r="K59" s="155" t="s">
        <v>361</v>
      </c>
      <c r="L59" s="155" t="s">
        <v>101</v>
      </c>
      <c r="M59" s="155" t="s">
        <v>102</v>
      </c>
      <c r="N59" s="174" t="s">
        <v>383</v>
      </c>
      <c r="O59" s="222" t="s">
        <v>372</v>
      </c>
      <c r="P59" s="155">
        <v>6.6</v>
      </c>
      <c r="Q59" s="174">
        <v>10</v>
      </c>
      <c r="R59" s="155">
        <v>0</v>
      </c>
      <c r="S59" s="155">
        <v>0</v>
      </c>
      <c r="T59" s="155" t="s">
        <v>229</v>
      </c>
      <c r="U59" s="155">
        <v>50</v>
      </c>
      <c r="V59" s="155">
        <v>50</v>
      </c>
      <c r="W59" s="155" t="s">
        <v>122</v>
      </c>
      <c r="X59" s="188" t="s">
        <v>106</v>
      </c>
      <c r="Y59" s="188" t="s">
        <v>123</v>
      </c>
      <c r="Z59" s="188" t="s">
        <v>108</v>
      </c>
      <c r="AA59" s="174">
        <v>10</v>
      </c>
      <c r="AB59" s="188" t="s">
        <v>364</v>
      </c>
      <c r="AC59" s="207" t="s">
        <v>388</v>
      </c>
    </row>
    <row r="60" s="134" customFormat="1" customHeight="1" spans="1:29">
      <c r="A60" s="153">
        <v>58</v>
      </c>
      <c r="B60" s="154" t="s">
        <v>92</v>
      </c>
      <c r="C60" s="155" t="s">
        <v>265</v>
      </c>
      <c r="D60" s="155" t="s">
        <v>94</v>
      </c>
      <c r="E60" s="174" t="s">
        <v>381</v>
      </c>
      <c r="F60" s="174" t="s">
        <v>126</v>
      </c>
      <c r="G60" s="155" t="s">
        <v>126</v>
      </c>
      <c r="H60" s="174" t="s">
        <v>126</v>
      </c>
      <c r="I60" s="174" t="s">
        <v>126</v>
      </c>
      <c r="J60" s="155" t="s">
        <v>382</v>
      </c>
      <c r="K60" s="155" t="s">
        <v>361</v>
      </c>
      <c r="L60" s="155" t="s">
        <v>101</v>
      </c>
      <c r="M60" s="155" t="s">
        <v>102</v>
      </c>
      <c r="N60" s="174" t="s">
        <v>383</v>
      </c>
      <c r="O60" s="222" t="s">
        <v>372</v>
      </c>
      <c r="P60" s="155">
        <v>7.8</v>
      </c>
      <c r="Q60" s="174">
        <v>11.9</v>
      </c>
      <c r="R60" s="155">
        <v>0</v>
      </c>
      <c r="S60" s="155">
        <v>0</v>
      </c>
      <c r="T60" s="155" t="s">
        <v>229</v>
      </c>
      <c r="U60" s="155">
        <v>50</v>
      </c>
      <c r="V60" s="155">
        <v>50</v>
      </c>
      <c r="W60" s="155" t="s">
        <v>122</v>
      </c>
      <c r="X60" s="188" t="s">
        <v>106</v>
      </c>
      <c r="Y60" s="188" t="s">
        <v>123</v>
      </c>
      <c r="Z60" s="188" t="s">
        <v>108</v>
      </c>
      <c r="AA60" s="174">
        <v>11.9</v>
      </c>
      <c r="AB60" s="188" t="s">
        <v>364</v>
      </c>
      <c r="AC60" s="207" t="s">
        <v>389</v>
      </c>
    </row>
    <row r="61" s="134" customFormat="1" customHeight="1" spans="1:29">
      <c r="A61" s="153">
        <v>59</v>
      </c>
      <c r="B61" s="154" t="s">
        <v>92</v>
      </c>
      <c r="C61" s="155" t="s">
        <v>265</v>
      </c>
      <c r="D61" s="155" t="s">
        <v>94</v>
      </c>
      <c r="E61" s="174" t="s">
        <v>381</v>
      </c>
      <c r="F61" s="174" t="s">
        <v>126</v>
      </c>
      <c r="G61" s="155" t="s">
        <v>126</v>
      </c>
      <c r="H61" s="174" t="s">
        <v>126</v>
      </c>
      <c r="I61" s="174" t="s">
        <v>126</v>
      </c>
      <c r="J61" s="155" t="s">
        <v>382</v>
      </c>
      <c r="K61" s="155" t="s">
        <v>361</v>
      </c>
      <c r="L61" s="155" t="s">
        <v>101</v>
      </c>
      <c r="M61" s="155" t="s">
        <v>102</v>
      </c>
      <c r="N61" s="174" t="s">
        <v>383</v>
      </c>
      <c r="O61" s="222" t="s">
        <v>372</v>
      </c>
      <c r="P61" s="155">
        <v>9.1</v>
      </c>
      <c r="Q61" s="174">
        <v>13.8</v>
      </c>
      <c r="R61" s="155">
        <v>0</v>
      </c>
      <c r="S61" s="155">
        <v>0</v>
      </c>
      <c r="T61" s="155" t="s">
        <v>229</v>
      </c>
      <c r="U61" s="155">
        <v>50</v>
      </c>
      <c r="V61" s="155">
        <v>50</v>
      </c>
      <c r="W61" s="155" t="s">
        <v>122</v>
      </c>
      <c r="X61" s="188" t="s">
        <v>106</v>
      </c>
      <c r="Y61" s="188" t="s">
        <v>123</v>
      </c>
      <c r="Z61" s="188" t="s">
        <v>108</v>
      </c>
      <c r="AA61" s="174">
        <v>13.8</v>
      </c>
      <c r="AB61" s="188" t="s">
        <v>364</v>
      </c>
      <c r="AC61" s="207" t="s">
        <v>390</v>
      </c>
    </row>
    <row r="62" s="134" customFormat="1" customHeight="1" spans="1:29">
      <c r="A62" s="153">
        <v>60</v>
      </c>
      <c r="B62" s="154" t="s">
        <v>92</v>
      </c>
      <c r="C62" s="155" t="s">
        <v>265</v>
      </c>
      <c r="D62" s="155" t="s">
        <v>94</v>
      </c>
      <c r="E62" s="174" t="s">
        <v>381</v>
      </c>
      <c r="F62" s="174" t="s">
        <v>126</v>
      </c>
      <c r="G62" s="155" t="s">
        <v>126</v>
      </c>
      <c r="H62" s="174" t="s">
        <v>126</v>
      </c>
      <c r="I62" s="174" t="s">
        <v>126</v>
      </c>
      <c r="J62" s="155" t="s">
        <v>382</v>
      </c>
      <c r="K62" s="155" t="s">
        <v>361</v>
      </c>
      <c r="L62" s="155" t="s">
        <v>101</v>
      </c>
      <c r="M62" s="155" t="s">
        <v>102</v>
      </c>
      <c r="N62" s="174" t="s">
        <v>383</v>
      </c>
      <c r="O62" s="222" t="s">
        <v>372</v>
      </c>
      <c r="P62" s="155">
        <v>10.3</v>
      </c>
      <c r="Q62" s="174">
        <v>15.7</v>
      </c>
      <c r="R62" s="155">
        <v>0</v>
      </c>
      <c r="S62" s="155">
        <v>0</v>
      </c>
      <c r="T62" s="155" t="s">
        <v>229</v>
      </c>
      <c r="U62" s="155">
        <v>50</v>
      </c>
      <c r="V62" s="155">
        <v>50</v>
      </c>
      <c r="W62" s="155" t="s">
        <v>122</v>
      </c>
      <c r="X62" s="188" t="s">
        <v>106</v>
      </c>
      <c r="Y62" s="188" t="s">
        <v>123</v>
      </c>
      <c r="Z62" s="188" t="s">
        <v>108</v>
      </c>
      <c r="AA62" s="174">
        <v>15.7</v>
      </c>
      <c r="AB62" s="188" t="s">
        <v>364</v>
      </c>
      <c r="AC62" s="207" t="s">
        <v>391</v>
      </c>
    </row>
    <row r="63" s="134" customFormat="1" customHeight="1" spans="1:29">
      <c r="A63" s="153">
        <v>61</v>
      </c>
      <c r="B63" s="154" t="s">
        <v>92</v>
      </c>
      <c r="C63" s="155" t="s">
        <v>265</v>
      </c>
      <c r="D63" s="155" t="s">
        <v>94</v>
      </c>
      <c r="E63" s="174" t="s">
        <v>381</v>
      </c>
      <c r="F63" s="174" t="s">
        <v>126</v>
      </c>
      <c r="G63" s="155" t="s">
        <v>126</v>
      </c>
      <c r="H63" s="174" t="s">
        <v>126</v>
      </c>
      <c r="I63" s="174" t="s">
        <v>126</v>
      </c>
      <c r="J63" s="155" t="s">
        <v>382</v>
      </c>
      <c r="K63" s="155" t="s">
        <v>361</v>
      </c>
      <c r="L63" s="155" t="s">
        <v>101</v>
      </c>
      <c r="M63" s="155" t="s">
        <v>102</v>
      </c>
      <c r="N63" s="174" t="s">
        <v>383</v>
      </c>
      <c r="O63" s="222" t="s">
        <v>372</v>
      </c>
      <c r="P63" s="155">
        <v>11.5</v>
      </c>
      <c r="Q63" s="174">
        <v>17.5</v>
      </c>
      <c r="R63" s="155">
        <v>0</v>
      </c>
      <c r="S63" s="155">
        <v>0</v>
      </c>
      <c r="T63" s="155" t="s">
        <v>229</v>
      </c>
      <c r="U63" s="155">
        <v>50</v>
      </c>
      <c r="V63" s="155">
        <v>50</v>
      </c>
      <c r="W63" s="155" t="s">
        <v>122</v>
      </c>
      <c r="X63" s="188" t="s">
        <v>106</v>
      </c>
      <c r="Y63" s="188" t="s">
        <v>123</v>
      </c>
      <c r="Z63" s="188" t="s">
        <v>108</v>
      </c>
      <c r="AA63" s="174">
        <v>17.5</v>
      </c>
      <c r="AB63" s="188" t="s">
        <v>364</v>
      </c>
      <c r="AC63" s="207" t="s">
        <v>392</v>
      </c>
    </row>
    <row r="64" s="134" customFormat="1" customHeight="1" spans="1:29">
      <c r="A64" s="153">
        <v>62</v>
      </c>
      <c r="B64" s="154" t="s">
        <v>92</v>
      </c>
      <c r="C64" s="155" t="s">
        <v>265</v>
      </c>
      <c r="D64" s="155" t="s">
        <v>94</v>
      </c>
      <c r="E64" s="174" t="s">
        <v>381</v>
      </c>
      <c r="F64" s="174" t="s">
        <v>126</v>
      </c>
      <c r="G64" s="155" t="s">
        <v>126</v>
      </c>
      <c r="H64" s="174" t="s">
        <v>126</v>
      </c>
      <c r="I64" s="174" t="s">
        <v>126</v>
      </c>
      <c r="J64" s="155" t="s">
        <v>382</v>
      </c>
      <c r="K64" s="155" t="s">
        <v>361</v>
      </c>
      <c r="L64" s="155" t="s">
        <v>101</v>
      </c>
      <c r="M64" s="155" t="s">
        <v>102</v>
      </c>
      <c r="N64" s="174" t="s">
        <v>383</v>
      </c>
      <c r="O64" s="222" t="s">
        <v>372</v>
      </c>
      <c r="P64" s="155">
        <v>12.7</v>
      </c>
      <c r="Q64" s="174">
        <v>19.3</v>
      </c>
      <c r="R64" s="155">
        <v>0</v>
      </c>
      <c r="S64" s="155">
        <v>0</v>
      </c>
      <c r="T64" s="155" t="s">
        <v>229</v>
      </c>
      <c r="U64" s="155">
        <v>50</v>
      </c>
      <c r="V64" s="155">
        <v>50</v>
      </c>
      <c r="W64" s="155" t="s">
        <v>122</v>
      </c>
      <c r="X64" s="188" t="s">
        <v>106</v>
      </c>
      <c r="Y64" s="188" t="s">
        <v>123</v>
      </c>
      <c r="Z64" s="188" t="s">
        <v>108</v>
      </c>
      <c r="AA64" s="174">
        <v>19.3</v>
      </c>
      <c r="AB64" s="188" t="s">
        <v>364</v>
      </c>
      <c r="AC64" s="207" t="s">
        <v>393</v>
      </c>
    </row>
    <row r="65" customHeight="1" spans="1:29">
      <c r="A65" s="153">
        <v>63</v>
      </c>
      <c r="B65" s="154" t="s">
        <v>92</v>
      </c>
      <c r="C65" s="155" t="s">
        <v>265</v>
      </c>
      <c r="D65" s="155" t="s">
        <v>94</v>
      </c>
      <c r="E65" s="174" t="s">
        <v>394</v>
      </c>
      <c r="F65" s="174" t="s">
        <v>126</v>
      </c>
      <c r="G65" s="155" t="s">
        <v>126</v>
      </c>
      <c r="H65" s="174" t="s">
        <v>126</v>
      </c>
      <c r="I65" s="174" t="s">
        <v>126</v>
      </c>
      <c r="J65" s="155" t="s">
        <v>382</v>
      </c>
      <c r="K65" s="155" t="s">
        <v>361</v>
      </c>
      <c r="L65" s="155" t="s">
        <v>101</v>
      </c>
      <c r="M65" s="155" t="s">
        <v>102</v>
      </c>
      <c r="N65" s="174" t="s">
        <v>383</v>
      </c>
      <c r="O65" s="222" t="s">
        <v>372</v>
      </c>
      <c r="P65" s="155">
        <v>7.5</v>
      </c>
      <c r="Q65" s="174">
        <v>11.4</v>
      </c>
      <c r="R65" s="155">
        <v>0</v>
      </c>
      <c r="S65" s="155">
        <v>0</v>
      </c>
      <c r="T65" s="155" t="s">
        <v>229</v>
      </c>
      <c r="U65" s="155">
        <v>50</v>
      </c>
      <c r="V65" s="155">
        <v>50</v>
      </c>
      <c r="W65" s="155" t="s">
        <v>122</v>
      </c>
      <c r="X65" s="188" t="s">
        <v>106</v>
      </c>
      <c r="Y65" s="188" t="s">
        <v>123</v>
      </c>
      <c r="Z65" s="188" t="s">
        <v>108</v>
      </c>
      <c r="AA65" s="174">
        <v>11.4</v>
      </c>
      <c r="AB65" s="188" t="s">
        <v>364</v>
      </c>
      <c r="AC65" s="207" t="s">
        <v>395</v>
      </c>
    </row>
    <row r="66" s="134" customFormat="1" customHeight="1" spans="1:29">
      <c r="A66" s="153">
        <v>64</v>
      </c>
      <c r="B66" s="154" t="s">
        <v>92</v>
      </c>
      <c r="C66" s="155" t="s">
        <v>265</v>
      </c>
      <c r="D66" s="155" t="s">
        <v>94</v>
      </c>
      <c r="E66" s="174" t="s">
        <v>394</v>
      </c>
      <c r="F66" s="174" t="s">
        <v>126</v>
      </c>
      <c r="G66" s="155" t="s">
        <v>126</v>
      </c>
      <c r="H66" s="174" t="s">
        <v>126</v>
      </c>
      <c r="I66" s="174" t="s">
        <v>126</v>
      </c>
      <c r="J66" s="155" t="s">
        <v>382</v>
      </c>
      <c r="K66" s="155" t="s">
        <v>361</v>
      </c>
      <c r="L66" s="155" t="s">
        <v>101</v>
      </c>
      <c r="M66" s="155" t="s">
        <v>102</v>
      </c>
      <c r="N66" s="174" t="s">
        <v>383</v>
      </c>
      <c r="O66" s="222" t="s">
        <v>372</v>
      </c>
      <c r="P66" s="155">
        <v>9</v>
      </c>
      <c r="Q66" s="174">
        <v>13.7</v>
      </c>
      <c r="R66" s="155">
        <v>0</v>
      </c>
      <c r="S66" s="155">
        <v>0</v>
      </c>
      <c r="T66" s="155" t="s">
        <v>229</v>
      </c>
      <c r="U66" s="155">
        <v>50</v>
      </c>
      <c r="V66" s="155">
        <v>50</v>
      </c>
      <c r="W66" s="155" t="s">
        <v>122</v>
      </c>
      <c r="X66" s="188" t="s">
        <v>106</v>
      </c>
      <c r="Y66" s="188" t="s">
        <v>123</v>
      </c>
      <c r="Z66" s="188" t="s">
        <v>108</v>
      </c>
      <c r="AA66" s="174">
        <v>13.7</v>
      </c>
      <c r="AB66" s="188" t="s">
        <v>364</v>
      </c>
      <c r="AC66" s="207" t="s">
        <v>396</v>
      </c>
    </row>
    <row r="67" customHeight="1" spans="1:29">
      <c r="A67" s="153">
        <v>65</v>
      </c>
      <c r="B67" s="154" t="s">
        <v>92</v>
      </c>
      <c r="C67" s="155" t="s">
        <v>265</v>
      </c>
      <c r="D67" s="155" t="s">
        <v>94</v>
      </c>
      <c r="E67" s="174" t="s">
        <v>397</v>
      </c>
      <c r="F67" s="174" t="s">
        <v>126</v>
      </c>
      <c r="G67" s="155" t="s">
        <v>126</v>
      </c>
      <c r="H67" s="174" t="s">
        <v>126</v>
      </c>
      <c r="I67" s="174" t="s">
        <v>126</v>
      </c>
      <c r="J67" s="155" t="s">
        <v>398</v>
      </c>
      <c r="K67" s="155" t="s">
        <v>361</v>
      </c>
      <c r="L67" s="155" t="s">
        <v>101</v>
      </c>
      <c r="M67" s="155" t="s">
        <v>102</v>
      </c>
      <c r="N67" s="174" t="s">
        <v>383</v>
      </c>
      <c r="O67" s="222" t="s">
        <v>372</v>
      </c>
      <c r="P67" s="210">
        <v>6.9</v>
      </c>
      <c r="Q67" s="174">
        <v>9.9</v>
      </c>
      <c r="R67" s="155">
        <v>3</v>
      </c>
      <c r="S67" s="155" t="s">
        <v>399</v>
      </c>
      <c r="T67" s="155" t="s">
        <v>229</v>
      </c>
      <c r="U67" s="155">
        <v>300</v>
      </c>
      <c r="V67" s="155">
        <v>300</v>
      </c>
      <c r="W67" s="155" t="s">
        <v>122</v>
      </c>
      <c r="X67" s="188" t="s">
        <v>106</v>
      </c>
      <c r="Y67" s="188" t="s">
        <v>123</v>
      </c>
      <c r="Z67" s="188" t="s">
        <v>108</v>
      </c>
      <c r="AA67" s="174">
        <v>9.9</v>
      </c>
      <c r="AB67" s="188" t="s">
        <v>364</v>
      </c>
      <c r="AC67" s="207" t="s">
        <v>400</v>
      </c>
    </row>
    <row r="68" s="134" customFormat="1" customHeight="1" spans="1:29">
      <c r="A68" s="153">
        <v>66</v>
      </c>
      <c r="B68" s="154" t="s">
        <v>92</v>
      </c>
      <c r="C68" s="155" t="s">
        <v>265</v>
      </c>
      <c r="D68" s="155" t="s">
        <v>94</v>
      </c>
      <c r="E68" s="174" t="s">
        <v>397</v>
      </c>
      <c r="F68" s="174" t="s">
        <v>126</v>
      </c>
      <c r="G68" s="155" t="s">
        <v>126</v>
      </c>
      <c r="H68" s="174" t="s">
        <v>126</v>
      </c>
      <c r="I68" s="174" t="s">
        <v>126</v>
      </c>
      <c r="J68" s="155" t="s">
        <v>398</v>
      </c>
      <c r="K68" s="155" t="s">
        <v>361</v>
      </c>
      <c r="L68" s="155" t="s">
        <v>101</v>
      </c>
      <c r="M68" s="155" t="s">
        <v>102</v>
      </c>
      <c r="N68" s="174" t="s">
        <v>383</v>
      </c>
      <c r="O68" s="222" t="s">
        <v>372</v>
      </c>
      <c r="P68" s="155">
        <v>13.455</v>
      </c>
      <c r="Q68" s="174">
        <v>19.3</v>
      </c>
      <c r="R68" s="155">
        <v>3</v>
      </c>
      <c r="S68" s="155" t="s">
        <v>399</v>
      </c>
      <c r="T68" s="155" t="s">
        <v>229</v>
      </c>
      <c r="U68" s="155">
        <v>300</v>
      </c>
      <c r="V68" s="155">
        <v>300</v>
      </c>
      <c r="W68" s="155" t="s">
        <v>122</v>
      </c>
      <c r="X68" s="188" t="s">
        <v>106</v>
      </c>
      <c r="Y68" s="188" t="s">
        <v>123</v>
      </c>
      <c r="Z68" s="188" t="s">
        <v>108</v>
      </c>
      <c r="AA68" s="174">
        <v>19.3</v>
      </c>
      <c r="AB68" s="188" t="s">
        <v>364</v>
      </c>
      <c r="AC68" s="207" t="s">
        <v>401</v>
      </c>
    </row>
    <row r="69" s="134" customFormat="1" customHeight="1" spans="1:29">
      <c r="A69" s="153">
        <v>67</v>
      </c>
      <c r="B69" s="154" t="s">
        <v>92</v>
      </c>
      <c r="C69" s="155" t="s">
        <v>265</v>
      </c>
      <c r="D69" s="155" t="s">
        <v>94</v>
      </c>
      <c r="E69" s="174" t="s">
        <v>397</v>
      </c>
      <c r="F69" s="174" t="s">
        <v>126</v>
      </c>
      <c r="G69" s="155" t="s">
        <v>126</v>
      </c>
      <c r="H69" s="174" t="s">
        <v>126</v>
      </c>
      <c r="I69" s="174" t="s">
        <v>126</v>
      </c>
      <c r="J69" s="155" t="s">
        <v>398</v>
      </c>
      <c r="K69" s="155" t="s">
        <v>361</v>
      </c>
      <c r="L69" s="155" t="s">
        <v>101</v>
      </c>
      <c r="M69" s="155" t="s">
        <v>102</v>
      </c>
      <c r="N69" s="174" t="s">
        <v>383</v>
      </c>
      <c r="O69" s="222" t="s">
        <v>372</v>
      </c>
      <c r="P69" s="155">
        <v>19.4063</v>
      </c>
      <c r="Q69" s="174">
        <v>28</v>
      </c>
      <c r="R69" s="155">
        <v>3</v>
      </c>
      <c r="S69" s="155" t="s">
        <v>399</v>
      </c>
      <c r="T69" s="155" t="s">
        <v>229</v>
      </c>
      <c r="U69" s="155">
        <v>300</v>
      </c>
      <c r="V69" s="155">
        <v>300</v>
      </c>
      <c r="W69" s="155" t="s">
        <v>122</v>
      </c>
      <c r="X69" s="188" t="s">
        <v>106</v>
      </c>
      <c r="Y69" s="188" t="s">
        <v>123</v>
      </c>
      <c r="Z69" s="188" t="s">
        <v>108</v>
      </c>
      <c r="AA69" s="174">
        <v>28</v>
      </c>
      <c r="AB69" s="188" t="s">
        <v>364</v>
      </c>
      <c r="AC69" s="207" t="s">
        <v>402</v>
      </c>
    </row>
    <row r="70" s="134" customFormat="1" customHeight="1" spans="1:29">
      <c r="A70" s="153">
        <v>68</v>
      </c>
      <c r="B70" s="154" t="s">
        <v>92</v>
      </c>
      <c r="C70" s="155" t="s">
        <v>265</v>
      </c>
      <c r="D70" s="155" t="s">
        <v>94</v>
      </c>
      <c r="E70" s="174" t="s">
        <v>397</v>
      </c>
      <c r="F70" s="174" t="s">
        <v>126</v>
      </c>
      <c r="G70" s="155" t="s">
        <v>126</v>
      </c>
      <c r="H70" s="174" t="s">
        <v>126</v>
      </c>
      <c r="I70" s="174" t="s">
        <v>126</v>
      </c>
      <c r="J70" s="155" t="s">
        <v>398</v>
      </c>
      <c r="K70" s="155" t="s">
        <v>361</v>
      </c>
      <c r="L70" s="155" t="s">
        <v>101</v>
      </c>
      <c r="M70" s="155" t="s">
        <v>102</v>
      </c>
      <c r="N70" s="174" t="s">
        <v>383</v>
      </c>
      <c r="O70" s="222" t="s">
        <v>372</v>
      </c>
      <c r="P70" s="155">
        <v>24.495</v>
      </c>
      <c r="Q70" s="174">
        <v>35</v>
      </c>
      <c r="R70" s="155">
        <v>3</v>
      </c>
      <c r="S70" s="155" t="s">
        <v>399</v>
      </c>
      <c r="T70" s="155" t="s">
        <v>229</v>
      </c>
      <c r="U70" s="155">
        <v>300</v>
      </c>
      <c r="V70" s="155">
        <v>300</v>
      </c>
      <c r="W70" s="155" t="s">
        <v>122</v>
      </c>
      <c r="X70" s="188" t="s">
        <v>106</v>
      </c>
      <c r="Y70" s="188" t="s">
        <v>123</v>
      </c>
      <c r="Z70" s="188" t="s">
        <v>108</v>
      </c>
      <c r="AA70" s="174">
        <v>35</v>
      </c>
      <c r="AB70" s="188" t="s">
        <v>364</v>
      </c>
      <c r="AC70" s="207" t="s">
        <v>403</v>
      </c>
    </row>
    <row r="71" s="134" customFormat="1" customHeight="1" spans="1:29">
      <c r="A71" s="153">
        <v>69</v>
      </c>
      <c r="B71" s="154" t="s">
        <v>92</v>
      </c>
      <c r="C71" s="155" t="s">
        <v>265</v>
      </c>
      <c r="D71" s="155" t="s">
        <v>94</v>
      </c>
      <c r="E71" s="174" t="s">
        <v>397</v>
      </c>
      <c r="F71" s="174" t="s">
        <v>126</v>
      </c>
      <c r="G71" s="155" t="s">
        <v>126</v>
      </c>
      <c r="H71" s="174" t="s">
        <v>126</v>
      </c>
      <c r="I71" s="174" t="s">
        <v>126</v>
      </c>
      <c r="J71" s="155" t="s">
        <v>398</v>
      </c>
      <c r="K71" s="155" t="s">
        <v>361</v>
      </c>
      <c r="L71" s="155" t="s">
        <v>101</v>
      </c>
      <c r="M71" s="155" t="s">
        <v>102</v>
      </c>
      <c r="N71" s="174" t="s">
        <v>383</v>
      </c>
      <c r="O71" s="222" t="s">
        <v>372</v>
      </c>
      <c r="P71" s="155">
        <v>29.325</v>
      </c>
      <c r="Q71" s="174">
        <v>42</v>
      </c>
      <c r="R71" s="155">
        <v>3</v>
      </c>
      <c r="S71" s="155" t="s">
        <v>399</v>
      </c>
      <c r="T71" s="155" t="s">
        <v>229</v>
      </c>
      <c r="U71" s="155">
        <v>300</v>
      </c>
      <c r="V71" s="155">
        <v>300</v>
      </c>
      <c r="W71" s="155" t="s">
        <v>122</v>
      </c>
      <c r="X71" s="188" t="s">
        <v>106</v>
      </c>
      <c r="Y71" s="188" t="s">
        <v>123</v>
      </c>
      <c r="Z71" s="188" t="s">
        <v>108</v>
      </c>
      <c r="AA71" s="174">
        <v>42</v>
      </c>
      <c r="AB71" s="188" t="s">
        <v>364</v>
      </c>
      <c r="AC71" s="207" t="s">
        <v>404</v>
      </c>
    </row>
    <row r="72" s="134" customFormat="1" customHeight="1" spans="1:29">
      <c r="A72" s="153">
        <v>70</v>
      </c>
      <c r="B72" s="154" t="s">
        <v>92</v>
      </c>
      <c r="C72" s="155" t="s">
        <v>265</v>
      </c>
      <c r="D72" s="155" t="s">
        <v>94</v>
      </c>
      <c r="E72" s="174" t="s">
        <v>397</v>
      </c>
      <c r="F72" s="174" t="s">
        <v>126</v>
      </c>
      <c r="G72" s="155" t="s">
        <v>126</v>
      </c>
      <c r="H72" s="174" t="s">
        <v>126</v>
      </c>
      <c r="I72" s="174" t="s">
        <v>126</v>
      </c>
      <c r="J72" s="155" t="s">
        <v>398</v>
      </c>
      <c r="K72" s="155" t="s">
        <v>361</v>
      </c>
      <c r="L72" s="155" t="s">
        <v>101</v>
      </c>
      <c r="M72" s="155" t="s">
        <v>102</v>
      </c>
      <c r="N72" s="174" t="s">
        <v>383</v>
      </c>
      <c r="O72" s="222" t="s">
        <v>372</v>
      </c>
      <c r="P72" s="155">
        <v>9.2</v>
      </c>
      <c r="Q72" s="174">
        <v>13.2</v>
      </c>
      <c r="R72" s="155">
        <v>3</v>
      </c>
      <c r="S72" s="155" t="s">
        <v>399</v>
      </c>
      <c r="T72" s="155" t="s">
        <v>229</v>
      </c>
      <c r="U72" s="155">
        <v>300</v>
      </c>
      <c r="V72" s="155">
        <v>300</v>
      </c>
      <c r="W72" s="155" t="s">
        <v>122</v>
      </c>
      <c r="X72" s="188" t="s">
        <v>106</v>
      </c>
      <c r="Y72" s="188" t="s">
        <v>123</v>
      </c>
      <c r="Z72" s="188" t="s">
        <v>108</v>
      </c>
      <c r="AA72" s="174">
        <v>13.2</v>
      </c>
      <c r="AB72" s="188" t="s">
        <v>364</v>
      </c>
      <c r="AC72" s="207" t="s">
        <v>405</v>
      </c>
    </row>
    <row r="73" s="134" customFormat="1" customHeight="1" spans="1:29">
      <c r="A73" s="153">
        <v>71</v>
      </c>
      <c r="B73" s="154" t="s">
        <v>92</v>
      </c>
      <c r="C73" s="155" t="s">
        <v>265</v>
      </c>
      <c r="D73" s="155" t="s">
        <v>94</v>
      </c>
      <c r="E73" s="174" t="s">
        <v>397</v>
      </c>
      <c r="F73" s="174" t="s">
        <v>126</v>
      </c>
      <c r="G73" s="155" t="s">
        <v>126</v>
      </c>
      <c r="H73" s="174" t="s">
        <v>126</v>
      </c>
      <c r="I73" s="174" t="s">
        <v>126</v>
      </c>
      <c r="J73" s="155" t="s">
        <v>398</v>
      </c>
      <c r="K73" s="155" t="s">
        <v>361</v>
      </c>
      <c r="L73" s="155" t="s">
        <v>101</v>
      </c>
      <c r="M73" s="155" t="s">
        <v>102</v>
      </c>
      <c r="N73" s="174" t="s">
        <v>383</v>
      </c>
      <c r="O73" s="222" t="s">
        <v>372</v>
      </c>
      <c r="P73" s="155">
        <v>17.9</v>
      </c>
      <c r="Q73" s="174">
        <v>25.6</v>
      </c>
      <c r="R73" s="155">
        <v>3</v>
      </c>
      <c r="S73" s="155" t="s">
        <v>399</v>
      </c>
      <c r="T73" s="155" t="s">
        <v>229</v>
      </c>
      <c r="U73" s="155">
        <v>300</v>
      </c>
      <c r="V73" s="155">
        <v>300</v>
      </c>
      <c r="W73" s="155" t="s">
        <v>122</v>
      </c>
      <c r="X73" s="188" t="s">
        <v>106</v>
      </c>
      <c r="Y73" s="188" t="s">
        <v>123</v>
      </c>
      <c r="Z73" s="188" t="s">
        <v>108</v>
      </c>
      <c r="AA73" s="174">
        <v>25.6</v>
      </c>
      <c r="AB73" s="188" t="s">
        <v>364</v>
      </c>
      <c r="AC73" s="207" t="s">
        <v>406</v>
      </c>
    </row>
    <row r="74" s="134" customFormat="1" customHeight="1" spans="1:29">
      <c r="A74" s="153">
        <v>72</v>
      </c>
      <c r="B74" s="154" t="s">
        <v>92</v>
      </c>
      <c r="C74" s="155" t="s">
        <v>265</v>
      </c>
      <c r="D74" s="155" t="s">
        <v>94</v>
      </c>
      <c r="E74" s="174" t="s">
        <v>397</v>
      </c>
      <c r="F74" s="174" t="s">
        <v>126</v>
      </c>
      <c r="G74" s="155" t="s">
        <v>126</v>
      </c>
      <c r="H74" s="174" t="s">
        <v>126</v>
      </c>
      <c r="I74" s="174" t="s">
        <v>126</v>
      </c>
      <c r="J74" s="155" t="s">
        <v>398</v>
      </c>
      <c r="K74" s="155" t="s">
        <v>361</v>
      </c>
      <c r="L74" s="155" t="s">
        <v>101</v>
      </c>
      <c r="M74" s="155" t="s">
        <v>102</v>
      </c>
      <c r="N74" s="174" t="s">
        <v>383</v>
      </c>
      <c r="O74" s="222" t="s">
        <v>372</v>
      </c>
      <c r="P74" s="155">
        <v>24.495</v>
      </c>
      <c r="Q74" s="174">
        <v>46.6</v>
      </c>
      <c r="R74" s="155">
        <v>3</v>
      </c>
      <c r="S74" s="155" t="s">
        <v>399</v>
      </c>
      <c r="T74" s="155" t="s">
        <v>229</v>
      </c>
      <c r="U74" s="155">
        <v>300</v>
      </c>
      <c r="V74" s="155">
        <v>300</v>
      </c>
      <c r="W74" s="155" t="s">
        <v>122</v>
      </c>
      <c r="X74" s="188" t="s">
        <v>106</v>
      </c>
      <c r="Y74" s="188" t="s">
        <v>123</v>
      </c>
      <c r="Z74" s="188" t="s">
        <v>108</v>
      </c>
      <c r="AA74" s="174">
        <v>46.6</v>
      </c>
      <c r="AB74" s="188" t="s">
        <v>364</v>
      </c>
      <c r="AC74" s="207" t="s">
        <v>403</v>
      </c>
    </row>
    <row r="75" s="134" customFormat="1" customHeight="1" spans="1:29">
      <c r="A75" s="153">
        <v>73</v>
      </c>
      <c r="B75" s="154" t="s">
        <v>92</v>
      </c>
      <c r="C75" s="155" t="s">
        <v>265</v>
      </c>
      <c r="D75" s="155" t="s">
        <v>94</v>
      </c>
      <c r="E75" s="174" t="s">
        <v>397</v>
      </c>
      <c r="F75" s="174" t="s">
        <v>126</v>
      </c>
      <c r="G75" s="155" t="s">
        <v>126</v>
      </c>
      <c r="H75" s="174" t="s">
        <v>126</v>
      </c>
      <c r="I75" s="174" t="s">
        <v>126</v>
      </c>
      <c r="J75" s="155" t="s">
        <v>398</v>
      </c>
      <c r="K75" s="155" t="s">
        <v>361</v>
      </c>
      <c r="L75" s="155" t="s">
        <v>101</v>
      </c>
      <c r="M75" s="155" t="s">
        <v>102</v>
      </c>
      <c r="N75" s="174" t="s">
        <v>383</v>
      </c>
      <c r="O75" s="222" t="s">
        <v>372</v>
      </c>
      <c r="P75" s="155">
        <v>50.6</v>
      </c>
      <c r="Q75" s="174">
        <v>72.3</v>
      </c>
      <c r="R75" s="155">
        <v>3</v>
      </c>
      <c r="S75" s="155" t="s">
        <v>399</v>
      </c>
      <c r="T75" s="155" t="s">
        <v>229</v>
      </c>
      <c r="U75" s="155">
        <v>300</v>
      </c>
      <c r="V75" s="155">
        <v>300</v>
      </c>
      <c r="W75" s="155" t="s">
        <v>122</v>
      </c>
      <c r="X75" s="188" t="s">
        <v>106</v>
      </c>
      <c r="Y75" s="188" t="s">
        <v>123</v>
      </c>
      <c r="Z75" s="188" t="s">
        <v>108</v>
      </c>
      <c r="AA75" s="174">
        <v>72.3</v>
      </c>
      <c r="AB75" s="188" t="s">
        <v>364</v>
      </c>
      <c r="AC75" s="207" t="s">
        <v>407</v>
      </c>
    </row>
    <row r="76" s="134" customFormat="1" customHeight="1" spans="1:29">
      <c r="A76" s="153">
        <v>74</v>
      </c>
      <c r="B76" s="154" t="s">
        <v>92</v>
      </c>
      <c r="C76" s="155" t="s">
        <v>265</v>
      </c>
      <c r="D76" s="155" t="s">
        <v>94</v>
      </c>
      <c r="E76" s="174" t="s">
        <v>397</v>
      </c>
      <c r="F76" s="174" t="s">
        <v>126</v>
      </c>
      <c r="G76" s="155" t="s">
        <v>126</v>
      </c>
      <c r="H76" s="174" t="s">
        <v>126</v>
      </c>
      <c r="I76" s="174" t="s">
        <v>126</v>
      </c>
      <c r="J76" s="155" t="s">
        <v>398</v>
      </c>
      <c r="K76" s="155" t="s">
        <v>361</v>
      </c>
      <c r="L76" s="155" t="s">
        <v>101</v>
      </c>
      <c r="M76" s="155" t="s">
        <v>102</v>
      </c>
      <c r="N76" s="174" t="s">
        <v>383</v>
      </c>
      <c r="O76" s="222" t="s">
        <v>372</v>
      </c>
      <c r="P76" s="155">
        <v>68</v>
      </c>
      <c r="Q76" s="174">
        <v>97.2</v>
      </c>
      <c r="R76" s="155">
        <v>3</v>
      </c>
      <c r="S76" s="155" t="s">
        <v>399</v>
      </c>
      <c r="T76" s="155" t="s">
        <v>229</v>
      </c>
      <c r="U76" s="155">
        <v>300</v>
      </c>
      <c r="V76" s="155">
        <v>300</v>
      </c>
      <c r="W76" s="155" t="s">
        <v>122</v>
      </c>
      <c r="X76" s="188" t="s">
        <v>106</v>
      </c>
      <c r="Y76" s="188" t="s">
        <v>123</v>
      </c>
      <c r="Z76" s="188" t="s">
        <v>108</v>
      </c>
      <c r="AA76" s="174">
        <v>97.2</v>
      </c>
      <c r="AB76" s="188" t="s">
        <v>364</v>
      </c>
      <c r="AC76" s="207" t="s">
        <v>408</v>
      </c>
    </row>
    <row r="77" customHeight="1" spans="1:29">
      <c r="A77" s="153">
        <v>75</v>
      </c>
      <c r="B77" s="154" t="s">
        <v>92</v>
      </c>
      <c r="C77" s="155" t="s">
        <v>265</v>
      </c>
      <c r="D77" s="155" t="s">
        <v>94</v>
      </c>
      <c r="E77" s="174" t="s">
        <v>409</v>
      </c>
      <c r="F77" s="174" t="s">
        <v>126</v>
      </c>
      <c r="G77" s="155" t="s">
        <v>126</v>
      </c>
      <c r="H77" s="174" t="s">
        <v>126</v>
      </c>
      <c r="I77" s="174" t="s">
        <v>126</v>
      </c>
      <c r="J77" s="155" t="s">
        <v>410</v>
      </c>
      <c r="K77" s="155" t="s">
        <v>361</v>
      </c>
      <c r="L77" s="155" t="s">
        <v>101</v>
      </c>
      <c r="M77" s="155" t="s">
        <v>102</v>
      </c>
      <c r="N77" s="174" t="s">
        <v>103</v>
      </c>
      <c r="O77" s="222" t="s">
        <v>372</v>
      </c>
      <c r="P77" s="155">
        <v>4.3</v>
      </c>
      <c r="Q77" s="174">
        <v>13</v>
      </c>
      <c r="R77" s="155">
        <v>8</v>
      </c>
      <c r="S77" s="155" t="s">
        <v>411</v>
      </c>
      <c r="T77" s="155" t="s">
        <v>229</v>
      </c>
      <c r="U77" s="155">
        <v>250</v>
      </c>
      <c r="V77" s="155">
        <v>250</v>
      </c>
      <c r="W77" s="155" t="s">
        <v>122</v>
      </c>
      <c r="X77" s="188" t="s">
        <v>106</v>
      </c>
      <c r="Y77" s="188" t="s">
        <v>123</v>
      </c>
      <c r="Z77" s="188" t="s">
        <v>108</v>
      </c>
      <c r="AA77" s="174">
        <v>13</v>
      </c>
      <c r="AB77" s="188" t="s">
        <v>364</v>
      </c>
      <c r="AC77" s="207" t="s">
        <v>412</v>
      </c>
    </row>
    <row r="78" customHeight="1" spans="1:29">
      <c r="A78" s="153">
        <v>76</v>
      </c>
      <c r="B78" s="154" t="s">
        <v>92</v>
      </c>
      <c r="C78" s="155" t="s">
        <v>265</v>
      </c>
      <c r="D78" s="155" t="s">
        <v>94</v>
      </c>
      <c r="E78" s="174" t="s">
        <v>413</v>
      </c>
      <c r="F78" s="174" t="s">
        <v>126</v>
      </c>
      <c r="G78" s="155" t="s">
        <v>126</v>
      </c>
      <c r="H78" s="174" t="s">
        <v>126</v>
      </c>
      <c r="I78" s="174" t="s">
        <v>126</v>
      </c>
      <c r="J78" s="155" t="s">
        <v>414</v>
      </c>
      <c r="K78" s="155" t="s">
        <v>361</v>
      </c>
      <c r="L78" s="155" t="s">
        <v>101</v>
      </c>
      <c r="M78" s="155" t="s">
        <v>158</v>
      </c>
      <c r="N78" s="174" t="s">
        <v>103</v>
      </c>
      <c r="O78" s="184">
        <v>42095</v>
      </c>
      <c r="P78" s="155" t="s">
        <v>415</v>
      </c>
      <c r="Q78" s="174" t="s">
        <v>416</v>
      </c>
      <c r="R78" s="155">
        <v>12</v>
      </c>
      <c r="S78" s="155">
        <v>18</v>
      </c>
      <c r="T78" s="155" t="s">
        <v>229</v>
      </c>
      <c r="U78" s="155">
        <v>350</v>
      </c>
      <c r="V78" s="155">
        <v>400</v>
      </c>
      <c r="W78" s="155" t="s">
        <v>122</v>
      </c>
      <c r="X78" s="188" t="s">
        <v>106</v>
      </c>
      <c r="Y78" s="188" t="s">
        <v>123</v>
      </c>
      <c r="Z78" s="188" t="s">
        <v>108</v>
      </c>
      <c r="AA78" s="174" t="s">
        <v>416</v>
      </c>
      <c r="AB78" s="188" t="s">
        <v>364</v>
      </c>
      <c r="AC78" s="207" t="s">
        <v>417</v>
      </c>
    </row>
    <row r="79" s="134" customFormat="1" customHeight="1" spans="1:29">
      <c r="A79" s="153">
        <v>77</v>
      </c>
      <c r="B79" s="154" t="s">
        <v>92</v>
      </c>
      <c r="C79" s="155" t="s">
        <v>265</v>
      </c>
      <c r="D79" s="155" t="s">
        <v>94</v>
      </c>
      <c r="E79" s="174" t="s">
        <v>413</v>
      </c>
      <c r="F79" s="174" t="s">
        <v>126</v>
      </c>
      <c r="G79" s="155" t="s">
        <v>126</v>
      </c>
      <c r="H79" s="174" t="s">
        <v>126</v>
      </c>
      <c r="I79" s="174" t="s">
        <v>126</v>
      </c>
      <c r="J79" s="155" t="s">
        <v>414</v>
      </c>
      <c r="K79" s="155" t="s">
        <v>361</v>
      </c>
      <c r="L79" s="155" t="s">
        <v>101</v>
      </c>
      <c r="M79" s="155" t="s">
        <v>158</v>
      </c>
      <c r="N79" s="174" t="s">
        <v>103</v>
      </c>
      <c r="O79" s="184">
        <v>42095</v>
      </c>
      <c r="P79" s="155" t="s">
        <v>415</v>
      </c>
      <c r="Q79" s="174" t="s">
        <v>418</v>
      </c>
      <c r="R79" s="155">
        <v>12</v>
      </c>
      <c r="S79" s="155">
        <v>18</v>
      </c>
      <c r="T79" s="155" t="s">
        <v>229</v>
      </c>
      <c r="U79" s="155">
        <v>350</v>
      </c>
      <c r="V79" s="155">
        <v>400</v>
      </c>
      <c r="W79" s="155" t="s">
        <v>122</v>
      </c>
      <c r="X79" s="188" t="s">
        <v>106</v>
      </c>
      <c r="Y79" s="188" t="s">
        <v>123</v>
      </c>
      <c r="Z79" s="188" t="s">
        <v>108</v>
      </c>
      <c r="AA79" s="174" t="s">
        <v>418</v>
      </c>
      <c r="AB79" s="188" t="s">
        <v>364</v>
      </c>
      <c r="AC79" s="207" t="s">
        <v>419</v>
      </c>
    </row>
    <row r="80" customHeight="1" spans="1:29">
      <c r="A80" s="153">
        <v>78</v>
      </c>
      <c r="B80" s="154" t="s">
        <v>92</v>
      </c>
      <c r="C80" s="155" t="s">
        <v>265</v>
      </c>
      <c r="D80" s="173" t="s">
        <v>94</v>
      </c>
      <c r="E80" s="174" t="s">
        <v>420</v>
      </c>
      <c r="F80" s="174" t="s">
        <v>126</v>
      </c>
      <c r="G80" s="155" t="s">
        <v>126</v>
      </c>
      <c r="H80" s="174" t="s">
        <v>126</v>
      </c>
      <c r="I80" s="174" t="s">
        <v>126</v>
      </c>
      <c r="J80" s="155" t="s">
        <v>421</v>
      </c>
      <c r="K80" s="155" t="s">
        <v>361</v>
      </c>
      <c r="L80" s="155" t="s">
        <v>101</v>
      </c>
      <c r="M80" s="155" t="s">
        <v>158</v>
      </c>
      <c r="N80" s="174" t="s">
        <v>103</v>
      </c>
      <c r="O80" s="184">
        <v>42095</v>
      </c>
      <c r="P80" s="155" t="s">
        <v>415</v>
      </c>
      <c r="Q80" s="174" t="s">
        <v>422</v>
      </c>
      <c r="R80" s="155">
        <v>0</v>
      </c>
      <c r="S80" s="155">
        <v>0</v>
      </c>
      <c r="T80" s="155" t="s">
        <v>229</v>
      </c>
      <c r="U80" s="155">
        <v>0</v>
      </c>
      <c r="V80" s="155">
        <v>0</v>
      </c>
      <c r="W80" s="155" t="s">
        <v>122</v>
      </c>
      <c r="X80" s="188" t="s">
        <v>106</v>
      </c>
      <c r="Y80" s="188" t="s">
        <v>123</v>
      </c>
      <c r="Z80" s="188" t="s">
        <v>108</v>
      </c>
      <c r="AA80" s="174" t="s">
        <v>422</v>
      </c>
      <c r="AB80" s="188" t="s">
        <v>364</v>
      </c>
      <c r="AC80" s="207"/>
    </row>
    <row r="81" customHeight="1" spans="1:29">
      <c r="A81" s="153">
        <v>79</v>
      </c>
      <c r="B81" s="154" t="s">
        <v>92</v>
      </c>
      <c r="C81" s="158" t="s">
        <v>93</v>
      </c>
      <c r="D81" s="158" t="s">
        <v>94</v>
      </c>
      <c r="E81" s="158" t="s">
        <v>423</v>
      </c>
      <c r="F81" s="158" t="s">
        <v>126</v>
      </c>
      <c r="G81" s="155" t="s">
        <v>126</v>
      </c>
      <c r="H81" s="158" t="s">
        <v>126</v>
      </c>
      <c r="I81" s="174" t="s">
        <v>424</v>
      </c>
      <c r="J81" s="155" t="s">
        <v>425</v>
      </c>
      <c r="K81" s="158" t="s">
        <v>361</v>
      </c>
      <c r="L81" s="155" t="s">
        <v>101</v>
      </c>
      <c r="M81" s="155" t="s">
        <v>158</v>
      </c>
      <c r="N81" s="174" t="s">
        <v>103</v>
      </c>
      <c r="O81" s="184">
        <v>42064</v>
      </c>
      <c r="P81" s="155">
        <v>8.84</v>
      </c>
      <c r="Q81" s="174">
        <v>15</v>
      </c>
      <c r="R81" s="155">
        <v>4</v>
      </c>
      <c r="S81" s="155">
        <v>28</v>
      </c>
      <c r="T81" s="155" t="s">
        <v>229</v>
      </c>
      <c r="U81" s="155">
        <v>8</v>
      </c>
      <c r="V81" s="155">
        <v>100</v>
      </c>
      <c r="W81" s="155" t="s">
        <v>176</v>
      </c>
      <c r="X81" s="188" t="s">
        <v>106</v>
      </c>
      <c r="Y81" s="155" t="s">
        <v>123</v>
      </c>
      <c r="Z81" s="155" t="s">
        <v>108</v>
      </c>
      <c r="AA81" s="155">
        <v>11.5</v>
      </c>
      <c r="AB81" s="155" t="s">
        <v>426</v>
      </c>
      <c r="AC81" s="207"/>
    </row>
    <row r="82" customHeight="1" spans="1:29">
      <c r="A82" s="153">
        <v>80</v>
      </c>
      <c r="B82" s="154" t="s">
        <v>92</v>
      </c>
      <c r="C82" s="158" t="s">
        <v>93</v>
      </c>
      <c r="D82" s="158" t="s">
        <v>94</v>
      </c>
      <c r="E82" s="158" t="s">
        <v>427</v>
      </c>
      <c r="F82" s="158" t="s">
        <v>126</v>
      </c>
      <c r="G82" s="155" t="s">
        <v>126</v>
      </c>
      <c r="H82" s="158" t="s">
        <v>126</v>
      </c>
      <c r="I82" s="174" t="s">
        <v>126</v>
      </c>
      <c r="J82" s="155" t="s">
        <v>428</v>
      </c>
      <c r="K82" s="158" t="s">
        <v>361</v>
      </c>
      <c r="L82" s="155" t="s">
        <v>101</v>
      </c>
      <c r="M82" s="155" t="s">
        <v>158</v>
      </c>
      <c r="N82" s="174" t="s">
        <v>103</v>
      </c>
      <c r="O82" s="184">
        <v>42064</v>
      </c>
      <c r="P82" s="155">
        <v>7.15</v>
      </c>
      <c r="Q82" s="174">
        <v>12</v>
      </c>
      <c r="R82" s="155">
        <v>2</v>
      </c>
      <c r="S82" s="155">
        <v>12</v>
      </c>
      <c r="T82" s="155" t="s">
        <v>229</v>
      </c>
      <c r="U82" s="155">
        <v>5</v>
      </c>
      <c r="V82" s="155">
        <v>60</v>
      </c>
      <c r="W82" s="155" t="s">
        <v>176</v>
      </c>
      <c r="X82" s="188" t="s">
        <v>106</v>
      </c>
      <c r="Y82" s="155" t="s">
        <v>123</v>
      </c>
      <c r="Z82" s="155" t="s">
        <v>108</v>
      </c>
      <c r="AA82" s="155">
        <v>9.5</v>
      </c>
      <c r="AB82" s="155" t="s">
        <v>426</v>
      </c>
      <c r="AC82" s="207"/>
    </row>
    <row r="83" customHeight="1" spans="1:29">
      <c r="A83" s="153">
        <v>81</v>
      </c>
      <c r="B83" s="154" t="s">
        <v>92</v>
      </c>
      <c r="C83" s="158" t="s">
        <v>93</v>
      </c>
      <c r="D83" s="158" t="s">
        <v>94</v>
      </c>
      <c r="E83" s="158" t="s">
        <v>429</v>
      </c>
      <c r="F83" s="158" t="s">
        <v>126</v>
      </c>
      <c r="G83" s="155" t="s">
        <v>126</v>
      </c>
      <c r="H83" s="158" t="s">
        <v>126</v>
      </c>
      <c r="I83" s="174" t="s">
        <v>430</v>
      </c>
      <c r="J83" s="155" t="s">
        <v>431</v>
      </c>
      <c r="K83" s="158" t="s">
        <v>361</v>
      </c>
      <c r="L83" s="155" t="s">
        <v>101</v>
      </c>
      <c r="M83" s="155" t="s">
        <v>158</v>
      </c>
      <c r="N83" s="174" t="s">
        <v>103</v>
      </c>
      <c r="O83" s="184">
        <v>42064</v>
      </c>
      <c r="P83" s="155">
        <v>7.15</v>
      </c>
      <c r="Q83" s="174">
        <v>12</v>
      </c>
      <c r="R83" s="155">
        <v>3</v>
      </c>
      <c r="S83" s="155">
        <v>19.8</v>
      </c>
      <c r="T83" s="155" t="s">
        <v>229</v>
      </c>
      <c r="U83" s="155">
        <v>5</v>
      </c>
      <c r="V83" s="155">
        <v>60</v>
      </c>
      <c r="W83" s="155" t="s">
        <v>176</v>
      </c>
      <c r="X83" s="188" t="s">
        <v>106</v>
      </c>
      <c r="Y83" s="155" t="s">
        <v>123</v>
      </c>
      <c r="Z83" s="155" t="s">
        <v>108</v>
      </c>
      <c r="AA83" s="155">
        <v>9.5</v>
      </c>
      <c r="AB83" s="155" t="s">
        <v>426</v>
      </c>
      <c r="AC83" s="207"/>
    </row>
    <row r="84" customHeight="1" spans="1:29">
      <c r="A84" s="153">
        <v>82</v>
      </c>
      <c r="B84" s="154" t="s">
        <v>92</v>
      </c>
      <c r="C84" s="158" t="s">
        <v>93</v>
      </c>
      <c r="D84" s="158" t="s">
        <v>94</v>
      </c>
      <c r="E84" s="158" t="s">
        <v>432</v>
      </c>
      <c r="F84" s="158" t="s">
        <v>126</v>
      </c>
      <c r="G84" s="155" t="s">
        <v>126</v>
      </c>
      <c r="H84" s="158" t="s">
        <v>126</v>
      </c>
      <c r="I84" s="174" t="s">
        <v>126</v>
      </c>
      <c r="J84" s="155" t="s">
        <v>425</v>
      </c>
      <c r="K84" s="158" t="s">
        <v>361</v>
      </c>
      <c r="L84" s="155" t="s">
        <v>101</v>
      </c>
      <c r="M84" s="155" t="s">
        <v>158</v>
      </c>
      <c r="N84" s="174" t="s">
        <v>103</v>
      </c>
      <c r="O84" s="184">
        <v>42064</v>
      </c>
      <c r="P84" s="155">
        <v>7.15</v>
      </c>
      <c r="Q84" s="174">
        <v>12</v>
      </c>
      <c r="R84" s="155">
        <v>0</v>
      </c>
      <c r="S84" s="155">
        <v>0</v>
      </c>
      <c r="T84" s="155" t="s">
        <v>229</v>
      </c>
      <c r="U84" s="155">
        <v>2</v>
      </c>
      <c r="V84" s="155">
        <v>24</v>
      </c>
      <c r="W84" s="155" t="s">
        <v>176</v>
      </c>
      <c r="X84" s="188" t="s">
        <v>106</v>
      </c>
      <c r="Y84" s="155" t="s">
        <v>123</v>
      </c>
      <c r="Z84" s="155" t="s">
        <v>108</v>
      </c>
      <c r="AA84" s="155">
        <v>9.5</v>
      </c>
      <c r="AB84" s="155" t="s">
        <v>426</v>
      </c>
      <c r="AC84" s="207"/>
    </row>
    <row r="85" customHeight="1" spans="1:29">
      <c r="A85" s="153">
        <v>83</v>
      </c>
      <c r="B85" s="154" t="s">
        <v>92</v>
      </c>
      <c r="C85" s="158" t="s">
        <v>93</v>
      </c>
      <c r="D85" s="158" t="s">
        <v>94</v>
      </c>
      <c r="E85" s="158" t="s">
        <v>433</v>
      </c>
      <c r="F85" s="158" t="s">
        <v>126</v>
      </c>
      <c r="G85" s="155" t="s">
        <v>126</v>
      </c>
      <c r="H85" s="158" t="s">
        <v>126</v>
      </c>
      <c r="I85" s="174" t="s">
        <v>434</v>
      </c>
      <c r="J85" s="155" t="s">
        <v>435</v>
      </c>
      <c r="K85" s="158" t="s">
        <v>361</v>
      </c>
      <c r="L85" s="155" t="s">
        <v>101</v>
      </c>
      <c r="M85" s="155" t="s">
        <v>158</v>
      </c>
      <c r="N85" s="174" t="s">
        <v>103</v>
      </c>
      <c r="O85" s="184">
        <v>42064</v>
      </c>
      <c r="P85" s="155" t="s">
        <v>436</v>
      </c>
      <c r="Q85" s="174">
        <v>20</v>
      </c>
      <c r="R85" s="155">
        <v>0</v>
      </c>
      <c r="S85" s="155">
        <v>0</v>
      </c>
      <c r="T85" s="155" t="s">
        <v>229</v>
      </c>
      <c r="U85" s="155">
        <v>2</v>
      </c>
      <c r="V85" s="155">
        <v>40</v>
      </c>
      <c r="W85" s="155" t="s">
        <v>176</v>
      </c>
      <c r="X85" s="188" t="s">
        <v>106</v>
      </c>
      <c r="Y85" s="155" t="s">
        <v>123</v>
      </c>
      <c r="Z85" s="155" t="s">
        <v>108</v>
      </c>
      <c r="AA85" s="155" t="s">
        <v>437</v>
      </c>
      <c r="AB85" s="155" t="s">
        <v>426</v>
      </c>
      <c r="AC85" s="207"/>
    </row>
    <row r="86" customHeight="1" spans="1:29">
      <c r="A86" s="153">
        <v>84</v>
      </c>
      <c r="B86" s="154" t="s">
        <v>92</v>
      </c>
      <c r="C86" s="158" t="s">
        <v>93</v>
      </c>
      <c r="D86" s="158" t="s">
        <v>94</v>
      </c>
      <c r="E86" s="158" t="s">
        <v>438</v>
      </c>
      <c r="F86" s="158" t="s">
        <v>126</v>
      </c>
      <c r="G86" s="155" t="s">
        <v>126</v>
      </c>
      <c r="H86" s="158" t="s">
        <v>126</v>
      </c>
      <c r="I86" s="174" t="s">
        <v>126</v>
      </c>
      <c r="J86" s="155" t="s">
        <v>439</v>
      </c>
      <c r="K86" s="158" t="s">
        <v>361</v>
      </c>
      <c r="L86" s="155" t="s">
        <v>101</v>
      </c>
      <c r="M86" s="155" t="s">
        <v>158</v>
      </c>
      <c r="N86" s="174" t="s">
        <v>103</v>
      </c>
      <c r="O86" s="184">
        <v>42064</v>
      </c>
      <c r="P86" s="155">
        <v>16.64</v>
      </c>
      <c r="Q86" s="174">
        <v>25</v>
      </c>
      <c r="R86" s="155">
        <v>0</v>
      </c>
      <c r="S86" s="155">
        <v>0</v>
      </c>
      <c r="T86" s="155" t="s">
        <v>229</v>
      </c>
      <c r="U86" s="155">
        <v>2</v>
      </c>
      <c r="V86" s="155">
        <v>40</v>
      </c>
      <c r="W86" s="155" t="s">
        <v>176</v>
      </c>
      <c r="X86" s="188" t="s">
        <v>106</v>
      </c>
      <c r="Y86" s="155" t="s">
        <v>123</v>
      </c>
      <c r="Z86" s="155" t="s">
        <v>108</v>
      </c>
      <c r="AA86" s="155">
        <v>21.7</v>
      </c>
      <c r="AB86" s="155" t="s">
        <v>426</v>
      </c>
      <c r="AC86" s="207"/>
    </row>
    <row r="87" customHeight="1" spans="1:29">
      <c r="A87" s="153">
        <v>85</v>
      </c>
      <c r="B87" s="154" t="s">
        <v>92</v>
      </c>
      <c r="C87" s="158" t="s">
        <v>93</v>
      </c>
      <c r="D87" s="158" t="s">
        <v>94</v>
      </c>
      <c r="E87" s="158" t="s">
        <v>440</v>
      </c>
      <c r="F87" s="158" t="s">
        <v>126</v>
      </c>
      <c r="G87" s="155" t="s">
        <v>126</v>
      </c>
      <c r="H87" s="158" t="s">
        <v>126</v>
      </c>
      <c r="I87" s="174" t="s">
        <v>126</v>
      </c>
      <c r="J87" s="155" t="s">
        <v>441</v>
      </c>
      <c r="K87" s="158" t="s">
        <v>361</v>
      </c>
      <c r="L87" s="155" t="s">
        <v>101</v>
      </c>
      <c r="M87" s="155" t="s">
        <v>158</v>
      </c>
      <c r="N87" s="174" t="s">
        <v>103</v>
      </c>
      <c r="O87" s="184">
        <v>42339</v>
      </c>
      <c r="P87" s="155">
        <v>9</v>
      </c>
      <c r="Q87" s="174">
        <v>20</v>
      </c>
      <c r="R87" s="155">
        <v>5</v>
      </c>
      <c r="S87" s="155">
        <v>60.5</v>
      </c>
      <c r="T87" s="155" t="s">
        <v>229</v>
      </c>
      <c r="U87" s="155">
        <v>10</v>
      </c>
      <c r="V87" s="155">
        <v>140</v>
      </c>
      <c r="W87" s="155" t="s">
        <v>176</v>
      </c>
      <c r="X87" s="188" t="s">
        <v>106</v>
      </c>
      <c r="Y87" s="155" t="s">
        <v>123</v>
      </c>
      <c r="Z87" s="155" t="s">
        <v>108</v>
      </c>
      <c r="AA87" s="155">
        <v>12</v>
      </c>
      <c r="AB87" s="155" t="s">
        <v>426</v>
      </c>
      <c r="AC87" s="207"/>
    </row>
    <row r="88" customHeight="1" spans="1:29">
      <c r="A88" s="153">
        <v>86</v>
      </c>
      <c r="B88" s="154" t="s">
        <v>92</v>
      </c>
      <c r="C88" s="158" t="s">
        <v>93</v>
      </c>
      <c r="D88" s="158" t="s">
        <v>94</v>
      </c>
      <c r="E88" s="158" t="s">
        <v>442</v>
      </c>
      <c r="F88" s="158" t="s">
        <v>126</v>
      </c>
      <c r="G88" s="155" t="s">
        <v>126</v>
      </c>
      <c r="H88" s="158" t="s">
        <v>126</v>
      </c>
      <c r="I88" s="174" t="s">
        <v>126</v>
      </c>
      <c r="J88" s="155" t="s">
        <v>443</v>
      </c>
      <c r="K88" s="158" t="s">
        <v>361</v>
      </c>
      <c r="L88" s="155" t="s">
        <v>101</v>
      </c>
      <c r="M88" s="155" t="s">
        <v>158</v>
      </c>
      <c r="N88" s="174" t="s">
        <v>103</v>
      </c>
      <c r="O88" s="184">
        <v>42339</v>
      </c>
      <c r="P88" s="155">
        <v>9</v>
      </c>
      <c r="Q88" s="174">
        <v>20</v>
      </c>
      <c r="R88" s="155">
        <v>2</v>
      </c>
      <c r="S88" s="155">
        <v>30</v>
      </c>
      <c r="T88" s="155" t="s">
        <v>229</v>
      </c>
      <c r="U88" s="155">
        <v>5</v>
      </c>
      <c r="V88" s="155">
        <v>70</v>
      </c>
      <c r="W88" s="155" t="s">
        <v>176</v>
      </c>
      <c r="X88" s="188" t="s">
        <v>106</v>
      </c>
      <c r="Y88" s="155" t="s">
        <v>123</v>
      </c>
      <c r="Z88" s="155" t="s">
        <v>108</v>
      </c>
      <c r="AA88" s="155">
        <v>12</v>
      </c>
      <c r="AB88" s="155" t="s">
        <v>426</v>
      </c>
      <c r="AC88" s="207"/>
    </row>
    <row r="89" customHeight="1" spans="1:29">
      <c r="A89" s="153">
        <v>87</v>
      </c>
      <c r="B89" s="154" t="s">
        <v>92</v>
      </c>
      <c r="C89" s="158" t="s">
        <v>93</v>
      </c>
      <c r="D89" s="158" t="s">
        <v>94</v>
      </c>
      <c r="E89" s="158" t="s">
        <v>444</v>
      </c>
      <c r="F89" s="158" t="s">
        <v>126</v>
      </c>
      <c r="G89" s="155" t="s">
        <v>126</v>
      </c>
      <c r="H89" s="158" t="s">
        <v>126</v>
      </c>
      <c r="I89" s="174" t="s">
        <v>126</v>
      </c>
      <c r="J89" s="155" t="s">
        <v>445</v>
      </c>
      <c r="K89" s="158" t="s">
        <v>361</v>
      </c>
      <c r="L89" s="155" t="s">
        <v>101</v>
      </c>
      <c r="M89" s="155" t="s">
        <v>158</v>
      </c>
      <c r="N89" s="174" t="s">
        <v>103</v>
      </c>
      <c r="O89" s="184">
        <v>42064</v>
      </c>
      <c r="P89" s="155">
        <v>4.5</v>
      </c>
      <c r="Q89" s="174">
        <v>8</v>
      </c>
      <c r="R89" s="155">
        <v>0</v>
      </c>
      <c r="S89" s="155">
        <v>0</v>
      </c>
      <c r="T89" s="155" t="s">
        <v>229</v>
      </c>
      <c r="U89" s="155">
        <v>2</v>
      </c>
      <c r="V89" s="155">
        <v>15</v>
      </c>
      <c r="W89" s="155" t="s">
        <v>176</v>
      </c>
      <c r="X89" s="188">
        <v>12</v>
      </c>
      <c r="Y89" s="155" t="s">
        <v>107</v>
      </c>
      <c r="Z89" s="155" t="s">
        <v>446</v>
      </c>
      <c r="AA89" s="155">
        <v>6</v>
      </c>
      <c r="AB89" s="155" t="s">
        <v>426</v>
      </c>
      <c r="AC89" s="207"/>
    </row>
    <row r="90" customHeight="1" spans="1:29">
      <c r="A90" s="153">
        <v>88</v>
      </c>
      <c r="B90" s="154" t="s">
        <v>92</v>
      </c>
      <c r="C90" s="158" t="s">
        <v>93</v>
      </c>
      <c r="D90" s="158" t="s">
        <v>94</v>
      </c>
      <c r="E90" s="158" t="s">
        <v>447</v>
      </c>
      <c r="F90" s="158" t="s">
        <v>126</v>
      </c>
      <c r="G90" s="155" t="s">
        <v>126</v>
      </c>
      <c r="H90" s="158" t="s">
        <v>126</v>
      </c>
      <c r="I90" s="174" t="s">
        <v>126</v>
      </c>
      <c r="J90" s="155" t="s">
        <v>448</v>
      </c>
      <c r="K90" s="158" t="s">
        <v>361</v>
      </c>
      <c r="L90" s="155" t="s">
        <v>101</v>
      </c>
      <c r="M90" s="155" t="s">
        <v>158</v>
      </c>
      <c r="N90" s="174" t="s">
        <v>103</v>
      </c>
      <c r="O90" s="184">
        <v>42064</v>
      </c>
      <c r="P90" s="155">
        <v>4.5</v>
      </c>
      <c r="Q90" s="174">
        <v>8</v>
      </c>
      <c r="R90" s="155">
        <v>5</v>
      </c>
      <c r="S90" s="155">
        <v>45</v>
      </c>
      <c r="T90" s="155" t="s">
        <v>229</v>
      </c>
      <c r="U90" s="155">
        <v>8</v>
      </c>
      <c r="V90" s="155">
        <v>72</v>
      </c>
      <c r="W90" s="155" t="s">
        <v>105</v>
      </c>
      <c r="X90" s="188">
        <v>12</v>
      </c>
      <c r="Y90" s="155" t="s">
        <v>107</v>
      </c>
      <c r="Z90" s="155" t="s">
        <v>446</v>
      </c>
      <c r="AA90" s="155">
        <v>6</v>
      </c>
      <c r="AB90" s="155" t="s">
        <v>426</v>
      </c>
      <c r="AC90" s="207"/>
    </row>
    <row r="91" customHeight="1" spans="1:29">
      <c r="A91" s="153">
        <v>89</v>
      </c>
      <c r="B91" s="154" t="s">
        <v>92</v>
      </c>
      <c r="C91" s="155" t="s">
        <v>265</v>
      </c>
      <c r="D91" s="155" t="s">
        <v>94</v>
      </c>
      <c r="E91" s="174" t="s">
        <v>449</v>
      </c>
      <c r="F91" s="158" t="s">
        <v>126</v>
      </c>
      <c r="G91" s="155" t="s">
        <v>126</v>
      </c>
      <c r="H91" s="158" t="s">
        <v>126</v>
      </c>
      <c r="I91" s="174" t="s">
        <v>126</v>
      </c>
      <c r="J91" s="155" t="s">
        <v>450</v>
      </c>
      <c r="K91" s="158" t="s">
        <v>361</v>
      </c>
      <c r="L91" s="155" t="s">
        <v>101</v>
      </c>
      <c r="M91" s="155" t="s">
        <v>158</v>
      </c>
      <c r="N91" s="174" t="s">
        <v>103</v>
      </c>
      <c r="O91" s="184">
        <v>42430</v>
      </c>
      <c r="P91" s="155" t="s">
        <v>451</v>
      </c>
      <c r="Q91" s="174">
        <v>65</v>
      </c>
      <c r="R91" s="155">
        <v>0</v>
      </c>
      <c r="S91" s="155">
        <v>0</v>
      </c>
      <c r="T91" s="155" t="s">
        <v>229</v>
      </c>
      <c r="U91" s="155">
        <v>50</v>
      </c>
      <c r="V91" s="155">
        <v>100</v>
      </c>
      <c r="W91" s="155" t="s">
        <v>105</v>
      </c>
      <c r="X91" s="188" t="s">
        <v>106</v>
      </c>
      <c r="Y91" s="188" t="s">
        <v>123</v>
      </c>
      <c r="Z91" s="188" t="s">
        <v>108</v>
      </c>
      <c r="AA91" s="174">
        <v>65</v>
      </c>
      <c r="AB91" s="188" t="s">
        <v>364</v>
      </c>
      <c r="AC91" s="207"/>
    </row>
    <row r="92" customHeight="1" spans="1:29">
      <c r="A92" s="153">
        <v>90</v>
      </c>
      <c r="B92" s="154" t="s">
        <v>92</v>
      </c>
      <c r="C92" s="173" t="s">
        <v>265</v>
      </c>
      <c r="D92" s="155" t="s">
        <v>94</v>
      </c>
      <c r="E92" s="174" t="s">
        <v>452</v>
      </c>
      <c r="F92" s="158" t="s">
        <v>126</v>
      </c>
      <c r="G92" s="155" t="s">
        <v>126</v>
      </c>
      <c r="H92" s="158" t="s">
        <v>126</v>
      </c>
      <c r="I92" s="174" t="s">
        <v>126</v>
      </c>
      <c r="J92" s="155" t="s">
        <v>453</v>
      </c>
      <c r="K92" s="155" t="s">
        <v>361</v>
      </c>
      <c r="L92" s="155" t="s">
        <v>101</v>
      </c>
      <c r="M92" s="155" t="s">
        <v>102</v>
      </c>
      <c r="N92" s="174" t="s">
        <v>383</v>
      </c>
      <c r="O92" s="184">
        <v>42064</v>
      </c>
      <c r="P92" s="174" t="s">
        <v>454</v>
      </c>
      <c r="Q92" s="174" t="s">
        <v>455</v>
      </c>
      <c r="R92" s="155">
        <v>0</v>
      </c>
      <c r="S92" s="155">
        <v>0</v>
      </c>
      <c r="T92" s="155" t="s">
        <v>229</v>
      </c>
      <c r="U92" s="155">
        <v>100</v>
      </c>
      <c r="V92" s="155">
        <v>100</v>
      </c>
      <c r="W92" s="155" t="s">
        <v>122</v>
      </c>
      <c r="X92" s="188" t="s">
        <v>106</v>
      </c>
      <c r="Y92" s="188" t="s">
        <v>123</v>
      </c>
      <c r="Z92" s="188" t="s">
        <v>108</v>
      </c>
      <c r="AA92" s="174" t="s">
        <v>455</v>
      </c>
      <c r="AB92" s="188" t="s">
        <v>364</v>
      </c>
      <c r="AC92" s="207"/>
    </row>
    <row r="93" customHeight="1" spans="1:29">
      <c r="A93" s="153">
        <v>91</v>
      </c>
      <c r="B93" s="154" t="s">
        <v>92</v>
      </c>
      <c r="C93" s="173" t="s">
        <v>265</v>
      </c>
      <c r="D93" s="155" t="s">
        <v>94</v>
      </c>
      <c r="E93" s="174" t="s">
        <v>456</v>
      </c>
      <c r="F93" s="158" t="s">
        <v>126</v>
      </c>
      <c r="G93" s="155" t="s">
        <v>126</v>
      </c>
      <c r="H93" s="158" t="s">
        <v>126</v>
      </c>
      <c r="I93" s="174" t="s">
        <v>126</v>
      </c>
      <c r="J93" s="155" t="s">
        <v>457</v>
      </c>
      <c r="K93" s="155" t="s">
        <v>361</v>
      </c>
      <c r="L93" s="155" t="s">
        <v>101</v>
      </c>
      <c r="M93" s="155" t="s">
        <v>102</v>
      </c>
      <c r="N93" s="174" t="s">
        <v>458</v>
      </c>
      <c r="O93" s="184">
        <v>42064</v>
      </c>
      <c r="P93" s="174" t="s">
        <v>459</v>
      </c>
      <c r="Q93" s="174" t="s">
        <v>460</v>
      </c>
      <c r="R93" s="155">
        <v>0</v>
      </c>
      <c r="S93" s="155">
        <v>0</v>
      </c>
      <c r="T93" s="155" t="s">
        <v>229</v>
      </c>
      <c r="U93" s="155">
        <v>100</v>
      </c>
      <c r="V93" s="155">
        <v>100</v>
      </c>
      <c r="W93" s="155" t="s">
        <v>122</v>
      </c>
      <c r="X93" s="188" t="s">
        <v>106</v>
      </c>
      <c r="Y93" s="188" t="s">
        <v>123</v>
      </c>
      <c r="Z93" s="188" t="s">
        <v>108</v>
      </c>
      <c r="AA93" s="174" t="s">
        <v>460</v>
      </c>
      <c r="AB93" s="188" t="s">
        <v>364</v>
      </c>
      <c r="AC93" s="207"/>
    </row>
    <row r="94" customHeight="1" spans="1:29">
      <c r="A94" s="153">
        <v>92</v>
      </c>
      <c r="B94" s="154" t="s">
        <v>92</v>
      </c>
      <c r="C94" s="173" t="s">
        <v>265</v>
      </c>
      <c r="D94" s="173" t="s">
        <v>461</v>
      </c>
      <c r="E94" s="155" t="s">
        <v>462</v>
      </c>
      <c r="F94" s="158" t="s">
        <v>126</v>
      </c>
      <c r="G94" s="155" t="s">
        <v>126</v>
      </c>
      <c r="H94" s="174" t="s">
        <v>126</v>
      </c>
      <c r="I94" s="174" t="s">
        <v>126</v>
      </c>
      <c r="J94" s="155" t="s">
        <v>463</v>
      </c>
      <c r="K94" s="173" t="s">
        <v>100</v>
      </c>
      <c r="L94" s="155" t="s">
        <v>101</v>
      </c>
      <c r="M94" s="155" t="s">
        <v>102</v>
      </c>
      <c r="N94" s="155" t="s">
        <v>103</v>
      </c>
      <c r="O94" s="184">
        <v>42430</v>
      </c>
      <c r="P94" s="155">
        <v>5</v>
      </c>
      <c r="Q94" s="155">
        <v>9.8</v>
      </c>
      <c r="R94" s="155">
        <v>1</v>
      </c>
      <c r="S94" s="155">
        <v>4.9</v>
      </c>
      <c r="T94" s="155" t="s">
        <v>104</v>
      </c>
      <c r="U94" s="155">
        <v>50</v>
      </c>
      <c r="V94" s="155">
        <v>80</v>
      </c>
      <c r="W94" s="155" t="s">
        <v>176</v>
      </c>
      <c r="X94" s="188">
        <v>16.8</v>
      </c>
      <c r="Y94" s="188" t="s">
        <v>123</v>
      </c>
      <c r="Z94" s="188" t="s">
        <v>108</v>
      </c>
      <c r="AA94" s="155">
        <v>8.4</v>
      </c>
      <c r="AB94" s="188" t="s">
        <v>109</v>
      </c>
      <c r="AC94" s="212"/>
    </row>
    <row r="95" customHeight="1" spans="1:29">
      <c r="A95" s="153">
        <v>93</v>
      </c>
      <c r="B95" s="154" t="s">
        <v>92</v>
      </c>
      <c r="C95" s="173" t="s">
        <v>265</v>
      </c>
      <c r="D95" s="173" t="s">
        <v>461</v>
      </c>
      <c r="E95" s="155" t="s">
        <v>464</v>
      </c>
      <c r="F95" s="158" t="s">
        <v>126</v>
      </c>
      <c r="G95" s="155" t="s">
        <v>126</v>
      </c>
      <c r="H95" s="174" t="s">
        <v>126</v>
      </c>
      <c r="I95" s="174" t="s">
        <v>126</v>
      </c>
      <c r="J95" s="155" t="s">
        <v>465</v>
      </c>
      <c r="K95" s="173" t="s">
        <v>100</v>
      </c>
      <c r="L95" s="155" t="s">
        <v>101</v>
      </c>
      <c r="M95" s="155" t="s">
        <v>102</v>
      </c>
      <c r="N95" s="155" t="s">
        <v>103</v>
      </c>
      <c r="O95" s="184">
        <v>42430</v>
      </c>
      <c r="P95" s="155">
        <v>5</v>
      </c>
      <c r="Q95" s="155">
        <v>9.8</v>
      </c>
      <c r="R95" s="155">
        <v>1</v>
      </c>
      <c r="S95" s="155">
        <v>4.9</v>
      </c>
      <c r="T95" s="155" t="s">
        <v>104</v>
      </c>
      <c r="U95" s="155">
        <v>50</v>
      </c>
      <c r="V95" s="155">
        <v>80</v>
      </c>
      <c r="W95" s="155" t="s">
        <v>176</v>
      </c>
      <c r="X95" s="188">
        <v>16.8</v>
      </c>
      <c r="Y95" s="188" t="s">
        <v>123</v>
      </c>
      <c r="Z95" s="188" t="s">
        <v>108</v>
      </c>
      <c r="AA95" s="155">
        <v>8.4</v>
      </c>
      <c r="AB95" s="188" t="s">
        <v>109</v>
      </c>
      <c r="AC95" s="212"/>
    </row>
    <row r="96" customHeight="1" spans="1:29">
      <c r="A96" s="153">
        <v>94</v>
      </c>
      <c r="B96" s="154" t="s">
        <v>92</v>
      </c>
      <c r="C96" s="173" t="s">
        <v>466</v>
      </c>
      <c r="D96" s="173" t="s">
        <v>461</v>
      </c>
      <c r="E96" s="155" t="s">
        <v>467</v>
      </c>
      <c r="F96" s="158" t="s">
        <v>126</v>
      </c>
      <c r="G96" s="155" t="s">
        <v>126</v>
      </c>
      <c r="H96" s="174" t="s">
        <v>126</v>
      </c>
      <c r="I96" s="174" t="s">
        <v>126</v>
      </c>
      <c r="J96" s="155" t="s">
        <v>468</v>
      </c>
      <c r="K96" s="173" t="s">
        <v>100</v>
      </c>
      <c r="L96" s="155" t="s">
        <v>101</v>
      </c>
      <c r="M96" s="155" t="s">
        <v>102</v>
      </c>
      <c r="N96" s="155" t="s">
        <v>103</v>
      </c>
      <c r="O96" s="184">
        <v>42430</v>
      </c>
      <c r="P96" s="155">
        <v>5</v>
      </c>
      <c r="Q96" s="155">
        <v>9.8</v>
      </c>
      <c r="R96" s="155">
        <v>0</v>
      </c>
      <c r="S96" s="155">
        <v>0</v>
      </c>
      <c r="T96" s="155" t="s">
        <v>104</v>
      </c>
      <c r="U96" s="155">
        <v>20</v>
      </c>
      <c r="V96" s="155">
        <v>40</v>
      </c>
      <c r="W96" s="155" t="s">
        <v>176</v>
      </c>
      <c r="X96" s="188">
        <v>16.8</v>
      </c>
      <c r="Y96" s="188" t="s">
        <v>123</v>
      </c>
      <c r="Z96" s="188" t="s">
        <v>108</v>
      </c>
      <c r="AA96" s="155">
        <v>8.4</v>
      </c>
      <c r="AB96" s="188" t="s">
        <v>109</v>
      </c>
      <c r="AC96" s="212"/>
    </row>
    <row r="97" customHeight="1" spans="1:29">
      <c r="A97" s="153">
        <v>95</v>
      </c>
      <c r="B97" s="154" t="s">
        <v>92</v>
      </c>
      <c r="C97" s="155" t="s">
        <v>469</v>
      </c>
      <c r="D97" s="158" t="s">
        <v>461</v>
      </c>
      <c r="E97" s="155" t="s">
        <v>470</v>
      </c>
      <c r="F97" s="158" t="s">
        <v>126</v>
      </c>
      <c r="G97" s="155" t="s">
        <v>126</v>
      </c>
      <c r="H97" s="174" t="s">
        <v>126</v>
      </c>
      <c r="I97" s="174" t="s">
        <v>126</v>
      </c>
      <c r="J97" s="155" t="s">
        <v>471</v>
      </c>
      <c r="K97" s="158" t="s">
        <v>100</v>
      </c>
      <c r="L97" s="155" t="s">
        <v>101</v>
      </c>
      <c r="M97" s="155" t="s">
        <v>240</v>
      </c>
      <c r="N97" s="155" t="s">
        <v>103</v>
      </c>
      <c r="O97" s="184">
        <v>42309</v>
      </c>
      <c r="P97" s="155">
        <v>20</v>
      </c>
      <c r="Q97" s="155">
        <v>9.8</v>
      </c>
      <c r="R97" s="155">
        <v>14</v>
      </c>
      <c r="S97" s="155">
        <v>114.45</v>
      </c>
      <c r="T97" s="155" t="s">
        <v>104</v>
      </c>
      <c r="U97" s="155">
        <v>100</v>
      </c>
      <c r="V97" s="155">
        <v>100</v>
      </c>
      <c r="W97" s="155" t="s">
        <v>105</v>
      </c>
      <c r="X97" s="188">
        <v>16.8</v>
      </c>
      <c r="Y97" s="188" t="s">
        <v>123</v>
      </c>
      <c r="Z97" s="188" t="s">
        <v>108</v>
      </c>
      <c r="AA97" s="155">
        <v>8.4</v>
      </c>
      <c r="AB97" s="188" t="s">
        <v>109</v>
      </c>
      <c r="AC97" s="212"/>
    </row>
    <row r="98" customHeight="1" spans="1:29">
      <c r="A98" s="153">
        <v>96</v>
      </c>
      <c r="B98" s="154" t="s">
        <v>92</v>
      </c>
      <c r="C98" s="155" t="s">
        <v>93</v>
      </c>
      <c r="D98" s="158" t="s">
        <v>461</v>
      </c>
      <c r="E98" s="155" t="s">
        <v>472</v>
      </c>
      <c r="F98" s="158" t="s">
        <v>126</v>
      </c>
      <c r="G98" s="155" t="s">
        <v>126</v>
      </c>
      <c r="H98" s="174" t="s">
        <v>126</v>
      </c>
      <c r="I98" s="174" t="s">
        <v>126</v>
      </c>
      <c r="J98" s="155" t="s">
        <v>473</v>
      </c>
      <c r="K98" s="158" t="s">
        <v>100</v>
      </c>
      <c r="L98" s="155" t="s">
        <v>101</v>
      </c>
      <c r="M98" s="155" t="s">
        <v>102</v>
      </c>
      <c r="N98" s="155" t="s">
        <v>103</v>
      </c>
      <c r="O98" s="184">
        <v>42309</v>
      </c>
      <c r="P98" s="155"/>
      <c r="Q98" s="155">
        <v>9.8</v>
      </c>
      <c r="R98" s="155">
        <v>9.8</v>
      </c>
      <c r="S98" s="155">
        <v>0</v>
      </c>
      <c r="T98" s="155" t="s">
        <v>104</v>
      </c>
      <c r="U98" s="155">
        <v>100</v>
      </c>
      <c r="V98" s="155">
        <v>100</v>
      </c>
      <c r="W98" s="155" t="s">
        <v>105</v>
      </c>
      <c r="X98" s="188">
        <v>16.8</v>
      </c>
      <c r="Y98" s="188" t="s">
        <v>123</v>
      </c>
      <c r="Z98" s="188" t="s">
        <v>108</v>
      </c>
      <c r="AA98" s="155">
        <v>8.4</v>
      </c>
      <c r="AB98" s="188" t="s">
        <v>109</v>
      </c>
      <c r="AC98" s="212"/>
    </row>
    <row r="99" customHeight="1" spans="1:29">
      <c r="A99" s="153">
        <v>97</v>
      </c>
      <c r="B99" s="154" t="s">
        <v>92</v>
      </c>
      <c r="C99" s="155" t="s">
        <v>93</v>
      </c>
      <c r="D99" s="158" t="s">
        <v>461</v>
      </c>
      <c r="E99" s="155" t="s">
        <v>474</v>
      </c>
      <c r="F99" s="158" t="s">
        <v>126</v>
      </c>
      <c r="G99" s="155" t="s">
        <v>126</v>
      </c>
      <c r="H99" s="174" t="s">
        <v>126</v>
      </c>
      <c r="I99" s="174" t="s">
        <v>126</v>
      </c>
      <c r="J99" s="155" t="s">
        <v>475</v>
      </c>
      <c r="K99" s="158" t="s">
        <v>100</v>
      </c>
      <c r="L99" s="155" t="s">
        <v>101</v>
      </c>
      <c r="M99" s="155" t="s">
        <v>240</v>
      </c>
      <c r="N99" s="155" t="s">
        <v>103</v>
      </c>
      <c r="O99" s="184">
        <v>42309</v>
      </c>
      <c r="P99" s="155">
        <v>20</v>
      </c>
      <c r="Q99" s="155">
        <v>9.8</v>
      </c>
      <c r="R99" s="155">
        <v>0</v>
      </c>
      <c r="S99" s="155">
        <v>0</v>
      </c>
      <c r="T99" s="155" t="s">
        <v>104</v>
      </c>
      <c r="U99" s="155">
        <v>100</v>
      </c>
      <c r="V99" s="155">
        <v>100</v>
      </c>
      <c r="W99" s="155" t="s">
        <v>105</v>
      </c>
      <c r="X99" s="188">
        <v>16.8</v>
      </c>
      <c r="Y99" s="188" t="s">
        <v>123</v>
      </c>
      <c r="Z99" s="188" t="s">
        <v>108</v>
      </c>
      <c r="AA99" s="155">
        <v>8.4</v>
      </c>
      <c r="AB99" s="188" t="s">
        <v>109</v>
      </c>
      <c r="AC99" s="212"/>
    </row>
    <row r="100" customHeight="1" spans="1:29">
      <c r="A100" s="153">
        <v>98</v>
      </c>
      <c r="B100" s="154" t="s">
        <v>92</v>
      </c>
      <c r="C100" s="155" t="s">
        <v>93</v>
      </c>
      <c r="D100" s="158" t="s">
        <v>461</v>
      </c>
      <c r="E100" s="155" t="s">
        <v>476</v>
      </c>
      <c r="F100" s="158" t="s">
        <v>126</v>
      </c>
      <c r="G100" s="155" t="s">
        <v>126</v>
      </c>
      <c r="H100" s="174" t="s">
        <v>126</v>
      </c>
      <c r="I100" s="174" t="s">
        <v>126</v>
      </c>
      <c r="J100" s="155" t="s">
        <v>477</v>
      </c>
      <c r="K100" s="158" t="s">
        <v>100</v>
      </c>
      <c r="L100" s="155" t="s">
        <v>101</v>
      </c>
      <c r="M100" s="155" t="s">
        <v>240</v>
      </c>
      <c r="N100" s="155" t="s">
        <v>103</v>
      </c>
      <c r="O100" s="184">
        <v>42552</v>
      </c>
      <c r="P100" s="155">
        <v>20</v>
      </c>
      <c r="Q100" s="155">
        <v>9.8</v>
      </c>
      <c r="R100" s="155">
        <v>0</v>
      </c>
      <c r="S100" s="155">
        <v>0</v>
      </c>
      <c r="T100" s="155" t="s">
        <v>104</v>
      </c>
      <c r="U100" s="155">
        <v>80</v>
      </c>
      <c r="V100" s="155">
        <v>100</v>
      </c>
      <c r="W100" s="155" t="s">
        <v>105</v>
      </c>
      <c r="X100" s="188">
        <v>16.8</v>
      </c>
      <c r="Y100" s="188" t="s">
        <v>123</v>
      </c>
      <c r="Z100" s="188" t="s">
        <v>108</v>
      </c>
      <c r="AA100" s="155">
        <v>8.4</v>
      </c>
      <c r="AB100" s="188" t="s">
        <v>109</v>
      </c>
      <c r="AC100" s="212"/>
    </row>
    <row r="101" customHeight="1" spans="1:29">
      <c r="A101" s="153">
        <v>99</v>
      </c>
      <c r="B101" s="154" t="s">
        <v>92</v>
      </c>
      <c r="C101" s="155" t="s">
        <v>93</v>
      </c>
      <c r="D101" s="158" t="s">
        <v>461</v>
      </c>
      <c r="E101" s="155" t="s">
        <v>478</v>
      </c>
      <c r="F101" s="158" t="s">
        <v>126</v>
      </c>
      <c r="G101" s="155" t="s">
        <v>126</v>
      </c>
      <c r="H101" s="174" t="s">
        <v>126</v>
      </c>
      <c r="I101" s="174" t="s">
        <v>126</v>
      </c>
      <c r="J101" s="155" t="s">
        <v>479</v>
      </c>
      <c r="K101" s="158" t="s">
        <v>100</v>
      </c>
      <c r="L101" s="155" t="s">
        <v>480</v>
      </c>
      <c r="M101" s="155" t="s">
        <v>240</v>
      </c>
      <c r="N101" s="155" t="s">
        <v>103</v>
      </c>
      <c r="O101" s="184">
        <v>42614</v>
      </c>
      <c r="P101" s="155">
        <v>20</v>
      </c>
      <c r="Q101" s="155">
        <v>9.8</v>
      </c>
      <c r="R101" s="155">
        <v>0</v>
      </c>
      <c r="S101" s="155">
        <v>0</v>
      </c>
      <c r="T101" s="155" t="s">
        <v>104</v>
      </c>
      <c r="U101" s="155">
        <v>80</v>
      </c>
      <c r="V101" s="155">
        <v>100</v>
      </c>
      <c r="W101" s="155" t="s">
        <v>105</v>
      </c>
      <c r="X101" s="188">
        <v>16.8</v>
      </c>
      <c r="Y101" s="188" t="s">
        <v>123</v>
      </c>
      <c r="Z101" s="188" t="s">
        <v>108</v>
      </c>
      <c r="AA101" s="155">
        <v>8.4</v>
      </c>
      <c r="AB101" s="188" t="s">
        <v>109</v>
      </c>
      <c r="AC101" s="212"/>
    </row>
    <row r="102" customHeight="1" spans="1:29">
      <c r="A102" s="153">
        <v>100</v>
      </c>
      <c r="B102" s="154" t="s">
        <v>92</v>
      </c>
      <c r="C102" s="155" t="s">
        <v>93</v>
      </c>
      <c r="D102" s="158" t="s">
        <v>461</v>
      </c>
      <c r="E102" s="155" t="s">
        <v>481</v>
      </c>
      <c r="F102" s="158" t="s">
        <v>126</v>
      </c>
      <c r="G102" s="155" t="s">
        <v>126</v>
      </c>
      <c r="H102" s="174" t="s">
        <v>126</v>
      </c>
      <c r="I102" s="174" t="s">
        <v>126</v>
      </c>
      <c r="J102" s="155" t="s">
        <v>482</v>
      </c>
      <c r="K102" s="158" t="s">
        <v>100</v>
      </c>
      <c r="L102" s="155" t="s">
        <v>480</v>
      </c>
      <c r="M102" s="155" t="s">
        <v>240</v>
      </c>
      <c r="N102" s="155" t="s">
        <v>103</v>
      </c>
      <c r="O102" s="184">
        <v>42614</v>
      </c>
      <c r="P102" s="155">
        <v>20</v>
      </c>
      <c r="Q102" s="155">
        <v>15</v>
      </c>
      <c r="R102" s="155">
        <v>0</v>
      </c>
      <c r="S102" s="155">
        <v>0</v>
      </c>
      <c r="T102" s="155" t="s">
        <v>104</v>
      </c>
      <c r="U102" s="155">
        <v>133</v>
      </c>
      <c r="V102" s="155">
        <v>200</v>
      </c>
      <c r="W102" s="155" t="s">
        <v>105</v>
      </c>
      <c r="X102" s="188">
        <v>16.8</v>
      </c>
      <c r="Y102" s="188" t="s">
        <v>123</v>
      </c>
      <c r="Z102" s="188" t="s">
        <v>108</v>
      </c>
      <c r="AA102" s="155">
        <v>8.4</v>
      </c>
      <c r="AB102" s="188" t="s">
        <v>109</v>
      </c>
      <c r="AC102" s="212"/>
    </row>
    <row r="103" customHeight="1" spans="1:29">
      <c r="A103" s="153">
        <v>101</v>
      </c>
      <c r="B103" s="154" t="s">
        <v>92</v>
      </c>
      <c r="C103" s="155" t="s">
        <v>93</v>
      </c>
      <c r="D103" s="158" t="s">
        <v>461</v>
      </c>
      <c r="E103" s="155" t="s">
        <v>483</v>
      </c>
      <c r="F103" s="158" t="s">
        <v>126</v>
      </c>
      <c r="G103" s="155" t="s">
        <v>126</v>
      </c>
      <c r="H103" s="174" t="s">
        <v>126</v>
      </c>
      <c r="I103" s="174" t="s">
        <v>126</v>
      </c>
      <c r="J103" s="155" t="s">
        <v>484</v>
      </c>
      <c r="K103" s="158" t="s">
        <v>100</v>
      </c>
      <c r="L103" s="155" t="s">
        <v>480</v>
      </c>
      <c r="M103" s="155" t="s">
        <v>240</v>
      </c>
      <c r="N103" s="155" t="s">
        <v>103</v>
      </c>
      <c r="O103" s="184">
        <v>42614</v>
      </c>
      <c r="P103" s="155">
        <v>20</v>
      </c>
      <c r="Q103" s="155">
        <v>15</v>
      </c>
      <c r="R103" s="155">
        <v>0</v>
      </c>
      <c r="S103" s="155">
        <v>0</v>
      </c>
      <c r="T103" s="155" t="s">
        <v>104</v>
      </c>
      <c r="U103" s="155">
        <v>133</v>
      </c>
      <c r="V103" s="155">
        <v>200</v>
      </c>
      <c r="W103" s="155" t="s">
        <v>105</v>
      </c>
      <c r="X103" s="188">
        <v>16.8</v>
      </c>
      <c r="Y103" s="188" t="s">
        <v>123</v>
      </c>
      <c r="Z103" s="188" t="s">
        <v>108</v>
      </c>
      <c r="AA103" s="155">
        <v>8.4</v>
      </c>
      <c r="AB103" s="188" t="s">
        <v>109</v>
      </c>
      <c r="AC103" s="212"/>
    </row>
    <row r="104" customHeight="1" spans="1:29">
      <c r="A104" s="153">
        <v>102</v>
      </c>
      <c r="B104" s="154" t="s">
        <v>92</v>
      </c>
      <c r="C104" s="155" t="s">
        <v>93</v>
      </c>
      <c r="D104" s="158" t="s">
        <v>461</v>
      </c>
      <c r="E104" s="155" t="s">
        <v>485</v>
      </c>
      <c r="F104" s="158" t="s">
        <v>126</v>
      </c>
      <c r="G104" s="155" t="s">
        <v>126</v>
      </c>
      <c r="H104" s="174" t="s">
        <v>126</v>
      </c>
      <c r="I104" s="174" t="s">
        <v>126</v>
      </c>
      <c r="J104" s="155" t="s">
        <v>486</v>
      </c>
      <c r="K104" s="158" t="s">
        <v>100</v>
      </c>
      <c r="L104" s="155" t="s">
        <v>480</v>
      </c>
      <c r="M104" s="155" t="s">
        <v>240</v>
      </c>
      <c r="N104" s="155" t="s">
        <v>103</v>
      </c>
      <c r="O104" s="184">
        <v>42614</v>
      </c>
      <c r="P104" s="155">
        <v>20</v>
      </c>
      <c r="Q104" s="155">
        <v>15</v>
      </c>
      <c r="R104" s="155">
        <v>0</v>
      </c>
      <c r="S104" s="155">
        <v>0</v>
      </c>
      <c r="T104" s="155" t="s">
        <v>104</v>
      </c>
      <c r="U104" s="155">
        <v>134</v>
      </c>
      <c r="V104" s="155">
        <v>200</v>
      </c>
      <c r="W104" s="155" t="s">
        <v>105</v>
      </c>
      <c r="X104" s="188">
        <v>16.8</v>
      </c>
      <c r="Y104" s="188" t="s">
        <v>123</v>
      </c>
      <c r="Z104" s="188" t="s">
        <v>108</v>
      </c>
      <c r="AA104" s="155">
        <v>8.4</v>
      </c>
      <c r="AB104" s="188" t="s">
        <v>109</v>
      </c>
      <c r="AC104" s="212"/>
    </row>
    <row r="105" customHeight="1" spans="1:29">
      <c r="A105" s="153">
        <v>103</v>
      </c>
      <c r="B105" s="154" t="s">
        <v>92</v>
      </c>
      <c r="C105" s="155" t="s">
        <v>93</v>
      </c>
      <c r="D105" s="158" t="s">
        <v>461</v>
      </c>
      <c r="E105" s="155" t="s">
        <v>440</v>
      </c>
      <c r="F105" s="158" t="s">
        <v>126</v>
      </c>
      <c r="G105" s="155" t="s">
        <v>126</v>
      </c>
      <c r="H105" s="174" t="s">
        <v>126</v>
      </c>
      <c r="I105" s="174" t="s">
        <v>126</v>
      </c>
      <c r="J105" s="155" t="s">
        <v>487</v>
      </c>
      <c r="K105" s="158" t="s">
        <v>100</v>
      </c>
      <c r="L105" s="155" t="s">
        <v>480</v>
      </c>
      <c r="M105" s="155" t="s">
        <v>240</v>
      </c>
      <c r="N105" s="155" t="s">
        <v>103</v>
      </c>
      <c r="O105" s="184">
        <v>42614</v>
      </c>
      <c r="P105" s="155">
        <v>20</v>
      </c>
      <c r="Q105" s="155">
        <v>19.8</v>
      </c>
      <c r="R105" s="155">
        <v>0</v>
      </c>
      <c r="S105" s="155">
        <v>0</v>
      </c>
      <c r="T105" s="155" t="s">
        <v>104</v>
      </c>
      <c r="U105" s="155">
        <v>200</v>
      </c>
      <c r="V105" s="155">
        <v>200</v>
      </c>
      <c r="W105" s="155" t="s">
        <v>105</v>
      </c>
      <c r="X105" s="166">
        <v>16.8</v>
      </c>
      <c r="Y105" s="188" t="s">
        <v>123</v>
      </c>
      <c r="Z105" s="188" t="s">
        <v>108</v>
      </c>
      <c r="AA105" s="155">
        <v>8.4</v>
      </c>
      <c r="AB105" s="188" t="s">
        <v>109</v>
      </c>
      <c r="AC105" s="213"/>
    </row>
    <row r="106" customHeight="1" spans="24:24">
      <c r="X106" s="211"/>
    </row>
  </sheetData>
  <mergeCells count="1">
    <mergeCell ref="A1:I1"/>
  </mergeCells>
  <dataValidations count="1">
    <dataValidation type="list" allowBlank="1" showInputMessage="1" showErrorMessage="1" sqref="Y1:Y41 Y44:Y1048576">
      <formula1>"成本+预期利润,参照竞争对手,价值定价"</formula1>
    </dataValidation>
  </dataValidations>
  <hyperlinks>
    <hyperlink ref="AC36" location="Sheet1!A1" display="各子库报价见sheet：CSMAR各库报价"/>
    <hyperlink ref="Q41" location="Quantrader教育市场报价!A1" display="见sheet：Quantrader教育市场报价"/>
  </hyperlinks>
  <pageMargins left="0.699305555555556" right="0.699305555555556" top="0.75" bottom="0.75" header="0.3" footer="0.3"/>
  <pageSetup paperSize="9" orientation="portrait"/>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2:H9"/>
  <sheetViews>
    <sheetView workbookViewId="0">
      <selection activeCell="A1" sqref="A1"/>
    </sheetView>
  </sheetViews>
  <sheetFormatPr defaultColWidth="9" defaultRowHeight="13.5" outlineLevelCol="7"/>
  <cols>
    <col min="1" max="1" width="7.625" style="121" customWidth="1"/>
    <col min="2" max="2" width="22.75" style="121" customWidth="1"/>
    <col min="3" max="3" width="13.25" style="121" customWidth="1"/>
    <col min="4" max="4" width="14.25" style="121" customWidth="1"/>
    <col min="5" max="5" width="64.75" style="121" customWidth="1"/>
    <col min="6" max="6" width="10.125" style="122" customWidth="1"/>
    <col min="7" max="7" width="10.625" style="122" customWidth="1"/>
    <col min="8" max="8" width="18.75" style="123" customWidth="1"/>
    <col min="9" max="16384" width="9" style="121"/>
  </cols>
  <sheetData>
    <row r="2" ht="20.25" spans="1:8">
      <c r="A2" s="124" t="s">
        <v>488</v>
      </c>
      <c r="B2" s="125"/>
      <c r="C2" s="125"/>
      <c r="D2" s="125"/>
      <c r="E2" s="125"/>
      <c r="F2" s="125"/>
      <c r="G2" s="125"/>
      <c r="H2" s="126"/>
    </row>
    <row r="3" ht="33" spans="1:8">
      <c r="A3" s="127" t="s">
        <v>489</v>
      </c>
      <c r="B3" s="127" t="s">
        <v>490</v>
      </c>
      <c r="C3" s="127" t="s">
        <v>491</v>
      </c>
      <c r="D3" s="127" t="s">
        <v>492</v>
      </c>
      <c r="E3" s="127" t="s">
        <v>493</v>
      </c>
      <c r="F3" s="128" t="s">
        <v>494</v>
      </c>
      <c r="G3" s="128" t="s">
        <v>495</v>
      </c>
      <c r="H3" s="128" t="s">
        <v>91</v>
      </c>
    </row>
    <row r="4" ht="16.5" spans="1:8">
      <c r="A4" s="129" t="s">
        <v>496</v>
      </c>
      <c r="B4" s="130" t="s">
        <v>497</v>
      </c>
      <c r="C4" s="130">
        <v>50</v>
      </c>
      <c r="D4" s="130">
        <v>3</v>
      </c>
      <c r="E4" s="130" t="s">
        <v>498</v>
      </c>
      <c r="F4" s="131">
        <v>40</v>
      </c>
      <c r="G4" s="131">
        <v>20</v>
      </c>
      <c r="H4" s="132"/>
    </row>
    <row r="5" ht="16.5" spans="1:8">
      <c r="A5" s="129" t="s">
        <v>499</v>
      </c>
      <c r="B5" s="130" t="s">
        <v>500</v>
      </c>
      <c r="C5" s="130">
        <v>50</v>
      </c>
      <c r="D5" s="130">
        <v>3</v>
      </c>
      <c r="E5" s="130" t="s">
        <v>501</v>
      </c>
      <c r="F5" s="131">
        <v>50</v>
      </c>
      <c r="G5" s="131">
        <v>25</v>
      </c>
      <c r="H5" s="132"/>
    </row>
    <row r="6" ht="16.5" spans="1:8">
      <c r="A6" s="129" t="s">
        <v>502</v>
      </c>
      <c r="B6" s="130" t="s">
        <v>503</v>
      </c>
      <c r="C6" s="130">
        <v>50</v>
      </c>
      <c r="D6" s="130">
        <v>3</v>
      </c>
      <c r="E6" s="130" t="s">
        <v>504</v>
      </c>
      <c r="F6" s="131">
        <v>150</v>
      </c>
      <c r="G6" s="131">
        <v>76</v>
      </c>
      <c r="H6" s="132" t="s">
        <v>505</v>
      </c>
    </row>
    <row r="7" ht="16.5" spans="1:8">
      <c r="A7" s="129" t="s">
        <v>506</v>
      </c>
      <c r="B7" s="130" t="s">
        <v>507</v>
      </c>
      <c r="C7" s="130">
        <v>50</v>
      </c>
      <c r="D7" s="130">
        <v>3</v>
      </c>
      <c r="E7" s="130" t="s">
        <v>508</v>
      </c>
      <c r="F7" s="131">
        <v>180</v>
      </c>
      <c r="G7" s="131">
        <v>90</v>
      </c>
      <c r="H7" s="132" t="s">
        <v>509</v>
      </c>
    </row>
    <row r="8" ht="49.5" spans="1:8">
      <c r="A8" s="129" t="s">
        <v>510</v>
      </c>
      <c r="B8" s="130" t="s">
        <v>503</v>
      </c>
      <c r="C8" s="130">
        <v>1</v>
      </c>
      <c r="D8" s="130">
        <v>1</v>
      </c>
      <c r="E8" s="130" t="s">
        <v>504</v>
      </c>
      <c r="F8" s="131">
        <v>4</v>
      </c>
      <c r="G8" s="131">
        <v>2.1</v>
      </c>
      <c r="H8" s="132" t="s">
        <v>511</v>
      </c>
    </row>
    <row r="9" ht="49.5" spans="1:8">
      <c r="A9" s="129" t="s">
        <v>512</v>
      </c>
      <c r="B9" s="130" t="s">
        <v>507</v>
      </c>
      <c r="C9" s="130">
        <v>1</v>
      </c>
      <c r="D9" s="130">
        <v>1</v>
      </c>
      <c r="E9" s="130" t="s">
        <v>508</v>
      </c>
      <c r="F9" s="131">
        <v>5</v>
      </c>
      <c r="G9" s="131">
        <v>2.7</v>
      </c>
      <c r="H9" s="132" t="s">
        <v>513</v>
      </c>
    </row>
  </sheetData>
  <mergeCells count="1">
    <mergeCell ref="A2:H2"/>
  </mergeCells>
  <pageMargins left="0.699305555555556" right="0.699305555555556"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M69"/>
  <sheetViews>
    <sheetView tabSelected="1" zoomScale="85" zoomScaleNormal="85" workbookViewId="0">
      <selection activeCell="G64" sqref="G64"/>
    </sheetView>
  </sheetViews>
  <sheetFormatPr defaultColWidth="9" defaultRowHeight="13.5"/>
  <cols>
    <col min="1" max="1" width="7.625" style="57" customWidth="1"/>
    <col min="2" max="2" width="17" style="57" customWidth="1"/>
    <col min="3" max="3" width="16.5" style="57" customWidth="1"/>
    <col min="4" max="4" width="11.625" style="57" customWidth="1"/>
    <col min="5" max="5" width="23.25" style="57" customWidth="1"/>
    <col min="6" max="6" width="9.625" style="57" customWidth="1"/>
    <col min="7" max="7" width="18.625" style="57" customWidth="1"/>
    <col min="8" max="8" width="32" style="57" customWidth="1"/>
    <col min="9" max="9" width="29.75" style="57" customWidth="1"/>
    <col min="10" max="10" width="12.375" style="57" customWidth="1"/>
    <col min="11" max="11" width="31.625" style="57" hidden="1" customWidth="1"/>
    <col min="12" max="14" width="36.5" style="57" hidden="1" customWidth="1"/>
    <col min="15" max="15" width="106.875" style="57" hidden="1" customWidth="1"/>
    <col min="16" max="16" width="9" style="57" hidden="1" customWidth="1"/>
    <col min="17" max="17" width="17" style="57" customWidth="1"/>
    <col min="18" max="18" width="31.625" style="57" customWidth="1"/>
    <col min="19" max="19" width="11.75" style="57" customWidth="1"/>
    <col min="20" max="20" width="49.625" style="57" customWidth="1"/>
    <col min="21" max="21" width="39.375" style="57" customWidth="1"/>
    <col min="22" max="22" width="45.125" style="57" customWidth="1"/>
    <col min="23" max="256" width="9" style="57"/>
    <col min="257" max="257" width="7.625" style="57" customWidth="1"/>
    <col min="258" max="258" width="17" style="57" customWidth="1"/>
    <col min="259" max="259" width="16.5" style="57" customWidth="1"/>
    <col min="260" max="260" width="11.625" style="57" customWidth="1"/>
    <col min="261" max="261" width="23.25" style="57" customWidth="1"/>
    <col min="262" max="262" width="9.625" style="57" customWidth="1"/>
    <col min="263" max="263" width="18.625" style="57" customWidth="1"/>
    <col min="264" max="264" width="32" style="57" customWidth="1"/>
    <col min="265" max="265" width="29.75" style="57" customWidth="1"/>
    <col min="266" max="266" width="12.375" style="57" customWidth="1"/>
    <col min="267" max="272" width="9" style="57" hidden="1" customWidth="1"/>
    <col min="273" max="273" width="17" style="57" customWidth="1"/>
    <col min="274" max="274" width="31.625" style="57" customWidth="1"/>
    <col min="275" max="275" width="11.75" style="57" customWidth="1"/>
    <col min="276" max="276" width="49.625" style="57" customWidth="1"/>
    <col min="277" max="277" width="39.375" style="57" customWidth="1"/>
    <col min="278" max="278" width="45.125" style="57" customWidth="1"/>
    <col min="279" max="512" width="9" style="57"/>
    <col min="513" max="513" width="7.625" style="57" customWidth="1"/>
    <col min="514" max="514" width="17" style="57" customWidth="1"/>
    <col min="515" max="515" width="16.5" style="57" customWidth="1"/>
    <col min="516" max="516" width="11.625" style="57" customWidth="1"/>
    <col min="517" max="517" width="23.25" style="57" customWidth="1"/>
    <col min="518" max="518" width="9.625" style="57" customWidth="1"/>
    <col min="519" max="519" width="18.625" style="57" customWidth="1"/>
    <col min="520" max="520" width="32" style="57" customWidth="1"/>
    <col min="521" max="521" width="29.75" style="57" customWidth="1"/>
    <col min="522" max="522" width="12.375" style="57" customWidth="1"/>
    <col min="523" max="528" width="9" style="57" hidden="1" customWidth="1"/>
    <col min="529" max="529" width="17" style="57" customWidth="1"/>
    <col min="530" max="530" width="31.625" style="57" customWidth="1"/>
    <col min="531" max="531" width="11.75" style="57" customWidth="1"/>
    <col min="532" max="532" width="49.625" style="57" customWidth="1"/>
    <col min="533" max="533" width="39.375" style="57" customWidth="1"/>
    <col min="534" max="534" width="45.125" style="57" customWidth="1"/>
    <col min="535" max="768" width="9" style="57"/>
    <col min="769" max="769" width="7.625" style="57" customWidth="1"/>
    <col min="770" max="770" width="17" style="57" customWidth="1"/>
    <col min="771" max="771" width="16.5" style="57" customWidth="1"/>
    <col min="772" max="772" width="11.625" style="57" customWidth="1"/>
    <col min="773" max="773" width="23.25" style="57" customWidth="1"/>
    <col min="774" max="774" width="9.625" style="57" customWidth="1"/>
    <col min="775" max="775" width="18.625" style="57" customWidth="1"/>
    <col min="776" max="776" width="32" style="57" customWidth="1"/>
    <col min="777" max="777" width="29.75" style="57" customWidth="1"/>
    <col min="778" max="778" width="12.375" style="57" customWidth="1"/>
    <col min="779" max="784" width="9" style="57" hidden="1" customWidth="1"/>
    <col min="785" max="785" width="17" style="57" customWidth="1"/>
    <col min="786" max="786" width="31.625" style="57" customWidth="1"/>
    <col min="787" max="787" width="11.75" style="57" customWidth="1"/>
    <col min="788" max="788" width="49.625" style="57" customWidth="1"/>
    <col min="789" max="789" width="39.375" style="57" customWidth="1"/>
    <col min="790" max="790" width="45.125" style="57" customWidth="1"/>
    <col min="791" max="1024" width="9" style="57"/>
    <col min="1025" max="1025" width="7.625" style="57" customWidth="1"/>
    <col min="1026" max="1026" width="17" style="57" customWidth="1"/>
    <col min="1027" max="1027" width="16.5" style="57" customWidth="1"/>
    <col min="1028" max="1028" width="11.625" style="57" customWidth="1"/>
    <col min="1029" max="1029" width="23.25" style="57" customWidth="1"/>
    <col min="1030" max="1030" width="9.625" style="57" customWidth="1"/>
    <col min="1031" max="1031" width="18.625" style="57" customWidth="1"/>
    <col min="1032" max="1032" width="32" style="57" customWidth="1"/>
    <col min="1033" max="1033" width="29.75" style="57" customWidth="1"/>
    <col min="1034" max="1034" width="12.375" style="57" customWidth="1"/>
    <col min="1035" max="1040" width="9" style="57" hidden="1" customWidth="1"/>
    <col min="1041" max="1041" width="17" style="57" customWidth="1"/>
    <col min="1042" max="1042" width="31.625" style="57" customWidth="1"/>
    <col min="1043" max="1043" width="11.75" style="57" customWidth="1"/>
    <col min="1044" max="1044" width="49.625" style="57" customWidth="1"/>
    <col min="1045" max="1045" width="39.375" style="57" customWidth="1"/>
    <col min="1046" max="1046" width="45.125" style="57" customWidth="1"/>
    <col min="1047" max="1280" width="9" style="57"/>
    <col min="1281" max="1281" width="7.625" style="57" customWidth="1"/>
    <col min="1282" max="1282" width="17" style="57" customWidth="1"/>
    <col min="1283" max="1283" width="16.5" style="57" customWidth="1"/>
    <col min="1284" max="1284" width="11.625" style="57" customWidth="1"/>
    <col min="1285" max="1285" width="23.25" style="57" customWidth="1"/>
    <col min="1286" max="1286" width="9.625" style="57" customWidth="1"/>
    <col min="1287" max="1287" width="18.625" style="57" customWidth="1"/>
    <col min="1288" max="1288" width="32" style="57" customWidth="1"/>
    <col min="1289" max="1289" width="29.75" style="57" customWidth="1"/>
    <col min="1290" max="1290" width="12.375" style="57" customWidth="1"/>
    <col min="1291" max="1296" width="9" style="57" hidden="1" customWidth="1"/>
    <col min="1297" max="1297" width="17" style="57" customWidth="1"/>
    <col min="1298" max="1298" width="31.625" style="57" customWidth="1"/>
    <col min="1299" max="1299" width="11.75" style="57" customWidth="1"/>
    <col min="1300" max="1300" width="49.625" style="57" customWidth="1"/>
    <col min="1301" max="1301" width="39.375" style="57" customWidth="1"/>
    <col min="1302" max="1302" width="45.125" style="57" customWidth="1"/>
    <col min="1303" max="1536" width="9" style="57"/>
    <col min="1537" max="1537" width="7.625" style="57" customWidth="1"/>
    <col min="1538" max="1538" width="17" style="57" customWidth="1"/>
    <col min="1539" max="1539" width="16.5" style="57" customWidth="1"/>
    <col min="1540" max="1540" width="11.625" style="57" customWidth="1"/>
    <col min="1541" max="1541" width="23.25" style="57" customWidth="1"/>
    <col min="1542" max="1542" width="9.625" style="57" customWidth="1"/>
    <col min="1543" max="1543" width="18.625" style="57" customWidth="1"/>
    <col min="1544" max="1544" width="32" style="57" customWidth="1"/>
    <col min="1545" max="1545" width="29.75" style="57" customWidth="1"/>
    <col min="1546" max="1546" width="12.375" style="57" customWidth="1"/>
    <col min="1547" max="1552" width="9" style="57" hidden="1" customWidth="1"/>
    <col min="1553" max="1553" width="17" style="57" customWidth="1"/>
    <col min="1554" max="1554" width="31.625" style="57" customWidth="1"/>
    <col min="1555" max="1555" width="11.75" style="57" customWidth="1"/>
    <col min="1556" max="1556" width="49.625" style="57" customWidth="1"/>
    <col min="1557" max="1557" width="39.375" style="57" customWidth="1"/>
    <col min="1558" max="1558" width="45.125" style="57" customWidth="1"/>
    <col min="1559" max="1792" width="9" style="57"/>
    <col min="1793" max="1793" width="7.625" style="57" customWidth="1"/>
    <col min="1794" max="1794" width="17" style="57" customWidth="1"/>
    <col min="1795" max="1795" width="16.5" style="57" customWidth="1"/>
    <col min="1796" max="1796" width="11.625" style="57" customWidth="1"/>
    <col min="1797" max="1797" width="23.25" style="57" customWidth="1"/>
    <col min="1798" max="1798" width="9.625" style="57" customWidth="1"/>
    <col min="1799" max="1799" width="18.625" style="57" customWidth="1"/>
    <col min="1800" max="1800" width="32" style="57" customWidth="1"/>
    <col min="1801" max="1801" width="29.75" style="57" customWidth="1"/>
    <col min="1802" max="1802" width="12.375" style="57" customWidth="1"/>
    <col min="1803" max="1808" width="9" style="57" hidden="1" customWidth="1"/>
    <col min="1809" max="1809" width="17" style="57" customWidth="1"/>
    <col min="1810" max="1810" width="31.625" style="57" customWidth="1"/>
    <col min="1811" max="1811" width="11.75" style="57" customWidth="1"/>
    <col min="1812" max="1812" width="49.625" style="57" customWidth="1"/>
    <col min="1813" max="1813" width="39.375" style="57" customWidth="1"/>
    <col min="1814" max="1814" width="45.125" style="57" customWidth="1"/>
    <col min="1815" max="2048" width="9" style="57"/>
    <col min="2049" max="2049" width="7.625" style="57" customWidth="1"/>
    <col min="2050" max="2050" width="17" style="57" customWidth="1"/>
    <col min="2051" max="2051" width="16.5" style="57" customWidth="1"/>
    <col min="2052" max="2052" width="11.625" style="57" customWidth="1"/>
    <col min="2053" max="2053" width="23.25" style="57" customWidth="1"/>
    <col min="2054" max="2054" width="9.625" style="57" customWidth="1"/>
    <col min="2055" max="2055" width="18.625" style="57" customWidth="1"/>
    <col min="2056" max="2056" width="32" style="57" customWidth="1"/>
    <col min="2057" max="2057" width="29.75" style="57" customWidth="1"/>
    <col min="2058" max="2058" width="12.375" style="57" customWidth="1"/>
    <col min="2059" max="2064" width="9" style="57" hidden="1" customWidth="1"/>
    <col min="2065" max="2065" width="17" style="57" customWidth="1"/>
    <col min="2066" max="2066" width="31.625" style="57" customWidth="1"/>
    <col min="2067" max="2067" width="11.75" style="57" customWidth="1"/>
    <col min="2068" max="2068" width="49.625" style="57" customWidth="1"/>
    <col min="2069" max="2069" width="39.375" style="57" customWidth="1"/>
    <col min="2070" max="2070" width="45.125" style="57" customWidth="1"/>
    <col min="2071" max="2304" width="9" style="57"/>
    <col min="2305" max="2305" width="7.625" style="57" customWidth="1"/>
    <col min="2306" max="2306" width="17" style="57" customWidth="1"/>
    <col min="2307" max="2307" width="16.5" style="57" customWidth="1"/>
    <col min="2308" max="2308" width="11.625" style="57" customWidth="1"/>
    <col min="2309" max="2309" width="23.25" style="57" customWidth="1"/>
    <col min="2310" max="2310" width="9.625" style="57" customWidth="1"/>
    <col min="2311" max="2311" width="18.625" style="57" customWidth="1"/>
    <col min="2312" max="2312" width="32" style="57" customWidth="1"/>
    <col min="2313" max="2313" width="29.75" style="57" customWidth="1"/>
    <col min="2314" max="2314" width="12.375" style="57" customWidth="1"/>
    <col min="2315" max="2320" width="9" style="57" hidden="1" customWidth="1"/>
    <col min="2321" max="2321" width="17" style="57" customWidth="1"/>
    <col min="2322" max="2322" width="31.625" style="57" customWidth="1"/>
    <col min="2323" max="2323" width="11.75" style="57" customWidth="1"/>
    <col min="2324" max="2324" width="49.625" style="57" customWidth="1"/>
    <col min="2325" max="2325" width="39.375" style="57" customWidth="1"/>
    <col min="2326" max="2326" width="45.125" style="57" customWidth="1"/>
    <col min="2327" max="2560" width="9" style="57"/>
    <col min="2561" max="2561" width="7.625" style="57" customWidth="1"/>
    <col min="2562" max="2562" width="17" style="57" customWidth="1"/>
    <col min="2563" max="2563" width="16.5" style="57" customWidth="1"/>
    <col min="2564" max="2564" width="11.625" style="57" customWidth="1"/>
    <col min="2565" max="2565" width="23.25" style="57" customWidth="1"/>
    <col min="2566" max="2566" width="9.625" style="57" customWidth="1"/>
    <col min="2567" max="2567" width="18.625" style="57" customWidth="1"/>
    <col min="2568" max="2568" width="32" style="57" customWidth="1"/>
    <col min="2569" max="2569" width="29.75" style="57" customWidth="1"/>
    <col min="2570" max="2570" width="12.375" style="57" customWidth="1"/>
    <col min="2571" max="2576" width="9" style="57" hidden="1" customWidth="1"/>
    <col min="2577" max="2577" width="17" style="57" customWidth="1"/>
    <col min="2578" max="2578" width="31.625" style="57" customWidth="1"/>
    <col min="2579" max="2579" width="11.75" style="57" customWidth="1"/>
    <col min="2580" max="2580" width="49.625" style="57" customWidth="1"/>
    <col min="2581" max="2581" width="39.375" style="57" customWidth="1"/>
    <col min="2582" max="2582" width="45.125" style="57" customWidth="1"/>
    <col min="2583" max="2816" width="9" style="57"/>
    <col min="2817" max="2817" width="7.625" style="57" customWidth="1"/>
    <col min="2818" max="2818" width="17" style="57" customWidth="1"/>
    <col min="2819" max="2819" width="16.5" style="57" customWidth="1"/>
    <col min="2820" max="2820" width="11.625" style="57" customWidth="1"/>
    <col min="2821" max="2821" width="23.25" style="57" customWidth="1"/>
    <col min="2822" max="2822" width="9.625" style="57" customWidth="1"/>
    <col min="2823" max="2823" width="18.625" style="57" customWidth="1"/>
    <col min="2824" max="2824" width="32" style="57" customWidth="1"/>
    <col min="2825" max="2825" width="29.75" style="57" customWidth="1"/>
    <col min="2826" max="2826" width="12.375" style="57" customWidth="1"/>
    <col min="2827" max="2832" width="9" style="57" hidden="1" customWidth="1"/>
    <col min="2833" max="2833" width="17" style="57" customWidth="1"/>
    <col min="2834" max="2834" width="31.625" style="57" customWidth="1"/>
    <col min="2835" max="2835" width="11.75" style="57" customWidth="1"/>
    <col min="2836" max="2836" width="49.625" style="57" customWidth="1"/>
    <col min="2837" max="2837" width="39.375" style="57" customWidth="1"/>
    <col min="2838" max="2838" width="45.125" style="57" customWidth="1"/>
    <col min="2839" max="3072" width="9" style="57"/>
    <col min="3073" max="3073" width="7.625" style="57" customWidth="1"/>
    <col min="3074" max="3074" width="17" style="57" customWidth="1"/>
    <col min="3075" max="3075" width="16.5" style="57" customWidth="1"/>
    <col min="3076" max="3076" width="11.625" style="57" customWidth="1"/>
    <col min="3077" max="3077" width="23.25" style="57" customWidth="1"/>
    <col min="3078" max="3078" width="9.625" style="57" customWidth="1"/>
    <col min="3079" max="3079" width="18.625" style="57" customWidth="1"/>
    <col min="3080" max="3080" width="32" style="57" customWidth="1"/>
    <col min="3081" max="3081" width="29.75" style="57" customWidth="1"/>
    <col min="3082" max="3082" width="12.375" style="57" customWidth="1"/>
    <col min="3083" max="3088" width="9" style="57" hidden="1" customWidth="1"/>
    <col min="3089" max="3089" width="17" style="57" customWidth="1"/>
    <col min="3090" max="3090" width="31.625" style="57" customWidth="1"/>
    <col min="3091" max="3091" width="11.75" style="57" customWidth="1"/>
    <col min="3092" max="3092" width="49.625" style="57" customWidth="1"/>
    <col min="3093" max="3093" width="39.375" style="57" customWidth="1"/>
    <col min="3094" max="3094" width="45.125" style="57" customWidth="1"/>
    <col min="3095" max="3328" width="9" style="57"/>
    <col min="3329" max="3329" width="7.625" style="57" customWidth="1"/>
    <col min="3330" max="3330" width="17" style="57" customWidth="1"/>
    <col min="3331" max="3331" width="16.5" style="57" customWidth="1"/>
    <col min="3332" max="3332" width="11.625" style="57" customWidth="1"/>
    <col min="3333" max="3333" width="23.25" style="57" customWidth="1"/>
    <col min="3334" max="3334" width="9.625" style="57" customWidth="1"/>
    <col min="3335" max="3335" width="18.625" style="57" customWidth="1"/>
    <col min="3336" max="3336" width="32" style="57" customWidth="1"/>
    <col min="3337" max="3337" width="29.75" style="57" customWidth="1"/>
    <col min="3338" max="3338" width="12.375" style="57" customWidth="1"/>
    <col min="3339" max="3344" width="9" style="57" hidden="1" customWidth="1"/>
    <col min="3345" max="3345" width="17" style="57" customWidth="1"/>
    <col min="3346" max="3346" width="31.625" style="57" customWidth="1"/>
    <col min="3347" max="3347" width="11.75" style="57" customWidth="1"/>
    <col min="3348" max="3348" width="49.625" style="57" customWidth="1"/>
    <col min="3349" max="3349" width="39.375" style="57" customWidth="1"/>
    <col min="3350" max="3350" width="45.125" style="57" customWidth="1"/>
    <col min="3351" max="3584" width="9" style="57"/>
    <col min="3585" max="3585" width="7.625" style="57" customWidth="1"/>
    <col min="3586" max="3586" width="17" style="57" customWidth="1"/>
    <col min="3587" max="3587" width="16.5" style="57" customWidth="1"/>
    <col min="3588" max="3588" width="11.625" style="57" customWidth="1"/>
    <col min="3589" max="3589" width="23.25" style="57" customWidth="1"/>
    <col min="3590" max="3590" width="9.625" style="57" customWidth="1"/>
    <col min="3591" max="3591" width="18.625" style="57" customWidth="1"/>
    <col min="3592" max="3592" width="32" style="57" customWidth="1"/>
    <col min="3593" max="3593" width="29.75" style="57" customWidth="1"/>
    <col min="3594" max="3594" width="12.375" style="57" customWidth="1"/>
    <col min="3595" max="3600" width="9" style="57" hidden="1" customWidth="1"/>
    <col min="3601" max="3601" width="17" style="57" customWidth="1"/>
    <col min="3602" max="3602" width="31.625" style="57" customWidth="1"/>
    <col min="3603" max="3603" width="11.75" style="57" customWidth="1"/>
    <col min="3604" max="3604" width="49.625" style="57" customWidth="1"/>
    <col min="3605" max="3605" width="39.375" style="57" customWidth="1"/>
    <col min="3606" max="3606" width="45.125" style="57" customWidth="1"/>
    <col min="3607" max="3840" width="9" style="57"/>
    <col min="3841" max="3841" width="7.625" style="57" customWidth="1"/>
    <col min="3842" max="3842" width="17" style="57" customWidth="1"/>
    <col min="3843" max="3843" width="16.5" style="57" customWidth="1"/>
    <col min="3844" max="3844" width="11.625" style="57" customWidth="1"/>
    <col min="3845" max="3845" width="23.25" style="57" customWidth="1"/>
    <col min="3846" max="3846" width="9.625" style="57" customWidth="1"/>
    <col min="3847" max="3847" width="18.625" style="57" customWidth="1"/>
    <col min="3848" max="3848" width="32" style="57" customWidth="1"/>
    <col min="3849" max="3849" width="29.75" style="57" customWidth="1"/>
    <col min="3850" max="3850" width="12.375" style="57" customWidth="1"/>
    <col min="3851" max="3856" width="9" style="57" hidden="1" customWidth="1"/>
    <col min="3857" max="3857" width="17" style="57" customWidth="1"/>
    <col min="3858" max="3858" width="31.625" style="57" customWidth="1"/>
    <col min="3859" max="3859" width="11.75" style="57" customWidth="1"/>
    <col min="3860" max="3860" width="49.625" style="57" customWidth="1"/>
    <col min="3861" max="3861" width="39.375" style="57" customWidth="1"/>
    <col min="3862" max="3862" width="45.125" style="57" customWidth="1"/>
    <col min="3863" max="4096" width="9" style="57"/>
    <col min="4097" max="4097" width="7.625" style="57" customWidth="1"/>
    <col min="4098" max="4098" width="17" style="57" customWidth="1"/>
    <col min="4099" max="4099" width="16.5" style="57" customWidth="1"/>
    <col min="4100" max="4100" width="11.625" style="57" customWidth="1"/>
    <col min="4101" max="4101" width="23.25" style="57" customWidth="1"/>
    <col min="4102" max="4102" width="9.625" style="57" customWidth="1"/>
    <col min="4103" max="4103" width="18.625" style="57" customWidth="1"/>
    <col min="4104" max="4104" width="32" style="57" customWidth="1"/>
    <col min="4105" max="4105" width="29.75" style="57" customWidth="1"/>
    <col min="4106" max="4106" width="12.375" style="57" customWidth="1"/>
    <col min="4107" max="4112" width="9" style="57" hidden="1" customWidth="1"/>
    <col min="4113" max="4113" width="17" style="57" customWidth="1"/>
    <col min="4114" max="4114" width="31.625" style="57" customWidth="1"/>
    <col min="4115" max="4115" width="11.75" style="57" customWidth="1"/>
    <col min="4116" max="4116" width="49.625" style="57" customWidth="1"/>
    <col min="4117" max="4117" width="39.375" style="57" customWidth="1"/>
    <col min="4118" max="4118" width="45.125" style="57" customWidth="1"/>
    <col min="4119" max="4352" width="9" style="57"/>
    <col min="4353" max="4353" width="7.625" style="57" customWidth="1"/>
    <col min="4354" max="4354" width="17" style="57" customWidth="1"/>
    <col min="4355" max="4355" width="16.5" style="57" customWidth="1"/>
    <col min="4356" max="4356" width="11.625" style="57" customWidth="1"/>
    <col min="4357" max="4357" width="23.25" style="57" customWidth="1"/>
    <col min="4358" max="4358" width="9.625" style="57" customWidth="1"/>
    <col min="4359" max="4359" width="18.625" style="57" customWidth="1"/>
    <col min="4360" max="4360" width="32" style="57" customWidth="1"/>
    <col min="4361" max="4361" width="29.75" style="57" customWidth="1"/>
    <col min="4362" max="4362" width="12.375" style="57" customWidth="1"/>
    <col min="4363" max="4368" width="9" style="57" hidden="1" customWidth="1"/>
    <col min="4369" max="4369" width="17" style="57" customWidth="1"/>
    <col min="4370" max="4370" width="31.625" style="57" customWidth="1"/>
    <col min="4371" max="4371" width="11.75" style="57" customWidth="1"/>
    <col min="4372" max="4372" width="49.625" style="57" customWidth="1"/>
    <col min="4373" max="4373" width="39.375" style="57" customWidth="1"/>
    <col min="4374" max="4374" width="45.125" style="57" customWidth="1"/>
    <col min="4375" max="4608" width="9" style="57"/>
    <col min="4609" max="4609" width="7.625" style="57" customWidth="1"/>
    <col min="4610" max="4610" width="17" style="57" customWidth="1"/>
    <col min="4611" max="4611" width="16.5" style="57" customWidth="1"/>
    <col min="4612" max="4612" width="11.625" style="57" customWidth="1"/>
    <col min="4613" max="4613" width="23.25" style="57" customWidth="1"/>
    <col min="4614" max="4614" width="9.625" style="57" customWidth="1"/>
    <col min="4615" max="4615" width="18.625" style="57" customWidth="1"/>
    <col min="4616" max="4616" width="32" style="57" customWidth="1"/>
    <col min="4617" max="4617" width="29.75" style="57" customWidth="1"/>
    <col min="4618" max="4618" width="12.375" style="57" customWidth="1"/>
    <col min="4619" max="4624" width="9" style="57" hidden="1" customWidth="1"/>
    <col min="4625" max="4625" width="17" style="57" customWidth="1"/>
    <col min="4626" max="4626" width="31.625" style="57" customWidth="1"/>
    <col min="4627" max="4627" width="11.75" style="57" customWidth="1"/>
    <col min="4628" max="4628" width="49.625" style="57" customWidth="1"/>
    <col min="4629" max="4629" width="39.375" style="57" customWidth="1"/>
    <col min="4630" max="4630" width="45.125" style="57" customWidth="1"/>
    <col min="4631" max="4864" width="9" style="57"/>
    <col min="4865" max="4865" width="7.625" style="57" customWidth="1"/>
    <col min="4866" max="4866" width="17" style="57" customWidth="1"/>
    <col min="4867" max="4867" width="16.5" style="57" customWidth="1"/>
    <col min="4868" max="4868" width="11.625" style="57" customWidth="1"/>
    <col min="4869" max="4869" width="23.25" style="57" customWidth="1"/>
    <col min="4870" max="4870" width="9.625" style="57" customWidth="1"/>
    <col min="4871" max="4871" width="18.625" style="57" customWidth="1"/>
    <col min="4872" max="4872" width="32" style="57" customWidth="1"/>
    <col min="4873" max="4873" width="29.75" style="57" customWidth="1"/>
    <col min="4874" max="4874" width="12.375" style="57" customWidth="1"/>
    <col min="4875" max="4880" width="9" style="57" hidden="1" customWidth="1"/>
    <col min="4881" max="4881" width="17" style="57" customWidth="1"/>
    <col min="4882" max="4882" width="31.625" style="57" customWidth="1"/>
    <col min="4883" max="4883" width="11.75" style="57" customWidth="1"/>
    <col min="4884" max="4884" width="49.625" style="57" customWidth="1"/>
    <col min="4885" max="4885" width="39.375" style="57" customWidth="1"/>
    <col min="4886" max="4886" width="45.125" style="57" customWidth="1"/>
    <col min="4887" max="5120" width="9" style="57"/>
    <col min="5121" max="5121" width="7.625" style="57" customWidth="1"/>
    <col min="5122" max="5122" width="17" style="57" customWidth="1"/>
    <col min="5123" max="5123" width="16.5" style="57" customWidth="1"/>
    <col min="5124" max="5124" width="11.625" style="57" customWidth="1"/>
    <col min="5125" max="5125" width="23.25" style="57" customWidth="1"/>
    <col min="5126" max="5126" width="9.625" style="57" customWidth="1"/>
    <col min="5127" max="5127" width="18.625" style="57" customWidth="1"/>
    <col min="5128" max="5128" width="32" style="57" customWidth="1"/>
    <col min="5129" max="5129" width="29.75" style="57" customWidth="1"/>
    <col min="5130" max="5130" width="12.375" style="57" customWidth="1"/>
    <col min="5131" max="5136" width="9" style="57" hidden="1" customWidth="1"/>
    <col min="5137" max="5137" width="17" style="57" customWidth="1"/>
    <col min="5138" max="5138" width="31.625" style="57" customWidth="1"/>
    <col min="5139" max="5139" width="11.75" style="57" customWidth="1"/>
    <col min="5140" max="5140" width="49.625" style="57" customWidth="1"/>
    <col min="5141" max="5141" width="39.375" style="57" customWidth="1"/>
    <col min="5142" max="5142" width="45.125" style="57" customWidth="1"/>
    <col min="5143" max="5376" width="9" style="57"/>
    <col min="5377" max="5377" width="7.625" style="57" customWidth="1"/>
    <col min="5378" max="5378" width="17" style="57" customWidth="1"/>
    <col min="5379" max="5379" width="16.5" style="57" customWidth="1"/>
    <col min="5380" max="5380" width="11.625" style="57" customWidth="1"/>
    <col min="5381" max="5381" width="23.25" style="57" customWidth="1"/>
    <col min="5382" max="5382" width="9.625" style="57" customWidth="1"/>
    <col min="5383" max="5383" width="18.625" style="57" customWidth="1"/>
    <col min="5384" max="5384" width="32" style="57" customWidth="1"/>
    <col min="5385" max="5385" width="29.75" style="57" customWidth="1"/>
    <col min="5386" max="5386" width="12.375" style="57" customWidth="1"/>
    <col min="5387" max="5392" width="9" style="57" hidden="1" customWidth="1"/>
    <col min="5393" max="5393" width="17" style="57" customWidth="1"/>
    <col min="5394" max="5394" width="31.625" style="57" customWidth="1"/>
    <col min="5395" max="5395" width="11.75" style="57" customWidth="1"/>
    <col min="5396" max="5396" width="49.625" style="57" customWidth="1"/>
    <col min="5397" max="5397" width="39.375" style="57" customWidth="1"/>
    <col min="5398" max="5398" width="45.125" style="57" customWidth="1"/>
    <col min="5399" max="5632" width="9" style="57"/>
    <col min="5633" max="5633" width="7.625" style="57" customWidth="1"/>
    <col min="5634" max="5634" width="17" style="57" customWidth="1"/>
    <col min="5635" max="5635" width="16.5" style="57" customWidth="1"/>
    <col min="5636" max="5636" width="11.625" style="57" customWidth="1"/>
    <col min="5637" max="5637" width="23.25" style="57" customWidth="1"/>
    <col min="5638" max="5638" width="9.625" style="57" customWidth="1"/>
    <col min="5639" max="5639" width="18.625" style="57" customWidth="1"/>
    <col min="5640" max="5640" width="32" style="57" customWidth="1"/>
    <col min="5641" max="5641" width="29.75" style="57" customWidth="1"/>
    <col min="5642" max="5642" width="12.375" style="57" customWidth="1"/>
    <col min="5643" max="5648" width="9" style="57" hidden="1" customWidth="1"/>
    <col min="5649" max="5649" width="17" style="57" customWidth="1"/>
    <col min="5650" max="5650" width="31.625" style="57" customWidth="1"/>
    <col min="5651" max="5651" width="11.75" style="57" customWidth="1"/>
    <col min="5652" max="5652" width="49.625" style="57" customWidth="1"/>
    <col min="5653" max="5653" width="39.375" style="57" customWidth="1"/>
    <col min="5654" max="5654" width="45.125" style="57" customWidth="1"/>
    <col min="5655" max="5888" width="9" style="57"/>
    <col min="5889" max="5889" width="7.625" style="57" customWidth="1"/>
    <col min="5890" max="5890" width="17" style="57" customWidth="1"/>
    <col min="5891" max="5891" width="16.5" style="57" customWidth="1"/>
    <col min="5892" max="5892" width="11.625" style="57" customWidth="1"/>
    <col min="5893" max="5893" width="23.25" style="57" customWidth="1"/>
    <col min="5894" max="5894" width="9.625" style="57" customWidth="1"/>
    <col min="5895" max="5895" width="18.625" style="57" customWidth="1"/>
    <col min="5896" max="5896" width="32" style="57" customWidth="1"/>
    <col min="5897" max="5897" width="29.75" style="57" customWidth="1"/>
    <col min="5898" max="5898" width="12.375" style="57" customWidth="1"/>
    <col min="5899" max="5904" width="9" style="57" hidden="1" customWidth="1"/>
    <col min="5905" max="5905" width="17" style="57" customWidth="1"/>
    <col min="5906" max="5906" width="31.625" style="57" customWidth="1"/>
    <col min="5907" max="5907" width="11.75" style="57" customWidth="1"/>
    <col min="5908" max="5908" width="49.625" style="57" customWidth="1"/>
    <col min="5909" max="5909" width="39.375" style="57" customWidth="1"/>
    <col min="5910" max="5910" width="45.125" style="57" customWidth="1"/>
    <col min="5911" max="6144" width="9" style="57"/>
    <col min="6145" max="6145" width="7.625" style="57" customWidth="1"/>
    <col min="6146" max="6146" width="17" style="57" customWidth="1"/>
    <col min="6147" max="6147" width="16.5" style="57" customWidth="1"/>
    <col min="6148" max="6148" width="11.625" style="57" customWidth="1"/>
    <col min="6149" max="6149" width="23.25" style="57" customWidth="1"/>
    <col min="6150" max="6150" width="9.625" style="57" customWidth="1"/>
    <col min="6151" max="6151" width="18.625" style="57" customWidth="1"/>
    <col min="6152" max="6152" width="32" style="57" customWidth="1"/>
    <col min="6153" max="6153" width="29.75" style="57" customWidth="1"/>
    <col min="6154" max="6154" width="12.375" style="57" customWidth="1"/>
    <col min="6155" max="6160" width="9" style="57" hidden="1" customWidth="1"/>
    <col min="6161" max="6161" width="17" style="57" customWidth="1"/>
    <col min="6162" max="6162" width="31.625" style="57" customWidth="1"/>
    <col min="6163" max="6163" width="11.75" style="57" customWidth="1"/>
    <col min="6164" max="6164" width="49.625" style="57" customWidth="1"/>
    <col min="6165" max="6165" width="39.375" style="57" customWidth="1"/>
    <col min="6166" max="6166" width="45.125" style="57" customWidth="1"/>
    <col min="6167" max="6400" width="9" style="57"/>
    <col min="6401" max="6401" width="7.625" style="57" customWidth="1"/>
    <col min="6402" max="6402" width="17" style="57" customWidth="1"/>
    <col min="6403" max="6403" width="16.5" style="57" customWidth="1"/>
    <col min="6404" max="6404" width="11.625" style="57" customWidth="1"/>
    <col min="6405" max="6405" width="23.25" style="57" customWidth="1"/>
    <col min="6406" max="6406" width="9.625" style="57" customWidth="1"/>
    <col min="6407" max="6407" width="18.625" style="57" customWidth="1"/>
    <col min="6408" max="6408" width="32" style="57" customWidth="1"/>
    <col min="6409" max="6409" width="29.75" style="57" customWidth="1"/>
    <col min="6410" max="6410" width="12.375" style="57" customWidth="1"/>
    <col min="6411" max="6416" width="9" style="57" hidden="1" customWidth="1"/>
    <col min="6417" max="6417" width="17" style="57" customWidth="1"/>
    <col min="6418" max="6418" width="31.625" style="57" customWidth="1"/>
    <col min="6419" max="6419" width="11.75" style="57" customWidth="1"/>
    <col min="6420" max="6420" width="49.625" style="57" customWidth="1"/>
    <col min="6421" max="6421" width="39.375" style="57" customWidth="1"/>
    <col min="6422" max="6422" width="45.125" style="57" customWidth="1"/>
    <col min="6423" max="6656" width="9" style="57"/>
    <col min="6657" max="6657" width="7.625" style="57" customWidth="1"/>
    <col min="6658" max="6658" width="17" style="57" customWidth="1"/>
    <col min="6659" max="6659" width="16.5" style="57" customWidth="1"/>
    <col min="6660" max="6660" width="11.625" style="57" customWidth="1"/>
    <col min="6661" max="6661" width="23.25" style="57" customWidth="1"/>
    <col min="6662" max="6662" width="9.625" style="57" customWidth="1"/>
    <col min="6663" max="6663" width="18.625" style="57" customWidth="1"/>
    <col min="6664" max="6664" width="32" style="57" customWidth="1"/>
    <col min="6665" max="6665" width="29.75" style="57" customWidth="1"/>
    <col min="6666" max="6666" width="12.375" style="57" customWidth="1"/>
    <col min="6667" max="6672" width="9" style="57" hidden="1" customWidth="1"/>
    <col min="6673" max="6673" width="17" style="57" customWidth="1"/>
    <col min="6674" max="6674" width="31.625" style="57" customWidth="1"/>
    <col min="6675" max="6675" width="11.75" style="57" customWidth="1"/>
    <col min="6676" max="6676" width="49.625" style="57" customWidth="1"/>
    <col min="6677" max="6677" width="39.375" style="57" customWidth="1"/>
    <col min="6678" max="6678" width="45.125" style="57" customWidth="1"/>
    <col min="6679" max="6912" width="9" style="57"/>
    <col min="6913" max="6913" width="7.625" style="57" customWidth="1"/>
    <col min="6914" max="6914" width="17" style="57" customWidth="1"/>
    <col min="6915" max="6915" width="16.5" style="57" customWidth="1"/>
    <col min="6916" max="6916" width="11.625" style="57" customWidth="1"/>
    <col min="6917" max="6917" width="23.25" style="57" customWidth="1"/>
    <col min="6918" max="6918" width="9.625" style="57" customWidth="1"/>
    <col min="6919" max="6919" width="18.625" style="57" customWidth="1"/>
    <col min="6920" max="6920" width="32" style="57" customWidth="1"/>
    <col min="6921" max="6921" width="29.75" style="57" customWidth="1"/>
    <col min="6922" max="6922" width="12.375" style="57" customWidth="1"/>
    <col min="6923" max="6928" width="9" style="57" hidden="1" customWidth="1"/>
    <col min="6929" max="6929" width="17" style="57" customWidth="1"/>
    <col min="6930" max="6930" width="31.625" style="57" customWidth="1"/>
    <col min="6931" max="6931" width="11.75" style="57" customWidth="1"/>
    <col min="6932" max="6932" width="49.625" style="57" customWidth="1"/>
    <col min="6933" max="6933" width="39.375" style="57" customWidth="1"/>
    <col min="6934" max="6934" width="45.125" style="57" customWidth="1"/>
    <col min="6935" max="7168" width="9" style="57"/>
    <col min="7169" max="7169" width="7.625" style="57" customWidth="1"/>
    <col min="7170" max="7170" width="17" style="57" customWidth="1"/>
    <col min="7171" max="7171" width="16.5" style="57" customWidth="1"/>
    <col min="7172" max="7172" width="11.625" style="57" customWidth="1"/>
    <col min="7173" max="7173" width="23.25" style="57" customWidth="1"/>
    <col min="7174" max="7174" width="9.625" style="57" customWidth="1"/>
    <col min="7175" max="7175" width="18.625" style="57" customWidth="1"/>
    <col min="7176" max="7176" width="32" style="57" customWidth="1"/>
    <col min="7177" max="7177" width="29.75" style="57" customWidth="1"/>
    <col min="7178" max="7178" width="12.375" style="57" customWidth="1"/>
    <col min="7179" max="7184" width="9" style="57" hidden="1" customWidth="1"/>
    <col min="7185" max="7185" width="17" style="57" customWidth="1"/>
    <col min="7186" max="7186" width="31.625" style="57" customWidth="1"/>
    <col min="7187" max="7187" width="11.75" style="57" customWidth="1"/>
    <col min="7188" max="7188" width="49.625" style="57" customWidth="1"/>
    <col min="7189" max="7189" width="39.375" style="57" customWidth="1"/>
    <col min="7190" max="7190" width="45.125" style="57" customWidth="1"/>
    <col min="7191" max="7424" width="9" style="57"/>
    <col min="7425" max="7425" width="7.625" style="57" customWidth="1"/>
    <col min="7426" max="7426" width="17" style="57" customWidth="1"/>
    <col min="7427" max="7427" width="16.5" style="57" customWidth="1"/>
    <col min="7428" max="7428" width="11.625" style="57" customWidth="1"/>
    <col min="7429" max="7429" width="23.25" style="57" customWidth="1"/>
    <col min="7430" max="7430" width="9.625" style="57" customWidth="1"/>
    <col min="7431" max="7431" width="18.625" style="57" customWidth="1"/>
    <col min="7432" max="7432" width="32" style="57" customWidth="1"/>
    <col min="7433" max="7433" width="29.75" style="57" customWidth="1"/>
    <col min="7434" max="7434" width="12.375" style="57" customWidth="1"/>
    <col min="7435" max="7440" width="9" style="57" hidden="1" customWidth="1"/>
    <col min="7441" max="7441" width="17" style="57" customWidth="1"/>
    <col min="7442" max="7442" width="31.625" style="57" customWidth="1"/>
    <col min="7443" max="7443" width="11.75" style="57" customWidth="1"/>
    <col min="7444" max="7444" width="49.625" style="57" customWidth="1"/>
    <col min="7445" max="7445" width="39.375" style="57" customWidth="1"/>
    <col min="7446" max="7446" width="45.125" style="57" customWidth="1"/>
    <col min="7447" max="7680" width="9" style="57"/>
    <col min="7681" max="7681" width="7.625" style="57" customWidth="1"/>
    <col min="7682" max="7682" width="17" style="57" customWidth="1"/>
    <col min="7683" max="7683" width="16.5" style="57" customWidth="1"/>
    <col min="7684" max="7684" width="11.625" style="57" customWidth="1"/>
    <col min="7685" max="7685" width="23.25" style="57" customWidth="1"/>
    <col min="7686" max="7686" width="9.625" style="57" customWidth="1"/>
    <col min="7687" max="7687" width="18.625" style="57" customWidth="1"/>
    <col min="7688" max="7688" width="32" style="57" customWidth="1"/>
    <col min="7689" max="7689" width="29.75" style="57" customWidth="1"/>
    <col min="7690" max="7690" width="12.375" style="57" customWidth="1"/>
    <col min="7691" max="7696" width="9" style="57" hidden="1" customWidth="1"/>
    <col min="7697" max="7697" width="17" style="57" customWidth="1"/>
    <col min="7698" max="7698" width="31.625" style="57" customWidth="1"/>
    <col min="7699" max="7699" width="11.75" style="57" customWidth="1"/>
    <col min="7700" max="7700" width="49.625" style="57" customWidth="1"/>
    <col min="7701" max="7701" width="39.375" style="57" customWidth="1"/>
    <col min="7702" max="7702" width="45.125" style="57" customWidth="1"/>
    <col min="7703" max="7936" width="9" style="57"/>
    <col min="7937" max="7937" width="7.625" style="57" customWidth="1"/>
    <col min="7938" max="7938" width="17" style="57" customWidth="1"/>
    <col min="7939" max="7939" width="16.5" style="57" customWidth="1"/>
    <col min="7940" max="7940" width="11.625" style="57" customWidth="1"/>
    <col min="7941" max="7941" width="23.25" style="57" customWidth="1"/>
    <col min="7942" max="7942" width="9.625" style="57" customWidth="1"/>
    <col min="7943" max="7943" width="18.625" style="57" customWidth="1"/>
    <col min="7944" max="7944" width="32" style="57" customWidth="1"/>
    <col min="7945" max="7945" width="29.75" style="57" customWidth="1"/>
    <col min="7946" max="7946" width="12.375" style="57" customWidth="1"/>
    <col min="7947" max="7952" width="9" style="57" hidden="1" customWidth="1"/>
    <col min="7953" max="7953" width="17" style="57" customWidth="1"/>
    <col min="7954" max="7954" width="31.625" style="57" customWidth="1"/>
    <col min="7955" max="7955" width="11.75" style="57" customWidth="1"/>
    <col min="7956" max="7956" width="49.625" style="57" customWidth="1"/>
    <col min="7957" max="7957" width="39.375" style="57" customWidth="1"/>
    <col min="7958" max="7958" width="45.125" style="57" customWidth="1"/>
    <col min="7959" max="8192" width="9" style="57"/>
    <col min="8193" max="8193" width="7.625" style="57" customWidth="1"/>
    <col min="8194" max="8194" width="17" style="57" customWidth="1"/>
    <col min="8195" max="8195" width="16.5" style="57" customWidth="1"/>
    <col min="8196" max="8196" width="11.625" style="57" customWidth="1"/>
    <col min="8197" max="8197" width="23.25" style="57" customWidth="1"/>
    <col min="8198" max="8198" width="9.625" style="57" customWidth="1"/>
    <col min="8199" max="8199" width="18.625" style="57" customWidth="1"/>
    <col min="8200" max="8200" width="32" style="57" customWidth="1"/>
    <col min="8201" max="8201" width="29.75" style="57" customWidth="1"/>
    <col min="8202" max="8202" width="12.375" style="57" customWidth="1"/>
    <col min="8203" max="8208" width="9" style="57" hidden="1" customWidth="1"/>
    <col min="8209" max="8209" width="17" style="57" customWidth="1"/>
    <col min="8210" max="8210" width="31.625" style="57" customWidth="1"/>
    <col min="8211" max="8211" width="11.75" style="57" customWidth="1"/>
    <col min="8212" max="8212" width="49.625" style="57" customWidth="1"/>
    <col min="8213" max="8213" width="39.375" style="57" customWidth="1"/>
    <col min="8214" max="8214" width="45.125" style="57" customWidth="1"/>
    <col min="8215" max="8448" width="9" style="57"/>
    <col min="8449" max="8449" width="7.625" style="57" customWidth="1"/>
    <col min="8450" max="8450" width="17" style="57" customWidth="1"/>
    <col min="8451" max="8451" width="16.5" style="57" customWidth="1"/>
    <col min="8452" max="8452" width="11.625" style="57" customWidth="1"/>
    <col min="8453" max="8453" width="23.25" style="57" customWidth="1"/>
    <col min="8454" max="8454" width="9.625" style="57" customWidth="1"/>
    <col min="8455" max="8455" width="18.625" style="57" customWidth="1"/>
    <col min="8456" max="8456" width="32" style="57" customWidth="1"/>
    <col min="8457" max="8457" width="29.75" style="57" customWidth="1"/>
    <col min="8458" max="8458" width="12.375" style="57" customWidth="1"/>
    <col min="8459" max="8464" width="9" style="57" hidden="1" customWidth="1"/>
    <col min="8465" max="8465" width="17" style="57" customWidth="1"/>
    <col min="8466" max="8466" width="31.625" style="57" customWidth="1"/>
    <col min="8467" max="8467" width="11.75" style="57" customWidth="1"/>
    <col min="8468" max="8468" width="49.625" style="57" customWidth="1"/>
    <col min="8469" max="8469" width="39.375" style="57" customWidth="1"/>
    <col min="8470" max="8470" width="45.125" style="57" customWidth="1"/>
    <col min="8471" max="8704" width="9" style="57"/>
    <col min="8705" max="8705" width="7.625" style="57" customWidth="1"/>
    <col min="8706" max="8706" width="17" style="57" customWidth="1"/>
    <col min="8707" max="8707" width="16.5" style="57" customWidth="1"/>
    <col min="8708" max="8708" width="11.625" style="57" customWidth="1"/>
    <col min="8709" max="8709" width="23.25" style="57" customWidth="1"/>
    <col min="8710" max="8710" width="9.625" style="57" customWidth="1"/>
    <col min="8711" max="8711" width="18.625" style="57" customWidth="1"/>
    <col min="8712" max="8712" width="32" style="57" customWidth="1"/>
    <col min="8713" max="8713" width="29.75" style="57" customWidth="1"/>
    <col min="8714" max="8714" width="12.375" style="57" customWidth="1"/>
    <col min="8715" max="8720" width="9" style="57" hidden="1" customWidth="1"/>
    <col min="8721" max="8721" width="17" style="57" customWidth="1"/>
    <col min="8722" max="8722" width="31.625" style="57" customWidth="1"/>
    <col min="8723" max="8723" width="11.75" style="57" customWidth="1"/>
    <col min="8724" max="8724" width="49.625" style="57" customWidth="1"/>
    <col min="8725" max="8725" width="39.375" style="57" customWidth="1"/>
    <col min="8726" max="8726" width="45.125" style="57" customWidth="1"/>
    <col min="8727" max="8960" width="9" style="57"/>
    <col min="8961" max="8961" width="7.625" style="57" customWidth="1"/>
    <col min="8962" max="8962" width="17" style="57" customWidth="1"/>
    <col min="8963" max="8963" width="16.5" style="57" customWidth="1"/>
    <col min="8964" max="8964" width="11.625" style="57" customWidth="1"/>
    <col min="8965" max="8965" width="23.25" style="57" customWidth="1"/>
    <col min="8966" max="8966" width="9.625" style="57" customWidth="1"/>
    <col min="8967" max="8967" width="18.625" style="57" customWidth="1"/>
    <col min="8968" max="8968" width="32" style="57" customWidth="1"/>
    <col min="8969" max="8969" width="29.75" style="57" customWidth="1"/>
    <col min="8970" max="8970" width="12.375" style="57" customWidth="1"/>
    <col min="8971" max="8976" width="9" style="57" hidden="1" customWidth="1"/>
    <col min="8977" max="8977" width="17" style="57" customWidth="1"/>
    <col min="8978" max="8978" width="31.625" style="57" customWidth="1"/>
    <col min="8979" max="8979" width="11.75" style="57" customWidth="1"/>
    <col min="8980" max="8980" width="49.625" style="57" customWidth="1"/>
    <col min="8981" max="8981" width="39.375" style="57" customWidth="1"/>
    <col min="8982" max="8982" width="45.125" style="57" customWidth="1"/>
    <col min="8983" max="9216" width="9" style="57"/>
    <col min="9217" max="9217" width="7.625" style="57" customWidth="1"/>
    <col min="9218" max="9218" width="17" style="57" customWidth="1"/>
    <col min="9219" max="9219" width="16.5" style="57" customWidth="1"/>
    <col min="9220" max="9220" width="11.625" style="57" customWidth="1"/>
    <col min="9221" max="9221" width="23.25" style="57" customWidth="1"/>
    <col min="9222" max="9222" width="9.625" style="57" customWidth="1"/>
    <col min="9223" max="9223" width="18.625" style="57" customWidth="1"/>
    <col min="9224" max="9224" width="32" style="57" customWidth="1"/>
    <col min="9225" max="9225" width="29.75" style="57" customWidth="1"/>
    <col min="9226" max="9226" width="12.375" style="57" customWidth="1"/>
    <col min="9227" max="9232" width="9" style="57" hidden="1" customWidth="1"/>
    <col min="9233" max="9233" width="17" style="57" customWidth="1"/>
    <col min="9234" max="9234" width="31.625" style="57" customWidth="1"/>
    <col min="9235" max="9235" width="11.75" style="57" customWidth="1"/>
    <col min="9236" max="9236" width="49.625" style="57" customWidth="1"/>
    <col min="9237" max="9237" width="39.375" style="57" customWidth="1"/>
    <col min="9238" max="9238" width="45.125" style="57" customWidth="1"/>
    <col min="9239" max="9472" width="9" style="57"/>
    <col min="9473" max="9473" width="7.625" style="57" customWidth="1"/>
    <col min="9474" max="9474" width="17" style="57" customWidth="1"/>
    <col min="9475" max="9475" width="16.5" style="57" customWidth="1"/>
    <col min="9476" max="9476" width="11.625" style="57" customWidth="1"/>
    <col min="9477" max="9477" width="23.25" style="57" customWidth="1"/>
    <col min="9478" max="9478" width="9.625" style="57" customWidth="1"/>
    <col min="9479" max="9479" width="18.625" style="57" customWidth="1"/>
    <col min="9480" max="9480" width="32" style="57" customWidth="1"/>
    <col min="9481" max="9481" width="29.75" style="57" customWidth="1"/>
    <col min="9482" max="9482" width="12.375" style="57" customWidth="1"/>
    <col min="9483" max="9488" width="9" style="57" hidden="1" customWidth="1"/>
    <col min="9489" max="9489" width="17" style="57" customWidth="1"/>
    <col min="9490" max="9490" width="31.625" style="57" customWidth="1"/>
    <col min="9491" max="9491" width="11.75" style="57" customWidth="1"/>
    <col min="9492" max="9492" width="49.625" style="57" customWidth="1"/>
    <col min="9493" max="9493" width="39.375" style="57" customWidth="1"/>
    <col min="9494" max="9494" width="45.125" style="57" customWidth="1"/>
    <col min="9495" max="9728" width="9" style="57"/>
    <col min="9729" max="9729" width="7.625" style="57" customWidth="1"/>
    <col min="9730" max="9730" width="17" style="57" customWidth="1"/>
    <col min="9731" max="9731" width="16.5" style="57" customWidth="1"/>
    <col min="9732" max="9732" width="11.625" style="57" customWidth="1"/>
    <col min="9733" max="9733" width="23.25" style="57" customWidth="1"/>
    <col min="9734" max="9734" width="9.625" style="57" customWidth="1"/>
    <col min="9735" max="9735" width="18.625" style="57" customWidth="1"/>
    <col min="9736" max="9736" width="32" style="57" customWidth="1"/>
    <col min="9737" max="9737" width="29.75" style="57" customWidth="1"/>
    <col min="9738" max="9738" width="12.375" style="57" customWidth="1"/>
    <col min="9739" max="9744" width="9" style="57" hidden="1" customWidth="1"/>
    <col min="9745" max="9745" width="17" style="57" customWidth="1"/>
    <col min="9746" max="9746" width="31.625" style="57" customWidth="1"/>
    <col min="9747" max="9747" width="11.75" style="57" customWidth="1"/>
    <col min="9748" max="9748" width="49.625" style="57" customWidth="1"/>
    <col min="9749" max="9749" width="39.375" style="57" customWidth="1"/>
    <col min="9750" max="9750" width="45.125" style="57" customWidth="1"/>
    <col min="9751" max="9984" width="9" style="57"/>
    <col min="9985" max="9985" width="7.625" style="57" customWidth="1"/>
    <col min="9986" max="9986" width="17" style="57" customWidth="1"/>
    <col min="9987" max="9987" width="16.5" style="57" customWidth="1"/>
    <col min="9988" max="9988" width="11.625" style="57" customWidth="1"/>
    <col min="9989" max="9989" width="23.25" style="57" customWidth="1"/>
    <col min="9990" max="9990" width="9.625" style="57" customWidth="1"/>
    <col min="9991" max="9991" width="18.625" style="57" customWidth="1"/>
    <col min="9992" max="9992" width="32" style="57" customWidth="1"/>
    <col min="9993" max="9993" width="29.75" style="57" customWidth="1"/>
    <col min="9994" max="9994" width="12.375" style="57" customWidth="1"/>
    <col min="9995" max="10000" width="9" style="57" hidden="1" customWidth="1"/>
    <col min="10001" max="10001" width="17" style="57" customWidth="1"/>
    <col min="10002" max="10002" width="31.625" style="57" customWidth="1"/>
    <col min="10003" max="10003" width="11.75" style="57" customWidth="1"/>
    <col min="10004" max="10004" width="49.625" style="57" customWidth="1"/>
    <col min="10005" max="10005" width="39.375" style="57" customWidth="1"/>
    <col min="10006" max="10006" width="45.125" style="57" customWidth="1"/>
    <col min="10007" max="10240" width="9" style="57"/>
    <col min="10241" max="10241" width="7.625" style="57" customWidth="1"/>
    <col min="10242" max="10242" width="17" style="57" customWidth="1"/>
    <col min="10243" max="10243" width="16.5" style="57" customWidth="1"/>
    <col min="10244" max="10244" width="11.625" style="57" customWidth="1"/>
    <col min="10245" max="10245" width="23.25" style="57" customWidth="1"/>
    <col min="10246" max="10246" width="9.625" style="57" customWidth="1"/>
    <col min="10247" max="10247" width="18.625" style="57" customWidth="1"/>
    <col min="10248" max="10248" width="32" style="57" customWidth="1"/>
    <col min="10249" max="10249" width="29.75" style="57" customWidth="1"/>
    <col min="10250" max="10250" width="12.375" style="57" customWidth="1"/>
    <col min="10251" max="10256" width="9" style="57" hidden="1" customWidth="1"/>
    <col min="10257" max="10257" width="17" style="57" customWidth="1"/>
    <col min="10258" max="10258" width="31.625" style="57" customWidth="1"/>
    <col min="10259" max="10259" width="11.75" style="57" customWidth="1"/>
    <col min="10260" max="10260" width="49.625" style="57" customWidth="1"/>
    <col min="10261" max="10261" width="39.375" style="57" customWidth="1"/>
    <col min="10262" max="10262" width="45.125" style="57" customWidth="1"/>
    <col min="10263" max="10496" width="9" style="57"/>
    <col min="10497" max="10497" width="7.625" style="57" customWidth="1"/>
    <col min="10498" max="10498" width="17" style="57" customWidth="1"/>
    <col min="10499" max="10499" width="16.5" style="57" customWidth="1"/>
    <col min="10500" max="10500" width="11.625" style="57" customWidth="1"/>
    <col min="10501" max="10501" width="23.25" style="57" customWidth="1"/>
    <col min="10502" max="10502" width="9.625" style="57" customWidth="1"/>
    <col min="10503" max="10503" width="18.625" style="57" customWidth="1"/>
    <col min="10504" max="10504" width="32" style="57" customWidth="1"/>
    <col min="10505" max="10505" width="29.75" style="57" customWidth="1"/>
    <col min="10506" max="10506" width="12.375" style="57" customWidth="1"/>
    <col min="10507" max="10512" width="9" style="57" hidden="1" customWidth="1"/>
    <col min="10513" max="10513" width="17" style="57" customWidth="1"/>
    <col min="10514" max="10514" width="31.625" style="57" customWidth="1"/>
    <col min="10515" max="10515" width="11.75" style="57" customWidth="1"/>
    <col min="10516" max="10516" width="49.625" style="57" customWidth="1"/>
    <col min="10517" max="10517" width="39.375" style="57" customWidth="1"/>
    <col min="10518" max="10518" width="45.125" style="57" customWidth="1"/>
    <col min="10519" max="10752" width="9" style="57"/>
    <col min="10753" max="10753" width="7.625" style="57" customWidth="1"/>
    <col min="10754" max="10754" width="17" style="57" customWidth="1"/>
    <col min="10755" max="10755" width="16.5" style="57" customWidth="1"/>
    <col min="10756" max="10756" width="11.625" style="57" customWidth="1"/>
    <col min="10757" max="10757" width="23.25" style="57" customWidth="1"/>
    <col min="10758" max="10758" width="9.625" style="57" customWidth="1"/>
    <col min="10759" max="10759" width="18.625" style="57" customWidth="1"/>
    <col min="10760" max="10760" width="32" style="57" customWidth="1"/>
    <col min="10761" max="10761" width="29.75" style="57" customWidth="1"/>
    <col min="10762" max="10762" width="12.375" style="57" customWidth="1"/>
    <col min="10763" max="10768" width="9" style="57" hidden="1" customWidth="1"/>
    <col min="10769" max="10769" width="17" style="57" customWidth="1"/>
    <col min="10770" max="10770" width="31.625" style="57" customWidth="1"/>
    <col min="10771" max="10771" width="11.75" style="57" customWidth="1"/>
    <col min="10772" max="10772" width="49.625" style="57" customWidth="1"/>
    <col min="10773" max="10773" width="39.375" style="57" customWidth="1"/>
    <col min="10774" max="10774" width="45.125" style="57" customWidth="1"/>
    <col min="10775" max="11008" width="9" style="57"/>
    <col min="11009" max="11009" width="7.625" style="57" customWidth="1"/>
    <col min="11010" max="11010" width="17" style="57" customWidth="1"/>
    <col min="11011" max="11011" width="16.5" style="57" customWidth="1"/>
    <col min="11012" max="11012" width="11.625" style="57" customWidth="1"/>
    <col min="11013" max="11013" width="23.25" style="57" customWidth="1"/>
    <col min="11014" max="11014" width="9.625" style="57" customWidth="1"/>
    <col min="11015" max="11015" width="18.625" style="57" customWidth="1"/>
    <col min="11016" max="11016" width="32" style="57" customWidth="1"/>
    <col min="11017" max="11017" width="29.75" style="57" customWidth="1"/>
    <col min="11018" max="11018" width="12.375" style="57" customWidth="1"/>
    <col min="11019" max="11024" width="9" style="57" hidden="1" customWidth="1"/>
    <col min="11025" max="11025" width="17" style="57" customWidth="1"/>
    <col min="11026" max="11026" width="31.625" style="57" customWidth="1"/>
    <col min="11027" max="11027" width="11.75" style="57" customWidth="1"/>
    <col min="11028" max="11028" width="49.625" style="57" customWidth="1"/>
    <col min="11029" max="11029" width="39.375" style="57" customWidth="1"/>
    <col min="11030" max="11030" width="45.125" style="57" customWidth="1"/>
    <col min="11031" max="11264" width="9" style="57"/>
    <col min="11265" max="11265" width="7.625" style="57" customWidth="1"/>
    <col min="11266" max="11266" width="17" style="57" customWidth="1"/>
    <col min="11267" max="11267" width="16.5" style="57" customWidth="1"/>
    <col min="11268" max="11268" width="11.625" style="57" customWidth="1"/>
    <col min="11269" max="11269" width="23.25" style="57" customWidth="1"/>
    <col min="11270" max="11270" width="9.625" style="57" customWidth="1"/>
    <col min="11271" max="11271" width="18.625" style="57" customWidth="1"/>
    <col min="11272" max="11272" width="32" style="57" customWidth="1"/>
    <col min="11273" max="11273" width="29.75" style="57" customWidth="1"/>
    <col min="11274" max="11274" width="12.375" style="57" customWidth="1"/>
    <col min="11275" max="11280" width="9" style="57" hidden="1" customWidth="1"/>
    <col min="11281" max="11281" width="17" style="57" customWidth="1"/>
    <col min="11282" max="11282" width="31.625" style="57" customWidth="1"/>
    <col min="11283" max="11283" width="11.75" style="57" customWidth="1"/>
    <col min="11284" max="11284" width="49.625" style="57" customWidth="1"/>
    <col min="11285" max="11285" width="39.375" style="57" customWidth="1"/>
    <col min="11286" max="11286" width="45.125" style="57" customWidth="1"/>
    <col min="11287" max="11520" width="9" style="57"/>
    <col min="11521" max="11521" width="7.625" style="57" customWidth="1"/>
    <col min="11522" max="11522" width="17" style="57" customWidth="1"/>
    <col min="11523" max="11523" width="16.5" style="57" customWidth="1"/>
    <col min="11524" max="11524" width="11.625" style="57" customWidth="1"/>
    <col min="11525" max="11525" width="23.25" style="57" customWidth="1"/>
    <col min="11526" max="11526" width="9.625" style="57" customWidth="1"/>
    <col min="11527" max="11527" width="18.625" style="57" customWidth="1"/>
    <col min="11528" max="11528" width="32" style="57" customWidth="1"/>
    <col min="11529" max="11529" width="29.75" style="57" customWidth="1"/>
    <col min="11530" max="11530" width="12.375" style="57" customWidth="1"/>
    <col min="11531" max="11536" width="9" style="57" hidden="1" customWidth="1"/>
    <col min="11537" max="11537" width="17" style="57" customWidth="1"/>
    <col min="11538" max="11538" width="31.625" style="57" customWidth="1"/>
    <col min="11539" max="11539" width="11.75" style="57" customWidth="1"/>
    <col min="11540" max="11540" width="49.625" style="57" customWidth="1"/>
    <col min="11541" max="11541" width="39.375" style="57" customWidth="1"/>
    <col min="11542" max="11542" width="45.125" style="57" customWidth="1"/>
    <col min="11543" max="11776" width="9" style="57"/>
    <col min="11777" max="11777" width="7.625" style="57" customWidth="1"/>
    <col min="11778" max="11778" width="17" style="57" customWidth="1"/>
    <col min="11779" max="11779" width="16.5" style="57" customWidth="1"/>
    <col min="11780" max="11780" width="11.625" style="57" customWidth="1"/>
    <col min="11781" max="11781" width="23.25" style="57" customWidth="1"/>
    <col min="11782" max="11782" width="9.625" style="57" customWidth="1"/>
    <col min="11783" max="11783" width="18.625" style="57" customWidth="1"/>
    <col min="11784" max="11784" width="32" style="57" customWidth="1"/>
    <col min="11785" max="11785" width="29.75" style="57" customWidth="1"/>
    <col min="11786" max="11786" width="12.375" style="57" customWidth="1"/>
    <col min="11787" max="11792" width="9" style="57" hidden="1" customWidth="1"/>
    <col min="11793" max="11793" width="17" style="57" customWidth="1"/>
    <col min="11794" max="11794" width="31.625" style="57" customWidth="1"/>
    <col min="11795" max="11795" width="11.75" style="57" customWidth="1"/>
    <col min="11796" max="11796" width="49.625" style="57" customWidth="1"/>
    <col min="11797" max="11797" width="39.375" style="57" customWidth="1"/>
    <col min="11798" max="11798" width="45.125" style="57" customWidth="1"/>
    <col min="11799" max="12032" width="9" style="57"/>
    <col min="12033" max="12033" width="7.625" style="57" customWidth="1"/>
    <col min="12034" max="12034" width="17" style="57" customWidth="1"/>
    <col min="12035" max="12035" width="16.5" style="57" customWidth="1"/>
    <col min="12036" max="12036" width="11.625" style="57" customWidth="1"/>
    <col min="12037" max="12037" width="23.25" style="57" customWidth="1"/>
    <col min="12038" max="12038" width="9.625" style="57" customWidth="1"/>
    <col min="12039" max="12039" width="18.625" style="57" customWidth="1"/>
    <col min="12040" max="12040" width="32" style="57" customWidth="1"/>
    <col min="12041" max="12041" width="29.75" style="57" customWidth="1"/>
    <col min="12042" max="12042" width="12.375" style="57" customWidth="1"/>
    <col min="12043" max="12048" width="9" style="57" hidden="1" customWidth="1"/>
    <col min="12049" max="12049" width="17" style="57" customWidth="1"/>
    <col min="12050" max="12050" width="31.625" style="57" customWidth="1"/>
    <col min="12051" max="12051" width="11.75" style="57" customWidth="1"/>
    <col min="12052" max="12052" width="49.625" style="57" customWidth="1"/>
    <col min="12053" max="12053" width="39.375" style="57" customWidth="1"/>
    <col min="12054" max="12054" width="45.125" style="57" customWidth="1"/>
    <col min="12055" max="12288" width="9" style="57"/>
    <col min="12289" max="12289" width="7.625" style="57" customWidth="1"/>
    <col min="12290" max="12290" width="17" style="57" customWidth="1"/>
    <col min="12291" max="12291" width="16.5" style="57" customWidth="1"/>
    <col min="12292" max="12292" width="11.625" style="57" customWidth="1"/>
    <col min="12293" max="12293" width="23.25" style="57" customWidth="1"/>
    <col min="12294" max="12294" width="9.625" style="57" customWidth="1"/>
    <col min="12295" max="12295" width="18.625" style="57" customWidth="1"/>
    <col min="12296" max="12296" width="32" style="57" customWidth="1"/>
    <col min="12297" max="12297" width="29.75" style="57" customWidth="1"/>
    <col min="12298" max="12298" width="12.375" style="57" customWidth="1"/>
    <col min="12299" max="12304" width="9" style="57" hidden="1" customWidth="1"/>
    <col min="12305" max="12305" width="17" style="57" customWidth="1"/>
    <col min="12306" max="12306" width="31.625" style="57" customWidth="1"/>
    <col min="12307" max="12307" width="11.75" style="57" customWidth="1"/>
    <col min="12308" max="12308" width="49.625" style="57" customWidth="1"/>
    <col min="12309" max="12309" width="39.375" style="57" customWidth="1"/>
    <col min="12310" max="12310" width="45.125" style="57" customWidth="1"/>
    <col min="12311" max="12544" width="9" style="57"/>
    <col min="12545" max="12545" width="7.625" style="57" customWidth="1"/>
    <col min="12546" max="12546" width="17" style="57" customWidth="1"/>
    <col min="12547" max="12547" width="16.5" style="57" customWidth="1"/>
    <col min="12548" max="12548" width="11.625" style="57" customWidth="1"/>
    <col min="12549" max="12549" width="23.25" style="57" customWidth="1"/>
    <col min="12550" max="12550" width="9.625" style="57" customWidth="1"/>
    <col min="12551" max="12551" width="18.625" style="57" customWidth="1"/>
    <col min="12552" max="12552" width="32" style="57" customWidth="1"/>
    <col min="12553" max="12553" width="29.75" style="57" customWidth="1"/>
    <col min="12554" max="12554" width="12.375" style="57" customWidth="1"/>
    <col min="12555" max="12560" width="9" style="57" hidden="1" customWidth="1"/>
    <col min="12561" max="12561" width="17" style="57" customWidth="1"/>
    <col min="12562" max="12562" width="31.625" style="57" customWidth="1"/>
    <col min="12563" max="12563" width="11.75" style="57" customWidth="1"/>
    <col min="12564" max="12564" width="49.625" style="57" customWidth="1"/>
    <col min="12565" max="12565" width="39.375" style="57" customWidth="1"/>
    <col min="12566" max="12566" width="45.125" style="57" customWidth="1"/>
    <col min="12567" max="12800" width="9" style="57"/>
    <col min="12801" max="12801" width="7.625" style="57" customWidth="1"/>
    <col min="12802" max="12802" width="17" style="57" customWidth="1"/>
    <col min="12803" max="12803" width="16.5" style="57" customWidth="1"/>
    <col min="12804" max="12804" width="11.625" style="57" customWidth="1"/>
    <col min="12805" max="12805" width="23.25" style="57" customWidth="1"/>
    <col min="12806" max="12806" width="9.625" style="57" customWidth="1"/>
    <col min="12807" max="12807" width="18.625" style="57" customWidth="1"/>
    <col min="12808" max="12808" width="32" style="57" customWidth="1"/>
    <col min="12809" max="12809" width="29.75" style="57" customWidth="1"/>
    <col min="12810" max="12810" width="12.375" style="57" customWidth="1"/>
    <col min="12811" max="12816" width="9" style="57" hidden="1" customWidth="1"/>
    <col min="12817" max="12817" width="17" style="57" customWidth="1"/>
    <col min="12818" max="12818" width="31.625" style="57" customWidth="1"/>
    <col min="12819" max="12819" width="11.75" style="57" customWidth="1"/>
    <col min="12820" max="12820" width="49.625" style="57" customWidth="1"/>
    <col min="12821" max="12821" width="39.375" style="57" customWidth="1"/>
    <col min="12822" max="12822" width="45.125" style="57" customWidth="1"/>
    <col min="12823" max="13056" width="9" style="57"/>
    <col min="13057" max="13057" width="7.625" style="57" customWidth="1"/>
    <col min="13058" max="13058" width="17" style="57" customWidth="1"/>
    <col min="13059" max="13059" width="16.5" style="57" customWidth="1"/>
    <col min="13060" max="13060" width="11.625" style="57" customWidth="1"/>
    <col min="13061" max="13061" width="23.25" style="57" customWidth="1"/>
    <col min="13062" max="13062" width="9.625" style="57" customWidth="1"/>
    <col min="13063" max="13063" width="18.625" style="57" customWidth="1"/>
    <col min="13064" max="13064" width="32" style="57" customWidth="1"/>
    <col min="13065" max="13065" width="29.75" style="57" customWidth="1"/>
    <col min="13066" max="13066" width="12.375" style="57" customWidth="1"/>
    <col min="13067" max="13072" width="9" style="57" hidden="1" customWidth="1"/>
    <col min="13073" max="13073" width="17" style="57" customWidth="1"/>
    <col min="13074" max="13074" width="31.625" style="57" customWidth="1"/>
    <col min="13075" max="13075" width="11.75" style="57" customWidth="1"/>
    <col min="13076" max="13076" width="49.625" style="57" customWidth="1"/>
    <col min="13077" max="13077" width="39.375" style="57" customWidth="1"/>
    <col min="13078" max="13078" width="45.125" style="57" customWidth="1"/>
    <col min="13079" max="13312" width="9" style="57"/>
    <col min="13313" max="13313" width="7.625" style="57" customWidth="1"/>
    <col min="13314" max="13314" width="17" style="57" customWidth="1"/>
    <col min="13315" max="13315" width="16.5" style="57" customWidth="1"/>
    <col min="13316" max="13316" width="11.625" style="57" customWidth="1"/>
    <col min="13317" max="13317" width="23.25" style="57" customWidth="1"/>
    <col min="13318" max="13318" width="9.625" style="57" customWidth="1"/>
    <col min="13319" max="13319" width="18.625" style="57" customWidth="1"/>
    <col min="13320" max="13320" width="32" style="57" customWidth="1"/>
    <col min="13321" max="13321" width="29.75" style="57" customWidth="1"/>
    <col min="13322" max="13322" width="12.375" style="57" customWidth="1"/>
    <col min="13323" max="13328" width="9" style="57" hidden="1" customWidth="1"/>
    <col min="13329" max="13329" width="17" style="57" customWidth="1"/>
    <col min="13330" max="13330" width="31.625" style="57" customWidth="1"/>
    <col min="13331" max="13331" width="11.75" style="57" customWidth="1"/>
    <col min="13332" max="13332" width="49.625" style="57" customWidth="1"/>
    <col min="13333" max="13333" width="39.375" style="57" customWidth="1"/>
    <col min="13334" max="13334" width="45.125" style="57" customWidth="1"/>
    <col min="13335" max="13568" width="9" style="57"/>
    <col min="13569" max="13569" width="7.625" style="57" customWidth="1"/>
    <col min="13570" max="13570" width="17" style="57" customWidth="1"/>
    <col min="13571" max="13571" width="16.5" style="57" customWidth="1"/>
    <col min="13572" max="13572" width="11.625" style="57" customWidth="1"/>
    <col min="13573" max="13573" width="23.25" style="57" customWidth="1"/>
    <col min="13574" max="13574" width="9.625" style="57" customWidth="1"/>
    <col min="13575" max="13575" width="18.625" style="57" customWidth="1"/>
    <col min="13576" max="13576" width="32" style="57" customWidth="1"/>
    <col min="13577" max="13577" width="29.75" style="57" customWidth="1"/>
    <col min="13578" max="13578" width="12.375" style="57" customWidth="1"/>
    <col min="13579" max="13584" width="9" style="57" hidden="1" customWidth="1"/>
    <col min="13585" max="13585" width="17" style="57" customWidth="1"/>
    <col min="13586" max="13586" width="31.625" style="57" customWidth="1"/>
    <col min="13587" max="13587" width="11.75" style="57" customWidth="1"/>
    <col min="13588" max="13588" width="49.625" style="57" customWidth="1"/>
    <col min="13589" max="13589" width="39.375" style="57" customWidth="1"/>
    <col min="13590" max="13590" width="45.125" style="57" customWidth="1"/>
    <col min="13591" max="13824" width="9" style="57"/>
    <col min="13825" max="13825" width="7.625" style="57" customWidth="1"/>
    <col min="13826" max="13826" width="17" style="57" customWidth="1"/>
    <col min="13827" max="13827" width="16.5" style="57" customWidth="1"/>
    <col min="13828" max="13828" width="11.625" style="57" customWidth="1"/>
    <col min="13829" max="13829" width="23.25" style="57" customWidth="1"/>
    <col min="13830" max="13830" width="9.625" style="57" customWidth="1"/>
    <col min="13831" max="13831" width="18.625" style="57" customWidth="1"/>
    <col min="13832" max="13832" width="32" style="57" customWidth="1"/>
    <col min="13833" max="13833" width="29.75" style="57" customWidth="1"/>
    <col min="13834" max="13834" width="12.375" style="57" customWidth="1"/>
    <col min="13835" max="13840" width="9" style="57" hidden="1" customWidth="1"/>
    <col min="13841" max="13841" width="17" style="57" customWidth="1"/>
    <col min="13842" max="13842" width="31.625" style="57" customWidth="1"/>
    <col min="13843" max="13843" width="11.75" style="57" customWidth="1"/>
    <col min="13844" max="13844" width="49.625" style="57" customWidth="1"/>
    <col min="13845" max="13845" width="39.375" style="57" customWidth="1"/>
    <col min="13846" max="13846" width="45.125" style="57" customWidth="1"/>
    <col min="13847" max="14080" width="9" style="57"/>
    <col min="14081" max="14081" width="7.625" style="57" customWidth="1"/>
    <col min="14082" max="14082" width="17" style="57" customWidth="1"/>
    <col min="14083" max="14083" width="16.5" style="57" customWidth="1"/>
    <col min="14084" max="14084" width="11.625" style="57" customWidth="1"/>
    <col min="14085" max="14085" width="23.25" style="57" customWidth="1"/>
    <col min="14086" max="14086" width="9.625" style="57" customWidth="1"/>
    <col min="14087" max="14087" width="18.625" style="57" customWidth="1"/>
    <col min="14088" max="14088" width="32" style="57" customWidth="1"/>
    <col min="14089" max="14089" width="29.75" style="57" customWidth="1"/>
    <col min="14090" max="14090" width="12.375" style="57" customWidth="1"/>
    <col min="14091" max="14096" width="9" style="57" hidden="1" customWidth="1"/>
    <col min="14097" max="14097" width="17" style="57" customWidth="1"/>
    <col min="14098" max="14098" width="31.625" style="57" customWidth="1"/>
    <col min="14099" max="14099" width="11.75" style="57" customWidth="1"/>
    <col min="14100" max="14100" width="49.625" style="57" customWidth="1"/>
    <col min="14101" max="14101" width="39.375" style="57" customWidth="1"/>
    <col min="14102" max="14102" width="45.125" style="57" customWidth="1"/>
    <col min="14103" max="14336" width="9" style="57"/>
    <col min="14337" max="14337" width="7.625" style="57" customWidth="1"/>
    <col min="14338" max="14338" width="17" style="57" customWidth="1"/>
    <col min="14339" max="14339" width="16.5" style="57" customWidth="1"/>
    <col min="14340" max="14340" width="11.625" style="57" customWidth="1"/>
    <col min="14341" max="14341" width="23.25" style="57" customWidth="1"/>
    <col min="14342" max="14342" width="9.625" style="57" customWidth="1"/>
    <col min="14343" max="14343" width="18.625" style="57" customWidth="1"/>
    <col min="14344" max="14344" width="32" style="57" customWidth="1"/>
    <col min="14345" max="14345" width="29.75" style="57" customWidth="1"/>
    <col min="14346" max="14346" width="12.375" style="57" customWidth="1"/>
    <col min="14347" max="14352" width="9" style="57" hidden="1" customWidth="1"/>
    <col min="14353" max="14353" width="17" style="57" customWidth="1"/>
    <col min="14354" max="14354" width="31.625" style="57" customWidth="1"/>
    <col min="14355" max="14355" width="11.75" style="57" customWidth="1"/>
    <col min="14356" max="14356" width="49.625" style="57" customWidth="1"/>
    <col min="14357" max="14357" width="39.375" style="57" customWidth="1"/>
    <col min="14358" max="14358" width="45.125" style="57" customWidth="1"/>
    <col min="14359" max="14592" width="9" style="57"/>
    <col min="14593" max="14593" width="7.625" style="57" customWidth="1"/>
    <col min="14594" max="14594" width="17" style="57" customWidth="1"/>
    <col min="14595" max="14595" width="16.5" style="57" customWidth="1"/>
    <col min="14596" max="14596" width="11.625" style="57" customWidth="1"/>
    <col min="14597" max="14597" width="23.25" style="57" customWidth="1"/>
    <col min="14598" max="14598" width="9.625" style="57" customWidth="1"/>
    <col min="14599" max="14599" width="18.625" style="57" customWidth="1"/>
    <col min="14600" max="14600" width="32" style="57" customWidth="1"/>
    <col min="14601" max="14601" width="29.75" style="57" customWidth="1"/>
    <col min="14602" max="14602" width="12.375" style="57" customWidth="1"/>
    <col min="14603" max="14608" width="9" style="57" hidden="1" customWidth="1"/>
    <col min="14609" max="14609" width="17" style="57" customWidth="1"/>
    <col min="14610" max="14610" width="31.625" style="57" customWidth="1"/>
    <col min="14611" max="14611" width="11.75" style="57" customWidth="1"/>
    <col min="14612" max="14612" width="49.625" style="57" customWidth="1"/>
    <col min="14613" max="14613" width="39.375" style="57" customWidth="1"/>
    <col min="14614" max="14614" width="45.125" style="57" customWidth="1"/>
    <col min="14615" max="14848" width="9" style="57"/>
    <col min="14849" max="14849" width="7.625" style="57" customWidth="1"/>
    <col min="14850" max="14850" width="17" style="57" customWidth="1"/>
    <col min="14851" max="14851" width="16.5" style="57" customWidth="1"/>
    <col min="14852" max="14852" width="11.625" style="57" customWidth="1"/>
    <col min="14853" max="14853" width="23.25" style="57" customWidth="1"/>
    <col min="14854" max="14854" width="9.625" style="57" customWidth="1"/>
    <col min="14855" max="14855" width="18.625" style="57" customWidth="1"/>
    <col min="14856" max="14856" width="32" style="57" customWidth="1"/>
    <col min="14857" max="14857" width="29.75" style="57" customWidth="1"/>
    <col min="14858" max="14858" width="12.375" style="57" customWidth="1"/>
    <col min="14859" max="14864" width="9" style="57" hidden="1" customWidth="1"/>
    <col min="14865" max="14865" width="17" style="57" customWidth="1"/>
    <col min="14866" max="14866" width="31.625" style="57" customWidth="1"/>
    <col min="14867" max="14867" width="11.75" style="57" customWidth="1"/>
    <col min="14868" max="14868" width="49.625" style="57" customWidth="1"/>
    <col min="14869" max="14869" width="39.375" style="57" customWidth="1"/>
    <col min="14870" max="14870" width="45.125" style="57" customWidth="1"/>
    <col min="14871" max="15104" width="9" style="57"/>
    <col min="15105" max="15105" width="7.625" style="57" customWidth="1"/>
    <col min="15106" max="15106" width="17" style="57" customWidth="1"/>
    <col min="15107" max="15107" width="16.5" style="57" customWidth="1"/>
    <col min="15108" max="15108" width="11.625" style="57" customWidth="1"/>
    <col min="15109" max="15109" width="23.25" style="57" customWidth="1"/>
    <col min="15110" max="15110" width="9.625" style="57" customWidth="1"/>
    <col min="15111" max="15111" width="18.625" style="57" customWidth="1"/>
    <col min="15112" max="15112" width="32" style="57" customWidth="1"/>
    <col min="15113" max="15113" width="29.75" style="57" customWidth="1"/>
    <col min="15114" max="15114" width="12.375" style="57" customWidth="1"/>
    <col min="15115" max="15120" width="9" style="57" hidden="1" customWidth="1"/>
    <col min="15121" max="15121" width="17" style="57" customWidth="1"/>
    <col min="15122" max="15122" width="31.625" style="57" customWidth="1"/>
    <col min="15123" max="15123" width="11.75" style="57" customWidth="1"/>
    <col min="15124" max="15124" width="49.625" style="57" customWidth="1"/>
    <col min="15125" max="15125" width="39.375" style="57" customWidth="1"/>
    <col min="15126" max="15126" width="45.125" style="57" customWidth="1"/>
    <col min="15127" max="15360" width="9" style="57"/>
    <col min="15361" max="15361" width="7.625" style="57" customWidth="1"/>
    <col min="15362" max="15362" width="17" style="57" customWidth="1"/>
    <col min="15363" max="15363" width="16.5" style="57" customWidth="1"/>
    <col min="15364" max="15364" width="11.625" style="57" customWidth="1"/>
    <col min="15365" max="15365" width="23.25" style="57" customWidth="1"/>
    <col min="15366" max="15366" width="9.625" style="57" customWidth="1"/>
    <col min="15367" max="15367" width="18.625" style="57" customWidth="1"/>
    <col min="15368" max="15368" width="32" style="57" customWidth="1"/>
    <col min="15369" max="15369" width="29.75" style="57" customWidth="1"/>
    <col min="15370" max="15370" width="12.375" style="57" customWidth="1"/>
    <col min="15371" max="15376" width="9" style="57" hidden="1" customWidth="1"/>
    <col min="15377" max="15377" width="17" style="57" customWidth="1"/>
    <col min="15378" max="15378" width="31.625" style="57" customWidth="1"/>
    <col min="15379" max="15379" width="11.75" style="57" customWidth="1"/>
    <col min="15380" max="15380" width="49.625" style="57" customWidth="1"/>
    <col min="15381" max="15381" width="39.375" style="57" customWidth="1"/>
    <col min="15382" max="15382" width="45.125" style="57" customWidth="1"/>
    <col min="15383" max="15616" width="9" style="57"/>
    <col min="15617" max="15617" width="7.625" style="57" customWidth="1"/>
    <col min="15618" max="15618" width="17" style="57" customWidth="1"/>
    <col min="15619" max="15619" width="16.5" style="57" customWidth="1"/>
    <col min="15620" max="15620" width="11.625" style="57" customWidth="1"/>
    <col min="15621" max="15621" width="23.25" style="57" customWidth="1"/>
    <col min="15622" max="15622" width="9.625" style="57" customWidth="1"/>
    <col min="15623" max="15623" width="18.625" style="57" customWidth="1"/>
    <col min="15624" max="15624" width="32" style="57" customWidth="1"/>
    <col min="15625" max="15625" width="29.75" style="57" customWidth="1"/>
    <col min="15626" max="15626" width="12.375" style="57" customWidth="1"/>
    <col min="15627" max="15632" width="9" style="57" hidden="1" customWidth="1"/>
    <col min="15633" max="15633" width="17" style="57" customWidth="1"/>
    <col min="15634" max="15634" width="31.625" style="57" customWidth="1"/>
    <col min="15635" max="15635" width="11.75" style="57" customWidth="1"/>
    <col min="15636" max="15636" width="49.625" style="57" customWidth="1"/>
    <col min="15637" max="15637" width="39.375" style="57" customWidth="1"/>
    <col min="15638" max="15638" width="45.125" style="57" customWidth="1"/>
    <col min="15639" max="15872" width="9" style="57"/>
    <col min="15873" max="15873" width="7.625" style="57" customWidth="1"/>
    <col min="15874" max="15874" width="17" style="57" customWidth="1"/>
    <col min="15875" max="15875" width="16.5" style="57" customWidth="1"/>
    <col min="15876" max="15876" width="11.625" style="57" customWidth="1"/>
    <col min="15877" max="15877" width="23.25" style="57" customWidth="1"/>
    <col min="15878" max="15878" width="9.625" style="57" customWidth="1"/>
    <col min="15879" max="15879" width="18.625" style="57" customWidth="1"/>
    <col min="15880" max="15880" width="32" style="57" customWidth="1"/>
    <col min="15881" max="15881" width="29.75" style="57" customWidth="1"/>
    <col min="15882" max="15882" width="12.375" style="57" customWidth="1"/>
    <col min="15883" max="15888" width="9" style="57" hidden="1" customWidth="1"/>
    <col min="15889" max="15889" width="17" style="57" customWidth="1"/>
    <col min="15890" max="15890" width="31.625" style="57" customWidth="1"/>
    <col min="15891" max="15891" width="11.75" style="57" customWidth="1"/>
    <col min="15892" max="15892" width="49.625" style="57" customWidth="1"/>
    <col min="15893" max="15893" width="39.375" style="57" customWidth="1"/>
    <col min="15894" max="15894" width="45.125" style="57" customWidth="1"/>
    <col min="15895" max="16128" width="9" style="57"/>
    <col min="16129" max="16129" width="7.625" style="57" customWidth="1"/>
    <col min="16130" max="16130" width="17" style="57" customWidth="1"/>
    <col min="16131" max="16131" width="16.5" style="57" customWidth="1"/>
    <col min="16132" max="16132" width="11.625" style="57" customWidth="1"/>
    <col min="16133" max="16133" width="23.25" style="57" customWidth="1"/>
    <col min="16134" max="16134" width="9.625" style="57" customWidth="1"/>
    <col min="16135" max="16135" width="18.625" style="57" customWidth="1"/>
    <col min="16136" max="16136" width="32" style="57" customWidth="1"/>
    <col min="16137" max="16137" width="29.75" style="57" customWidth="1"/>
    <col min="16138" max="16138" width="12.375" style="57" customWidth="1"/>
    <col min="16139" max="16144" width="9" style="57" hidden="1" customWidth="1"/>
    <col min="16145" max="16145" width="17" style="57" customWidth="1"/>
    <col min="16146" max="16146" width="31.625" style="57" customWidth="1"/>
    <col min="16147" max="16147" width="11.75" style="57" customWidth="1"/>
    <col min="16148" max="16148" width="49.625" style="57" customWidth="1"/>
    <col min="16149" max="16149" width="39.375" style="57" customWidth="1"/>
    <col min="16150" max="16150" width="45.125" style="57" customWidth="1"/>
    <col min="16151" max="16384" width="9" style="57"/>
  </cols>
  <sheetData>
    <row r="1" ht="31.5" spans="1:1">
      <c r="A1" s="58" t="s">
        <v>514</v>
      </c>
    </row>
    <row r="2" ht="18.75" spans="1:9">
      <c r="A2" s="59" t="s">
        <v>515</v>
      </c>
      <c r="B2" s="60"/>
      <c r="C2" s="60"/>
      <c r="D2" s="60"/>
      <c r="E2" s="60"/>
      <c r="F2" s="60"/>
      <c r="G2" s="60"/>
      <c r="H2" s="60"/>
      <c r="I2" s="60"/>
    </row>
    <row r="3" spans="1:9">
      <c r="A3" s="61" t="s">
        <v>516</v>
      </c>
      <c r="B3" s="62" t="s">
        <v>517</v>
      </c>
      <c r="C3" s="63" t="s">
        <v>518</v>
      </c>
      <c r="D3" s="63" t="s">
        <v>519</v>
      </c>
      <c r="E3" s="63"/>
      <c r="F3" s="63"/>
      <c r="G3" s="63"/>
      <c r="H3" s="63"/>
      <c r="I3" s="91" t="s">
        <v>91</v>
      </c>
    </row>
    <row r="4" spans="1:9">
      <c r="A4" s="61"/>
      <c r="B4" s="62"/>
      <c r="C4" s="63"/>
      <c r="D4" s="63"/>
      <c r="E4" s="63"/>
      <c r="F4" s="63"/>
      <c r="G4" s="63"/>
      <c r="H4" s="63"/>
      <c r="I4" s="95"/>
    </row>
    <row r="5" spans="1:9">
      <c r="A5" s="64" t="s">
        <v>279</v>
      </c>
      <c r="B5" s="65" t="s">
        <v>520</v>
      </c>
      <c r="C5" s="66" t="s">
        <v>220</v>
      </c>
      <c r="D5" s="67">
        <v>24000</v>
      </c>
      <c r="E5" s="67">
        <v>14000</v>
      </c>
      <c r="F5" s="67"/>
      <c r="G5" s="67"/>
      <c r="H5" s="68">
        <v>10000</v>
      </c>
      <c r="I5" s="115" t="s">
        <v>521</v>
      </c>
    </row>
    <row r="6" spans="1:9">
      <c r="A6" s="64"/>
      <c r="B6" s="65" t="s">
        <v>522</v>
      </c>
      <c r="C6" s="66" t="s">
        <v>220</v>
      </c>
      <c r="D6" s="69"/>
      <c r="E6" s="69"/>
      <c r="F6" s="69"/>
      <c r="G6" s="69"/>
      <c r="H6" s="68">
        <v>10000</v>
      </c>
      <c r="I6" s="116"/>
    </row>
    <row r="7" spans="1:9">
      <c r="A7" s="64"/>
      <c r="B7" s="65" t="s">
        <v>523</v>
      </c>
      <c r="C7" s="66" t="s">
        <v>220</v>
      </c>
      <c r="D7" s="69"/>
      <c r="E7" s="69"/>
      <c r="F7" s="69"/>
      <c r="G7" s="69"/>
      <c r="H7" s="68">
        <v>7000</v>
      </c>
      <c r="I7" s="116"/>
    </row>
    <row r="8" spans="1:9">
      <c r="A8" s="64"/>
      <c r="B8" s="65" t="s">
        <v>524</v>
      </c>
      <c r="C8" s="66" t="s">
        <v>220</v>
      </c>
      <c r="D8" s="69"/>
      <c r="E8" s="70"/>
      <c r="F8" s="70"/>
      <c r="G8" s="70"/>
      <c r="H8" s="68">
        <v>7000</v>
      </c>
      <c r="I8" s="116"/>
    </row>
    <row r="9" spans="1:9">
      <c r="A9" s="64"/>
      <c r="B9" s="65" t="s">
        <v>525</v>
      </c>
      <c r="C9" s="66" t="s">
        <v>220</v>
      </c>
      <c r="D9" s="69"/>
      <c r="E9" s="67">
        <v>14000</v>
      </c>
      <c r="F9" s="71">
        <v>8000</v>
      </c>
      <c r="G9" s="71"/>
      <c r="H9" s="71">
        <v>8000</v>
      </c>
      <c r="I9" s="116"/>
    </row>
    <row r="10" ht="22.5" spans="1:9">
      <c r="A10" s="64"/>
      <c r="B10" s="72" t="s">
        <v>526</v>
      </c>
      <c r="C10" s="66"/>
      <c r="D10" s="69"/>
      <c r="E10" s="69"/>
      <c r="F10" s="67">
        <v>11000</v>
      </c>
      <c r="G10" s="71">
        <v>8000</v>
      </c>
      <c r="H10" s="71">
        <v>8000</v>
      </c>
      <c r="I10" s="116"/>
    </row>
    <row r="11" spans="1:9">
      <c r="A11" s="64"/>
      <c r="B11" s="65" t="s">
        <v>527</v>
      </c>
      <c r="C11" s="66" t="s">
        <v>220</v>
      </c>
      <c r="D11" s="70"/>
      <c r="E11" s="70"/>
      <c r="F11" s="70"/>
      <c r="G11" s="71">
        <v>7000</v>
      </c>
      <c r="H11" s="71">
        <v>7000</v>
      </c>
      <c r="I11" s="116"/>
    </row>
    <row r="12" spans="1:9">
      <c r="A12" s="64" t="s">
        <v>528</v>
      </c>
      <c r="B12" s="73" t="s">
        <v>529</v>
      </c>
      <c r="C12" s="74" t="s">
        <v>530</v>
      </c>
      <c r="D12" s="75">
        <v>120000</v>
      </c>
      <c r="E12" s="76">
        <v>70000</v>
      </c>
      <c r="F12" s="76"/>
      <c r="G12" s="76"/>
      <c r="H12" s="76"/>
      <c r="I12" s="116"/>
    </row>
    <row r="13" spans="1:9">
      <c r="A13" s="64"/>
      <c r="B13" s="65" t="s">
        <v>531</v>
      </c>
      <c r="C13" s="66" t="s">
        <v>530</v>
      </c>
      <c r="D13" s="77"/>
      <c r="E13" s="75">
        <v>70000</v>
      </c>
      <c r="F13" s="75">
        <v>40000</v>
      </c>
      <c r="G13" s="78"/>
      <c r="H13" s="79">
        <v>27000</v>
      </c>
      <c r="I13" s="116"/>
    </row>
    <row r="14" spans="1:9">
      <c r="A14" s="64"/>
      <c r="B14" s="65" t="s">
        <v>532</v>
      </c>
      <c r="C14" s="66" t="s">
        <v>530</v>
      </c>
      <c r="D14" s="77"/>
      <c r="E14" s="77"/>
      <c r="F14" s="77"/>
      <c r="G14" s="80"/>
      <c r="H14" s="79">
        <v>20000</v>
      </c>
      <c r="I14" s="116"/>
    </row>
    <row r="15" spans="1:9">
      <c r="A15" s="64"/>
      <c r="B15" s="65" t="s">
        <v>533</v>
      </c>
      <c r="C15" s="66" t="s">
        <v>530</v>
      </c>
      <c r="D15" s="77"/>
      <c r="E15" s="77"/>
      <c r="F15" s="77"/>
      <c r="G15" s="80"/>
      <c r="H15" s="79">
        <v>14000</v>
      </c>
      <c r="I15" s="116"/>
    </row>
    <row r="16" spans="1:9">
      <c r="A16" s="64"/>
      <c r="B16" s="65" t="s">
        <v>534</v>
      </c>
      <c r="C16" s="66" t="s">
        <v>530</v>
      </c>
      <c r="D16" s="77"/>
      <c r="E16" s="77"/>
      <c r="F16" s="81"/>
      <c r="G16" s="82"/>
      <c r="H16" s="79">
        <v>14000</v>
      </c>
      <c r="I16" s="116"/>
    </row>
    <row r="17" spans="1:9">
      <c r="A17" s="64"/>
      <c r="B17" s="65" t="s">
        <v>535</v>
      </c>
      <c r="C17" s="66" t="s">
        <v>530</v>
      </c>
      <c r="D17" s="77"/>
      <c r="E17" s="77"/>
      <c r="F17" s="75">
        <v>40000</v>
      </c>
      <c r="G17" s="83">
        <v>27000</v>
      </c>
      <c r="H17" s="83">
        <v>27000</v>
      </c>
      <c r="I17" s="116"/>
    </row>
    <row r="18" spans="1:9">
      <c r="A18" s="64"/>
      <c r="B18" s="65" t="s">
        <v>536</v>
      </c>
      <c r="C18" s="66" t="s">
        <v>530</v>
      </c>
      <c r="D18" s="77"/>
      <c r="E18" s="77"/>
      <c r="F18" s="77"/>
      <c r="G18" s="78">
        <v>27000</v>
      </c>
      <c r="H18" s="83">
        <v>17000</v>
      </c>
      <c r="I18" s="116"/>
    </row>
    <row r="19" spans="1:9">
      <c r="A19" s="64"/>
      <c r="B19" s="65" t="s">
        <v>537</v>
      </c>
      <c r="C19" s="66" t="s">
        <v>530</v>
      </c>
      <c r="D19" s="81"/>
      <c r="E19" s="81"/>
      <c r="F19" s="81"/>
      <c r="G19" s="82"/>
      <c r="H19" s="83">
        <v>14000</v>
      </c>
      <c r="I19" s="117"/>
    </row>
    <row r="21" ht="18.75" spans="1:9">
      <c r="A21" s="84" t="s">
        <v>538</v>
      </c>
      <c r="B21" s="84"/>
      <c r="C21" s="84"/>
      <c r="D21" s="84"/>
      <c r="E21" s="84"/>
      <c r="F21" s="84"/>
      <c r="G21" s="84"/>
      <c r="H21" s="84"/>
      <c r="I21" s="118"/>
    </row>
    <row r="22" spans="1:9">
      <c r="A22" s="61" t="s">
        <v>516</v>
      </c>
      <c r="B22" s="63" t="s">
        <v>516</v>
      </c>
      <c r="C22" s="63" t="s">
        <v>516</v>
      </c>
      <c r="D22" s="63" t="s">
        <v>539</v>
      </c>
      <c r="E22" s="63"/>
      <c r="F22" s="63"/>
      <c r="G22" s="63"/>
      <c r="H22" s="63"/>
      <c r="I22" s="63" t="s">
        <v>91</v>
      </c>
    </row>
    <row r="23" spans="1:9">
      <c r="A23" s="61"/>
      <c r="B23" s="63"/>
      <c r="C23" s="63"/>
      <c r="D23" s="63" t="s">
        <v>540</v>
      </c>
      <c r="E23" s="63" t="s">
        <v>541</v>
      </c>
      <c r="F23" s="63" t="s">
        <v>542</v>
      </c>
      <c r="G23" s="63" t="s">
        <v>543</v>
      </c>
      <c r="H23" s="63" t="s">
        <v>544</v>
      </c>
      <c r="I23" s="63"/>
    </row>
    <row r="24" spans="1:9">
      <c r="A24" s="64" t="s">
        <v>279</v>
      </c>
      <c r="B24" s="71" t="s">
        <v>545</v>
      </c>
      <c r="C24" s="71"/>
      <c r="D24" s="85">
        <v>16000</v>
      </c>
      <c r="E24" s="85">
        <v>10700</v>
      </c>
      <c r="F24" s="85">
        <v>8000</v>
      </c>
      <c r="G24" s="85">
        <v>5400</v>
      </c>
      <c r="H24" s="85">
        <v>4000</v>
      </c>
      <c r="I24" s="115" t="s">
        <v>521</v>
      </c>
    </row>
    <row r="25" spans="1:9">
      <c r="A25" s="64"/>
      <c r="B25" s="71" t="s">
        <v>546</v>
      </c>
      <c r="C25" s="71"/>
      <c r="D25" s="85">
        <v>8800</v>
      </c>
      <c r="E25" s="85">
        <v>5900</v>
      </c>
      <c r="F25" s="85">
        <v>4400</v>
      </c>
      <c r="G25" s="85">
        <v>3000</v>
      </c>
      <c r="H25" s="85">
        <v>2300</v>
      </c>
      <c r="I25" s="116"/>
    </row>
    <row r="26" spans="1:9">
      <c r="A26" s="64"/>
      <c r="B26" s="71"/>
      <c r="C26" s="71" t="s">
        <v>531</v>
      </c>
      <c r="D26" s="85">
        <v>5400</v>
      </c>
      <c r="E26" s="85">
        <v>3500</v>
      </c>
      <c r="F26" s="85">
        <v>2700</v>
      </c>
      <c r="G26" s="85">
        <v>1800</v>
      </c>
      <c r="H26" s="85">
        <v>1400</v>
      </c>
      <c r="I26" s="116"/>
    </row>
    <row r="27" spans="1:9">
      <c r="A27" s="64"/>
      <c r="B27" s="71"/>
      <c r="C27" s="71" t="s">
        <v>532</v>
      </c>
      <c r="D27" s="85">
        <v>4000</v>
      </c>
      <c r="E27" s="85">
        <v>2700</v>
      </c>
      <c r="F27" s="85">
        <v>2000</v>
      </c>
      <c r="G27" s="85">
        <v>1400</v>
      </c>
      <c r="H27" s="85">
        <v>1200</v>
      </c>
      <c r="I27" s="116"/>
    </row>
    <row r="28" spans="1:9">
      <c r="A28" s="64"/>
      <c r="B28" s="71"/>
      <c r="C28" s="71" t="s">
        <v>533</v>
      </c>
      <c r="D28" s="85">
        <v>3400</v>
      </c>
      <c r="E28" s="85">
        <v>2000</v>
      </c>
      <c r="F28" s="85">
        <v>1400</v>
      </c>
      <c r="G28" s="85">
        <v>1200</v>
      </c>
      <c r="H28" s="85">
        <v>1000</v>
      </c>
      <c r="I28" s="116"/>
    </row>
    <row r="29" spans="1:9">
      <c r="A29" s="64"/>
      <c r="B29" s="71"/>
      <c r="C29" s="71" t="s">
        <v>534</v>
      </c>
      <c r="D29" s="85">
        <v>3400</v>
      </c>
      <c r="E29" s="85">
        <v>2000</v>
      </c>
      <c r="F29" s="85">
        <v>1400</v>
      </c>
      <c r="G29" s="85">
        <v>1200</v>
      </c>
      <c r="H29" s="85">
        <v>1000</v>
      </c>
      <c r="I29" s="116"/>
    </row>
    <row r="30" spans="1:9">
      <c r="A30" s="64"/>
      <c r="B30" s="71" t="s">
        <v>547</v>
      </c>
      <c r="C30" s="71"/>
      <c r="D30" s="85">
        <v>8800</v>
      </c>
      <c r="E30" s="85">
        <v>5900</v>
      </c>
      <c r="F30" s="85">
        <v>4400</v>
      </c>
      <c r="G30" s="85">
        <v>3000</v>
      </c>
      <c r="H30" s="85">
        <v>2300</v>
      </c>
      <c r="I30" s="116"/>
    </row>
    <row r="31" spans="1:9">
      <c r="A31" s="64"/>
      <c r="B31" s="71"/>
      <c r="C31" s="71" t="s">
        <v>535</v>
      </c>
      <c r="D31" s="85">
        <v>5400</v>
      </c>
      <c r="E31" s="85">
        <v>3500</v>
      </c>
      <c r="F31" s="85">
        <v>2700</v>
      </c>
      <c r="G31" s="85">
        <v>1800</v>
      </c>
      <c r="H31" s="85">
        <v>1400</v>
      </c>
      <c r="I31" s="116"/>
    </row>
    <row r="32" spans="1:9">
      <c r="A32" s="64"/>
      <c r="B32" s="71"/>
      <c r="C32" s="71" t="s">
        <v>548</v>
      </c>
      <c r="D32" s="85">
        <v>7200</v>
      </c>
      <c r="E32" s="85">
        <v>4800</v>
      </c>
      <c r="F32" s="85">
        <v>3600</v>
      </c>
      <c r="G32" s="85">
        <v>2400</v>
      </c>
      <c r="H32" s="85">
        <v>1900</v>
      </c>
      <c r="I32" s="116"/>
    </row>
    <row r="33" spans="1:9">
      <c r="A33" s="64"/>
      <c r="B33" s="71"/>
      <c r="C33" s="71" t="s">
        <v>536</v>
      </c>
      <c r="D33" s="85">
        <v>5400</v>
      </c>
      <c r="E33" s="85">
        <v>3500</v>
      </c>
      <c r="F33" s="85">
        <v>2700</v>
      </c>
      <c r="G33" s="85">
        <v>1800</v>
      </c>
      <c r="H33" s="85">
        <v>1400</v>
      </c>
      <c r="I33" s="116"/>
    </row>
    <row r="34" spans="1:9">
      <c r="A34" s="64"/>
      <c r="B34" s="71"/>
      <c r="C34" s="71" t="s">
        <v>537</v>
      </c>
      <c r="D34" s="85">
        <v>3500</v>
      </c>
      <c r="E34" s="85">
        <v>2300</v>
      </c>
      <c r="F34" s="85">
        <v>1800</v>
      </c>
      <c r="G34" s="85">
        <v>1200</v>
      </c>
      <c r="H34" s="85">
        <v>900</v>
      </c>
      <c r="I34" s="116"/>
    </row>
    <row r="35" spans="1:9">
      <c r="A35" s="64" t="s">
        <v>528</v>
      </c>
      <c r="B35" s="71" t="s">
        <v>545</v>
      </c>
      <c r="C35" s="71"/>
      <c r="D35" s="85">
        <v>53400</v>
      </c>
      <c r="E35" s="85">
        <v>33400</v>
      </c>
      <c r="F35" s="85">
        <v>26700</v>
      </c>
      <c r="G35" s="85">
        <v>16700</v>
      </c>
      <c r="H35" s="85">
        <v>13400</v>
      </c>
      <c r="I35" s="116"/>
    </row>
    <row r="36" spans="1:9">
      <c r="A36" s="64"/>
      <c r="B36" s="71" t="s">
        <v>546</v>
      </c>
      <c r="C36" s="71"/>
      <c r="D36" s="85">
        <v>26700</v>
      </c>
      <c r="E36" s="85">
        <v>20000</v>
      </c>
      <c r="F36" s="85">
        <v>13400</v>
      </c>
      <c r="G36" s="85">
        <v>10000</v>
      </c>
      <c r="H36" s="85">
        <v>6700</v>
      </c>
      <c r="I36" s="116"/>
    </row>
    <row r="37" spans="1:9">
      <c r="A37" s="64"/>
      <c r="B37" s="71"/>
      <c r="C37" s="66" t="s">
        <v>531</v>
      </c>
      <c r="D37" s="85">
        <v>16700</v>
      </c>
      <c r="E37" s="85">
        <v>10000</v>
      </c>
      <c r="F37" s="85">
        <v>8000</v>
      </c>
      <c r="G37" s="85">
        <v>5400</v>
      </c>
      <c r="H37" s="85">
        <v>4000</v>
      </c>
      <c r="I37" s="116"/>
    </row>
    <row r="38" spans="1:9">
      <c r="A38" s="64"/>
      <c r="B38" s="71"/>
      <c r="C38" s="66" t="s">
        <v>532</v>
      </c>
      <c r="D38" s="85">
        <v>10000</v>
      </c>
      <c r="E38" s="85">
        <v>6700</v>
      </c>
      <c r="F38" s="85">
        <v>5400</v>
      </c>
      <c r="G38" s="85">
        <v>4700</v>
      </c>
      <c r="H38" s="85">
        <v>3400</v>
      </c>
      <c r="I38" s="116"/>
    </row>
    <row r="39" spans="1:9">
      <c r="A39" s="64"/>
      <c r="B39" s="71"/>
      <c r="C39" s="66" t="s">
        <v>533</v>
      </c>
      <c r="D39" s="85">
        <v>6700</v>
      </c>
      <c r="E39" s="85">
        <v>5400</v>
      </c>
      <c r="F39" s="85">
        <v>4000</v>
      </c>
      <c r="G39" s="85">
        <v>3400</v>
      </c>
      <c r="H39" s="85">
        <v>2700</v>
      </c>
      <c r="I39" s="116"/>
    </row>
    <row r="40" spans="1:9">
      <c r="A40" s="64"/>
      <c r="B40" s="71"/>
      <c r="C40" s="66" t="s">
        <v>534</v>
      </c>
      <c r="D40" s="85">
        <v>6700</v>
      </c>
      <c r="E40" s="85">
        <v>5400</v>
      </c>
      <c r="F40" s="85">
        <v>4000</v>
      </c>
      <c r="G40" s="85">
        <v>3400</v>
      </c>
      <c r="H40" s="85">
        <v>2700</v>
      </c>
      <c r="I40" s="116"/>
    </row>
    <row r="41" spans="1:9">
      <c r="A41" s="64"/>
      <c r="B41" s="71" t="s">
        <v>547</v>
      </c>
      <c r="C41" s="71"/>
      <c r="D41" s="85">
        <v>26700</v>
      </c>
      <c r="E41" s="85">
        <v>20000</v>
      </c>
      <c r="F41" s="85">
        <v>13400</v>
      </c>
      <c r="G41" s="85">
        <v>10000</v>
      </c>
      <c r="H41" s="85">
        <v>6700</v>
      </c>
      <c r="I41" s="116"/>
    </row>
    <row r="42" spans="1:9">
      <c r="A42" s="64"/>
      <c r="B42" s="71"/>
      <c r="C42" s="71" t="s">
        <v>535</v>
      </c>
      <c r="D42" s="85">
        <v>16700</v>
      </c>
      <c r="E42" s="85">
        <v>10000</v>
      </c>
      <c r="F42" s="85">
        <v>8000</v>
      </c>
      <c r="G42" s="85">
        <v>5400</v>
      </c>
      <c r="H42" s="85">
        <v>4000</v>
      </c>
      <c r="I42" s="116"/>
    </row>
    <row r="43" spans="1:9">
      <c r="A43" s="64"/>
      <c r="B43" s="71"/>
      <c r="C43" s="71" t="s">
        <v>548</v>
      </c>
      <c r="D43" s="85">
        <v>20000</v>
      </c>
      <c r="E43" s="85">
        <v>13400</v>
      </c>
      <c r="F43" s="85">
        <v>10000</v>
      </c>
      <c r="G43" s="85">
        <v>6700</v>
      </c>
      <c r="H43" s="85">
        <v>5400</v>
      </c>
      <c r="I43" s="116"/>
    </row>
    <row r="44" spans="1:9">
      <c r="A44" s="64"/>
      <c r="B44" s="71"/>
      <c r="C44" s="71" t="s">
        <v>536</v>
      </c>
      <c r="D44" s="85">
        <v>10000</v>
      </c>
      <c r="E44" s="85">
        <v>6700</v>
      </c>
      <c r="F44" s="85">
        <v>5400</v>
      </c>
      <c r="G44" s="85">
        <v>4000</v>
      </c>
      <c r="H44" s="85">
        <v>3400</v>
      </c>
      <c r="I44" s="116"/>
    </row>
    <row r="45" spans="1:9">
      <c r="A45" s="64"/>
      <c r="B45" s="71"/>
      <c r="C45" s="71" t="s">
        <v>537</v>
      </c>
      <c r="D45" s="85">
        <v>8000</v>
      </c>
      <c r="E45" s="85">
        <v>5400</v>
      </c>
      <c r="F45" s="85">
        <v>4000</v>
      </c>
      <c r="G45" s="85">
        <v>3400</v>
      </c>
      <c r="H45" s="85">
        <v>2700</v>
      </c>
      <c r="I45" s="117"/>
    </row>
    <row r="47" spans="1:6">
      <c r="A47" s="86" t="s">
        <v>549</v>
      </c>
      <c r="B47" s="87"/>
      <c r="C47" s="87"/>
      <c r="D47" s="87"/>
      <c r="E47" s="87"/>
      <c r="F47" s="88"/>
    </row>
    <row r="48" spans="1:8">
      <c r="A48" s="89" t="s">
        <v>516</v>
      </c>
      <c r="B48" s="90" t="s">
        <v>517</v>
      </c>
      <c r="C48" s="91" t="s">
        <v>518</v>
      </c>
      <c r="D48" s="91" t="s">
        <v>519</v>
      </c>
      <c r="E48" s="91" t="s">
        <v>550</v>
      </c>
      <c r="F48" s="91" t="s">
        <v>91</v>
      </c>
      <c r="H48" s="92"/>
    </row>
    <row r="49" spans="1:8">
      <c r="A49" s="93"/>
      <c r="B49" s="94"/>
      <c r="C49" s="95"/>
      <c r="D49" s="95"/>
      <c r="E49" s="95"/>
      <c r="F49" s="95"/>
      <c r="H49" s="92"/>
    </row>
    <row r="50" ht="22.5" spans="1:8">
      <c r="A50" s="96" t="s">
        <v>279</v>
      </c>
      <c r="B50" s="97" t="s">
        <v>551</v>
      </c>
      <c r="C50" s="98" t="s">
        <v>530</v>
      </c>
      <c r="D50" s="75">
        <v>60000</v>
      </c>
      <c r="E50" s="78">
        <v>100000</v>
      </c>
      <c r="F50" s="99" t="s">
        <v>552</v>
      </c>
      <c r="H50" s="92"/>
    </row>
    <row r="51" ht="22.5" spans="1:8">
      <c r="A51" s="100"/>
      <c r="B51" s="97" t="s">
        <v>553</v>
      </c>
      <c r="C51" s="98" t="s">
        <v>530</v>
      </c>
      <c r="D51" s="77"/>
      <c r="E51" s="80"/>
      <c r="F51" s="101"/>
      <c r="H51" s="102"/>
    </row>
    <row r="52" ht="22.5" spans="1:6">
      <c r="A52" s="100"/>
      <c r="B52" s="97" t="s">
        <v>554</v>
      </c>
      <c r="C52" s="98" t="s">
        <v>530</v>
      </c>
      <c r="D52" s="81"/>
      <c r="E52" s="82"/>
      <c r="F52" s="101"/>
    </row>
    <row r="53" ht="22.5" spans="1:6">
      <c r="A53" s="100"/>
      <c r="B53" s="97" t="s">
        <v>555</v>
      </c>
      <c r="C53" s="98" t="s">
        <v>530</v>
      </c>
      <c r="D53" s="103">
        <v>20000</v>
      </c>
      <c r="E53" s="104">
        <v>34000</v>
      </c>
      <c r="F53" s="101"/>
    </row>
    <row r="54" ht="22.5" spans="1:6">
      <c r="A54" s="100"/>
      <c r="B54" s="97" t="s">
        <v>526</v>
      </c>
      <c r="C54" s="98" t="s">
        <v>530</v>
      </c>
      <c r="D54" s="103">
        <v>20000</v>
      </c>
      <c r="E54" s="104">
        <v>34000</v>
      </c>
      <c r="F54" s="101"/>
    </row>
    <row r="55" ht="22.5" spans="1:6">
      <c r="A55" s="100"/>
      <c r="B55" s="97" t="s">
        <v>556</v>
      </c>
      <c r="C55" s="98" t="s">
        <v>530</v>
      </c>
      <c r="D55" s="103">
        <v>17000</v>
      </c>
      <c r="E55" s="104">
        <v>27000</v>
      </c>
      <c r="F55" s="101"/>
    </row>
    <row r="56" ht="22.5" spans="1:6">
      <c r="A56" s="105"/>
      <c r="B56" s="97" t="s">
        <v>557</v>
      </c>
      <c r="C56" s="98" t="s">
        <v>530</v>
      </c>
      <c r="D56" s="103">
        <v>10000</v>
      </c>
      <c r="E56" s="104">
        <v>17000</v>
      </c>
      <c r="F56" s="106"/>
    </row>
    <row r="60" spans="1:5">
      <c r="A60" s="107" t="s">
        <v>558</v>
      </c>
      <c r="B60" s="108"/>
      <c r="C60" s="108"/>
      <c r="D60" s="108"/>
      <c r="E60" s="109"/>
    </row>
    <row r="61" ht="14.25" spans="1:5">
      <c r="A61" s="110" t="s">
        <v>559</v>
      </c>
      <c r="B61" s="110"/>
      <c r="C61" s="110"/>
      <c r="D61" s="110"/>
      <c r="E61" s="110"/>
    </row>
    <row r="62" ht="159.75" customHeight="1" spans="1:5">
      <c r="A62" s="111" t="s">
        <v>560</v>
      </c>
      <c r="B62" s="112"/>
      <c r="C62" s="112"/>
      <c r="D62" s="112"/>
      <c r="E62" s="113"/>
    </row>
    <row r="63" spans="1:5">
      <c r="A63" s="110" t="s">
        <v>561</v>
      </c>
      <c r="B63" s="110"/>
      <c r="C63" s="110"/>
      <c r="D63" s="110"/>
      <c r="E63" s="110"/>
    </row>
    <row r="64" ht="67.5" customHeight="1" spans="1:5">
      <c r="A64" s="114" t="s">
        <v>562</v>
      </c>
      <c r="B64" s="114"/>
      <c r="C64" s="114"/>
      <c r="D64" s="114"/>
      <c r="E64" s="114"/>
    </row>
    <row r="66" ht="31.5" spans="1:1">
      <c r="A66" s="58" t="s">
        <v>563</v>
      </c>
    </row>
    <row r="67" spans="1:13">
      <c r="A67" s="119" t="s">
        <v>564</v>
      </c>
      <c r="B67" s="120"/>
      <c r="C67" s="120"/>
      <c r="D67" s="120"/>
      <c r="E67" s="120"/>
      <c r="F67" s="120"/>
      <c r="G67" s="120"/>
      <c r="H67" s="120"/>
      <c r="I67" s="120"/>
      <c r="J67" s="120"/>
      <c r="K67" s="120"/>
      <c r="L67" s="120"/>
      <c r="M67" s="120"/>
    </row>
    <row r="68" spans="1:13">
      <c r="A68" s="120"/>
      <c r="B68" s="120"/>
      <c r="C68" s="120"/>
      <c r="D68" s="120"/>
      <c r="E68" s="120"/>
      <c r="F68" s="120"/>
      <c r="G68" s="120"/>
      <c r="H68" s="120"/>
      <c r="I68" s="120"/>
      <c r="J68" s="120"/>
      <c r="K68" s="120"/>
      <c r="L68" s="120"/>
      <c r="M68" s="120"/>
    </row>
    <row r="69" spans="1:13">
      <c r="A69" s="120"/>
      <c r="B69" s="120"/>
      <c r="C69" s="120"/>
      <c r="D69" s="120"/>
      <c r="E69" s="120"/>
      <c r="F69" s="120"/>
      <c r="G69" s="120"/>
      <c r="H69" s="120"/>
      <c r="I69" s="120"/>
      <c r="J69" s="120"/>
      <c r="K69" s="120"/>
      <c r="L69" s="120"/>
      <c r="M69" s="120"/>
    </row>
  </sheetData>
  <mergeCells count="43">
    <mergeCell ref="A2:I2"/>
    <mergeCell ref="A21:I21"/>
    <mergeCell ref="A47:F47"/>
    <mergeCell ref="A60:E60"/>
    <mergeCell ref="A61:E61"/>
    <mergeCell ref="A62:E62"/>
    <mergeCell ref="A63:E63"/>
    <mergeCell ref="A64:E64"/>
    <mergeCell ref="A3:A4"/>
    <mergeCell ref="A5:A11"/>
    <mergeCell ref="A12:A19"/>
    <mergeCell ref="A22:A23"/>
    <mergeCell ref="A24:A34"/>
    <mergeCell ref="A35:A45"/>
    <mergeCell ref="A48:A49"/>
    <mergeCell ref="A50:A56"/>
    <mergeCell ref="B3:B4"/>
    <mergeCell ref="B48:B49"/>
    <mergeCell ref="C3:C4"/>
    <mergeCell ref="C48:C49"/>
    <mergeCell ref="D5:D11"/>
    <mergeCell ref="D12:D19"/>
    <mergeCell ref="D48:D49"/>
    <mergeCell ref="D50:D52"/>
    <mergeCell ref="E5:E8"/>
    <mergeCell ref="E9:E11"/>
    <mergeCell ref="E13:E19"/>
    <mergeCell ref="E48:E49"/>
    <mergeCell ref="E50:E52"/>
    <mergeCell ref="F5:F8"/>
    <mergeCell ref="F10:F11"/>
    <mergeCell ref="F13:F16"/>
    <mergeCell ref="F17:F19"/>
    <mergeCell ref="F48:F49"/>
    <mergeCell ref="F50:F56"/>
    <mergeCell ref="G5:G8"/>
    <mergeCell ref="G13:G16"/>
    <mergeCell ref="G18:G19"/>
    <mergeCell ref="I3:I4"/>
    <mergeCell ref="I5:I19"/>
    <mergeCell ref="I24:I45"/>
    <mergeCell ref="D3:H4"/>
    <mergeCell ref="A67:M69"/>
  </mergeCells>
  <pageMargins left="0.699305555555556" right="0.699305555555556"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K129"/>
  <sheetViews>
    <sheetView workbookViewId="0">
      <selection activeCell="M1" sqref="M1"/>
    </sheetView>
  </sheetViews>
  <sheetFormatPr defaultColWidth="9" defaultRowHeight="13.5"/>
  <cols>
    <col min="1" max="1" width="15.125" customWidth="1"/>
    <col min="3" max="3" width="18.875" customWidth="1"/>
  </cols>
  <sheetData>
    <row r="1" s="1" customFormat="1" ht="76.5" customHeight="1" spans="1:11">
      <c r="A1" s="2" t="s">
        <v>565</v>
      </c>
      <c r="B1" s="3"/>
      <c r="C1" s="3"/>
      <c r="D1" s="3"/>
      <c r="E1" s="3"/>
      <c r="F1" s="3"/>
      <c r="G1" s="3"/>
      <c r="H1" s="3"/>
      <c r="I1" s="3"/>
      <c r="J1" s="3"/>
      <c r="K1" s="30"/>
    </row>
    <row r="2" ht="14.25" customHeight="1" spans="1:11">
      <c r="A2" s="4" t="s">
        <v>566</v>
      </c>
      <c r="B2" s="4" t="s">
        <v>567</v>
      </c>
      <c r="C2" s="4" t="s">
        <v>568</v>
      </c>
      <c r="D2" s="4" t="s">
        <v>569</v>
      </c>
      <c r="E2" s="5" t="s">
        <v>570</v>
      </c>
      <c r="F2" s="6"/>
      <c r="G2" s="5" t="s">
        <v>571</v>
      </c>
      <c r="H2" s="6"/>
      <c r="I2" s="31" t="s">
        <v>572</v>
      </c>
      <c r="J2" s="32"/>
      <c r="K2" s="33" t="s">
        <v>573</v>
      </c>
    </row>
    <row r="3" ht="14.25" spans="1:11">
      <c r="A3" s="7"/>
      <c r="B3" s="7"/>
      <c r="C3" s="7"/>
      <c r="D3" s="7"/>
      <c r="E3" s="4" t="s">
        <v>574</v>
      </c>
      <c r="F3" s="4" t="s">
        <v>575</v>
      </c>
      <c r="G3" s="8" t="s">
        <v>576</v>
      </c>
      <c r="H3" s="8" t="s">
        <v>577</v>
      </c>
      <c r="I3" s="8" t="s">
        <v>576</v>
      </c>
      <c r="J3" s="8" t="s">
        <v>577</v>
      </c>
      <c r="K3" s="34"/>
    </row>
    <row r="4" ht="23.25" spans="1:11">
      <c r="A4" s="9" t="s">
        <v>578</v>
      </c>
      <c r="B4" s="10">
        <v>101001</v>
      </c>
      <c r="C4" s="10" t="s">
        <v>579</v>
      </c>
      <c r="D4" s="10" t="s">
        <v>580</v>
      </c>
      <c r="E4" s="10">
        <v>27000</v>
      </c>
      <c r="F4" s="10">
        <v>11000</v>
      </c>
      <c r="G4" s="11">
        <f>ROUND(SUM(E4:E16)*0.9/10000,0)*10000</f>
        <v>140000</v>
      </c>
      <c r="H4" s="11">
        <f>ROUND(SUM(F4:F16)*0.9/10000,0)*10000</f>
        <v>60000</v>
      </c>
      <c r="I4" s="35">
        <f>E4*0.7</f>
        <v>18900</v>
      </c>
      <c r="J4" s="35">
        <f>F4*0.7</f>
        <v>7700</v>
      </c>
      <c r="K4" s="36">
        <v>39809</v>
      </c>
    </row>
    <row r="5" ht="15" spans="1:11">
      <c r="A5" s="12"/>
      <c r="B5" s="10">
        <v>101002</v>
      </c>
      <c r="C5" s="13" t="s">
        <v>581</v>
      </c>
      <c r="D5" s="10" t="s">
        <v>582</v>
      </c>
      <c r="E5" s="10">
        <v>14000</v>
      </c>
      <c r="F5" s="10">
        <v>5600</v>
      </c>
      <c r="G5" s="14"/>
      <c r="H5" s="14"/>
      <c r="I5" s="35">
        <f t="shared" ref="I5:J20" si="0">E5*0.7</f>
        <v>9800</v>
      </c>
      <c r="J5" s="35">
        <f t="shared" si="0"/>
        <v>3920</v>
      </c>
      <c r="K5" s="36">
        <v>40617</v>
      </c>
    </row>
    <row r="6" ht="22.5" spans="1:11">
      <c r="A6" s="12"/>
      <c r="B6" s="10">
        <v>101003</v>
      </c>
      <c r="C6" s="10" t="s">
        <v>583</v>
      </c>
      <c r="D6" s="10" t="s">
        <v>584</v>
      </c>
      <c r="E6" s="10">
        <v>7000</v>
      </c>
      <c r="F6" s="10">
        <v>3500</v>
      </c>
      <c r="G6" s="14"/>
      <c r="H6" s="14"/>
      <c r="I6" s="35">
        <f t="shared" si="0"/>
        <v>4900</v>
      </c>
      <c r="J6" s="35">
        <f t="shared" si="0"/>
        <v>2450</v>
      </c>
      <c r="K6" s="36">
        <v>40858</v>
      </c>
    </row>
    <row r="7" ht="22.5" spans="1:11">
      <c r="A7" s="12"/>
      <c r="B7" s="10">
        <v>101004</v>
      </c>
      <c r="C7" s="10" t="s">
        <v>585</v>
      </c>
      <c r="D7" s="10" t="s">
        <v>586</v>
      </c>
      <c r="E7" s="10">
        <v>12600</v>
      </c>
      <c r="F7" s="10">
        <v>4900</v>
      </c>
      <c r="G7" s="14"/>
      <c r="H7" s="14"/>
      <c r="I7" s="35">
        <f t="shared" si="0"/>
        <v>8820</v>
      </c>
      <c r="J7" s="35">
        <f t="shared" si="0"/>
        <v>3430</v>
      </c>
      <c r="K7" s="36">
        <v>39862</v>
      </c>
    </row>
    <row r="8" ht="22.5" spans="1:11">
      <c r="A8" s="12"/>
      <c r="B8" s="10">
        <v>101005</v>
      </c>
      <c r="C8" s="13" t="s">
        <v>587</v>
      </c>
      <c r="D8" s="10" t="s">
        <v>580</v>
      </c>
      <c r="E8" s="10">
        <v>8400</v>
      </c>
      <c r="F8" s="10">
        <v>3500</v>
      </c>
      <c r="G8" s="14"/>
      <c r="H8" s="14"/>
      <c r="I8" s="35">
        <f t="shared" si="0"/>
        <v>5880</v>
      </c>
      <c r="J8" s="35">
        <f t="shared" si="0"/>
        <v>2450</v>
      </c>
      <c r="K8" s="36">
        <v>39504</v>
      </c>
    </row>
    <row r="9" ht="22.5" spans="1:11">
      <c r="A9" s="12"/>
      <c r="B9" s="10">
        <v>101006</v>
      </c>
      <c r="C9" s="10" t="s">
        <v>588</v>
      </c>
      <c r="D9" s="10" t="s">
        <v>589</v>
      </c>
      <c r="E9" s="10">
        <v>8400</v>
      </c>
      <c r="F9" s="10">
        <v>0</v>
      </c>
      <c r="G9" s="14"/>
      <c r="H9" s="14"/>
      <c r="I9" s="35">
        <f t="shared" si="0"/>
        <v>5880</v>
      </c>
      <c r="J9" s="35">
        <f t="shared" si="0"/>
        <v>0</v>
      </c>
      <c r="K9" s="36">
        <v>39876</v>
      </c>
    </row>
    <row r="10" ht="22.5" spans="1:11">
      <c r="A10" s="12"/>
      <c r="B10" s="10">
        <v>101007</v>
      </c>
      <c r="C10" s="10" t="s">
        <v>590</v>
      </c>
      <c r="D10" s="10" t="s">
        <v>584</v>
      </c>
      <c r="E10" s="10">
        <v>8400</v>
      </c>
      <c r="F10" s="10">
        <v>3500</v>
      </c>
      <c r="G10" s="14"/>
      <c r="H10" s="14"/>
      <c r="I10" s="35">
        <f t="shared" si="0"/>
        <v>5880</v>
      </c>
      <c r="J10" s="35">
        <f t="shared" si="0"/>
        <v>2450</v>
      </c>
      <c r="K10" s="36">
        <v>39884</v>
      </c>
    </row>
    <row r="11" ht="22.5" spans="1:11">
      <c r="A11" s="12"/>
      <c r="B11" s="10">
        <v>101008</v>
      </c>
      <c r="C11" s="10" t="s">
        <v>591</v>
      </c>
      <c r="D11" s="10" t="s">
        <v>580</v>
      </c>
      <c r="E11" s="10">
        <v>11600</v>
      </c>
      <c r="F11" s="10">
        <v>3500</v>
      </c>
      <c r="G11" s="14"/>
      <c r="H11" s="14"/>
      <c r="I11" s="35">
        <f t="shared" si="0"/>
        <v>8120</v>
      </c>
      <c r="J11" s="35">
        <f t="shared" si="0"/>
        <v>2450</v>
      </c>
      <c r="K11" s="36">
        <v>39897</v>
      </c>
    </row>
    <row r="12" ht="22.5" spans="1:11">
      <c r="A12" s="12"/>
      <c r="B12" s="10">
        <v>101009</v>
      </c>
      <c r="C12" s="13" t="s">
        <v>592</v>
      </c>
      <c r="D12" s="10" t="s">
        <v>580</v>
      </c>
      <c r="E12" s="10">
        <v>16800</v>
      </c>
      <c r="F12" s="10">
        <v>7000</v>
      </c>
      <c r="G12" s="14"/>
      <c r="H12" s="14"/>
      <c r="I12" s="35">
        <f t="shared" si="0"/>
        <v>11760</v>
      </c>
      <c r="J12" s="35">
        <f t="shared" si="0"/>
        <v>4900</v>
      </c>
      <c r="K12" s="36">
        <v>40133</v>
      </c>
    </row>
    <row r="13" ht="15" spans="1:11">
      <c r="A13" s="12"/>
      <c r="B13" s="10">
        <v>101010</v>
      </c>
      <c r="C13" s="10" t="s">
        <v>593</v>
      </c>
      <c r="D13" s="10" t="s">
        <v>594</v>
      </c>
      <c r="E13" s="10">
        <v>8400</v>
      </c>
      <c r="F13" s="10">
        <v>4200</v>
      </c>
      <c r="G13" s="14"/>
      <c r="H13" s="14"/>
      <c r="I13" s="35">
        <f t="shared" si="0"/>
        <v>5880</v>
      </c>
      <c r="J13" s="35">
        <f t="shared" si="0"/>
        <v>2940</v>
      </c>
      <c r="K13" s="36">
        <v>42047</v>
      </c>
    </row>
    <row r="14" ht="15" spans="1:11">
      <c r="A14" s="12"/>
      <c r="B14" s="10">
        <v>101011</v>
      </c>
      <c r="C14" s="10" t="s">
        <v>595</v>
      </c>
      <c r="D14" s="10" t="s">
        <v>580</v>
      </c>
      <c r="E14" s="10">
        <v>14000</v>
      </c>
      <c r="F14" s="10">
        <v>10500</v>
      </c>
      <c r="G14" s="14"/>
      <c r="H14" s="14"/>
      <c r="I14" s="35">
        <f t="shared" si="0"/>
        <v>9800</v>
      </c>
      <c r="J14" s="35">
        <f t="shared" si="0"/>
        <v>7350</v>
      </c>
      <c r="K14" s="36">
        <v>42219</v>
      </c>
    </row>
    <row r="15" ht="45.75" customHeight="1" spans="1:11">
      <c r="A15" s="12"/>
      <c r="B15" s="10">
        <v>101012</v>
      </c>
      <c r="C15" s="10" t="s">
        <v>596</v>
      </c>
      <c r="D15" s="10" t="s">
        <v>597</v>
      </c>
      <c r="E15" s="10">
        <v>14000</v>
      </c>
      <c r="F15" s="10">
        <v>7000</v>
      </c>
      <c r="G15" s="14"/>
      <c r="H15" s="14"/>
      <c r="I15" s="35">
        <f t="shared" si="0"/>
        <v>9800</v>
      </c>
      <c r="J15" s="35">
        <f t="shared" si="0"/>
        <v>4900</v>
      </c>
      <c r="K15" s="37">
        <v>42606</v>
      </c>
    </row>
    <row r="16" spans="1:11">
      <c r="A16" s="15"/>
      <c r="B16" s="10">
        <v>101013</v>
      </c>
      <c r="C16" s="10" t="s">
        <v>598</v>
      </c>
      <c r="D16" s="10">
        <v>1999</v>
      </c>
      <c r="E16" s="10">
        <v>10500</v>
      </c>
      <c r="F16" s="10">
        <v>4200</v>
      </c>
      <c r="G16" s="16"/>
      <c r="H16" s="16"/>
      <c r="I16" s="35">
        <f t="shared" si="0"/>
        <v>7350</v>
      </c>
      <c r="J16" s="35">
        <f t="shared" si="0"/>
        <v>2940</v>
      </c>
      <c r="K16" s="37">
        <v>42606</v>
      </c>
    </row>
    <row r="17" ht="23.25" spans="1:11">
      <c r="A17" s="17" t="s">
        <v>599</v>
      </c>
      <c r="B17" s="10">
        <v>102001</v>
      </c>
      <c r="C17" s="10" t="s">
        <v>600</v>
      </c>
      <c r="D17" s="10" t="s">
        <v>580</v>
      </c>
      <c r="E17" s="10">
        <v>25200</v>
      </c>
      <c r="F17" s="10">
        <v>12600</v>
      </c>
      <c r="G17" s="18">
        <f>ROUND(SUM(E17:E23)*0.9/10000,0)*10000</f>
        <v>170000</v>
      </c>
      <c r="H17" s="18">
        <f>ROUND(SUM(F17:F23)*0.9/10000,0)*10000</f>
        <v>50000</v>
      </c>
      <c r="I17" s="35">
        <f t="shared" si="0"/>
        <v>17640</v>
      </c>
      <c r="J17" s="35">
        <f t="shared" si="0"/>
        <v>8820</v>
      </c>
      <c r="K17" s="36">
        <v>39881</v>
      </c>
    </row>
    <row r="18" ht="22.5" spans="1:11">
      <c r="A18" s="19"/>
      <c r="B18" s="10">
        <v>102002</v>
      </c>
      <c r="C18" s="10" t="s">
        <v>601</v>
      </c>
      <c r="D18" s="10" t="s">
        <v>580</v>
      </c>
      <c r="E18" s="10">
        <v>7000</v>
      </c>
      <c r="F18" s="10">
        <v>2500</v>
      </c>
      <c r="G18" s="20"/>
      <c r="H18" s="20"/>
      <c r="I18" s="35">
        <f t="shared" si="0"/>
        <v>4900</v>
      </c>
      <c r="J18" s="35">
        <f t="shared" si="0"/>
        <v>1750</v>
      </c>
      <c r="K18" s="36">
        <v>39862</v>
      </c>
    </row>
    <row r="19" ht="22.5" spans="1:11">
      <c r="A19" s="19"/>
      <c r="B19" s="10">
        <v>102003</v>
      </c>
      <c r="C19" s="10" t="s">
        <v>602</v>
      </c>
      <c r="D19" s="10" t="s">
        <v>589</v>
      </c>
      <c r="E19" s="10">
        <v>7000</v>
      </c>
      <c r="F19" s="10">
        <v>3500</v>
      </c>
      <c r="G19" s="20"/>
      <c r="H19" s="20"/>
      <c r="I19" s="35">
        <f t="shared" si="0"/>
        <v>4900</v>
      </c>
      <c r="J19" s="35">
        <f t="shared" si="0"/>
        <v>2450</v>
      </c>
      <c r="K19" s="36">
        <v>40674</v>
      </c>
    </row>
    <row r="20" ht="22.5" spans="1:11">
      <c r="A20" s="19"/>
      <c r="B20" s="10">
        <v>102005</v>
      </c>
      <c r="C20" s="10" t="s">
        <v>603</v>
      </c>
      <c r="D20" s="10" t="s">
        <v>584</v>
      </c>
      <c r="E20" s="10">
        <v>100800</v>
      </c>
      <c r="F20" s="10">
        <v>21000</v>
      </c>
      <c r="G20" s="20"/>
      <c r="H20" s="20"/>
      <c r="I20" s="35">
        <f t="shared" si="0"/>
        <v>70560</v>
      </c>
      <c r="J20" s="35">
        <f t="shared" si="0"/>
        <v>14700</v>
      </c>
      <c r="K20" s="36">
        <v>39855</v>
      </c>
    </row>
    <row r="21" ht="22.5" spans="1:11">
      <c r="A21" s="19"/>
      <c r="B21" s="10">
        <v>102006</v>
      </c>
      <c r="C21" s="10" t="s">
        <v>604</v>
      </c>
      <c r="D21" s="10" t="s">
        <v>580</v>
      </c>
      <c r="E21" s="10">
        <v>13700</v>
      </c>
      <c r="F21" s="10">
        <v>5000</v>
      </c>
      <c r="G21" s="20"/>
      <c r="H21" s="20"/>
      <c r="I21" s="35">
        <f t="shared" ref="I21:J84" si="1">E21*0.7</f>
        <v>9590</v>
      </c>
      <c r="J21" s="35">
        <f t="shared" si="1"/>
        <v>3500</v>
      </c>
      <c r="K21" s="36">
        <v>41905</v>
      </c>
    </row>
    <row r="22" ht="22.5" spans="1:11">
      <c r="A22" s="19"/>
      <c r="B22" s="10">
        <v>102007</v>
      </c>
      <c r="C22" s="13" t="s">
        <v>605</v>
      </c>
      <c r="D22" s="10" t="s">
        <v>580</v>
      </c>
      <c r="E22" s="10">
        <v>8400</v>
      </c>
      <c r="F22" s="10">
        <v>3500</v>
      </c>
      <c r="G22" s="20"/>
      <c r="H22" s="20"/>
      <c r="I22" s="35">
        <f t="shared" si="1"/>
        <v>5880</v>
      </c>
      <c r="J22" s="35">
        <f t="shared" si="1"/>
        <v>2450</v>
      </c>
      <c r="K22" s="36">
        <v>39862</v>
      </c>
    </row>
    <row r="23" ht="15" spans="1:11">
      <c r="A23" s="19"/>
      <c r="B23" s="10">
        <v>102009</v>
      </c>
      <c r="C23" s="10" t="s">
        <v>606</v>
      </c>
      <c r="D23" s="10" t="s">
        <v>607</v>
      </c>
      <c r="E23" s="10">
        <v>25200</v>
      </c>
      <c r="F23" s="10">
        <v>7000</v>
      </c>
      <c r="G23" s="21"/>
      <c r="H23" s="21"/>
      <c r="I23" s="35">
        <f t="shared" si="1"/>
        <v>17640</v>
      </c>
      <c r="J23" s="35">
        <f t="shared" si="1"/>
        <v>4900</v>
      </c>
      <c r="K23" s="36">
        <v>41569</v>
      </c>
    </row>
    <row r="24" ht="22.5" spans="1:11">
      <c r="A24" s="19"/>
      <c r="B24" s="10">
        <v>102008</v>
      </c>
      <c r="C24" s="13" t="s">
        <v>608</v>
      </c>
      <c r="D24" s="10" t="s">
        <v>609</v>
      </c>
      <c r="E24" s="10">
        <v>75600</v>
      </c>
      <c r="F24" s="10">
        <v>15800</v>
      </c>
      <c r="G24" s="18">
        <f>ROUND(SUM(E24:E31)*0.9/10000,0)*10000</f>
        <v>150000</v>
      </c>
      <c r="H24" s="18">
        <f>ROUND(SUM(F24:F31)*0.9/10000,0)*10000</f>
        <v>50000</v>
      </c>
      <c r="I24" s="35">
        <f t="shared" si="1"/>
        <v>52920</v>
      </c>
      <c r="J24" s="35">
        <f t="shared" si="1"/>
        <v>11060</v>
      </c>
      <c r="K24" s="36">
        <v>39876</v>
      </c>
    </row>
    <row r="25" ht="23.25" spans="1:11">
      <c r="A25" s="19"/>
      <c r="B25" s="10">
        <v>102010</v>
      </c>
      <c r="C25" s="10" t="s">
        <v>610</v>
      </c>
      <c r="D25" s="10" t="s">
        <v>580</v>
      </c>
      <c r="E25" s="10">
        <v>17500</v>
      </c>
      <c r="F25" s="10">
        <v>7400</v>
      </c>
      <c r="G25" s="20"/>
      <c r="H25" s="20"/>
      <c r="I25" s="35">
        <f t="shared" si="1"/>
        <v>12250</v>
      </c>
      <c r="J25" s="35">
        <f t="shared" si="1"/>
        <v>5180</v>
      </c>
      <c r="K25" s="36">
        <v>39504</v>
      </c>
    </row>
    <row r="26" ht="23.25" spans="1:11">
      <c r="A26" s="19"/>
      <c r="B26" s="10">
        <v>102036</v>
      </c>
      <c r="C26" s="10" t="s">
        <v>611</v>
      </c>
      <c r="D26" s="10" t="s">
        <v>612</v>
      </c>
      <c r="E26" s="10">
        <v>0</v>
      </c>
      <c r="F26" s="10">
        <v>0</v>
      </c>
      <c r="G26" s="20"/>
      <c r="H26" s="20"/>
      <c r="I26" s="35">
        <f t="shared" si="1"/>
        <v>0</v>
      </c>
      <c r="J26" s="35">
        <f t="shared" si="1"/>
        <v>0</v>
      </c>
      <c r="K26" s="38"/>
    </row>
    <row r="27" ht="22.5" spans="1:11">
      <c r="A27" s="19"/>
      <c r="B27" s="10">
        <v>102011</v>
      </c>
      <c r="C27" s="13" t="s">
        <v>613</v>
      </c>
      <c r="D27" s="10" t="s">
        <v>580</v>
      </c>
      <c r="E27" s="10">
        <v>13300</v>
      </c>
      <c r="F27" s="10">
        <v>3500</v>
      </c>
      <c r="G27" s="20"/>
      <c r="H27" s="20"/>
      <c r="I27" s="35">
        <f t="shared" si="1"/>
        <v>9310</v>
      </c>
      <c r="J27" s="35">
        <f t="shared" si="1"/>
        <v>2450</v>
      </c>
      <c r="K27" s="36">
        <v>39876</v>
      </c>
    </row>
    <row r="28" ht="22.5" spans="1:11">
      <c r="A28" s="19"/>
      <c r="B28" s="10">
        <v>102012</v>
      </c>
      <c r="C28" s="13" t="s">
        <v>614</v>
      </c>
      <c r="D28" s="10" t="s">
        <v>580</v>
      </c>
      <c r="E28" s="10">
        <v>11200</v>
      </c>
      <c r="F28" s="10">
        <v>3500</v>
      </c>
      <c r="G28" s="20"/>
      <c r="H28" s="20"/>
      <c r="I28" s="35">
        <f t="shared" si="1"/>
        <v>7840</v>
      </c>
      <c r="J28" s="35">
        <f t="shared" si="1"/>
        <v>2450</v>
      </c>
      <c r="K28" s="36">
        <v>40998</v>
      </c>
    </row>
    <row r="29" ht="22.5" spans="1:11">
      <c r="A29" s="19"/>
      <c r="B29" s="10">
        <v>102013</v>
      </c>
      <c r="C29" s="13" t="s">
        <v>615</v>
      </c>
      <c r="D29" s="10" t="s">
        <v>584</v>
      </c>
      <c r="E29" s="10">
        <v>12600</v>
      </c>
      <c r="F29" s="10">
        <v>4200</v>
      </c>
      <c r="G29" s="20"/>
      <c r="H29" s="20"/>
      <c r="I29" s="35">
        <f t="shared" si="1"/>
        <v>8820</v>
      </c>
      <c r="J29" s="35">
        <f t="shared" si="1"/>
        <v>2940</v>
      </c>
      <c r="K29" s="36">
        <v>39890</v>
      </c>
    </row>
    <row r="30" ht="22.5" spans="1:11">
      <c r="A30" s="19"/>
      <c r="B30" s="10">
        <v>102014</v>
      </c>
      <c r="C30" s="13" t="s">
        <v>616</v>
      </c>
      <c r="D30" s="10" t="s">
        <v>617</v>
      </c>
      <c r="E30" s="10">
        <v>23800</v>
      </c>
      <c r="F30" s="10">
        <v>14700</v>
      </c>
      <c r="G30" s="20"/>
      <c r="H30" s="20"/>
      <c r="I30" s="35">
        <f t="shared" si="1"/>
        <v>16660</v>
      </c>
      <c r="J30" s="35">
        <f t="shared" si="1"/>
        <v>10290</v>
      </c>
      <c r="K30" s="36">
        <v>39890</v>
      </c>
    </row>
    <row r="31" ht="22.5" spans="1:11">
      <c r="A31" s="19"/>
      <c r="B31" s="10">
        <v>102015</v>
      </c>
      <c r="C31" s="10" t="s">
        <v>618</v>
      </c>
      <c r="D31" s="10" t="s">
        <v>619</v>
      </c>
      <c r="E31" s="10">
        <v>9200</v>
      </c>
      <c r="F31" s="10">
        <v>2800</v>
      </c>
      <c r="G31" s="21"/>
      <c r="H31" s="21"/>
      <c r="I31" s="35">
        <f t="shared" si="1"/>
        <v>6440</v>
      </c>
      <c r="J31" s="35">
        <f t="shared" si="1"/>
        <v>1960</v>
      </c>
      <c r="K31" s="36">
        <v>39862</v>
      </c>
    </row>
    <row r="32" ht="22.5" spans="1:11">
      <c r="A32" s="19"/>
      <c r="B32" s="10">
        <v>102016</v>
      </c>
      <c r="C32" s="13" t="s">
        <v>620</v>
      </c>
      <c r="D32" s="10" t="s">
        <v>621</v>
      </c>
      <c r="E32" s="10">
        <v>49000</v>
      </c>
      <c r="F32" s="10">
        <v>35000</v>
      </c>
      <c r="G32" s="18">
        <f>ROUND(SUM(E32:E37)*0.9/10000,0)*10000</f>
        <v>170000</v>
      </c>
      <c r="H32" s="18">
        <f>ROUND(SUM(F32:F37)*0.9/10000,0)*10000</f>
        <v>80000</v>
      </c>
      <c r="I32" s="35">
        <f t="shared" si="1"/>
        <v>34300</v>
      </c>
      <c r="J32" s="35">
        <f t="shared" si="1"/>
        <v>24500</v>
      </c>
      <c r="K32" s="39">
        <v>41732</v>
      </c>
    </row>
    <row r="33" ht="22.5" spans="1:11">
      <c r="A33" s="19"/>
      <c r="B33" s="10">
        <v>102017</v>
      </c>
      <c r="C33" s="10" t="s">
        <v>622</v>
      </c>
      <c r="D33" s="10" t="s">
        <v>623</v>
      </c>
      <c r="E33" s="10">
        <v>23500</v>
      </c>
      <c r="F33" s="10">
        <v>9800</v>
      </c>
      <c r="G33" s="20"/>
      <c r="H33" s="20"/>
      <c r="I33" s="35">
        <f t="shared" si="1"/>
        <v>16450</v>
      </c>
      <c r="J33" s="35">
        <f t="shared" si="1"/>
        <v>6860</v>
      </c>
      <c r="K33" s="36">
        <v>39871</v>
      </c>
    </row>
    <row r="34" ht="22.5" spans="1:11">
      <c r="A34" s="19"/>
      <c r="B34" s="10">
        <v>102018</v>
      </c>
      <c r="C34" s="10" t="s">
        <v>624</v>
      </c>
      <c r="D34" s="10" t="s">
        <v>625</v>
      </c>
      <c r="E34" s="10">
        <v>8400</v>
      </c>
      <c r="F34" s="10">
        <v>3500</v>
      </c>
      <c r="G34" s="20"/>
      <c r="H34" s="20"/>
      <c r="I34" s="35">
        <f t="shared" si="1"/>
        <v>5880</v>
      </c>
      <c r="J34" s="35">
        <f t="shared" si="1"/>
        <v>2450</v>
      </c>
      <c r="K34" s="36">
        <v>39871</v>
      </c>
    </row>
    <row r="35" ht="15" spans="1:11">
      <c r="A35" s="19"/>
      <c r="B35" s="10">
        <v>102019</v>
      </c>
      <c r="C35" s="13" t="s">
        <v>626</v>
      </c>
      <c r="D35" s="10" t="s">
        <v>584</v>
      </c>
      <c r="E35" s="10">
        <v>21000</v>
      </c>
      <c r="F35" s="10">
        <v>7000</v>
      </c>
      <c r="G35" s="20"/>
      <c r="H35" s="20"/>
      <c r="I35" s="35">
        <f t="shared" si="1"/>
        <v>14700</v>
      </c>
      <c r="J35" s="35">
        <f t="shared" si="1"/>
        <v>4900</v>
      </c>
      <c r="K35" s="36">
        <v>40688</v>
      </c>
    </row>
    <row r="36" spans="1:11">
      <c r="A36" s="19"/>
      <c r="B36" s="10">
        <v>102031</v>
      </c>
      <c r="C36" s="10" t="s">
        <v>627</v>
      </c>
      <c r="D36" s="10" t="s">
        <v>589</v>
      </c>
      <c r="E36" s="10">
        <v>21000</v>
      </c>
      <c r="F36" s="10">
        <v>10500</v>
      </c>
      <c r="G36" s="20"/>
      <c r="H36" s="20"/>
      <c r="I36" s="35">
        <f t="shared" si="1"/>
        <v>14700</v>
      </c>
      <c r="J36" s="35">
        <f t="shared" si="1"/>
        <v>7350</v>
      </c>
      <c r="K36" s="37">
        <v>42003</v>
      </c>
    </row>
    <row r="37" ht="22.5" spans="1:11">
      <c r="A37" s="19"/>
      <c r="B37" s="10">
        <v>102004</v>
      </c>
      <c r="C37" s="13" t="s">
        <v>628</v>
      </c>
      <c r="D37" s="10" t="s">
        <v>629</v>
      </c>
      <c r="E37" s="10">
        <v>67200</v>
      </c>
      <c r="F37" s="10">
        <v>28000</v>
      </c>
      <c r="G37" s="21"/>
      <c r="H37" s="21"/>
      <c r="I37" s="35">
        <f t="shared" si="1"/>
        <v>47040</v>
      </c>
      <c r="J37" s="35">
        <f t="shared" si="1"/>
        <v>19600</v>
      </c>
      <c r="K37" s="36">
        <v>40704</v>
      </c>
    </row>
    <row r="38" ht="22.5" spans="1:11">
      <c r="A38" s="19"/>
      <c r="B38" s="10">
        <v>102020</v>
      </c>
      <c r="C38" s="10" t="s">
        <v>630</v>
      </c>
      <c r="D38" s="10" t="s">
        <v>584</v>
      </c>
      <c r="E38" s="10">
        <v>11200</v>
      </c>
      <c r="F38" s="10">
        <v>3500</v>
      </c>
      <c r="G38" s="18">
        <f>ROUND(SUM(E38:E47)*0.9/10000,0)*10000</f>
        <v>140000</v>
      </c>
      <c r="H38" s="18">
        <f>ROUND(SUM(F38:F47)*0.9/10000,0)*10000</f>
        <v>80000</v>
      </c>
      <c r="I38" s="35">
        <f t="shared" si="1"/>
        <v>7840</v>
      </c>
      <c r="J38" s="35">
        <f t="shared" si="1"/>
        <v>2450</v>
      </c>
      <c r="K38" s="36">
        <v>40143</v>
      </c>
    </row>
    <row r="39" ht="22.5" spans="1:11">
      <c r="A39" s="19"/>
      <c r="B39" s="10">
        <v>102021</v>
      </c>
      <c r="C39" s="13" t="s">
        <v>631</v>
      </c>
      <c r="D39" s="10" t="s">
        <v>609</v>
      </c>
      <c r="E39" s="10">
        <v>16800</v>
      </c>
      <c r="F39" s="10">
        <v>7000</v>
      </c>
      <c r="G39" s="20"/>
      <c r="H39" s="20"/>
      <c r="I39" s="35">
        <f t="shared" si="1"/>
        <v>11760</v>
      </c>
      <c r="J39" s="35">
        <f t="shared" si="1"/>
        <v>4900</v>
      </c>
      <c r="K39" s="36">
        <v>40655</v>
      </c>
    </row>
    <row r="40" ht="22.5" spans="1:11">
      <c r="A40" s="19"/>
      <c r="B40" s="10">
        <v>102022</v>
      </c>
      <c r="C40" s="13" t="s">
        <v>632</v>
      </c>
      <c r="D40" s="10" t="s">
        <v>633</v>
      </c>
      <c r="E40" s="10">
        <v>25200</v>
      </c>
      <c r="F40" s="10">
        <v>11200</v>
      </c>
      <c r="G40" s="20"/>
      <c r="H40" s="20"/>
      <c r="I40" s="35">
        <f t="shared" si="1"/>
        <v>17640</v>
      </c>
      <c r="J40" s="35">
        <f t="shared" si="1"/>
        <v>7840</v>
      </c>
      <c r="K40" s="36">
        <v>41618</v>
      </c>
    </row>
    <row r="41" ht="22.5" spans="1:11">
      <c r="A41" s="19"/>
      <c r="B41" s="10">
        <v>102023</v>
      </c>
      <c r="C41" s="10" t="s">
        <v>634</v>
      </c>
      <c r="D41" s="10" t="s">
        <v>635</v>
      </c>
      <c r="E41" s="10">
        <v>21000</v>
      </c>
      <c r="F41" s="10">
        <v>14000</v>
      </c>
      <c r="G41" s="20"/>
      <c r="H41" s="20"/>
      <c r="I41" s="35">
        <f t="shared" si="1"/>
        <v>14700</v>
      </c>
      <c r="J41" s="35">
        <f t="shared" si="1"/>
        <v>9800</v>
      </c>
      <c r="K41" s="36">
        <v>41261</v>
      </c>
    </row>
    <row r="42" ht="22.5" spans="1:11">
      <c r="A42" s="19"/>
      <c r="B42" s="10">
        <v>102024</v>
      </c>
      <c r="C42" s="10" t="s">
        <v>636</v>
      </c>
      <c r="D42" s="10" t="s">
        <v>637</v>
      </c>
      <c r="E42" s="10">
        <v>21000</v>
      </c>
      <c r="F42" s="10">
        <v>14000</v>
      </c>
      <c r="G42" s="20"/>
      <c r="H42" s="20"/>
      <c r="I42" s="35">
        <f t="shared" si="1"/>
        <v>14700</v>
      </c>
      <c r="J42" s="35">
        <f t="shared" si="1"/>
        <v>9800</v>
      </c>
      <c r="K42" s="36">
        <v>41542</v>
      </c>
    </row>
    <row r="43" ht="22.5" spans="1:11">
      <c r="A43" s="19"/>
      <c r="B43" s="10">
        <v>102025</v>
      </c>
      <c r="C43" s="10" t="s">
        <v>638</v>
      </c>
      <c r="D43" s="10" t="s">
        <v>633</v>
      </c>
      <c r="E43" s="10">
        <v>17500</v>
      </c>
      <c r="F43" s="10">
        <v>10500</v>
      </c>
      <c r="G43" s="20"/>
      <c r="H43" s="20"/>
      <c r="I43" s="35">
        <f t="shared" si="1"/>
        <v>12250</v>
      </c>
      <c r="J43" s="35">
        <f t="shared" si="1"/>
        <v>7350</v>
      </c>
      <c r="K43" s="36">
        <v>41542</v>
      </c>
    </row>
    <row r="44" ht="22.5" spans="1:11">
      <c r="A44" s="19"/>
      <c r="B44" s="10">
        <v>102026</v>
      </c>
      <c r="C44" s="13" t="s">
        <v>639</v>
      </c>
      <c r="D44" s="10" t="s">
        <v>609</v>
      </c>
      <c r="E44" s="10">
        <v>7000</v>
      </c>
      <c r="F44" s="10">
        <v>5600</v>
      </c>
      <c r="G44" s="20"/>
      <c r="H44" s="20"/>
      <c r="I44" s="35">
        <f t="shared" si="1"/>
        <v>4900</v>
      </c>
      <c r="J44" s="35">
        <f t="shared" si="1"/>
        <v>3920</v>
      </c>
      <c r="K44" s="36">
        <v>41542</v>
      </c>
    </row>
    <row r="45" ht="22.5" spans="1:11">
      <c r="A45" s="19"/>
      <c r="B45" s="10">
        <v>102027</v>
      </c>
      <c r="C45" s="13" t="s">
        <v>640</v>
      </c>
      <c r="D45" s="10" t="s">
        <v>637</v>
      </c>
      <c r="E45" s="10">
        <v>21000</v>
      </c>
      <c r="F45" s="10">
        <v>14000</v>
      </c>
      <c r="G45" s="20"/>
      <c r="H45" s="20"/>
      <c r="I45" s="35">
        <f t="shared" si="1"/>
        <v>14700</v>
      </c>
      <c r="J45" s="35">
        <f t="shared" si="1"/>
        <v>9800</v>
      </c>
      <c r="K45" s="36">
        <v>41690</v>
      </c>
    </row>
    <row r="46" ht="22.5" spans="1:11">
      <c r="A46" s="19"/>
      <c r="B46" s="10">
        <v>102028</v>
      </c>
      <c r="C46" s="13" t="s">
        <v>641</v>
      </c>
      <c r="D46" s="10" t="s">
        <v>584</v>
      </c>
      <c r="E46" s="10">
        <v>7000</v>
      </c>
      <c r="F46" s="10">
        <v>4200</v>
      </c>
      <c r="G46" s="20"/>
      <c r="H46" s="20"/>
      <c r="I46" s="35">
        <f t="shared" si="1"/>
        <v>4900</v>
      </c>
      <c r="J46" s="35">
        <f t="shared" si="1"/>
        <v>2940</v>
      </c>
      <c r="K46" s="36">
        <v>41542</v>
      </c>
    </row>
    <row r="47" ht="23.25" spans="1:11">
      <c r="A47" s="19"/>
      <c r="B47" s="10">
        <v>102029</v>
      </c>
      <c r="C47" s="10" t="s">
        <v>642</v>
      </c>
      <c r="D47" s="10" t="s">
        <v>584</v>
      </c>
      <c r="E47" s="10">
        <v>7000</v>
      </c>
      <c r="F47" s="10">
        <v>4200</v>
      </c>
      <c r="G47" s="21"/>
      <c r="H47" s="21"/>
      <c r="I47" s="35">
        <f t="shared" si="1"/>
        <v>4900</v>
      </c>
      <c r="J47" s="35">
        <f t="shared" si="1"/>
        <v>2940</v>
      </c>
      <c r="K47" s="36">
        <v>41842</v>
      </c>
    </row>
    <row r="48" ht="22.5" spans="1:11">
      <c r="A48" s="19"/>
      <c r="B48" s="10">
        <v>102030</v>
      </c>
      <c r="C48" s="10" t="s">
        <v>643</v>
      </c>
      <c r="D48" s="10" t="s">
        <v>633</v>
      </c>
      <c r="E48" s="10">
        <v>56000</v>
      </c>
      <c r="F48" s="10">
        <v>21000</v>
      </c>
      <c r="G48" s="18">
        <f>ROUND(SUM(E47:E54)*0.9/10000,0)*10000</f>
        <v>200000</v>
      </c>
      <c r="H48" s="18">
        <f>ROUND(SUM(F47:F54)*0.9/10000,0)*10000</f>
        <v>80000</v>
      </c>
      <c r="I48" s="35">
        <f t="shared" si="1"/>
        <v>39200</v>
      </c>
      <c r="J48" s="35">
        <f t="shared" si="1"/>
        <v>14700</v>
      </c>
      <c r="K48" s="36">
        <v>42076</v>
      </c>
    </row>
    <row r="49" ht="22.5" spans="1:11">
      <c r="A49" s="19"/>
      <c r="B49" s="10">
        <v>102032</v>
      </c>
      <c r="C49" s="10" t="s">
        <v>644</v>
      </c>
      <c r="D49" s="10" t="s">
        <v>645</v>
      </c>
      <c r="E49" s="10">
        <v>56000</v>
      </c>
      <c r="F49" s="10">
        <v>14000</v>
      </c>
      <c r="G49" s="20"/>
      <c r="H49" s="20"/>
      <c r="I49" s="35">
        <f t="shared" si="1"/>
        <v>39200</v>
      </c>
      <c r="J49" s="35">
        <f t="shared" si="1"/>
        <v>9800</v>
      </c>
      <c r="K49" s="36">
        <v>42137</v>
      </c>
    </row>
    <row r="50" ht="22.5" spans="1:11">
      <c r="A50" s="19"/>
      <c r="B50" s="10">
        <v>102033</v>
      </c>
      <c r="C50" s="10" t="s">
        <v>646</v>
      </c>
      <c r="D50" s="10" t="s">
        <v>586</v>
      </c>
      <c r="E50" s="10">
        <v>35000</v>
      </c>
      <c r="F50" s="10">
        <v>14000</v>
      </c>
      <c r="G50" s="20"/>
      <c r="H50" s="20"/>
      <c r="I50" s="35">
        <f t="shared" si="1"/>
        <v>24500</v>
      </c>
      <c r="J50" s="35">
        <f t="shared" si="1"/>
        <v>9800</v>
      </c>
      <c r="K50" s="36">
        <v>42398</v>
      </c>
    </row>
    <row r="51" ht="22.5" spans="1:11">
      <c r="A51" s="19"/>
      <c r="B51" s="10">
        <v>102034</v>
      </c>
      <c r="C51" s="10" t="s">
        <v>647</v>
      </c>
      <c r="D51" s="10" t="s">
        <v>584</v>
      </c>
      <c r="E51" s="10">
        <v>3500</v>
      </c>
      <c r="F51" s="10">
        <v>1400</v>
      </c>
      <c r="G51" s="20"/>
      <c r="H51" s="20"/>
      <c r="I51" s="35">
        <f t="shared" si="1"/>
        <v>2450</v>
      </c>
      <c r="J51" s="35">
        <f t="shared" si="1"/>
        <v>980</v>
      </c>
      <c r="K51" s="36">
        <v>42314</v>
      </c>
    </row>
    <row r="52" ht="22.5" spans="1:11">
      <c r="A52" s="19"/>
      <c r="B52" s="10">
        <v>102035</v>
      </c>
      <c r="C52" s="13" t="s">
        <v>648</v>
      </c>
      <c r="D52" s="10" t="s">
        <v>594</v>
      </c>
      <c r="E52" s="10">
        <v>35000</v>
      </c>
      <c r="F52" s="10">
        <v>17500</v>
      </c>
      <c r="G52" s="20"/>
      <c r="H52" s="20"/>
      <c r="I52" s="35">
        <f t="shared" si="1"/>
        <v>24500</v>
      </c>
      <c r="J52" s="35">
        <f t="shared" si="1"/>
        <v>12250</v>
      </c>
      <c r="K52" s="36">
        <v>42347</v>
      </c>
    </row>
    <row r="53" ht="22.5" spans="1:11">
      <c r="A53" s="19"/>
      <c r="B53" s="10">
        <v>102037</v>
      </c>
      <c r="C53" s="13" t="s">
        <v>649</v>
      </c>
      <c r="D53" s="10" t="s">
        <v>650</v>
      </c>
      <c r="E53" s="10">
        <v>10500</v>
      </c>
      <c r="F53" s="10">
        <v>3500</v>
      </c>
      <c r="G53" s="20"/>
      <c r="H53" s="20"/>
      <c r="I53" s="35">
        <f t="shared" si="1"/>
        <v>7350</v>
      </c>
      <c r="J53" s="35">
        <f t="shared" si="1"/>
        <v>2450</v>
      </c>
      <c r="K53" s="36">
        <v>39734</v>
      </c>
    </row>
    <row r="54" ht="22.5" spans="1:11">
      <c r="A54" s="22"/>
      <c r="B54" s="10">
        <v>102038</v>
      </c>
      <c r="C54" s="13" t="s">
        <v>651</v>
      </c>
      <c r="D54" s="10" t="s">
        <v>580</v>
      </c>
      <c r="E54" s="10">
        <v>21000</v>
      </c>
      <c r="F54" s="10">
        <v>14000</v>
      </c>
      <c r="G54" s="21"/>
      <c r="H54" s="21"/>
      <c r="I54" s="35">
        <f t="shared" si="1"/>
        <v>14700</v>
      </c>
      <c r="J54" s="35">
        <f t="shared" si="1"/>
        <v>9800</v>
      </c>
      <c r="K54" s="36">
        <v>42347</v>
      </c>
    </row>
    <row r="55" ht="22.5" spans="1:11">
      <c r="A55" s="23" t="s">
        <v>652</v>
      </c>
      <c r="B55" s="10">
        <v>103001</v>
      </c>
      <c r="C55" s="13" t="s">
        <v>653</v>
      </c>
      <c r="D55" s="10" t="s">
        <v>621</v>
      </c>
      <c r="E55" s="10">
        <v>10100</v>
      </c>
      <c r="F55" s="10">
        <v>3500</v>
      </c>
      <c r="G55" s="24">
        <f>ROUND(SUM(E55:E59)*0.9/10000,0)*10000</f>
        <v>100000</v>
      </c>
      <c r="H55" s="24">
        <f>ROUND(SUM(F55:F59)*0.9/10000,0)*10000</f>
        <v>30000</v>
      </c>
      <c r="I55" s="35">
        <f t="shared" si="1"/>
        <v>7070</v>
      </c>
      <c r="J55" s="35">
        <f t="shared" si="1"/>
        <v>2450</v>
      </c>
      <c r="K55" s="39">
        <v>42401</v>
      </c>
    </row>
    <row r="56" ht="22.5" spans="1:11">
      <c r="A56" s="25"/>
      <c r="B56" s="10">
        <v>103002</v>
      </c>
      <c r="C56" s="13" t="s">
        <v>654</v>
      </c>
      <c r="D56" s="10" t="s">
        <v>637</v>
      </c>
      <c r="E56" s="10">
        <v>10500</v>
      </c>
      <c r="F56" s="10">
        <v>4200</v>
      </c>
      <c r="G56" s="26"/>
      <c r="H56" s="26"/>
      <c r="I56" s="35">
        <f t="shared" si="1"/>
        <v>7350</v>
      </c>
      <c r="J56" s="35">
        <f t="shared" si="1"/>
        <v>2940</v>
      </c>
      <c r="K56" s="36">
        <v>41858</v>
      </c>
    </row>
    <row r="57" ht="15" spans="1:11">
      <c r="A57" s="25"/>
      <c r="B57" s="10">
        <v>103003</v>
      </c>
      <c r="C57" s="13" t="s">
        <v>655</v>
      </c>
      <c r="D57" s="10" t="s">
        <v>621</v>
      </c>
      <c r="E57" s="10">
        <v>42000</v>
      </c>
      <c r="F57" s="10">
        <v>10500</v>
      </c>
      <c r="G57" s="26"/>
      <c r="H57" s="26"/>
      <c r="I57" s="35">
        <f t="shared" si="1"/>
        <v>29400</v>
      </c>
      <c r="J57" s="35">
        <f t="shared" si="1"/>
        <v>7350</v>
      </c>
      <c r="K57" s="36">
        <v>41925</v>
      </c>
    </row>
    <row r="58" ht="15" spans="1:11">
      <c r="A58" s="25"/>
      <c r="B58" s="10">
        <v>103004</v>
      </c>
      <c r="C58" s="13" t="s">
        <v>656</v>
      </c>
      <c r="D58" s="10" t="s">
        <v>621</v>
      </c>
      <c r="E58" s="10">
        <v>10500</v>
      </c>
      <c r="F58" s="10">
        <v>3500</v>
      </c>
      <c r="G58" s="26"/>
      <c r="H58" s="26"/>
      <c r="I58" s="35">
        <f t="shared" si="1"/>
        <v>7350</v>
      </c>
      <c r="J58" s="35">
        <f t="shared" si="1"/>
        <v>2450</v>
      </c>
      <c r="K58" s="36">
        <v>42394</v>
      </c>
    </row>
    <row r="59" ht="14.25" spans="1:11">
      <c r="A59" s="27"/>
      <c r="B59" s="10">
        <v>103005</v>
      </c>
      <c r="C59" s="10" t="s">
        <v>657</v>
      </c>
      <c r="D59" s="10">
        <v>1995</v>
      </c>
      <c r="E59" s="10">
        <v>35000</v>
      </c>
      <c r="F59" s="10">
        <v>7000</v>
      </c>
      <c r="G59" s="28"/>
      <c r="H59" s="28"/>
      <c r="I59" s="35">
        <f t="shared" si="1"/>
        <v>24500</v>
      </c>
      <c r="J59" s="35">
        <f t="shared" si="1"/>
        <v>4900</v>
      </c>
      <c r="K59" s="39">
        <v>42431</v>
      </c>
    </row>
    <row r="60" ht="15.75" spans="1:11">
      <c r="A60" s="4" t="s">
        <v>658</v>
      </c>
      <c r="B60" s="10">
        <v>104004</v>
      </c>
      <c r="C60" s="13" t="s">
        <v>659</v>
      </c>
      <c r="D60" s="10" t="s">
        <v>660</v>
      </c>
      <c r="E60" s="10">
        <v>35000</v>
      </c>
      <c r="F60" s="10">
        <v>10500</v>
      </c>
      <c r="G60" s="10">
        <v>50000</v>
      </c>
      <c r="H60" s="10">
        <v>15000</v>
      </c>
      <c r="I60" s="35">
        <f t="shared" si="1"/>
        <v>24500</v>
      </c>
      <c r="J60" s="35">
        <f t="shared" si="1"/>
        <v>7350</v>
      </c>
      <c r="K60" s="36">
        <v>39717</v>
      </c>
    </row>
    <row r="61" ht="22.5" spans="1:11">
      <c r="A61" s="29" t="s">
        <v>661</v>
      </c>
      <c r="B61" s="10">
        <v>105001</v>
      </c>
      <c r="C61" s="10" t="s">
        <v>662</v>
      </c>
      <c r="D61" s="10" t="s">
        <v>663</v>
      </c>
      <c r="E61" s="10">
        <v>22400</v>
      </c>
      <c r="F61" s="10">
        <v>7400</v>
      </c>
      <c r="G61" s="24">
        <f>ROUND(SUM(E61:E66)*0.9/10000,0)*10000</f>
        <v>70000</v>
      </c>
      <c r="H61" s="24">
        <f>ROUND(SUM(F61:F66)*0.9/10000,0)*10000</f>
        <v>30000</v>
      </c>
      <c r="I61" s="35">
        <f t="shared" si="1"/>
        <v>15680</v>
      </c>
      <c r="J61" s="35">
        <f t="shared" si="1"/>
        <v>5180</v>
      </c>
      <c r="K61" s="36">
        <v>39947</v>
      </c>
    </row>
    <row r="62" ht="15" spans="1:11">
      <c r="A62" s="25"/>
      <c r="B62" s="10">
        <v>105002</v>
      </c>
      <c r="C62" s="10" t="s">
        <v>664</v>
      </c>
      <c r="D62" s="10" t="s">
        <v>665</v>
      </c>
      <c r="E62" s="10">
        <v>8400</v>
      </c>
      <c r="F62" s="10">
        <v>0</v>
      </c>
      <c r="G62" s="26"/>
      <c r="H62" s="26"/>
      <c r="I62" s="35">
        <f t="shared" si="1"/>
        <v>5880</v>
      </c>
      <c r="J62" s="35">
        <f t="shared" si="1"/>
        <v>0</v>
      </c>
      <c r="K62" s="36">
        <v>39504</v>
      </c>
    </row>
    <row r="63" ht="15" spans="1:11">
      <c r="A63" s="25"/>
      <c r="B63" s="10">
        <v>105003</v>
      </c>
      <c r="C63" s="13" t="s">
        <v>666</v>
      </c>
      <c r="D63" s="10" t="s">
        <v>635</v>
      </c>
      <c r="E63" s="10">
        <v>19600</v>
      </c>
      <c r="F63" s="10">
        <v>8400</v>
      </c>
      <c r="G63" s="26"/>
      <c r="H63" s="26"/>
      <c r="I63" s="35">
        <f t="shared" si="1"/>
        <v>13720</v>
      </c>
      <c r="J63" s="35">
        <f t="shared" si="1"/>
        <v>5880</v>
      </c>
      <c r="K63" s="36">
        <v>40333</v>
      </c>
    </row>
    <row r="64" ht="15" spans="1:11">
      <c r="A64" s="25"/>
      <c r="B64" s="10">
        <v>105004</v>
      </c>
      <c r="C64" s="10" t="s">
        <v>667</v>
      </c>
      <c r="D64" s="10" t="s">
        <v>668</v>
      </c>
      <c r="E64" s="10">
        <v>8400</v>
      </c>
      <c r="F64" s="10">
        <v>7000</v>
      </c>
      <c r="G64" s="26"/>
      <c r="H64" s="26"/>
      <c r="I64" s="35">
        <f t="shared" si="1"/>
        <v>5880</v>
      </c>
      <c r="J64" s="35">
        <f t="shared" si="1"/>
        <v>4900</v>
      </c>
      <c r="K64" s="36">
        <v>41804</v>
      </c>
    </row>
    <row r="65" ht="22.5" spans="1:11">
      <c r="A65" s="25"/>
      <c r="B65" s="10">
        <v>105005</v>
      </c>
      <c r="C65" s="10" t="s">
        <v>669</v>
      </c>
      <c r="D65" s="10" t="s">
        <v>670</v>
      </c>
      <c r="E65" s="10">
        <v>7700</v>
      </c>
      <c r="F65" s="10">
        <v>3500</v>
      </c>
      <c r="G65" s="26"/>
      <c r="H65" s="26"/>
      <c r="I65" s="35">
        <f t="shared" si="1"/>
        <v>5390</v>
      </c>
      <c r="J65" s="35">
        <f t="shared" si="1"/>
        <v>2450</v>
      </c>
      <c r="K65" s="36">
        <v>42215</v>
      </c>
    </row>
    <row r="66" ht="15.75" spans="1:11">
      <c r="A66" s="40"/>
      <c r="B66" s="10">
        <v>105006</v>
      </c>
      <c r="C66" s="13" t="s">
        <v>671</v>
      </c>
      <c r="D66" s="10" t="s">
        <v>668</v>
      </c>
      <c r="E66" s="10">
        <v>15400</v>
      </c>
      <c r="F66" s="10">
        <v>8400</v>
      </c>
      <c r="G66" s="28"/>
      <c r="H66" s="28"/>
      <c r="I66" s="35">
        <f t="shared" si="1"/>
        <v>10780</v>
      </c>
      <c r="J66" s="35">
        <f t="shared" si="1"/>
        <v>5880</v>
      </c>
      <c r="K66" s="36">
        <v>42390</v>
      </c>
    </row>
    <row r="67" ht="15" spans="1:11">
      <c r="A67" s="29" t="s">
        <v>672</v>
      </c>
      <c r="B67" s="10">
        <v>106001</v>
      </c>
      <c r="C67" s="13" t="s">
        <v>673</v>
      </c>
      <c r="D67" s="10" t="s">
        <v>674</v>
      </c>
      <c r="E67" s="10">
        <v>22800</v>
      </c>
      <c r="F67" s="10">
        <v>7400</v>
      </c>
      <c r="G67" s="24">
        <f>ROUND(SUM(E67:E73)*0.9/10000,0)*10000</f>
        <v>110000</v>
      </c>
      <c r="H67" s="24">
        <f>ROUND(SUM(F67:F73)*0.9/10000,0)*10000</f>
        <v>40000</v>
      </c>
      <c r="I67" s="35">
        <f t="shared" si="1"/>
        <v>15960</v>
      </c>
      <c r="J67" s="35">
        <f t="shared" si="1"/>
        <v>5180</v>
      </c>
      <c r="K67" s="36">
        <v>39919</v>
      </c>
    </row>
    <row r="68" ht="15" spans="1:11">
      <c r="A68" s="25"/>
      <c r="B68" s="10">
        <v>106002</v>
      </c>
      <c r="C68" s="10" t="s">
        <v>675</v>
      </c>
      <c r="D68" s="10" t="s">
        <v>674</v>
      </c>
      <c r="E68" s="10">
        <v>22800</v>
      </c>
      <c r="F68" s="10">
        <v>7400</v>
      </c>
      <c r="G68" s="26"/>
      <c r="H68" s="26"/>
      <c r="I68" s="35">
        <f t="shared" si="1"/>
        <v>15960</v>
      </c>
      <c r="J68" s="35">
        <f t="shared" si="1"/>
        <v>5180</v>
      </c>
      <c r="K68" s="36">
        <v>39848</v>
      </c>
    </row>
    <row r="69" ht="15" spans="1:11">
      <c r="A69" s="25"/>
      <c r="B69" s="10">
        <v>106003</v>
      </c>
      <c r="C69" s="10" t="s">
        <v>676</v>
      </c>
      <c r="D69" s="10" t="s">
        <v>677</v>
      </c>
      <c r="E69" s="10">
        <v>14000</v>
      </c>
      <c r="F69" s="10">
        <v>5600</v>
      </c>
      <c r="G69" s="26"/>
      <c r="H69" s="26"/>
      <c r="I69" s="35">
        <f t="shared" si="1"/>
        <v>9800</v>
      </c>
      <c r="J69" s="35">
        <f t="shared" si="1"/>
        <v>3920</v>
      </c>
      <c r="K69" s="36">
        <v>40564</v>
      </c>
    </row>
    <row r="70" ht="15" spans="1:11">
      <c r="A70" s="25"/>
      <c r="B70" s="10">
        <v>106004</v>
      </c>
      <c r="C70" s="10" t="s">
        <v>678</v>
      </c>
      <c r="D70" s="10" t="s">
        <v>617</v>
      </c>
      <c r="E70" s="10">
        <v>25200</v>
      </c>
      <c r="F70" s="10">
        <v>11200</v>
      </c>
      <c r="G70" s="26"/>
      <c r="H70" s="26"/>
      <c r="I70" s="35">
        <f t="shared" si="1"/>
        <v>17640</v>
      </c>
      <c r="J70" s="35">
        <f t="shared" si="1"/>
        <v>7840</v>
      </c>
      <c r="K70" s="36">
        <v>40424</v>
      </c>
    </row>
    <row r="71" ht="15" spans="1:11">
      <c r="A71" s="25"/>
      <c r="B71" s="10">
        <v>106005</v>
      </c>
      <c r="C71" s="10" t="s">
        <v>679</v>
      </c>
      <c r="D71" s="10" t="s">
        <v>680</v>
      </c>
      <c r="E71" s="10">
        <v>22800</v>
      </c>
      <c r="F71" s="10">
        <v>9100</v>
      </c>
      <c r="G71" s="26"/>
      <c r="H71" s="26"/>
      <c r="I71" s="35">
        <f t="shared" si="1"/>
        <v>15960</v>
      </c>
      <c r="J71" s="35">
        <f t="shared" si="1"/>
        <v>6370</v>
      </c>
      <c r="K71" s="36">
        <v>39884</v>
      </c>
    </row>
    <row r="72" ht="15" spans="1:11">
      <c r="A72" s="25"/>
      <c r="B72" s="10">
        <v>106006</v>
      </c>
      <c r="C72" s="10" t="s">
        <v>681</v>
      </c>
      <c r="D72" s="10" t="s">
        <v>625</v>
      </c>
      <c r="E72" s="10">
        <v>7000</v>
      </c>
      <c r="F72" s="10">
        <v>2100</v>
      </c>
      <c r="G72" s="26"/>
      <c r="H72" s="26"/>
      <c r="I72" s="35">
        <f t="shared" si="1"/>
        <v>4900</v>
      </c>
      <c r="J72" s="35">
        <f t="shared" si="1"/>
        <v>1470</v>
      </c>
      <c r="K72" s="36">
        <v>40029</v>
      </c>
    </row>
    <row r="73" ht="15" spans="1:11">
      <c r="A73" s="25"/>
      <c r="B73" s="10">
        <v>106007</v>
      </c>
      <c r="C73" s="10" t="s">
        <v>682</v>
      </c>
      <c r="D73" s="10" t="s">
        <v>677</v>
      </c>
      <c r="E73" s="10">
        <v>12600</v>
      </c>
      <c r="F73" s="10">
        <v>5600</v>
      </c>
      <c r="G73" s="28"/>
      <c r="H73" s="28"/>
      <c r="I73" s="35">
        <f t="shared" si="1"/>
        <v>8820</v>
      </c>
      <c r="J73" s="35">
        <f t="shared" si="1"/>
        <v>3920</v>
      </c>
      <c r="K73" s="36">
        <v>39918</v>
      </c>
    </row>
    <row r="74" ht="15" spans="1:11">
      <c r="A74" s="25"/>
      <c r="B74" s="10">
        <v>106008</v>
      </c>
      <c r="C74" s="10" t="s">
        <v>683</v>
      </c>
      <c r="D74" s="10" t="s">
        <v>607</v>
      </c>
      <c r="E74" s="10">
        <v>7400</v>
      </c>
      <c r="F74" s="10">
        <v>4200</v>
      </c>
      <c r="G74" s="24">
        <f>ROUND(SUM(E74:E81)*0.9/10000,0)*10000</f>
        <v>190000</v>
      </c>
      <c r="H74" s="24">
        <f>ROUND(SUM(F74:F772)*0.9/10000,0)*10000</f>
        <v>500000</v>
      </c>
      <c r="I74" s="35">
        <f t="shared" si="1"/>
        <v>5180</v>
      </c>
      <c r="J74" s="35">
        <f t="shared" si="1"/>
        <v>2940</v>
      </c>
      <c r="K74" s="36">
        <v>41984</v>
      </c>
    </row>
    <row r="75" ht="22.5" spans="1:11">
      <c r="A75" s="25"/>
      <c r="B75" s="10">
        <v>106009</v>
      </c>
      <c r="C75" s="13" t="s">
        <v>684</v>
      </c>
      <c r="D75" s="10" t="s">
        <v>685</v>
      </c>
      <c r="E75" s="10">
        <v>56000</v>
      </c>
      <c r="F75" s="10">
        <v>21000</v>
      </c>
      <c r="G75" s="26"/>
      <c r="H75" s="26"/>
      <c r="I75" s="35">
        <f t="shared" si="1"/>
        <v>39200</v>
      </c>
      <c r="J75" s="35">
        <f t="shared" si="1"/>
        <v>14700</v>
      </c>
      <c r="K75" s="36">
        <v>42139</v>
      </c>
    </row>
    <row r="76" ht="15" spans="1:11">
      <c r="A76" s="25"/>
      <c r="B76" s="10">
        <v>106010</v>
      </c>
      <c r="C76" s="10" t="s">
        <v>686</v>
      </c>
      <c r="D76" s="10" t="s">
        <v>687</v>
      </c>
      <c r="E76" s="10">
        <v>31500</v>
      </c>
      <c r="F76" s="10">
        <v>10500</v>
      </c>
      <c r="G76" s="26"/>
      <c r="H76" s="26"/>
      <c r="I76" s="35">
        <f t="shared" si="1"/>
        <v>22050</v>
      </c>
      <c r="J76" s="35">
        <f t="shared" si="1"/>
        <v>7350</v>
      </c>
      <c r="K76" s="36">
        <v>42431</v>
      </c>
    </row>
    <row r="77" ht="15" spans="1:11">
      <c r="A77" s="25"/>
      <c r="B77" s="10">
        <v>106011</v>
      </c>
      <c r="C77" s="10" t="s">
        <v>688</v>
      </c>
      <c r="D77" s="10" t="s">
        <v>689</v>
      </c>
      <c r="E77" s="10">
        <v>14000</v>
      </c>
      <c r="F77" s="10">
        <v>7000</v>
      </c>
      <c r="G77" s="26"/>
      <c r="H77" s="26"/>
      <c r="I77" s="35">
        <f t="shared" si="1"/>
        <v>9800</v>
      </c>
      <c r="J77" s="35">
        <f t="shared" si="1"/>
        <v>4900</v>
      </c>
      <c r="K77" s="36">
        <v>42249</v>
      </c>
    </row>
    <row r="78" ht="15" spans="1:11">
      <c r="A78" s="25"/>
      <c r="B78" s="10">
        <v>106012</v>
      </c>
      <c r="C78" s="13" t="s">
        <v>690</v>
      </c>
      <c r="D78" s="10" t="s">
        <v>691</v>
      </c>
      <c r="E78" s="10">
        <v>28000</v>
      </c>
      <c r="F78" s="10">
        <v>10500</v>
      </c>
      <c r="G78" s="26"/>
      <c r="H78" s="26"/>
      <c r="I78" s="35">
        <f t="shared" si="1"/>
        <v>19600</v>
      </c>
      <c r="J78" s="35">
        <f t="shared" si="1"/>
        <v>7350</v>
      </c>
      <c r="K78" s="36">
        <v>42320</v>
      </c>
    </row>
    <row r="79" ht="15" spans="1:11">
      <c r="A79" s="25"/>
      <c r="B79" s="10">
        <v>106013</v>
      </c>
      <c r="C79" s="10" t="s">
        <v>692</v>
      </c>
      <c r="D79" s="10" t="s">
        <v>650</v>
      </c>
      <c r="E79" s="10">
        <v>21000</v>
      </c>
      <c r="F79" s="10">
        <v>14000</v>
      </c>
      <c r="G79" s="26"/>
      <c r="H79" s="26"/>
      <c r="I79" s="35">
        <f t="shared" si="1"/>
        <v>14700</v>
      </c>
      <c r="J79" s="35">
        <f t="shared" si="1"/>
        <v>9800</v>
      </c>
      <c r="K79" s="36">
        <v>42044</v>
      </c>
    </row>
    <row r="80" spans="1:11">
      <c r="A80" s="25"/>
      <c r="B80" s="10">
        <v>106014</v>
      </c>
      <c r="C80" s="13" t="s">
        <v>693</v>
      </c>
      <c r="D80" s="10" t="s">
        <v>580</v>
      </c>
      <c r="E80" s="10">
        <v>28000</v>
      </c>
      <c r="F80" s="10">
        <v>7000</v>
      </c>
      <c r="G80" s="26"/>
      <c r="H80" s="26"/>
      <c r="I80" s="35">
        <f t="shared" si="1"/>
        <v>19600</v>
      </c>
      <c r="J80" s="35">
        <f t="shared" si="1"/>
        <v>4900</v>
      </c>
      <c r="K80" s="55" t="s">
        <v>694</v>
      </c>
    </row>
    <row r="81" ht="22.5" spans="1:11">
      <c r="A81" s="41"/>
      <c r="B81" s="10">
        <v>106015</v>
      </c>
      <c r="C81" s="13" t="s">
        <v>695</v>
      </c>
      <c r="D81" s="10" t="s">
        <v>696</v>
      </c>
      <c r="E81" s="10">
        <v>21000</v>
      </c>
      <c r="F81" s="10">
        <v>10500</v>
      </c>
      <c r="G81" s="28"/>
      <c r="H81" s="28"/>
      <c r="I81" s="35">
        <f t="shared" si="1"/>
        <v>14700</v>
      </c>
      <c r="J81" s="35">
        <f t="shared" si="1"/>
        <v>7350</v>
      </c>
      <c r="K81" s="37">
        <v>42500</v>
      </c>
    </row>
    <row r="82" ht="15" spans="1:11">
      <c r="A82" s="42" t="s">
        <v>697</v>
      </c>
      <c r="B82" s="10">
        <v>107001</v>
      </c>
      <c r="C82" s="10" t="s">
        <v>698</v>
      </c>
      <c r="D82" s="10" t="s">
        <v>699</v>
      </c>
      <c r="E82" s="10">
        <v>21000</v>
      </c>
      <c r="F82" s="10">
        <v>10500</v>
      </c>
      <c r="G82" s="24">
        <f>ROUND(SUM(E82:E91)*0.9/10000,0)*10000</f>
        <v>170000</v>
      </c>
      <c r="H82" s="24">
        <f>ROUND(SUM(F82:F91)*0.9/10000,0)*10000</f>
        <v>80000</v>
      </c>
      <c r="I82" s="35">
        <f t="shared" si="1"/>
        <v>14700</v>
      </c>
      <c r="J82" s="35">
        <f t="shared" si="1"/>
        <v>7350</v>
      </c>
      <c r="K82" s="36">
        <v>39884</v>
      </c>
    </row>
    <row r="83" ht="15" spans="1:11">
      <c r="A83" s="43"/>
      <c r="B83" s="10">
        <v>107002</v>
      </c>
      <c r="C83" s="10" t="s">
        <v>700</v>
      </c>
      <c r="D83" s="10" t="s">
        <v>701</v>
      </c>
      <c r="E83" s="10">
        <v>21000</v>
      </c>
      <c r="F83" s="10">
        <v>14000</v>
      </c>
      <c r="G83" s="26"/>
      <c r="H83" s="26"/>
      <c r="I83" s="35">
        <f t="shared" si="1"/>
        <v>14700</v>
      </c>
      <c r="J83" s="35">
        <f t="shared" si="1"/>
        <v>9800</v>
      </c>
      <c r="K83" s="36">
        <v>39827</v>
      </c>
    </row>
    <row r="84" ht="15" spans="1:11">
      <c r="A84" s="43"/>
      <c r="B84" s="10">
        <v>107003</v>
      </c>
      <c r="C84" s="10" t="s">
        <v>702</v>
      </c>
      <c r="D84" s="10" t="s">
        <v>674</v>
      </c>
      <c r="E84" s="10">
        <v>8400</v>
      </c>
      <c r="F84" s="10">
        <v>3500</v>
      </c>
      <c r="G84" s="26"/>
      <c r="H84" s="26"/>
      <c r="I84" s="35">
        <f t="shared" si="1"/>
        <v>5880</v>
      </c>
      <c r="J84" s="35">
        <f t="shared" si="1"/>
        <v>2450</v>
      </c>
      <c r="K84" s="36">
        <v>39827</v>
      </c>
    </row>
    <row r="85" ht="15" spans="1:11">
      <c r="A85" s="43"/>
      <c r="B85" s="10">
        <v>107004</v>
      </c>
      <c r="C85" s="10" t="s">
        <v>703</v>
      </c>
      <c r="D85" s="10" t="s">
        <v>625</v>
      </c>
      <c r="E85" s="10">
        <v>16800</v>
      </c>
      <c r="F85" s="10">
        <v>7000</v>
      </c>
      <c r="G85" s="26"/>
      <c r="H85" s="26"/>
      <c r="I85" s="35">
        <f t="shared" ref="I85:J126" si="2">E85*0.7</f>
        <v>11760</v>
      </c>
      <c r="J85" s="35">
        <f t="shared" si="2"/>
        <v>4900</v>
      </c>
      <c r="K85" s="36">
        <v>39827</v>
      </c>
    </row>
    <row r="86" ht="22.5" spans="1:11">
      <c r="A86" s="43"/>
      <c r="B86" s="10">
        <v>107005</v>
      </c>
      <c r="C86" s="10" t="s">
        <v>704</v>
      </c>
      <c r="D86" s="10" t="s">
        <v>674</v>
      </c>
      <c r="E86" s="10">
        <v>16800</v>
      </c>
      <c r="F86" s="10">
        <v>7000</v>
      </c>
      <c r="G86" s="26"/>
      <c r="H86" s="26"/>
      <c r="I86" s="35">
        <f t="shared" si="2"/>
        <v>11760</v>
      </c>
      <c r="J86" s="35">
        <f t="shared" si="2"/>
        <v>4900</v>
      </c>
      <c r="K86" s="36">
        <v>39827</v>
      </c>
    </row>
    <row r="87" ht="15" spans="1:11">
      <c r="A87" s="43"/>
      <c r="B87" s="10">
        <v>107006</v>
      </c>
      <c r="C87" s="10" t="s">
        <v>705</v>
      </c>
      <c r="D87" s="10" t="s">
        <v>617</v>
      </c>
      <c r="E87" s="10">
        <v>16800</v>
      </c>
      <c r="F87" s="10">
        <v>7000</v>
      </c>
      <c r="G87" s="26"/>
      <c r="H87" s="26"/>
      <c r="I87" s="35">
        <f t="shared" si="2"/>
        <v>11760</v>
      </c>
      <c r="J87" s="35">
        <f t="shared" si="2"/>
        <v>4900</v>
      </c>
      <c r="K87" s="36">
        <v>39827</v>
      </c>
    </row>
    <row r="88" ht="15" spans="1:11">
      <c r="A88" s="43"/>
      <c r="B88" s="10">
        <v>107007</v>
      </c>
      <c r="C88" s="10" t="s">
        <v>706</v>
      </c>
      <c r="D88" s="10" t="s">
        <v>707</v>
      </c>
      <c r="E88" s="10">
        <v>16800</v>
      </c>
      <c r="F88" s="10">
        <v>7000</v>
      </c>
      <c r="G88" s="26"/>
      <c r="H88" s="26"/>
      <c r="I88" s="35">
        <f t="shared" si="2"/>
        <v>11760</v>
      </c>
      <c r="J88" s="35">
        <f t="shared" si="2"/>
        <v>4900</v>
      </c>
      <c r="K88" s="36">
        <v>39834</v>
      </c>
    </row>
    <row r="89" ht="22.5" spans="1:11">
      <c r="A89" s="43"/>
      <c r="B89" s="10">
        <v>107008</v>
      </c>
      <c r="C89" s="10" t="s">
        <v>708</v>
      </c>
      <c r="D89" s="10" t="s">
        <v>584</v>
      </c>
      <c r="E89" s="10">
        <v>25200</v>
      </c>
      <c r="F89" s="10">
        <v>10500</v>
      </c>
      <c r="G89" s="26"/>
      <c r="H89" s="26"/>
      <c r="I89" s="35">
        <f t="shared" si="2"/>
        <v>17640</v>
      </c>
      <c r="J89" s="35">
        <f t="shared" si="2"/>
        <v>7350</v>
      </c>
      <c r="K89" s="36">
        <v>40043</v>
      </c>
    </row>
    <row r="90" ht="15" spans="1:11">
      <c r="A90" s="43"/>
      <c r="B90" s="10">
        <v>107009</v>
      </c>
      <c r="C90" s="10" t="s">
        <v>709</v>
      </c>
      <c r="D90" s="10" t="s">
        <v>617</v>
      </c>
      <c r="E90" s="10">
        <v>16800</v>
      </c>
      <c r="F90" s="10">
        <v>7000</v>
      </c>
      <c r="G90" s="26"/>
      <c r="H90" s="26"/>
      <c r="I90" s="35">
        <f t="shared" si="2"/>
        <v>11760</v>
      </c>
      <c r="J90" s="35">
        <f t="shared" si="2"/>
        <v>4900</v>
      </c>
      <c r="K90" s="36">
        <v>40170</v>
      </c>
    </row>
    <row r="91" ht="15" spans="1:11">
      <c r="A91" s="43"/>
      <c r="B91" s="10">
        <v>107010</v>
      </c>
      <c r="C91" s="10" t="s">
        <v>710</v>
      </c>
      <c r="D91" s="10" t="s">
        <v>711</v>
      </c>
      <c r="E91" s="10">
        <v>25200</v>
      </c>
      <c r="F91" s="10">
        <v>10500</v>
      </c>
      <c r="G91" s="28"/>
      <c r="H91" s="28"/>
      <c r="I91" s="35">
        <f t="shared" si="2"/>
        <v>17640</v>
      </c>
      <c r="J91" s="35">
        <f t="shared" si="2"/>
        <v>7350</v>
      </c>
      <c r="K91" s="36">
        <v>40714</v>
      </c>
    </row>
    <row r="92" ht="22.5" spans="1:11">
      <c r="A92" s="43"/>
      <c r="B92" s="10">
        <v>107011</v>
      </c>
      <c r="C92" s="10" t="s">
        <v>712</v>
      </c>
      <c r="D92" s="10" t="s">
        <v>699</v>
      </c>
      <c r="E92" s="10">
        <v>21000</v>
      </c>
      <c r="F92" s="10">
        <v>10500</v>
      </c>
      <c r="G92" s="24">
        <f>ROUND(SUM(E92:E96)*0.9/10000,0)*10000</f>
        <v>190000</v>
      </c>
      <c r="H92" s="24">
        <f>ROUND(SUM(F92:F96)*0.9/10000,0)*10000</f>
        <v>90000</v>
      </c>
      <c r="I92" s="35">
        <f t="shared" si="2"/>
        <v>14700</v>
      </c>
      <c r="J92" s="35">
        <f t="shared" si="2"/>
        <v>7350</v>
      </c>
      <c r="K92" s="36">
        <v>40913</v>
      </c>
    </row>
    <row r="93" ht="15" spans="1:11">
      <c r="A93" s="43"/>
      <c r="B93" s="10">
        <v>107012</v>
      </c>
      <c r="C93" s="10" t="s">
        <v>713</v>
      </c>
      <c r="D93" s="10" t="s">
        <v>674</v>
      </c>
      <c r="E93" s="10">
        <v>33600</v>
      </c>
      <c r="F93" s="10">
        <v>14000</v>
      </c>
      <c r="G93" s="26"/>
      <c r="H93" s="26"/>
      <c r="I93" s="35">
        <f t="shared" si="2"/>
        <v>23520</v>
      </c>
      <c r="J93" s="35">
        <f t="shared" si="2"/>
        <v>9800</v>
      </c>
      <c r="K93" s="36">
        <v>41004</v>
      </c>
    </row>
    <row r="94" ht="15" spans="1:11">
      <c r="A94" s="43"/>
      <c r="B94" s="10">
        <v>107013</v>
      </c>
      <c r="C94" s="10" t="s">
        <v>714</v>
      </c>
      <c r="D94" s="10" t="s">
        <v>674</v>
      </c>
      <c r="E94" s="10">
        <v>42000</v>
      </c>
      <c r="F94" s="10">
        <v>14000</v>
      </c>
      <c r="G94" s="26"/>
      <c r="H94" s="26"/>
      <c r="I94" s="35">
        <f t="shared" si="2"/>
        <v>29400</v>
      </c>
      <c r="J94" s="35">
        <f t="shared" si="2"/>
        <v>9800</v>
      </c>
      <c r="K94" s="36">
        <v>42123</v>
      </c>
    </row>
    <row r="95" ht="15" spans="1:11">
      <c r="A95" s="43"/>
      <c r="B95" s="10">
        <v>107014</v>
      </c>
      <c r="C95" s="10" t="s">
        <v>715</v>
      </c>
      <c r="D95" s="10" t="s">
        <v>716</v>
      </c>
      <c r="E95" s="10">
        <v>42000</v>
      </c>
      <c r="F95" s="10">
        <v>14000</v>
      </c>
      <c r="G95" s="26"/>
      <c r="H95" s="26"/>
      <c r="I95" s="35">
        <f t="shared" si="2"/>
        <v>29400</v>
      </c>
      <c r="J95" s="35">
        <f t="shared" si="2"/>
        <v>9800</v>
      </c>
      <c r="K95" s="36">
        <v>42147</v>
      </c>
    </row>
    <row r="96" ht="15" spans="1:11">
      <c r="A96" s="44"/>
      <c r="B96" s="10">
        <v>107015</v>
      </c>
      <c r="C96" s="13" t="s">
        <v>717</v>
      </c>
      <c r="D96" s="10" t="s">
        <v>607</v>
      </c>
      <c r="E96" s="10">
        <v>70000</v>
      </c>
      <c r="F96" s="10">
        <v>42000</v>
      </c>
      <c r="G96" s="28"/>
      <c r="H96" s="28"/>
      <c r="I96" s="35">
        <f t="shared" si="2"/>
        <v>49000</v>
      </c>
      <c r="J96" s="35">
        <f t="shared" si="2"/>
        <v>29400</v>
      </c>
      <c r="K96" s="36">
        <v>42247</v>
      </c>
    </row>
    <row r="97" ht="15" spans="1:11">
      <c r="A97" s="42" t="s">
        <v>718</v>
      </c>
      <c r="B97" s="10">
        <v>108001</v>
      </c>
      <c r="C97" s="13" t="s">
        <v>719</v>
      </c>
      <c r="D97" s="10" t="s">
        <v>720</v>
      </c>
      <c r="E97" s="10">
        <v>8400</v>
      </c>
      <c r="F97" s="10">
        <v>2800</v>
      </c>
      <c r="G97" s="24">
        <f>ROUND(SUM(E97:E100)*0.9/10000,0)*10000</f>
        <v>30000</v>
      </c>
      <c r="H97" s="24">
        <f>ROUND(SUM(F97:F100)*0.9/10000,0)*10000</f>
        <v>10000</v>
      </c>
      <c r="I97" s="35">
        <f t="shared" si="2"/>
        <v>5880</v>
      </c>
      <c r="J97" s="35">
        <f t="shared" si="2"/>
        <v>1960</v>
      </c>
      <c r="K97" s="36">
        <v>39890</v>
      </c>
    </row>
    <row r="98" ht="22.5" spans="1:11">
      <c r="A98" s="43"/>
      <c r="B98" s="10">
        <v>108002</v>
      </c>
      <c r="C98" s="10" t="s">
        <v>721</v>
      </c>
      <c r="D98" s="10" t="s">
        <v>586</v>
      </c>
      <c r="E98" s="10">
        <v>7000</v>
      </c>
      <c r="F98" s="10">
        <v>3500</v>
      </c>
      <c r="G98" s="26"/>
      <c r="H98" s="26"/>
      <c r="I98" s="35">
        <f t="shared" si="2"/>
        <v>4900</v>
      </c>
      <c r="J98" s="35">
        <f t="shared" si="2"/>
        <v>2450</v>
      </c>
      <c r="K98" s="36">
        <v>39504</v>
      </c>
    </row>
    <row r="99" ht="22.5" spans="1:11">
      <c r="A99" s="43"/>
      <c r="B99" s="10">
        <v>108003</v>
      </c>
      <c r="C99" s="10" t="s">
        <v>722</v>
      </c>
      <c r="D99" s="10" t="s">
        <v>691</v>
      </c>
      <c r="E99" s="10">
        <v>12600</v>
      </c>
      <c r="F99" s="10">
        <v>5600</v>
      </c>
      <c r="G99" s="26"/>
      <c r="H99" s="26"/>
      <c r="I99" s="35">
        <f t="shared" si="2"/>
        <v>8820</v>
      </c>
      <c r="J99" s="35">
        <f t="shared" si="2"/>
        <v>3920</v>
      </c>
      <c r="K99" s="36">
        <v>39890</v>
      </c>
    </row>
    <row r="100" ht="15" spans="1:11">
      <c r="A100" s="44"/>
      <c r="B100" s="10">
        <v>108004</v>
      </c>
      <c r="C100" s="10" t="s">
        <v>723</v>
      </c>
      <c r="D100" s="10" t="s">
        <v>619</v>
      </c>
      <c r="E100" s="10">
        <v>8400</v>
      </c>
      <c r="F100" s="10">
        <v>3500</v>
      </c>
      <c r="G100" s="28"/>
      <c r="H100" s="28"/>
      <c r="I100" s="35">
        <f t="shared" si="2"/>
        <v>5880</v>
      </c>
      <c r="J100" s="35">
        <f t="shared" si="2"/>
        <v>2450</v>
      </c>
      <c r="K100" s="36">
        <v>39890</v>
      </c>
    </row>
    <row r="101" ht="15" spans="1:11">
      <c r="A101" s="45" t="s">
        <v>724</v>
      </c>
      <c r="B101" s="10">
        <v>109001</v>
      </c>
      <c r="C101" s="13" t="s">
        <v>725</v>
      </c>
      <c r="D101" s="10" t="s">
        <v>607</v>
      </c>
      <c r="E101" s="10">
        <v>77000</v>
      </c>
      <c r="F101" s="10">
        <v>49000</v>
      </c>
      <c r="G101" s="24">
        <f>ROUND(SUM(E101:E104)*0.9/10000,0)*10000</f>
        <v>130000</v>
      </c>
      <c r="H101" s="24">
        <f>ROUND(SUM(F101:F104)*0.9/10000,0)*10000</f>
        <v>70000</v>
      </c>
      <c r="I101" s="35">
        <f t="shared" si="2"/>
        <v>53900</v>
      </c>
      <c r="J101" s="35">
        <f t="shared" si="2"/>
        <v>34300</v>
      </c>
      <c r="K101" s="36">
        <v>42004</v>
      </c>
    </row>
    <row r="102" ht="15" spans="1:11">
      <c r="A102" s="46"/>
      <c r="B102" s="10">
        <v>109002</v>
      </c>
      <c r="C102" s="13" t="s">
        <v>726</v>
      </c>
      <c r="D102" s="10" t="s">
        <v>586</v>
      </c>
      <c r="E102" s="10">
        <v>21000</v>
      </c>
      <c r="F102" s="10">
        <v>10500</v>
      </c>
      <c r="G102" s="26"/>
      <c r="H102" s="26"/>
      <c r="I102" s="35">
        <f t="shared" si="2"/>
        <v>14700</v>
      </c>
      <c r="J102" s="35">
        <f t="shared" si="2"/>
        <v>7350</v>
      </c>
      <c r="K102" s="36">
        <v>40149</v>
      </c>
    </row>
    <row r="103" customHeight="1" spans="1:11">
      <c r="A103" s="46"/>
      <c r="B103" s="10">
        <v>109003</v>
      </c>
      <c r="C103" s="13" t="s">
        <v>727</v>
      </c>
      <c r="D103" s="10" t="s">
        <v>728</v>
      </c>
      <c r="E103" s="10">
        <v>15400</v>
      </c>
      <c r="F103" s="10">
        <v>8400</v>
      </c>
      <c r="G103" s="26"/>
      <c r="H103" s="26"/>
      <c r="I103" s="35">
        <f t="shared" si="2"/>
        <v>10780</v>
      </c>
      <c r="J103" s="35">
        <f t="shared" si="2"/>
        <v>5880</v>
      </c>
      <c r="K103" s="39">
        <v>41989</v>
      </c>
    </row>
    <row r="104" ht="22.5" spans="1:11">
      <c r="A104" s="47"/>
      <c r="B104" s="10">
        <v>109004</v>
      </c>
      <c r="C104" s="10" t="s">
        <v>729</v>
      </c>
      <c r="D104" s="10" t="s">
        <v>730</v>
      </c>
      <c r="E104" s="10">
        <v>28000</v>
      </c>
      <c r="F104" s="10">
        <v>10500</v>
      </c>
      <c r="G104" s="28"/>
      <c r="H104" s="28"/>
      <c r="I104" s="35">
        <f t="shared" si="2"/>
        <v>19600</v>
      </c>
      <c r="J104" s="35">
        <f t="shared" si="2"/>
        <v>7350</v>
      </c>
      <c r="K104" s="36">
        <v>42146</v>
      </c>
    </row>
    <row r="105" ht="15" spans="1:11">
      <c r="A105" s="48" t="s">
        <v>731</v>
      </c>
      <c r="B105" s="10">
        <v>110001</v>
      </c>
      <c r="C105" s="10" t="s">
        <v>732</v>
      </c>
      <c r="D105" s="10" t="s">
        <v>580</v>
      </c>
      <c r="E105" s="10">
        <v>21000</v>
      </c>
      <c r="F105" s="10">
        <v>7000</v>
      </c>
      <c r="G105" s="10">
        <v>30000</v>
      </c>
      <c r="H105" s="10">
        <v>10000</v>
      </c>
      <c r="I105" s="35">
        <f t="shared" si="2"/>
        <v>14700</v>
      </c>
      <c r="J105" s="35">
        <f t="shared" si="2"/>
        <v>4900</v>
      </c>
      <c r="K105" s="36">
        <v>41283</v>
      </c>
    </row>
    <row r="106" ht="15" spans="1:11">
      <c r="A106" s="49" t="s">
        <v>733</v>
      </c>
      <c r="B106" s="10">
        <v>111001</v>
      </c>
      <c r="C106" s="10" t="s">
        <v>734</v>
      </c>
      <c r="D106" s="10" t="s">
        <v>735</v>
      </c>
      <c r="E106" s="10">
        <v>70000</v>
      </c>
      <c r="F106" s="10">
        <v>21000</v>
      </c>
      <c r="G106" s="24">
        <f>ROUND(SUM(E106:E108)*0.9/10000,0)*10000</f>
        <v>190000</v>
      </c>
      <c r="H106" s="24">
        <f>ROUND(SUM(F106:F108)*0.9/10000,0)*10000</f>
        <v>60000</v>
      </c>
      <c r="I106" s="35">
        <f t="shared" si="2"/>
        <v>49000</v>
      </c>
      <c r="J106" s="35">
        <f t="shared" si="2"/>
        <v>14700</v>
      </c>
      <c r="K106" s="36">
        <v>41283</v>
      </c>
    </row>
    <row r="107" ht="15" spans="1:11">
      <c r="A107" s="50"/>
      <c r="B107" s="10">
        <v>111002</v>
      </c>
      <c r="C107" s="10" t="s">
        <v>736</v>
      </c>
      <c r="D107" s="10" t="s">
        <v>737</v>
      </c>
      <c r="E107" s="10">
        <v>70000</v>
      </c>
      <c r="F107" s="10">
        <v>21000</v>
      </c>
      <c r="G107" s="26"/>
      <c r="H107" s="26"/>
      <c r="I107" s="35">
        <f t="shared" si="2"/>
        <v>49000</v>
      </c>
      <c r="J107" s="35">
        <f t="shared" si="2"/>
        <v>14700</v>
      </c>
      <c r="K107" s="36">
        <v>41283</v>
      </c>
    </row>
    <row r="108" ht="15" spans="1:11">
      <c r="A108" s="50"/>
      <c r="B108" s="10">
        <v>111004</v>
      </c>
      <c r="C108" s="13" t="s">
        <v>738</v>
      </c>
      <c r="D108" s="10" t="s">
        <v>637</v>
      </c>
      <c r="E108" s="10">
        <v>70000</v>
      </c>
      <c r="F108" s="10">
        <v>21000</v>
      </c>
      <c r="G108" s="28"/>
      <c r="H108" s="28"/>
      <c r="I108" s="35">
        <f t="shared" si="2"/>
        <v>49000</v>
      </c>
      <c r="J108" s="35">
        <f t="shared" si="2"/>
        <v>14700</v>
      </c>
      <c r="K108" s="36">
        <v>41283</v>
      </c>
    </row>
    <row r="109" ht="22.5" spans="1:11">
      <c r="A109" s="51" t="s">
        <v>739</v>
      </c>
      <c r="B109" s="10">
        <v>112001</v>
      </c>
      <c r="C109" s="10" t="s">
        <v>740</v>
      </c>
      <c r="D109" s="10" t="s">
        <v>580</v>
      </c>
      <c r="E109" s="10">
        <v>4600</v>
      </c>
      <c r="F109" s="10">
        <v>1500</v>
      </c>
      <c r="G109" s="11">
        <f>ROUND(SUM(E109:E124)*0.9/10000,0)*10000</f>
        <v>200000</v>
      </c>
      <c r="H109" s="11">
        <f>ROUND(SUM(F109:F124)*0.9/10000,0)*10000</f>
        <v>80000</v>
      </c>
      <c r="I109" s="35">
        <f t="shared" si="2"/>
        <v>3220</v>
      </c>
      <c r="J109" s="35">
        <f t="shared" si="2"/>
        <v>1050</v>
      </c>
      <c r="K109" s="36">
        <v>40856</v>
      </c>
    </row>
    <row r="110" ht="22.5" spans="1:11">
      <c r="A110" s="52"/>
      <c r="B110" s="10">
        <v>112002</v>
      </c>
      <c r="C110" s="13" t="s">
        <v>741</v>
      </c>
      <c r="D110" s="10" t="s">
        <v>580</v>
      </c>
      <c r="E110" s="10">
        <v>4600</v>
      </c>
      <c r="F110" s="10">
        <v>1500</v>
      </c>
      <c r="G110" s="14"/>
      <c r="H110" s="14"/>
      <c r="I110" s="35">
        <f t="shared" si="2"/>
        <v>3220</v>
      </c>
      <c r="J110" s="35">
        <f t="shared" si="2"/>
        <v>1050</v>
      </c>
      <c r="K110" s="36">
        <v>40854</v>
      </c>
    </row>
    <row r="111" ht="22.5" spans="1:11">
      <c r="A111" s="52"/>
      <c r="B111" s="10">
        <v>112003</v>
      </c>
      <c r="C111" s="10" t="s">
        <v>742</v>
      </c>
      <c r="D111" s="10" t="s">
        <v>580</v>
      </c>
      <c r="E111" s="10">
        <v>4600</v>
      </c>
      <c r="F111" s="10">
        <v>1500</v>
      </c>
      <c r="G111" s="14"/>
      <c r="H111" s="14"/>
      <c r="I111" s="35">
        <f t="shared" si="2"/>
        <v>3220</v>
      </c>
      <c r="J111" s="35">
        <f t="shared" si="2"/>
        <v>1050</v>
      </c>
      <c r="K111" s="36">
        <v>40848</v>
      </c>
    </row>
    <row r="112" ht="22.5" spans="1:11">
      <c r="A112" s="52"/>
      <c r="B112" s="10">
        <v>112004</v>
      </c>
      <c r="C112" s="10" t="s">
        <v>743</v>
      </c>
      <c r="D112" s="10" t="s">
        <v>580</v>
      </c>
      <c r="E112" s="10">
        <v>4600</v>
      </c>
      <c r="F112" s="10">
        <v>1500</v>
      </c>
      <c r="G112" s="14"/>
      <c r="H112" s="14"/>
      <c r="I112" s="35">
        <f t="shared" si="2"/>
        <v>3220</v>
      </c>
      <c r="J112" s="35">
        <f t="shared" si="2"/>
        <v>1050</v>
      </c>
      <c r="K112" s="36">
        <v>40858</v>
      </c>
    </row>
    <row r="113" ht="22.5" spans="1:11">
      <c r="A113" s="52"/>
      <c r="B113" s="10">
        <v>112005</v>
      </c>
      <c r="C113" s="10" t="s">
        <v>744</v>
      </c>
      <c r="D113" s="10" t="s">
        <v>580</v>
      </c>
      <c r="E113" s="10">
        <v>8800</v>
      </c>
      <c r="F113" s="10">
        <v>2900</v>
      </c>
      <c r="G113" s="14"/>
      <c r="H113" s="14"/>
      <c r="I113" s="35">
        <f t="shared" si="2"/>
        <v>6160</v>
      </c>
      <c r="J113" s="35">
        <f t="shared" si="2"/>
        <v>2030</v>
      </c>
      <c r="K113" s="36">
        <v>40849</v>
      </c>
    </row>
    <row r="114" ht="22.5" spans="1:11">
      <c r="A114" s="52"/>
      <c r="B114" s="10">
        <v>112006</v>
      </c>
      <c r="C114" s="10" t="s">
        <v>745</v>
      </c>
      <c r="D114" s="10" t="s">
        <v>580</v>
      </c>
      <c r="E114" s="10">
        <v>7100</v>
      </c>
      <c r="F114" s="10">
        <v>2500</v>
      </c>
      <c r="G114" s="14"/>
      <c r="H114" s="14"/>
      <c r="I114" s="35">
        <f t="shared" si="2"/>
        <v>4970</v>
      </c>
      <c r="J114" s="35">
        <f t="shared" si="2"/>
        <v>1750</v>
      </c>
      <c r="K114" s="36">
        <v>40855</v>
      </c>
    </row>
    <row r="115" ht="22.5" spans="1:11">
      <c r="A115" s="52"/>
      <c r="B115" s="10">
        <v>112007</v>
      </c>
      <c r="C115" s="10" t="s">
        <v>746</v>
      </c>
      <c r="D115" s="10" t="s">
        <v>580</v>
      </c>
      <c r="E115" s="10">
        <v>4600</v>
      </c>
      <c r="F115" s="10">
        <v>1500</v>
      </c>
      <c r="G115" s="14"/>
      <c r="H115" s="14"/>
      <c r="I115" s="35">
        <f t="shared" si="2"/>
        <v>3220</v>
      </c>
      <c r="J115" s="35">
        <f t="shared" si="2"/>
        <v>1050</v>
      </c>
      <c r="K115" s="36">
        <v>40837</v>
      </c>
    </row>
    <row r="116" ht="22.5" spans="1:11">
      <c r="A116" s="52"/>
      <c r="B116" s="10">
        <v>112008</v>
      </c>
      <c r="C116" s="10" t="s">
        <v>747</v>
      </c>
      <c r="D116" s="10" t="s">
        <v>580</v>
      </c>
      <c r="E116" s="10">
        <v>4600</v>
      </c>
      <c r="F116" s="10">
        <v>1500</v>
      </c>
      <c r="G116" s="14"/>
      <c r="H116" s="14"/>
      <c r="I116" s="35">
        <f t="shared" si="2"/>
        <v>3220</v>
      </c>
      <c r="J116" s="35">
        <f t="shared" si="2"/>
        <v>1050</v>
      </c>
      <c r="K116" s="36">
        <v>40851</v>
      </c>
    </row>
    <row r="117" ht="22.5" spans="1:11">
      <c r="A117" s="52"/>
      <c r="B117" s="10">
        <v>112009</v>
      </c>
      <c r="C117" s="10" t="s">
        <v>748</v>
      </c>
      <c r="D117" s="10" t="s">
        <v>580</v>
      </c>
      <c r="E117" s="10">
        <v>9000</v>
      </c>
      <c r="F117" s="10">
        <v>5300</v>
      </c>
      <c r="G117" s="14"/>
      <c r="H117" s="14"/>
      <c r="I117" s="35">
        <f t="shared" si="2"/>
        <v>6300</v>
      </c>
      <c r="J117" s="35">
        <f t="shared" si="2"/>
        <v>3710</v>
      </c>
      <c r="K117" s="36">
        <v>40850</v>
      </c>
    </row>
    <row r="118" ht="22.5" spans="1:11">
      <c r="A118" s="52"/>
      <c r="B118" s="10">
        <v>112010</v>
      </c>
      <c r="C118" s="10" t="s">
        <v>749</v>
      </c>
      <c r="D118" s="10" t="s">
        <v>580</v>
      </c>
      <c r="E118" s="10">
        <v>4600</v>
      </c>
      <c r="F118" s="10">
        <v>1500</v>
      </c>
      <c r="G118" s="14"/>
      <c r="H118" s="14"/>
      <c r="I118" s="35">
        <f t="shared" si="2"/>
        <v>3220</v>
      </c>
      <c r="J118" s="35">
        <f t="shared" si="2"/>
        <v>1050</v>
      </c>
      <c r="K118" s="36">
        <v>40857</v>
      </c>
    </row>
    <row r="119" ht="23.25" spans="1:11">
      <c r="A119" s="52"/>
      <c r="B119" s="10">
        <v>112011</v>
      </c>
      <c r="C119" s="10" t="s">
        <v>750</v>
      </c>
      <c r="D119" s="10" t="s">
        <v>597</v>
      </c>
      <c r="E119" s="10">
        <v>4600</v>
      </c>
      <c r="F119" s="10">
        <v>1500</v>
      </c>
      <c r="G119" s="14"/>
      <c r="H119" s="14"/>
      <c r="I119" s="35">
        <f t="shared" si="2"/>
        <v>3220</v>
      </c>
      <c r="J119" s="35">
        <f t="shared" si="2"/>
        <v>1050</v>
      </c>
      <c r="K119" s="36">
        <v>40841</v>
      </c>
    </row>
    <row r="120" ht="22.5" spans="1:11">
      <c r="A120" s="52"/>
      <c r="B120" s="10">
        <v>112012</v>
      </c>
      <c r="C120" s="10" t="s">
        <v>751</v>
      </c>
      <c r="D120" s="10" t="s">
        <v>594</v>
      </c>
      <c r="E120" s="10">
        <v>28000</v>
      </c>
      <c r="F120" s="10">
        <v>14000</v>
      </c>
      <c r="G120" s="14"/>
      <c r="H120" s="14"/>
      <c r="I120" s="35">
        <f t="shared" si="2"/>
        <v>19600</v>
      </c>
      <c r="J120" s="35">
        <f t="shared" si="2"/>
        <v>9800</v>
      </c>
      <c r="K120" s="36">
        <v>42034</v>
      </c>
    </row>
    <row r="121" ht="15" spans="1:11">
      <c r="A121" s="52"/>
      <c r="B121" s="10">
        <v>112013</v>
      </c>
      <c r="C121" s="13" t="s">
        <v>752</v>
      </c>
      <c r="D121" s="10" t="s">
        <v>753</v>
      </c>
      <c r="E121" s="10">
        <v>63000</v>
      </c>
      <c r="F121" s="10">
        <v>21000</v>
      </c>
      <c r="G121" s="14"/>
      <c r="H121" s="14"/>
      <c r="I121" s="35">
        <f t="shared" si="2"/>
        <v>44100</v>
      </c>
      <c r="J121" s="35">
        <f t="shared" si="2"/>
        <v>14700</v>
      </c>
      <c r="K121" s="36">
        <v>42128</v>
      </c>
    </row>
    <row r="122" ht="22.5" spans="1:11">
      <c r="A122" s="53"/>
      <c r="B122" s="10">
        <v>112014</v>
      </c>
      <c r="C122" s="13" t="s">
        <v>754</v>
      </c>
      <c r="D122" s="10" t="s">
        <v>755</v>
      </c>
      <c r="E122" s="10">
        <v>35000</v>
      </c>
      <c r="F122" s="10">
        <v>10500</v>
      </c>
      <c r="G122" s="14"/>
      <c r="H122" s="14"/>
      <c r="I122" s="35">
        <f t="shared" si="2"/>
        <v>24500</v>
      </c>
      <c r="J122" s="35">
        <f t="shared" si="2"/>
        <v>7350</v>
      </c>
      <c r="K122" s="36">
        <v>42319</v>
      </c>
    </row>
    <row r="123" ht="15" spans="1:11">
      <c r="A123" s="53"/>
      <c r="B123" s="10">
        <v>112015</v>
      </c>
      <c r="C123" s="13" t="s">
        <v>756</v>
      </c>
      <c r="D123" s="10" t="s">
        <v>584</v>
      </c>
      <c r="E123" s="10">
        <v>14000</v>
      </c>
      <c r="F123" s="10">
        <v>7000</v>
      </c>
      <c r="G123" s="14"/>
      <c r="H123" s="14"/>
      <c r="I123" s="35">
        <f t="shared" si="2"/>
        <v>9800</v>
      </c>
      <c r="J123" s="35">
        <f t="shared" si="2"/>
        <v>4900</v>
      </c>
      <c r="K123" s="36">
        <v>42388</v>
      </c>
    </row>
    <row r="124" ht="22.5" spans="1:11">
      <c r="A124" s="53"/>
      <c r="B124" s="10">
        <v>112016</v>
      </c>
      <c r="C124" s="13" t="s">
        <v>757</v>
      </c>
      <c r="D124" s="10" t="s">
        <v>580</v>
      </c>
      <c r="E124" s="10">
        <v>21000</v>
      </c>
      <c r="F124" s="10">
        <v>10500</v>
      </c>
      <c r="G124" s="16"/>
      <c r="H124" s="16"/>
      <c r="I124" s="35">
        <f t="shared" si="2"/>
        <v>14700</v>
      </c>
      <c r="J124" s="35">
        <f t="shared" si="2"/>
        <v>7350</v>
      </c>
      <c r="K124" s="36">
        <v>42598</v>
      </c>
    </row>
    <row r="125" ht="15" spans="1:11">
      <c r="A125" s="48" t="s">
        <v>758</v>
      </c>
      <c r="B125" s="10">
        <v>113001</v>
      </c>
      <c r="C125" s="13" t="s">
        <v>759</v>
      </c>
      <c r="D125" s="10" t="s">
        <v>619</v>
      </c>
      <c r="E125" s="10">
        <v>56000</v>
      </c>
      <c r="F125" s="10">
        <v>28000</v>
      </c>
      <c r="G125" s="10">
        <v>80000</v>
      </c>
      <c r="H125" s="10">
        <v>40000</v>
      </c>
      <c r="I125" s="35">
        <f t="shared" si="2"/>
        <v>39200</v>
      </c>
      <c r="J125" s="35">
        <f t="shared" si="2"/>
        <v>19600</v>
      </c>
      <c r="K125" s="36">
        <v>41583</v>
      </c>
    </row>
    <row r="126" ht="15" spans="1:11">
      <c r="A126" s="48" t="s">
        <v>760</v>
      </c>
      <c r="B126" s="10">
        <v>115001</v>
      </c>
      <c r="C126" s="13" t="s">
        <v>761</v>
      </c>
      <c r="D126" s="10" t="s">
        <v>762</v>
      </c>
      <c r="E126" s="10">
        <v>21000</v>
      </c>
      <c r="F126" s="10">
        <v>10500</v>
      </c>
      <c r="G126" s="10">
        <v>21000</v>
      </c>
      <c r="H126" s="10">
        <v>10500</v>
      </c>
      <c r="I126" s="35">
        <f t="shared" si="2"/>
        <v>14700</v>
      </c>
      <c r="J126" s="35">
        <f t="shared" si="2"/>
        <v>7350</v>
      </c>
      <c r="K126" s="36">
        <v>42597</v>
      </c>
    </row>
    <row r="127" ht="22.5" spans="1:11">
      <c r="A127" s="48" t="s">
        <v>763</v>
      </c>
      <c r="B127" s="10">
        <v>114001</v>
      </c>
      <c r="C127" s="13" t="s">
        <v>764</v>
      </c>
      <c r="D127" s="10"/>
      <c r="E127" s="10"/>
      <c r="F127" s="10"/>
      <c r="G127" s="10"/>
      <c r="H127" s="10"/>
      <c r="I127" s="10"/>
      <c r="J127" s="10"/>
      <c r="K127" s="38"/>
    </row>
    <row r="128" ht="22.5" spans="1:11">
      <c r="A128" s="54"/>
      <c r="B128" s="10"/>
      <c r="C128" s="10" t="s">
        <v>765</v>
      </c>
      <c r="D128" s="10"/>
      <c r="E128" s="10"/>
      <c r="F128" s="10"/>
      <c r="G128" s="10"/>
      <c r="H128" s="10"/>
      <c r="I128" s="10"/>
      <c r="J128" s="10"/>
      <c r="K128" s="38"/>
    </row>
    <row r="129" spans="1:11">
      <c r="A129" s="30"/>
      <c r="B129" s="30"/>
      <c r="C129" s="30"/>
      <c r="D129" s="30"/>
      <c r="E129" s="30"/>
      <c r="F129" s="30"/>
      <c r="G129" s="56"/>
      <c r="H129" s="56"/>
      <c r="I129" s="30"/>
      <c r="J129" s="30"/>
      <c r="K129" s="30"/>
    </row>
  </sheetData>
  <mergeCells count="51">
    <mergeCell ref="A1:J1"/>
    <mergeCell ref="E2:F2"/>
    <mergeCell ref="G2:H2"/>
    <mergeCell ref="I2:J2"/>
    <mergeCell ref="A2:A3"/>
    <mergeCell ref="A4:A16"/>
    <mergeCell ref="A17:A54"/>
    <mergeCell ref="A55:A58"/>
    <mergeCell ref="A61:A66"/>
    <mergeCell ref="A67:A81"/>
    <mergeCell ref="A82:A96"/>
    <mergeCell ref="A97:A100"/>
    <mergeCell ref="A101:A104"/>
    <mergeCell ref="A106:A108"/>
    <mergeCell ref="A109:A121"/>
    <mergeCell ref="B2:B3"/>
    <mergeCell ref="C2:C3"/>
    <mergeCell ref="D2:D3"/>
    <mergeCell ref="G4:G16"/>
    <mergeCell ref="G17:G23"/>
    <mergeCell ref="G24:G31"/>
    <mergeCell ref="G32:G37"/>
    <mergeCell ref="G38:G47"/>
    <mergeCell ref="G48:G54"/>
    <mergeCell ref="G55:G59"/>
    <mergeCell ref="G61:G66"/>
    <mergeCell ref="G67:G73"/>
    <mergeCell ref="G74:G81"/>
    <mergeCell ref="G82:G91"/>
    <mergeCell ref="G92:G96"/>
    <mergeCell ref="G97:G100"/>
    <mergeCell ref="G101:G104"/>
    <mergeCell ref="G106:G108"/>
    <mergeCell ref="G109:G124"/>
    <mergeCell ref="H4:H16"/>
    <mergeCell ref="H17:H23"/>
    <mergeCell ref="H24:H31"/>
    <mergeCell ref="H32:H37"/>
    <mergeCell ref="H38:H47"/>
    <mergeCell ref="H48:H54"/>
    <mergeCell ref="H55:H59"/>
    <mergeCell ref="H61:H66"/>
    <mergeCell ref="H67:H73"/>
    <mergeCell ref="H74:H81"/>
    <mergeCell ref="H82:H91"/>
    <mergeCell ref="H92:H96"/>
    <mergeCell ref="H97:H100"/>
    <mergeCell ref="H101:H104"/>
    <mergeCell ref="H106:H108"/>
    <mergeCell ref="H109:H124"/>
    <mergeCell ref="K2:K3"/>
  </mergeCells>
  <pageMargins left="0.75" right="0.75" top="1" bottom="1" header="0.511805555555556" footer="0.511805555555556"/>
  <pageSetup paperSize="9" orientation="portrait"/>
  <headerFooter/>
</worksheet>
</file>

<file path=docProps/app.xml><?xml version="1.0" encoding="utf-8"?>
<Properties xmlns="http://schemas.openxmlformats.org/officeDocument/2006/extended-properties" xmlns:vt="http://schemas.openxmlformats.org/officeDocument/2006/docPropsVTypes">
  <Company>gtadata.com</Company>
  <Application>Microsoft Excel</Application>
  <HeadingPairs>
    <vt:vector size="2" baseType="variant">
      <vt:variant>
        <vt:lpstr>工作表</vt:lpstr>
      </vt:variant>
      <vt:variant>
        <vt:i4>5</vt:i4>
      </vt:variant>
    </vt:vector>
  </HeadingPairs>
  <TitlesOfParts>
    <vt:vector size="5" baseType="lpstr">
      <vt:lpstr>填表说明</vt:lpstr>
      <vt:lpstr>GTA产品&amp;定价信息表（不含代理硬件）</vt:lpstr>
      <vt:lpstr>Quantrader教育市场报价</vt:lpstr>
      <vt:lpstr>历史高频学术定价</vt:lpstr>
      <vt:lpstr>CSMAR各库报价</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gta</dc:creator>
  <cp:lastModifiedBy>Windows 用户</cp:lastModifiedBy>
  <dcterms:created xsi:type="dcterms:W3CDTF">2016-07-12T10:49:00Z</dcterms:created>
  <dcterms:modified xsi:type="dcterms:W3CDTF">2017-01-03T10:05:50Z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2052-10.1.0.6135</vt:lpwstr>
  </property>
</Properties>
</file>