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鹤\绩效\2017年Q3\测试管理中心\考核表单\"/>
    </mc:Choice>
  </mc:AlternateContent>
  <bookViews>
    <workbookView xWindow="600" yWindow="465" windowWidth="20475" windowHeight="9270"/>
  </bookViews>
  <sheets>
    <sheet name="绩效考核表（季度）" sheetId="3" r:id="rId1"/>
    <sheet name="工作态度评分表" sheetId="7" r:id="rId2"/>
  </sheets>
  <calcPr calcId="152511"/>
  <fileRecoveryPr repairLoad="1"/>
</workbook>
</file>

<file path=xl/calcChain.xml><?xml version="1.0" encoding="utf-8"?>
<calcChain xmlns="http://schemas.openxmlformats.org/spreadsheetml/2006/main">
  <c r="X13" i="7" l="1"/>
  <c r="N31" i="3"/>
  <c r="N27" i="3"/>
  <c r="S21" i="3"/>
  <c r="R21" i="3"/>
  <c r="N21" i="3"/>
  <c r="N20" i="3"/>
  <c r="N22" i="3" s="1"/>
  <c r="K20" i="3"/>
  <c r="N16" i="3"/>
  <c r="N15" i="3"/>
  <c r="N14" i="3"/>
  <c r="N13" i="3"/>
  <c r="N18" i="3" s="1"/>
  <c r="M9" i="3"/>
  <c r="N9" i="3" s="1"/>
  <c r="M8" i="3"/>
  <c r="N8" i="3" s="1"/>
  <c r="M7" i="3"/>
  <c r="N7" i="3" s="1"/>
  <c r="M6" i="3"/>
  <c r="N6" i="3" s="1"/>
  <c r="N10" i="3" s="1"/>
  <c r="Q21" i="3" l="1"/>
  <c r="N3" i="3"/>
</calcChain>
</file>

<file path=xl/sharedStrings.xml><?xml version="1.0" encoding="utf-8"?>
<sst xmlns="http://schemas.openxmlformats.org/spreadsheetml/2006/main" count="147" uniqueCount="127">
  <si>
    <t>指标名称</t>
  </si>
  <si>
    <t>类别</t>
    <phoneticPr fontId="2" type="noConversion"/>
  </si>
  <si>
    <t>绩效得分
【权重分】</t>
    <phoneticPr fontId="2" type="noConversion"/>
  </si>
  <si>
    <t>直属上级评分
[0,100]</t>
    <phoneticPr fontId="2" type="noConversion"/>
  </si>
  <si>
    <t>姓名</t>
    <phoneticPr fontId="2" type="noConversion"/>
  </si>
  <si>
    <t>工号</t>
    <phoneticPr fontId="2" type="noConversion"/>
  </si>
  <si>
    <t>考评周期</t>
    <phoneticPr fontId="2" type="noConversion"/>
  </si>
  <si>
    <t>考评等级</t>
    <phoneticPr fontId="2" type="noConversion"/>
  </si>
  <si>
    <t>间接上级评分
[0,100]</t>
    <phoneticPr fontId="2" type="noConversion"/>
  </si>
  <si>
    <t>总分</t>
    <phoneticPr fontId="2" type="noConversion"/>
  </si>
  <si>
    <t>类别</t>
    <phoneticPr fontId="2" type="noConversion"/>
  </si>
  <si>
    <t>考核所在部门</t>
    <phoneticPr fontId="2" type="noConversion"/>
  </si>
  <si>
    <t>自我评分
[0,100]</t>
    <phoneticPr fontId="2" type="noConversion"/>
  </si>
  <si>
    <t>目标值</t>
    <phoneticPr fontId="2" type="noConversion"/>
  </si>
  <si>
    <t>指标得分
[0,100]</t>
    <phoneticPr fontId="2" type="noConversion"/>
  </si>
  <si>
    <t>说明</t>
    <phoneticPr fontId="2" type="noConversion"/>
  </si>
  <si>
    <t>项目名称</t>
    <phoneticPr fontId="2" type="noConversion"/>
  </si>
  <si>
    <t>成果衡量标准</t>
    <phoneticPr fontId="2" type="noConversion"/>
  </si>
  <si>
    <t>完成时间</t>
    <phoneticPr fontId="2" type="noConversion"/>
  </si>
  <si>
    <t>协助部门</t>
    <phoneticPr fontId="2" type="noConversion"/>
  </si>
  <si>
    <t>具体要求</t>
    <phoneticPr fontId="2" type="noConversion"/>
  </si>
  <si>
    <t>衡量标准</t>
    <phoneticPr fontId="2" type="noConversion"/>
  </si>
  <si>
    <t>第三部分：工作态度与能力提升(聚焦于与工作相关的态度与能力)</t>
    <phoneticPr fontId="2" type="noConversion"/>
  </si>
  <si>
    <t>项目关键举措</t>
    <phoneticPr fontId="2" type="noConversion"/>
  </si>
  <si>
    <t>权重</t>
    <phoneticPr fontId="2" type="noConversion"/>
  </si>
  <si>
    <t>第一部分：组织绩效目标（所负责部门的业绩指标）</t>
    <phoneticPr fontId="2" type="noConversion"/>
  </si>
  <si>
    <t>实际值</t>
    <phoneticPr fontId="2" type="noConversion"/>
  </si>
  <si>
    <t>员工自评</t>
    <phoneticPr fontId="2" type="noConversion"/>
  </si>
  <si>
    <t>实际达成情况说明
(员工自评举证)</t>
    <phoneticPr fontId="2" type="noConversion"/>
  </si>
  <si>
    <t>权重</t>
    <phoneticPr fontId="2" type="noConversion"/>
  </si>
  <si>
    <t>提供部门</t>
    <phoneticPr fontId="2" type="noConversion"/>
  </si>
  <si>
    <t>评价项目</t>
    <phoneticPr fontId="2" type="noConversion"/>
  </si>
  <si>
    <t>工作态度</t>
    <phoneticPr fontId="2" type="noConversion"/>
  </si>
  <si>
    <t>团队合作</t>
    <phoneticPr fontId="2" type="noConversion"/>
  </si>
  <si>
    <t>效率提升</t>
    <phoneticPr fontId="2" type="noConversion"/>
  </si>
  <si>
    <t>沟通协调</t>
    <phoneticPr fontId="2" type="noConversion"/>
  </si>
  <si>
    <t>不满意</t>
    <phoneticPr fontId="2" type="noConversion"/>
  </si>
  <si>
    <t>合格</t>
    <phoneticPr fontId="2" type="noConversion"/>
  </si>
  <si>
    <t>非常满意</t>
    <phoneticPr fontId="2" type="noConversion"/>
  </si>
  <si>
    <t>满意</t>
    <phoneticPr fontId="2" type="noConversion"/>
  </si>
  <si>
    <t>尽业尽责，工作勤奋、努力，具有强烈的企业家精神，时常忘我的工作，时常超时工作，利用晚上及周末时间进行深度思考总结，并获得成果</t>
    <phoneticPr fontId="2" type="noConversion"/>
  </si>
  <si>
    <t>工作认真负责，努力，勤奋，有一定的敬业度；</t>
    <phoneticPr fontId="2" type="noConversion"/>
  </si>
  <si>
    <t>工作较努力、用心，但勤奋度一般；</t>
    <phoneticPr fontId="2" type="noConversion"/>
  </si>
  <si>
    <t>工作努力度、勤奋度一般，法定工作时间以外很少考虑工作事宜或处理工作事宜。</t>
    <phoneticPr fontId="2" type="noConversion"/>
  </si>
  <si>
    <t>分值表</t>
    <phoneticPr fontId="2" type="noConversion"/>
  </si>
  <si>
    <t>配合度强，积极主动热情，反应时效性强，快速反应，同时合作质量高，能高质量的推动事情的达成；</t>
    <phoneticPr fontId="2" type="noConversion"/>
  </si>
  <si>
    <t>较强的合作度和配合度，反应及时，能共同推动合作事项的有序高质落地</t>
    <phoneticPr fontId="2" type="noConversion"/>
  </si>
  <si>
    <t>配合度一般，意愿一般，能协助一起推动合作事项的达成，但积极性一般，相应时间欠迅速及时</t>
    <phoneticPr fontId="2" type="noConversion"/>
  </si>
  <si>
    <t>合作度一般，半推半就，不能有效快速推动合作事项的达成。</t>
    <phoneticPr fontId="2" type="noConversion"/>
  </si>
  <si>
    <t>团队建设</t>
    <phoneticPr fontId="2" type="noConversion"/>
  </si>
  <si>
    <t>团队人才整体水平高，优秀、出色，胜任力强，独立承担各项工作，并形成人才梯队</t>
    <phoneticPr fontId="2" type="noConversion"/>
  </si>
  <si>
    <t>团队人才整体水平较高，具有一定的胜任力，部分能独立承担各项工作，有一定的人才梯队</t>
    <phoneticPr fontId="2" type="noConversion"/>
  </si>
  <si>
    <t>团队人才整体水平一般，胜任力一般，个别能独立承担各项工作，尚未形成人才梯队</t>
    <phoneticPr fontId="2" type="noConversion"/>
  </si>
  <si>
    <t>团队人才整体水平一般，胜任力一般，无法独立承担工作，无梯队培养人员</t>
    <phoneticPr fontId="2" type="noConversion"/>
  </si>
  <si>
    <t>体系创新、盈利模式创新、技术革新、工具模板等，在原有的基础上持续优化，提升组织效率、效能，推动业绩目标达成</t>
    <phoneticPr fontId="2" type="noConversion"/>
  </si>
  <si>
    <t>体系创新、盈利模式创新、技术革新、工具模板等，从无到有，且极大地提升组织效率、效能，推动业绩目标达成</t>
    <phoneticPr fontId="2" type="noConversion"/>
  </si>
  <si>
    <t>体系创新、盈利模式创新、技术革新、工具模板等各项工作无任何的优化改进，且效率低下</t>
    <phoneticPr fontId="2" type="noConversion"/>
  </si>
  <si>
    <t>体系创新、盈利模式创新、技术革新、工具模板等，在原有的基础上略有优化改进，且有效率的提升</t>
    <phoneticPr fontId="2" type="noConversion"/>
  </si>
  <si>
    <t>被动沟通，靠催促完成工作，工作半途而废，存在不了了之或严重拖延现象</t>
    <phoneticPr fontId="2" type="noConversion"/>
  </si>
  <si>
    <t>沟通积极主动，善于借力解决各种问题，不拖沓，不延误，且工作输出效果好</t>
    <phoneticPr fontId="2" type="noConversion"/>
  </si>
  <si>
    <t>定时沟通，自觉完成当前工作任务，因不可抗力存在个别任务延迟</t>
    <phoneticPr fontId="2" type="noConversion"/>
  </si>
  <si>
    <t>主动沟通，不需监督，自行解决遇到各种问题，按时输出工作成果</t>
    <phoneticPr fontId="2" type="noConversion"/>
  </si>
  <si>
    <t>得分</t>
    <phoneticPr fontId="2" type="noConversion"/>
  </si>
  <si>
    <t>绩效指标（60%）</t>
    <phoneticPr fontId="2" type="noConversion"/>
  </si>
  <si>
    <t>第四部分：加减分（非必填）</t>
    <phoneticPr fontId="2" type="noConversion"/>
  </si>
  <si>
    <r>
      <t xml:space="preserve">加分项
[0,5]
</t>
    </r>
    <r>
      <rPr>
        <sz val="10"/>
        <color rgb="FF000000"/>
        <rFont val="微软雅黑"/>
        <family val="2"/>
        <charset val="134"/>
      </rPr>
      <t>(考核期内有公司级发文表彰情况）</t>
    </r>
    <phoneticPr fontId="2" type="noConversion"/>
  </si>
  <si>
    <t>公司发文内容</t>
    <phoneticPr fontId="2" type="noConversion"/>
  </si>
  <si>
    <t>文件签发人</t>
    <phoneticPr fontId="2" type="noConversion"/>
  </si>
  <si>
    <t>签发日期</t>
    <phoneticPr fontId="2" type="noConversion"/>
  </si>
  <si>
    <t>直接上级说明</t>
    <phoneticPr fontId="2" type="noConversion"/>
  </si>
  <si>
    <t>文件中对绩效影响情况（如有）</t>
    <phoneticPr fontId="2" type="noConversion"/>
  </si>
  <si>
    <t>绩效得分
[0,5]</t>
    <phoneticPr fontId="2" type="noConversion"/>
  </si>
  <si>
    <t>合计</t>
    <phoneticPr fontId="2" type="noConversion"/>
  </si>
  <si>
    <r>
      <t xml:space="preserve">减分项
[0,不定]
</t>
    </r>
    <r>
      <rPr>
        <sz val="10"/>
        <color rgb="FF000000"/>
        <rFont val="微软雅黑"/>
        <family val="2"/>
        <charset val="134"/>
      </rPr>
      <t>（考核期内存在惩戒记录）</t>
    </r>
    <phoneticPr fontId="2" type="noConversion"/>
  </si>
  <si>
    <t>到岗率≥95%，100分；
85%≤到岗率&lt;95%，90-100分；
75%≤到岗率&lt;85%，80-90分；
65%≤到岗率&lt;75%，70-80分；
55%≤到岗率&lt;65%，
60-70分；
到岗率&lt;55%，0分。
关键岗位招聘到岗率=已到岗关键岗位数/计划配置关键岗位数</t>
  </si>
  <si>
    <t>第二部分：个人重点工作项目目标（考核期内）</t>
    <phoneticPr fontId="2" type="noConversion"/>
  </si>
  <si>
    <r>
      <rPr>
        <b/>
        <sz val="10"/>
        <rFont val="微软雅黑"/>
        <family val="2"/>
        <charset val="134"/>
      </rPr>
      <t>关键核心岗位人才招聘到岗率</t>
    </r>
    <r>
      <rPr>
        <sz val="10"/>
        <rFont val="微软雅黑"/>
        <family val="2"/>
        <charset val="134"/>
      </rPr>
      <t xml:space="preserve">
（部门关键核心人才到岗情况及个人在人才招募方面的主要工作成果。）</t>
    </r>
    <phoneticPr fontId="2" type="noConversion"/>
  </si>
  <si>
    <t>【90-100】成本控制意识强，持续关注部门全体员工人力成本，能通过持续的人员管理提升，提高团队人才质量、提高工作效率、及时做好用工风险防控，从而有效控制和降低非必要人力成本（如频繁更替成本、劳资纠纷成本、无效加班成本等）；
【80-90】成本意识控制较强，关注团队人力成本，关注人均产值，人均效能，能通过团队管理提升，降低及控制人力成本，有一定管控提升空间；
【70-80】有一定的成本控制意识，关于团队人力成本，关于人均产值人均效能，但管控能力较弱；
【70以下】成本控制意识弱，不关注团队人力成本，常常造成不必要的人力成本浪费；</t>
    <phoneticPr fontId="2" type="noConversion"/>
  </si>
  <si>
    <r>
      <rPr>
        <b/>
        <sz val="10"/>
        <rFont val="微软雅黑"/>
        <family val="2"/>
        <charset val="134"/>
      </rPr>
      <t>团队人才结构/人才质量情况</t>
    </r>
    <r>
      <rPr>
        <sz val="10"/>
        <rFont val="微软雅黑"/>
        <family val="2"/>
        <charset val="134"/>
      </rPr>
      <t xml:space="preserve">
（团队的学历构成、工作经验、工作胜任能力及人才梯队情况）</t>
    </r>
    <phoneticPr fontId="2" type="noConversion"/>
  </si>
  <si>
    <t>【90-100】团队人才整体水平高，优秀、出色，胜任力强，独立承担各项工作，并形成人才梯队；
【80-90】团队人才整体水平较高，具有一定的胜任力，部分能独立承担各项工作，有一定的人才梯队；
【70-80】团队人才整体水平一般，胜任力一般，个别能独立承担各项工作，尚未形成人才梯队；
【70以下】团队人才整体水平一般，胜任力一般，无法独立承担工作，无梯队培养人员。</t>
    <phoneticPr fontId="2" type="noConversion"/>
  </si>
  <si>
    <r>
      <t xml:space="preserve">团队指导/监管/培养情况
</t>
    </r>
    <r>
      <rPr>
        <sz val="10"/>
        <rFont val="微软雅黑"/>
        <family val="2"/>
        <charset val="134"/>
      </rPr>
      <t>（个人在团队指导/监管/培养方面的实际输出，具体项目及行动）</t>
    </r>
    <phoneticPr fontId="2" type="noConversion"/>
  </si>
  <si>
    <t>【90-100】团队管理能力强，团队分工合理、到位、有效，能及时有效地给予下级工作指导、支持与帮助，能客观、公正地对下属的各项工作进行监管、考核，关注团队成长，定期组织开展各项培训，提升团队士气、归属感、胜任能力及贡献率；
【80-90】具有一定的团队管理能力及团队培养意识及能力，团队分工到位，并能给予下属工作指导、支持与帮助，一定程度上能监管团队各项工作和团队成员的工作行为、态度，保证团队组织效率；
【70-80】具有一定的团队管理能力，团队分工有效性一般，一定程度上能给予下属工作指导、支持与帮助，对下属的监管欠到位，团队士气、效能一般；
【70以下】团队管理能力一般，团队工作分工、管理欠到位，团队士气、效能不佳。</t>
    <phoneticPr fontId="2" type="noConversion"/>
  </si>
  <si>
    <t>人力成本管控</t>
    <phoneticPr fontId="2" type="noConversion"/>
  </si>
  <si>
    <t>考核期内所管理部门关键人才引进、梯队建设、人才结构优化、团队培训培养、人力成本管控等</t>
    <phoneticPr fontId="2" type="noConversion"/>
  </si>
  <si>
    <t>实际达成情况说明
(员工自评举证)</t>
    <phoneticPr fontId="2" type="noConversion"/>
  </si>
  <si>
    <t>从敬业度、服从性、努力勤奋度、团队协作等方面综合进行考核</t>
    <phoneticPr fontId="2" type="noConversion"/>
  </si>
  <si>
    <r>
      <rPr>
        <b/>
        <sz val="9"/>
        <rFont val="微软雅黑"/>
        <family val="2"/>
        <charset val="134"/>
      </rPr>
      <t>敬业尽职，尽责贡献，努力、勤奋。</t>
    </r>
    <r>
      <rPr>
        <sz val="9"/>
        <rFont val="微软雅黑"/>
        <family val="2"/>
        <charset val="134"/>
      </rPr>
      <t xml:space="preserve">
（工作饱和度，周工作时间的利用情况等）
</t>
    </r>
    <r>
      <rPr>
        <b/>
        <sz val="9"/>
        <rFont val="微软雅黑"/>
        <family val="2"/>
        <charset val="134"/>
      </rPr>
      <t>团队协作、跨部门支持与合作的具体表现情况</t>
    </r>
    <r>
      <rPr>
        <sz val="9"/>
        <rFont val="微软雅黑"/>
        <family val="2"/>
        <charset val="134"/>
      </rPr>
      <t>（反应速度/合作度/合作效果等）参与周边部门跨部门协调的业务沟通，不影响跨部门业务的进展；</t>
    </r>
    <phoneticPr fontId="2" type="noConversion"/>
  </si>
  <si>
    <t>从与工作紧密相关的业务知识、专业知识、人员管理知识进行描述</t>
    <phoneticPr fontId="2" type="noConversion"/>
  </si>
  <si>
    <r>
      <rPr>
        <b/>
        <sz val="9"/>
        <rFont val="微软雅黑"/>
        <family val="2"/>
        <charset val="134"/>
      </rPr>
      <t>业务能力提升</t>
    </r>
    <r>
      <rPr>
        <sz val="9"/>
        <rFont val="微软雅黑"/>
        <family val="2"/>
        <charset val="134"/>
      </rPr>
      <t xml:space="preserve">：积极主动参与公司业务会议，参与业务讨论，了解业务发展战略及发展情况，更强的业务开发服务能力；
</t>
    </r>
    <r>
      <rPr>
        <b/>
        <sz val="9"/>
        <rFont val="微软雅黑"/>
        <family val="2"/>
        <charset val="134"/>
      </rPr>
      <t>管理能力提升：</t>
    </r>
    <r>
      <rPr>
        <sz val="9"/>
        <rFont val="微软雅黑"/>
        <family val="2"/>
        <charset val="134"/>
      </rPr>
      <t>因岗位工作需要的各项管理能力的提升（比如ABC管理法、周时间管理法、团队管理、项目管理、绩效沟通与管理等）</t>
    </r>
    <r>
      <rPr>
        <b/>
        <sz val="9"/>
        <rFont val="微软雅黑"/>
        <family val="2"/>
        <charset val="134"/>
      </rPr>
      <t>。</t>
    </r>
    <r>
      <rPr>
        <sz val="9"/>
        <rFont val="微软雅黑"/>
        <family val="2"/>
        <charset val="134"/>
      </rPr>
      <t xml:space="preserve">
</t>
    </r>
    <r>
      <rPr>
        <b/>
        <sz val="9"/>
        <rFont val="微软雅黑"/>
        <family val="2"/>
        <charset val="134"/>
      </rPr>
      <t>跨界沟通协调能力提升：</t>
    </r>
    <r>
      <rPr>
        <sz val="9"/>
        <rFont val="微软雅黑"/>
        <family val="2"/>
        <charset val="134"/>
      </rPr>
      <t xml:space="preserve">跨界沟通协调能力的提升，包括借脑借力、资源整合能力、有效沟通协调能力等。
</t>
    </r>
    <r>
      <rPr>
        <b/>
        <sz val="9"/>
        <rFont val="微软雅黑"/>
        <family val="2"/>
        <charset val="134"/>
      </rPr>
      <t>解决问题能力提升：</t>
    </r>
    <r>
      <rPr>
        <sz val="9"/>
        <rFont val="微软雅黑"/>
        <family val="2"/>
        <charset val="134"/>
      </rPr>
      <t>发现问题、有效解决问题的能力提升。</t>
    </r>
    <phoneticPr fontId="2" type="noConversion"/>
  </si>
  <si>
    <t>【90-100】能力提升显著，能完全胜任及完成各项工作并能完成新的工作和挑战；
【80-90】有一定程度的提升，基本能胜任及完成部门各项工作；
【70-80】有一定程度的提升，能胜任及完成部分工作，个别工作达成不理想；
【70以下】能力提升有限，基本一致。</t>
    <phoneticPr fontId="2" type="noConversion"/>
  </si>
  <si>
    <t>具体参见工作态度评分表</t>
  </si>
  <si>
    <t>评分说明</t>
    <phoneticPr fontId="2" type="noConversion"/>
  </si>
  <si>
    <t>指标类型</t>
    <phoneticPr fontId="2" type="noConversion"/>
  </si>
  <si>
    <t>业绩指标</t>
    <phoneticPr fontId="2" type="noConversion"/>
  </si>
  <si>
    <t>验收达成率</t>
    <phoneticPr fontId="2" type="noConversion"/>
  </si>
  <si>
    <t>团队管理目标
（20%）</t>
    <phoneticPr fontId="2" type="noConversion"/>
  </si>
  <si>
    <t>工作态度
（10%）</t>
    <phoneticPr fontId="2" type="noConversion"/>
  </si>
  <si>
    <t>能力提升
（10%）</t>
    <phoneticPr fontId="2" type="noConversion"/>
  </si>
  <si>
    <t>交付达成率</t>
    <phoneticPr fontId="2" type="noConversion"/>
  </si>
  <si>
    <t>资源利用率</t>
    <phoneticPr fontId="2" type="noConversion"/>
  </si>
  <si>
    <t>有效BUG率</t>
    <phoneticPr fontId="2" type="noConversion"/>
  </si>
  <si>
    <t>测试占研发成本占比</t>
    <phoneticPr fontId="2" type="noConversion"/>
  </si>
  <si>
    <t>质量指标</t>
    <phoneticPr fontId="2" type="noConversion"/>
  </si>
  <si>
    <t>成本指标</t>
    <phoneticPr fontId="2" type="noConversion"/>
  </si>
  <si>
    <t>&lt;=10%</t>
    <phoneticPr fontId="2" type="noConversion"/>
  </si>
  <si>
    <t>M≧85%，100分；
≥60%M&lt;85%,100-(85%-M)*1*100
≥50%M&lt;60%,75-(60%-M)*2*100
M&lt;50%,50分</t>
    <phoneticPr fontId="13" type="noConversion"/>
  </si>
  <si>
    <t>M≧95%,100
70%&gt;M&lt;95%,100-(95%-M)*2*100
70%&lt;M,50</t>
    <phoneticPr fontId="2" type="noConversion"/>
  </si>
  <si>
    <t>M≤10%，100分
10%＜M≤30%，100-（M-30%）*４*100
M&gt;30%,50分</t>
    <phoneticPr fontId="2" type="noConversion"/>
  </si>
  <si>
    <t>研发管理中心</t>
    <phoneticPr fontId="2" type="noConversion"/>
  </si>
  <si>
    <t>研发管理中心\BP</t>
    <phoneticPr fontId="2" type="noConversion"/>
  </si>
  <si>
    <t>研发管理中心\BP</t>
    <phoneticPr fontId="2" type="noConversion"/>
  </si>
  <si>
    <t>研发管理中心</t>
    <phoneticPr fontId="2" type="noConversion"/>
  </si>
  <si>
    <t>测试管理中心</t>
    <phoneticPr fontId="2" type="noConversion"/>
  </si>
  <si>
    <t>测试占研发成本占比</t>
    <phoneticPr fontId="2" type="noConversion"/>
  </si>
  <si>
    <t>M≥90%，100分；
60%≤M&lt;90%，100-(90%-M)*1*100；
50%≤M&lt;60%，70-(60%-M)*2*100；
M&lt;50%，50分</t>
    <phoneticPr fontId="2" type="noConversion"/>
  </si>
  <si>
    <t>M≤10%，100分
10%＜M≤30%，100-（M-30%）*４*100
M&gt;30%,50分</t>
    <phoneticPr fontId="2" type="noConversion"/>
  </si>
  <si>
    <t>M≧95%,100
70%&lt;=M&lt;95%,100-(95%-M)*2*100
70%&lt;M,50</t>
    <phoneticPr fontId="2" type="noConversion"/>
  </si>
  <si>
    <t>工作态度
（10%）</t>
    <phoneticPr fontId="2" type="noConversion"/>
  </si>
  <si>
    <t>研发管理中心</t>
    <phoneticPr fontId="2" type="noConversion"/>
  </si>
  <si>
    <t>M≧80%，100分；
60%≤M&lt;80%,100-(80%-M)*1*100
50%≤M&lt;60%,80-(60%-M)*2*100
M&lt;50%,50分</t>
    <phoneticPr fontId="2" type="noConversion"/>
  </si>
  <si>
    <t>2017年Q3</t>
  </si>
  <si>
    <t>2017年Q3季度绩效考核表 （群管理层）</t>
    <phoneticPr fontId="2" type="noConversion"/>
  </si>
  <si>
    <t>成绩计算工具（已设置公式）</t>
  </si>
  <si>
    <t>权重总和</t>
    <phoneticPr fontId="2" type="noConversion"/>
  </si>
  <si>
    <r>
      <t xml:space="preserve">KPI最终得分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（表单第一部分得分）
（业绩人员由绩效组填写
非业绩人员由BP填写）</t>
    </r>
    <phoneticPr fontId="2" type="noConversion"/>
  </si>
  <si>
    <r>
      <t xml:space="preserve">直接上级最终评分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（BP填写）</t>
    </r>
    <phoneticPr fontId="2" type="noConversion"/>
  </si>
  <si>
    <r>
      <t xml:space="preserve">间接上级最终评分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（BP填写）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</si>
</sst>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3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FF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CFC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>
      <alignment vertical="center"/>
    </xf>
    <xf numFmtId="0" fontId="17" fillId="0" borderId="0"/>
    <xf numFmtId="0" fontId="20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4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horizontal="left" vertical="center" wrapText="1" readingOrder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9" fontId="10" fillId="6" borderId="0" xfId="1" applyFont="1" applyFill="1" applyBorder="1" applyAlignment="1">
      <alignment horizontal="center" vertical="center" wrapText="1"/>
    </xf>
    <xf numFmtId="9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 readingOrder="1"/>
    </xf>
    <xf numFmtId="10" fontId="4" fillId="0" borderId="0" xfId="0" applyNumberFormat="1" applyFont="1" applyBorder="1" applyAlignment="1">
      <alignment horizontal="center" vertical="center" wrapText="1" readingOrder="1"/>
    </xf>
    <xf numFmtId="176" fontId="6" fillId="0" borderId="0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vertical="center" wrapText="1" readingOrder="1"/>
    </xf>
    <xf numFmtId="2" fontId="6" fillId="0" borderId="1" xfId="0" applyNumberFormat="1" applyFont="1" applyFill="1" applyBorder="1" applyAlignment="1">
      <alignment horizontal="center" vertical="center" wrapText="1" readingOrder="1"/>
    </xf>
    <xf numFmtId="0" fontId="15" fillId="0" borderId="1" xfId="0" applyFont="1" applyBorder="1" applyAlignment="1">
      <alignment vertical="center"/>
    </xf>
    <xf numFmtId="0" fontId="14" fillId="5" borderId="0" xfId="0" applyFont="1" applyFill="1" applyBorder="1" applyAlignment="1">
      <alignment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4" fillId="0" borderId="5" xfId="0" applyFont="1" applyFill="1" applyBorder="1" applyAlignment="1">
      <alignment horizontal="center" vertical="center" wrapText="1" readingOrder="1"/>
    </xf>
    <xf numFmtId="176" fontId="4" fillId="0" borderId="0" xfId="0" applyNumberFormat="1" applyFont="1" applyBorder="1" applyAlignment="1">
      <alignment horizontal="center" vertical="center" wrapText="1" readingOrder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7" borderId="9" xfId="0" applyFont="1" applyFill="1" applyBorder="1" applyAlignment="1">
      <alignment horizontal="center" vertical="center" wrapText="1" readingOrder="1"/>
    </xf>
    <xf numFmtId="9" fontId="25" fillId="0" borderId="9" xfId="0" applyNumberFormat="1" applyFont="1" applyFill="1" applyBorder="1" applyAlignment="1">
      <alignment horizontal="center" vertical="center" wrapText="1" readingOrder="1"/>
    </xf>
    <xf numFmtId="9" fontId="25" fillId="0" borderId="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176" fontId="28" fillId="0" borderId="9" xfId="0" applyNumberFormat="1" applyFont="1" applyFill="1" applyBorder="1" applyAlignment="1">
      <alignment horizontal="center" vertical="center" wrapText="1" readingOrder="1"/>
    </xf>
    <xf numFmtId="0" fontId="14" fillId="0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 readingOrder="1"/>
    </xf>
    <xf numFmtId="0" fontId="14" fillId="2" borderId="9" xfId="0" applyFont="1" applyFill="1" applyBorder="1" applyAlignment="1">
      <alignment horizontal="center" vertical="center" wrapText="1" readingOrder="1"/>
    </xf>
    <xf numFmtId="0" fontId="14" fillId="7" borderId="9" xfId="0" applyFont="1" applyFill="1" applyBorder="1" applyAlignment="1">
      <alignment horizontal="center" vertical="center" wrapText="1" readingOrder="1"/>
    </xf>
    <xf numFmtId="0" fontId="19" fillId="0" borderId="9" xfId="0" applyFont="1" applyFill="1" applyBorder="1" applyAlignment="1">
      <alignment horizontal="center" vertical="center" wrapText="1"/>
    </xf>
    <xf numFmtId="9" fontId="10" fillId="0" borderId="9" xfId="0" applyNumberFormat="1" applyFont="1" applyBorder="1" applyAlignment="1">
      <alignment horizontal="center" vertical="center" wrapText="1"/>
    </xf>
    <xf numFmtId="9" fontId="19" fillId="6" borderId="9" xfId="1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 readingOrder="1"/>
    </xf>
    <xf numFmtId="178" fontId="4" fillId="0" borderId="9" xfId="0" applyNumberFormat="1" applyFont="1" applyBorder="1" applyAlignment="1">
      <alignment horizontal="center" vertical="center" wrapText="1" readingOrder="1"/>
    </xf>
    <xf numFmtId="176" fontId="6" fillId="0" borderId="9" xfId="0" applyNumberFormat="1" applyFont="1" applyFill="1" applyBorder="1" applyAlignment="1">
      <alignment horizontal="center" vertical="center" wrapText="1" readingOrder="1"/>
    </xf>
    <xf numFmtId="0" fontId="22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 readingOrder="1"/>
    </xf>
    <xf numFmtId="0" fontId="9" fillId="0" borderId="9" xfId="0" applyFont="1" applyFill="1" applyBorder="1" applyAlignment="1">
      <alignment horizontal="left" vertical="center" wrapText="1" readingOrder="1"/>
    </xf>
    <xf numFmtId="177" fontId="4" fillId="0" borderId="9" xfId="0" applyNumberFormat="1" applyFont="1" applyBorder="1" applyAlignment="1">
      <alignment horizontal="center" vertical="center" wrapText="1" readingOrder="1"/>
    </xf>
    <xf numFmtId="0" fontId="9" fillId="8" borderId="2" xfId="0" applyFont="1" applyFill="1" applyBorder="1" applyAlignment="1">
      <alignment vertical="center" wrapText="1" readingOrder="1"/>
    </xf>
    <xf numFmtId="49" fontId="9" fillId="8" borderId="1" xfId="0" applyNumberFormat="1" applyFont="1" applyFill="1" applyBorder="1" applyAlignment="1">
      <alignment horizontal="center" vertical="center" wrapText="1" readingOrder="1"/>
    </xf>
    <xf numFmtId="10" fontId="26" fillId="0" borderId="9" xfId="1" applyNumberFormat="1" applyFont="1" applyFill="1" applyBorder="1" applyAlignment="1">
      <alignment horizontal="left" vertical="center" wrapText="1"/>
    </xf>
    <xf numFmtId="10" fontId="26" fillId="6" borderId="9" xfId="1" applyNumberFormat="1" applyFont="1" applyFill="1" applyBorder="1" applyAlignment="1">
      <alignment horizontal="left" vertical="center" wrapText="1"/>
    </xf>
    <xf numFmtId="9" fontId="10" fillId="6" borderId="9" xfId="1" applyFont="1" applyFill="1" applyBorder="1" applyAlignment="1">
      <alignment vertical="center" wrapText="1"/>
    </xf>
    <xf numFmtId="9" fontId="10" fillId="6" borderId="9" xfId="1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 readingOrder="1"/>
    </xf>
    <xf numFmtId="177" fontId="10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vertical="center" wrapText="1" readingOrder="1"/>
    </xf>
    <xf numFmtId="0" fontId="10" fillId="0" borderId="9" xfId="0" applyFont="1" applyFill="1" applyBorder="1" applyAlignment="1">
      <alignment vertical="center" wrapText="1" readingOrder="1"/>
    </xf>
    <xf numFmtId="0" fontId="10" fillId="0" borderId="9" xfId="0" applyFont="1" applyBorder="1" applyAlignment="1">
      <alignment vertical="center" wrapText="1" readingOrder="1"/>
    </xf>
    <xf numFmtId="0" fontId="31" fillId="9" borderId="9" xfId="0" applyFont="1" applyFill="1" applyBorder="1" applyAlignment="1">
      <alignment horizontal="center" vertical="center" wrapText="1"/>
    </xf>
    <xf numFmtId="176" fontId="33" fillId="0" borderId="9" xfId="0" applyNumberFormat="1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9" fontId="10" fillId="0" borderId="9" xfId="0" applyNumberFormat="1" applyFont="1" applyFill="1" applyBorder="1" applyAlignment="1">
      <alignment horizontal="center" vertical="center" wrapText="1" readingOrder="1"/>
    </xf>
    <xf numFmtId="9" fontId="10" fillId="0" borderId="9" xfId="0" applyNumberFormat="1" applyFont="1" applyBorder="1" applyAlignment="1">
      <alignment horizontal="center" vertical="center" wrapText="1" readingOrder="1"/>
    </xf>
    <xf numFmtId="0" fontId="30" fillId="9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 wrapText="1" readingOrder="1"/>
    </xf>
    <xf numFmtId="0" fontId="24" fillId="0" borderId="9" xfId="0" applyFont="1" applyFill="1" applyBorder="1" applyAlignment="1">
      <alignment horizontal="center" vertical="center" wrapText="1" readingOrder="1"/>
    </xf>
    <xf numFmtId="0" fontId="27" fillId="0" borderId="9" xfId="0" applyFont="1" applyBorder="1" applyAlignment="1">
      <alignment horizontal="center" vertical="center" wrapText="1" readingOrder="1"/>
    </xf>
    <xf numFmtId="0" fontId="29" fillId="0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/>
    </xf>
    <xf numFmtId="9" fontId="10" fillId="6" borderId="9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0" fontId="5" fillId="0" borderId="8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5" xfId="0" applyFont="1" applyFill="1" applyBorder="1" applyAlignment="1">
      <alignment horizontal="center" vertical="center" wrapText="1" readingOrder="1"/>
    </xf>
    <xf numFmtId="0" fontId="9" fillId="0" borderId="3" xfId="0" applyFont="1" applyFill="1" applyBorder="1" applyAlignment="1">
      <alignment horizontal="center" vertical="center" wrapText="1" readingOrder="1"/>
    </xf>
    <xf numFmtId="0" fontId="14" fillId="5" borderId="4" xfId="0" applyFont="1" applyFill="1" applyBorder="1" applyAlignment="1">
      <alignment horizontal="center" vertical="center" wrapText="1" readingOrder="1"/>
    </xf>
    <xf numFmtId="0" fontId="14" fillId="3" borderId="9" xfId="0" applyFont="1" applyFill="1" applyBorder="1" applyAlignment="1">
      <alignment horizontal="center" vertical="center" wrapText="1" readingOrder="1"/>
    </xf>
    <xf numFmtId="9" fontId="20" fillId="6" borderId="9" xfId="3" applyNumberForma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 readingOrder="1"/>
    </xf>
    <xf numFmtId="0" fontId="14" fillId="0" borderId="9" xfId="0" applyFont="1" applyFill="1" applyBorder="1" applyAlignment="1">
      <alignment horizontal="center" vertical="center" wrapText="1" readingOrder="1"/>
    </xf>
    <xf numFmtId="0" fontId="14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</cellXfs>
  <cellStyles count="4">
    <cellStyle name="百分比" xfId="1" builtinId="5"/>
    <cellStyle name="常规" xfId="0" builtinId="0"/>
    <cellStyle name="常规 5" xfId="2"/>
    <cellStyle name="超链接" xfId="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44"/>
  <sheetViews>
    <sheetView showGridLines="0" tabSelected="1" topLeftCell="E1" zoomScale="70" zoomScaleNormal="70" workbookViewId="0">
      <pane ySplit="2" topLeftCell="A3" activePane="bottomLeft" state="frozen"/>
      <selection pane="bottomLeft" activeCell="P5" sqref="P5:S7"/>
    </sheetView>
  </sheetViews>
  <sheetFormatPr defaultRowHeight="16.5" x14ac:dyDescent="0.3"/>
  <cols>
    <col min="1" max="1" width="1.125" style="1" customWidth="1"/>
    <col min="2" max="2" width="15.75" style="1" customWidth="1"/>
    <col min="3" max="3" width="16.25" style="1" customWidth="1"/>
    <col min="4" max="4" width="21.75" style="1" customWidth="1"/>
    <col min="5" max="5" width="17.25" style="1" customWidth="1"/>
    <col min="6" max="6" width="23.875" style="1" customWidth="1"/>
    <col min="7" max="7" width="46.25" style="1" customWidth="1"/>
    <col min="8" max="8" width="18.625" style="1" customWidth="1"/>
    <col min="9" max="9" width="11.625" style="1" customWidth="1"/>
    <col min="10" max="10" width="13.875" style="1" customWidth="1"/>
    <col min="11" max="11" width="12" style="1" customWidth="1"/>
    <col min="12" max="12" width="12.125" style="9" customWidth="1"/>
    <col min="13" max="13" width="14.25" style="9" customWidth="1"/>
    <col min="14" max="14" width="14" style="9" customWidth="1"/>
    <col min="15" max="15" width="6.625" style="9" customWidth="1"/>
    <col min="16" max="17" width="9" style="1"/>
    <col min="18" max="18" width="10.125" style="1" bestFit="1" customWidth="1"/>
    <col min="19" max="16384" width="9" style="1"/>
  </cols>
  <sheetData>
    <row r="1" spans="1:18" ht="6.75" customHeight="1" x14ac:dyDescent="0.3"/>
    <row r="2" spans="1:18" ht="18" customHeight="1" x14ac:dyDescent="0.3">
      <c r="B2" s="117" t="s">
        <v>121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34"/>
    </row>
    <row r="3" spans="1:18" s="2" customFormat="1" ht="26.25" customHeight="1" x14ac:dyDescent="0.35">
      <c r="B3" s="23" t="s">
        <v>4</v>
      </c>
      <c r="C3" s="70"/>
      <c r="D3" s="23" t="s">
        <v>5</v>
      </c>
      <c r="E3" s="71"/>
      <c r="F3" s="24" t="s">
        <v>6</v>
      </c>
      <c r="G3" s="23" t="s">
        <v>120</v>
      </c>
      <c r="H3" s="23" t="s">
        <v>11</v>
      </c>
      <c r="I3" s="124" t="s">
        <v>112</v>
      </c>
      <c r="J3" s="125"/>
      <c r="K3" s="23" t="s">
        <v>7</v>
      </c>
      <c r="L3" s="25"/>
      <c r="M3" s="23" t="s">
        <v>9</v>
      </c>
      <c r="N3" s="26">
        <f>N10+N18+N22+N27-N31</f>
        <v>36</v>
      </c>
    </row>
    <row r="4" spans="1:18" s="3" customFormat="1" ht="21.75" customHeight="1" x14ac:dyDescent="0.25">
      <c r="A4" s="8"/>
      <c r="B4" s="11" t="s">
        <v>25</v>
      </c>
      <c r="C4" s="7"/>
      <c r="D4" s="6"/>
      <c r="E4" s="6"/>
      <c r="F4" s="6"/>
      <c r="G4" s="6"/>
      <c r="H4" s="6"/>
      <c r="I4" s="6"/>
      <c r="J4" s="6"/>
      <c r="K4" s="6"/>
      <c r="L4" s="10"/>
      <c r="M4" s="10"/>
      <c r="N4" s="10"/>
      <c r="O4" s="10"/>
      <c r="Q4" s="5"/>
      <c r="R4" s="4"/>
    </row>
    <row r="5" spans="1:18" s="2" customFormat="1" ht="36" x14ac:dyDescent="0.35">
      <c r="B5" s="57" t="s">
        <v>10</v>
      </c>
      <c r="C5" s="57" t="s">
        <v>92</v>
      </c>
      <c r="D5" s="118" t="s">
        <v>0</v>
      </c>
      <c r="E5" s="118"/>
      <c r="F5" s="57" t="s">
        <v>29</v>
      </c>
      <c r="G5" s="57" t="s">
        <v>13</v>
      </c>
      <c r="H5" s="57" t="s">
        <v>26</v>
      </c>
      <c r="I5" s="118" t="s">
        <v>91</v>
      </c>
      <c r="J5" s="118"/>
      <c r="K5" s="118" t="s">
        <v>30</v>
      </c>
      <c r="L5" s="118"/>
      <c r="M5" s="58" t="s">
        <v>14</v>
      </c>
      <c r="N5" s="59" t="s">
        <v>2</v>
      </c>
    </row>
    <row r="6" spans="1:18" s="2" customFormat="1" ht="84.75" customHeight="1" x14ac:dyDescent="0.35">
      <c r="B6" s="121" t="s">
        <v>63</v>
      </c>
      <c r="C6" s="122" t="s">
        <v>93</v>
      </c>
      <c r="D6" s="91" t="s">
        <v>98</v>
      </c>
      <c r="E6" s="91"/>
      <c r="F6" s="52">
        <v>0.2</v>
      </c>
      <c r="G6" s="52">
        <v>0.9</v>
      </c>
      <c r="H6" s="72"/>
      <c r="I6" s="93" t="s">
        <v>114</v>
      </c>
      <c r="J6" s="93"/>
      <c r="K6" s="92" t="s">
        <v>108</v>
      </c>
      <c r="L6" s="92"/>
      <c r="M6" s="54">
        <f>IF(H6&gt;=90%,100,IF(H6&gt;=60%,100-(90%-H6)*100,IF(H6&gt;=50%,70-(60%-H6)*200,50)))</f>
        <v>50</v>
      </c>
      <c r="N6" s="55">
        <f>F6*M6</f>
        <v>10</v>
      </c>
    </row>
    <row r="7" spans="1:18" s="2" customFormat="1" ht="84.75" customHeight="1" x14ac:dyDescent="0.35">
      <c r="B7" s="121"/>
      <c r="C7" s="122"/>
      <c r="D7" s="91" t="s">
        <v>99</v>
      </c>
      <c r="E7" s="91" t="s">
        <v>94</v>
      </c>
      <c r="F7" s="53">
        <v>0.2</v>
      </c>
      <c r="G7" s="53">
        <v>0.8</v>
      </c>
      <c r="H7" s="72"/>
      <c r="I7" s="93" t="s">
        <v>119</v>
      </c>
      <c r="J7" s="93" t="s">
        <v>105</v>
      </c>
      <c r="K7" s="92" t="s">
        <v>110</v>
      </c>
      <c r="L7" s="92" t="s">
        <v>109</v>
      </c>
      <c r="M7" s="54">
        <f>IF(H7&gt;=80%,100,IF(H7&gt;=60%,100-(80%-H7)*100,IF(H7&gt;50%,80-(60%-H7)*200,50)))</f>
        <v>50</v>
      </c>
      <c r="N7" s="55">
        <f>F7*M7</f>
        <v>10</v>
      </c>
    </row>
    <row r="8" spans="1:18" s="2" customFormat="1" ht="84.75" customHeight="1" x14ac:dyDescent="0.35">
      <c r="B8" s="121"/>
      <c r="C8" s="79" t="s">
        <v>102</v>
      </c>
      <c r="D8" s="91" t="s">
        <v>100</v>
      </c>
      <c r="E8" s="91"/>
      <c r="F8" s="53">
        <v>0.4</v>
      </c>
      <c r="G8" s="53">
        <v>0.95</v>
      </c>
      <c r="H8" s="73"/>
      <c r="I8" s="94" t="s">
        <v>116</v>
      </c>
      <c r="J8" s="94" t="s">
        <v>106</v>
      </c>
      <c r="K8" s="92" t="s">
        <v>118</v>
      </c>
      <c r="L8" s="92" t="s">
        <v>109</v>
      </c>
      <c r="M8" s="54">
        <f>IF(H8&gt;=95%,100,IF(H8&gt;=70%,100-(95%-H8)*200,IF(H8&lt;=70%,50,50)))</f>
        <v>50</v>
      </c>
      <c r="N8" s="55">
        <f>F8*M8</f>
        <v>20</v>
      </c>
    </row>
    <row r="9" spans="1:18" s="2" customFormat="1" ht="84.75" customHeight="1" x14ac:dyDescent="0.35">
      <c r="B9" s="121"/>
      <c r="C9" s="56" t="s">
        <v>103</v>
      </c>
      <c r="D9" s="91" t="s">
        <v>113</v>
      </c>
      <c r="E9" s="91" t="s">
        <v>101</v>
      </c>
      <c r="F9" s="53">
        <v>0.2</v>
      </c>
      <c r="G9" s="53" t="s">
        <v>104</v>
      </c>
      <c r="H9" s="73"/>
      <c r="I9" s="94" t="s">
        <v>115</v>
      </c>
      <c r="J9" s="94" t="s">
        <v>107</v>
      </c>
      <c r="K9" s="92" t="s">
        <v>111</v>
      </c>
      <c r="L9" s="92" t="s">
        <v>108</v>
      </c>
      <c r="M9" s="54">
        <f>IF(H9&lt;=10%,100,IF(AND(H9&gt;10%,H9&lt;=30%),100-(H9-10%)*200,50))</f>
        <v>100</v>
      </c>
      <c r="N9" s="55">
        <f>F9*M9</f>
        <v>20</v>
      </c>
    </row>
    <row r="10" spans="1:18" s="2" customFormat="1" ht="15" customHeight="1" x14ac:dyDescent="0.35">
      <c r="B10" s="13"/>
      <c r="C10" s="14"/>
      <c r="D10" s="15"/>
      <c r="E10" s="16"/>
      <c r="F10" s="17"/>
      <c r="G10" s="18"/>
      <c r="H10" s="16"/>
      <c r="I10" s="16"/>
      <c r="J10" s="19"/>
      <c r="K10" s="19"/>
      <c r="L10" s="20"/>
      <c r="M10" s="21"/>
      <c r="N10" s="43">
        <f>SUM(N6:N9)*60%</f>
        <v>36</v>
      </c>
      <c r="O10" s="22"/>
    </row>
    <row r="11" spans="1:18" customFormat="1" ht="15" x14ac:dyDescent="0.25">
      <c r="B11" s="11" t="s">
        <v>75</v>
      </c>
      <c r="O11" s="12"/>
    </row>
    <row r="12" spans="1:18" s="2" customFormat="1" ht="33" x14ac:dyDescent="0.35">
      <c r="B12" s="49" t="s">
        <v>10</v>
      </c>
      <c r="C12" s="49" t="s">
        <v>15</v>
      </c>
      <c r="D12" s="49" t="s">
        <v>16</v>
      </c>
      <c r="E12" s="49" t="s">
        <v>24</v>
      </c>
      <c r="F12" s="49" t="s">
        <v>23</v>
      </c>
      <c r="G12" s="49" t="s">
        <v>17</v>
      </c>
      <c r="H12" s="49" t="s">
        <v>18</v>
      </c>
      <c r="I12" s="49" t="s">
        <v>19</v>
      </c>
      <c r="J12" s="50" t="s">
        <v>84</v>
      </c>
      <c r="K12" s="50" t="s">
        <v>27</v>
      </c>
      <c r="L12" s="50" t="s">
        <v>3</v>
      </c>
      <c r="M12" s="50" t="s">
        <v>8</v>
      </c>
      <c r="N12" s="51" t="s">
        <v>2</v>
      </c>
    </row>
    <row r="13" spans="1:18" s="2" customFormat="1" ht="58.5" customHeight="1" x14ac:dyDescent="0.35">
      <c r="B13" s="123" t="s">
        <v>95</v>
      </c>
      <c r="C13" s="90" t="s">
        <v>83</v>
      </c>
      <c r="D13" s="60" t="s">
        <v>76</v>
      </c>
      <c r="E13" s="61">
        <v>0.06</v>
      </c>
      <c r="F13" s="74"/>
      <c r="G13" s="62" t="s">
        <v>74</v>
      </c>
      <c r="H13" s="75"/>
      <c r="I13" s="75"/>
      <c r="J13" s="76"/>
      <c r="K13" s="77"/>
      <c r="L13" s="64"/>
      <c r="M13" s="63"/>
      <c r="N13" s="65">
        <f>E13*(L13*0.6+M13*0.4)</f>
        <v>0</v>
      </c>
    </row>
    <row r="14" spans="1:18" s="2" customFormat="1" ht="58.5" customHeight="1" x14ac:dyDescent="0.35">
      <c r="B14" s="123"/>
      <c r="C14" s="90"/>
      <c r="D14" s="60" t="s">
        <v>78</v>
      </c>
      <c r="E14" s="61">
        <v>0.04</v>
      </c>
      <c r="F14" s="74"/>
      <c r="G14" s="62" t="s">
        <v>79</v>
      </c>
      <c r="H14" s="75"/>
      <c r="I14" s="75"/>
      <c r="J14" s="76"/>
      <c r="K14" s="77"/>
      <c r="L14" s="64"/>
      <c r="M14" s="63"/>
      <c r="N14" s="65">
        <f>E14*(L14*0.6+M14*0.4)</f>
        <v>0</v>
      </c>
    </row>
    <row r="15" spans="1:18" s="2" customFormat="1" ht="58.5" customHeight="1" x14ac:dyDescent="0.35">
      <c r="B15" s="123"/>
      <c r="C15" s="90"/>
      <c r="D15" s="66" t="s">
        <v>80</v>
      </c>
      <c r="E15" s="61">
        <v>0.06</v>
      </c>
      <c r="F15" s="74"/>
      <c r="G15" s="62" t="s">
        <v>81</v>
      </c>
      <c r="H15" s="75"/>
      <c r="I15" s="75"/>
      <c r="J15" s="76"/>
      <c r="K15" s="77"/>
      <c r="L15" s="64"/>
      <c r="M15" s="63"/>
      <c r="N15" s="65">
        <f>E15*(L15*0.6+M15*0.4)</f>
        <v>0</v>
      </c>
    </row>
    <row r="16" spans="1:18" s="2" customFormat="1" ht="58.5" customHeight="1" x14ac:dyDescent="0.35">
      <c r="B16" s="123"/>
      <c r="C16" s="90"/>
      <c r="D16" s="66" t="s">
        <v>82</v>
      </c>
      <c r="E16" s="61">
        <v>0.04</v>
      </c>
      <c r="F16" s="74"/>
      <c r="G16" s="62" t="s">
        <v>77</v>
      </c>
      <c r="H16" s="75"/>
      <c r="I16" s="75"/>
      <c r="J16" s="76"/>
      <c r="K16" s="77"/>
      <c r="L16" s="64"/>
      <c r="M16" s="63"/>
      <c r="N16" s="65">
        <f>E16*(L16*0.6+M16*0.4)</f>
        <v>0</v>
      </c>
    </row>
    <row r="17" spans="2:19" s="2" customFormat="1" x14ac:dyDescent="0.35">
      <c r="B17"/>
      <c r="C17"/>
      <c r="D17"/>
      <c r="E17" s="12"/>
      <c r="F17"/>
      <c r="G17"/>
      <c r="H17"/>
      <c r="I17"/>
      <c r="J17"/>
      <c r="K17"/>
      <c r="L17"/>
      <c r="M17"/>
      <c r="N17"/>
      <c r="O17"/>
    </row>
    <row r="18" spans="2:19" s="2" customFormat="1" x14ac:dyDescent="0.35">
      <c r="B18" s="11" t="s">
        <v>22</v>
      </c>
      <c r="C18"/>
      <c r="D18"/>
      <c r="E18" s="12"/>
      <c r="F18"/>
      <c r="G18"/>
      <c r="H18"/>
      <c r="I18"/>
      <c r="J18"/>
      <c r="K18"/>
      <c r="L18"/>
      <c r="M18"/>
      <c r="N18" s="40">
        <f>SUM(N13:N16)</f>
        <v>0</v>
      </c>
    </row>
    <row r="19" spans="2:19" s="2" customFormat="1" ht="33" x14ac:dyDescent="0.35">
      <c r="B19" s="49" t="s">
        <v>1</v>
      </c>
      <c r="C19" s="49" t="s">
        <v>15</v>
      </c>
      <c r="D19" s="81" t="s">
        <v>20</v>
      </c>
      <c r="E19" s="80" t="s">
        <v>24</v>
      </c>
      <c r="F19" s="120" t="s">
        <v>21</v>
      </c>
      <c r="G19" s="120"/>
      <c r="H19" s="96" t="s">
        <v>28</v>
      </c>
      <c r="I19" s="96"/>
      <c r="J19" s="96"/>
      <c r="K19" s="50" t="s">
        <v>12</v>
      </c>
      <c r="L19" s="50" t="s">
        <v>3</v>
      </c>
      <c r="M19" s="50" t="s">
        <v>8</v>
      </c>
      <c r="N19" s="51" t="s">
        <v>2</v>
      </c>
      <c r="P19" s="89" t="s">
        <v>122</v>
      </c>
      <c r="Q19" s="89"/>
      <c r="R19" s="89"/>
      <c r="S19" s="89"/>
    </row>
    <row r="20" spans="2:19" s="2" customFormat="1" ht="63" customHeight="1" x14ac:dyDescent="0.35">
      <c r="B20" s="67" t="s">
        <v>96</v>
      </c>
      <c r="C20" s="68" t="s">
        <v>85</v>
      </c>
      <c r="D20" s="82" t="s">
        <v>86</v>
      </c>
      <c r="E20" s="87">
        <v>0.1</v>
      </c>
      <c r="F20" s="119" t="s">
        <v>90</v>
      </c>
      <c r="G20" s="119"/>
      <c r="H20" s="95"/>
      <c r="I20" s="95"/>
      <c r="J20" s="95"/>
      <c r="K20" s="78" t="e">
        <f>工作态度评分表!X13</f>
        <v>#DIV/0!</v>
      </c>
      <c r="L20" s="69"/>
      <c r="M20" s="69"/>
      <c r="N20" s="65">
        <f>10%*(L20*60%+M20*40%)</f>
        <v>0</v>
      </c>
      <c r="P20" s="84" t="s">
        <v>123</v>
      </c>
      <c r="Q20" s="84" t="s">
        <v>124</v>
      </c>
      <c r="R20" s="84" t="s">
        <v>125</v>
      </c>
      <c r="S20" s="84" t="s">
        <v>126</v>
      </c>
    </row>
    <row r="21" spans="2:19" s="2" customFormat="1" ht="63" customHeight="1" x14ac:dyDescent="0.35">
      <c r="B21" s="67" t="s">
        <v>97</v>
      </c>
      <c r="C21" s="68" t="s">
        <v>87</v>
      </c>
      <c r="D21" s="83" t="s">
        <v>88</v>
      </c>
      <c r="E21" s="88">
        <v>0.1</v>
      </c>
      <c r="F21" s="103" t="s">
        <v>89</v>
      </c>
      <c r="G21" s="103"/>
      <c r="H21" s="95"/>
      <c r="I21" s="95"/>
      <c r="J21" s="95"/>
      <c r="K21" s="78"/>
      <c r="L21" s="69"/>
      <c r="M21" s="69"/>
      <c r="N21" s="65">
        <f>10%*(L21*60%+M21*40%)</f>
        <v>0</v>
      </c>
      <c r="P21" s="85">
        <v>1</v>
      </c>
      <c r="Q21" s="85">
        <f>N10</f>
        <v>36</v>
      </c>
      <c r="R21" s="86">
        <f>SUMPRODUCT(E13:E21,L13:L21)*0.6</f>
        <v>0</v>
      </c>
      <c r="S21" s="86">
        <f>SUMPRODUCT(E13:E21,M13:M21)*0.4</f>
        <v>0</v>
      </c>
    </row>
    <row r="22" spans="2:19" s="2" customFormat="1" x14ac:dyDescent="0.35">
      <c r="B22"/>
      <c r="C22"/>
      <c r="D22"/>
      <c r="E22"/>
      <c r="F22"/>
      <c r="G22"/>
      <c r="H22"/>
      <c r="I22"/>
      <c r="J22"/>
      <c r="K22"/>
      <c r="L22"/>
      <c r="M22"/>
      <c r="N22" s="41">
        <f>SUM(N20:N21)</f>
        <v>0</v>
      </c>
      <c r="O22"/>
    </row>
    <row r="23" spans="2:19" s="2" customFormat="1" x14ac:dyDescent="0.35">
      <c r="B23" s="11" t="s">
        <v>64</v>
      </c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9" ht="16.5" customHeight="1" x14ac:dyDescent="0.3">
      <c r="B24" s="108" t="s">
        <v>65</v>
      </c>
      <c r="C24" s="104" t="s">
        <v>66</v>
      </c>
      <c r="D24" s="104"/>
      <c r="E24" s="104"/>
      <c r="F24" s="35" t="s">
        <v>67</v>
      </c>
      <c r="G24" s="28" t="s">
        <v>68</v>
      </c>
      <c r="H24" s="111" t="s">
        <v>69</v>
      </c>
      <c r="I24" s="112"/>
      <c r="J24" s="112"/>
      <c r="K24" s="113"/>
      <c r="L24" s="101" t="s">
        <v>70</v>
      </c>
      <c r="M24" s="101"/>
      <c r="N24" s="27" t="s">
        <v>71</v>
      </c>
    </row>
    <row r="25" spans="2:19" x14ac:dyDescent="0.3">
      <c r="B25" s="109"/>
      <c r="C25" s="100"/>
      <c r="D25" s="100"/>
      <c r="E25" s="100"/>
      <c r="F25" s="29"/>
      <c r="G25" s="36"/>
      <c r="H25" s="105"/>
      <c r="I25" s="106"/>
      <c r="J25" s="106"/>
      <c r="K25" s="107"/>
      <c r="L25" s="102"/>
      <c r="M25" s="102"/>
      <c r="N25" s="30"/>
    </row>
    <row r="26" spans="2:19" ht="42.75" customHeight="1" x14ac:dyDescent="0.3">
      <c r="B26" s="109"/>
      <c r="C26" s="100"/>
      <c r="D26" s="100"/>
      <c r="E26" s="100"/>
      <c r="F26" s="29"/>
      <c r="G26" s="36"/>
      <c r="H26" s="105"/>
      <c r="I26" s="106"/>
      <c r="J26" s="106"/>
      <c r="K26" s="107"/>
      <c r="L26" s="102"/>
      <c r="M26" s="102"/>
      <c r="N26" s="30"/>
    </row>
    <row r="27" spans="2:19" ht="16.5" customHeight="1" x14ac:dyDescent="0.3">
      <c r="B27" s="110"/>
      <c r="C27" s="114"/>
      <c r="D27" s="115"/>
      <c r="E27" s="116"/>
      <c r="F27" s="29"/>
      <c r="G27" s="36"/>
      <c r="H27" s="37"/>
      <c r="I27" s="42"/>
      <c r="J27" s="38"/>
      <c r="K27" s="39"/>
      <c r="L27" s="97" t="s">
        <v>72</v>
      </c>
      <c r="M27" s="98"/>
      <c r="N27" s="30">
        <f>SUM(N25:N26)</f>
        <v>0</v>
      </c>
    </row>
    <row r="28" spans="2:19" ht="33" x14ac:dyDescent="0.3">
      <c r="B28" s="108" t="s">
        <v>73</v>
      </c>
      <c r="C28" s="104" t="s">
        <v>66</v>
      </c>
      <c r="D28" s="104"/>
      <c r="E28" s="104"/>
      <c r="F28" s="35" t="s">
        <v>67</v>
      </c>
      <c r="G28" s="35" t="s">
        <v>68</v>
      </c>
      <c r="H28" s="111" t="s">
        <v>69</v>
      </c>
      <c r="I28" s="112"/>
      <c r="J28" s="112"/>
      <c r="K28" s="113"/>
      <c r="L28" s="101" t="s">
        <v>70</v>
      </c>
      <c r="M28" s="101"/>
      <c r="N28" s="27" t="s">
        <v>71</v>
      </c>
    </row>
    <row r="29" spans="2:19" x14ac:dyDescent="0.3">
      <c r="B29" s="109"/>
      <c r="C29" s="100"/>
      <c r="D29" s="100"/>
      <c r="E29" s="100"/>
      <c r="F29" s="31"/>
      <c r="G29" s="31"/>
      <c r="H29" s="99"/>
      <c r="I29" s="99"/>
      <c r="J29" s="99"/>
      <c r="K29" s="99"/>
      <c r="L29" s="99"/>
      <c r="M29" s="99"/>
      <c r="N29" s="32"/>
    </row>
    <row r="30" spans="2:19" x14ac:dyDescent="0.3">
      <c r="B30" s="109"/>
      <c r="C30" s="100"/>
      <c r="D30" s="100"/>
      <c r="E30" s="100"/>
      <c r="F30" s="33"/>
      <c r="G30" s="31"/>
      <c r="H30" s="99"/>
      <c r="I30" s="99"/>
      <c r="J30" s="99"/>
      <c r="K30" s="99"/>
      <c r="L30" s="99"/>
      <c r="M30" s="99"/>
      <c r="N30" s="32"/>
    </row>
    <row r="31" spans="2:19" x14ac:dyDescent="0.3">
      <c r="B31" s="110"/>
      <c r="C31" s="100"/>
      <c r="D31" s="100"/>
      <c r="E31" s="100"/>
      <c r="F31" s="33"/>
      <c r="G31" s="33"/>
      <c r="H31" s="99"/>
      <c r="I31" s="99"/>
      <c r="J31" s="99"/>
      <c r="K31" s="99"/>
      <c r="L31" s="97" t="s">
        <v>72</v>
      </c>
      <c r="M31" s="98"/>
      <c r="N31" s="30">
        <f>SUM(N29:N30)</f>
        <v>0</v>
      </c>
    </row>
    <row r="34" spans="7:15" x14ac:dyDescent="0.3">
      <c r="G34" s="9"/>
      <c r="L34" s="1"/>
      <c r="M34" s="1"/>
      <c r="N34" s="1"/>
      <c r="O34" s="1"/>
    </row>
    <row r="35" spans="7:15" x14ac:dyDescent="0.3">
      <c r="G35" s="9"/>
      <c r="L35" s="1"/>
      <c r="M35" s="1"/>
      <c r="N35" s="1"/>
      <c r="O35" s="1"/>
    </row>
    <row r="36" spans="7:15" x14ac:dyDescent="0.3">
      <c r="G36" s="9"/>
      <c r="L36" s="1"/>
      <c r="M36" s="1"/>
      <c r="N36" s="1"/>
      <c r="O36" s="1"/>
    </row>
    <row r="37" spans="7:15" ht="16.5" customHeight="1" x14ac:dyDescent="0.3">
      <c r="G37" s="9"/>
      <c r="L37" s="1"/>
      <c r="M37" s="1"/>
      <c r="N37" s="1"/>
      <c r="O37" s="1"/>
    </row>
    <row r="38" spans="7:15" x14ac:dyDescent="0.3">
      <c r="G38" s="9"/>
      <c r="L38" s="1"/>
      <c r="M38" s="1"/>
      <c r="N38" s="1"/>
      <c r="O38" s="1"/>
    </row>
    <row r="39" spans="7:15" x14ac:dyDescent="0.3">
      <c r="G39" s="9"/>
      <c r="L39" s="1"/>
      <c r="M39" s="1"/>
      <c r="N39" s="1"/>
      <c r="O39" s="1"/>
    </row>
    <row r="40" spans="7:15" x14ac:dyDescent="0.3">
      <c r="G40" s="9"/>
      <c r="L40" s="1"/>
      <c r="M40" s="1"/>
      <c r="N40" s="1"/>
      <c r="O40" s="1"/>
    </row>
    <row r="41" spans="7:15" x14ac:dyDescent="0.3">
      <c r="G41" s="9"/>
      <c r="L41" s="1"/>
      <c r="M41" s="1"/>
      <c r="N41" s="1"/>
      <c r="O41" s="1"/>
    </row>
    <row r="42" spans="7:15" ht="16.5" customHeight="1" x14ac:dyDescent="0.3">
      <c r="G42" s="9"/>
      <c r="L42" s="1"/>
      <c r="M42" s="1"/>
      <c r="N42" s="1"/>
      <c r="O42" s="1"/>
    </row>
    <row r="43" spans="7:15" x14ac:dyDescent="0.3">
      <c r="G43" s="9"/>
      <c r="L43" s="1"/>
      <c r="M43" s="1"/>
      <c r="N43" s="1"/>
      <c r="O43" s="1"/>
    </row>
    <row r="44" spans="7:15" x14ac:dyDescent="0.3">
      <c r="G44" s="9"/>
      <c r="L44" s="1"/>
      <c r="M44" s="1"/>
      <c r="N44" s="1"/>
      <c r="O44" s="1"/>
    </row>
  </sheetData>
  <mergeCells count="53">
    <mergeCell ref="B2:N2"/>
    <mergeCell ref="D5:E5"/>
    <mergeCell ref="D6:E6"/>
    <mergeCell ref="F20:G20"/>
    <mergeCell ref="F19:G19"/>
    <mergeCell ref="D9:E9"/>
    <mergeCell ref="K5:L5"/>
    <mergeCell ref="K6:L6"/>
    <mergeCell ref="K9:L9"/>
    <mergeCell ref="B6:B9"/>
    <mergeCell ref="C6:C7"/>
    <mergeCell ref="B13:B16"/>
    <mergeCell ref="I3:J3"/>
    <mergeCell ref="I5:J5"/>
    <mergeCell ref="B28:B31"/>
    <mergeCell ref="C28:E28"/>
    <mergeCell ref="H28:K28"/>
    <mergeCell ref="C27:E27"/>
    <mergeCell ref="H24:K24"/>
    <mergeCell ref="C26:E26"/>
    <mergeCell ref="C25:E25"/>
    <mergeCell ref="B24:B27"/>
    <mergeCell ref="C31:E31"/>
    <mergeCell ref="H31:K31"/>
    <mergeCell ref="L28:M28"/>
    <mergeCell ref="L26:M26"/>
    <mergeCell ref="L25:M25"/>
    <mergeCell ref="F21:G21"/>
    <mergeCell ref="C24:E24"/>
    <mergeCell ref="H26:K26"/>
    <mergeCell ref="H25:K25"/>
    <mergeCell ref="L27:M27"/>
    <mergeCell ref="L24:M24"/>
    <mergeCell ref="L31:M31"/>
    <mergeCell ref="L29:M29"/>
    <mergeCell ref="H29:K29"/>
    <mergeCell ref="C29:E29"/>
    <mergeCell ref="C30:E30"/>
    <mergeCell ref="H30:K30"/>
    <mergeCell ref="L30:M30"/>
    <mergeCell ref="I6:J6"/>
    <mergeCell ref="I9:J9"/>
    <mergeCell ref="H21:J21"/>
    <mergeCell ref="H19:J19"/>
    <mergeCell ref="H20:J20"/>
    <mergeCell ref="P19:S19"/>
    <mergeCell ref="C13:C16"/>
    <mergeCell ref="D7:E7"/>
    <mergeCell ref="K7:L7"/>
    <mergeCell ref="K8:L8"/>
    <mergeCell ref="I7:J7"/>
    <mergeCell ref="I8:J8"/>
    <mergeCell ref="D8:E8"/>
  </mergeCells>
  <phoneticPr fontId="2" type="noConversion"/>
  <conditionalFormatting sqref="Q20:S20">
    <cfRule type="duplicateValues" dxfId="1" priority="2"/>
  </conditionalFormatting>
  <conditionalFormatting sqref="P20">
    <cfRule type="duplicateValues" dxfId="0" priority="1"/>
  </conditionalFormatting>
  <dataValidations count="2">
    <dataValidation type="list" allowBlank="1" showInputMessage="1" showErrorMessage="1" sqref="G3">
      <formula1>"2017年Q1,2017年Q2,2017年Q3,2017年Q4,2017年度"</formula1>
    </dataValidation>
    <dataValidation type="list" allowBlank="1" showInputMessage="1" showErrorMessage="1" sqref="L3">
      <formula1>"A+,A,A-,B+,B,B-,C,"</formula1>
    </dataValidation>
  </dataValidations>
  <hyperlinks>
    <hyperlink ref="F20:G20" location="工作态度评分表!A1" display="具体参见工作态度评分表"/>
  </hyperlinks>
  <pageMargins left="0.19685039370078741" right="0.19685039370078741" top="0.19685039370078741" bottom="0.19685039370078741" header="0" footer="0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3"/>
  <sheetViews>
    <sheetView topLeftCell="A5" workbookViewId="0">
      <selection activeCell="L14" sqref="L14"/>
    </sheetView>
  </sheetViews>
  <sheetFormatPr defaultRowHeight="16.5" x14ac:dyDescent="0.35"/>
  <cols>
    <col min="1" max="1" width="9" style="46"/>
    <col min="2" max="2" width="2.875" style="46" bestFit="1" customWidth="1"/>
    <col min="3" max="3" width="9" style="46"/>
    <col min="4" max="22" width="4.75" style="46" customWidth="1"/>
    <col min="23" max="23" width="8" style="46" customWidth="1"/>
    <col min="24" max="24" width="14.125" style="46" customWidth="1"/>
    <col min="25" max="16384" width="9" style="46"/>
  </cols>
  <sheetData>
    <row r="2" spans="2:24" x14ac:dyDescent="0.35">
      <c r="B2" s="44"/>
      <c r="C2" s="44" t="s">
        <v>31</v>
      </c>
      <c r="D2" s="132" t="s">
        <v>36</v>
      </c>
      <c r="E2" s="132"/>
      <c r="F2" s="132"/>
      <c r="G2" s="132"/>
      <c r="H2" s="132"/>
      <c r="I2" s="132" t="s">
        <v>37</v>
      </c>
      <c r="J2" s="132"/>
      <c r="K2" s="132"/>
      <c r="L2" s="132"/>
      <c r="M2" s="132"/>
      <c r="N2" s="132" t="s">
        <v>39</v>
      </c>
      <c r="O2" s="132"/>
      <c r="P2" s="132"/>
      <c r="Q2" s="132"/>
      <c r="R2" s="132"/>
      <c r="S2" s="132" t="s">
        <v>38</v>
      </c>
      <c r="T2" s="132"/>
      <c r="U2" s="132"/>
      <c r="V2" s="132"/>
      <c r="W2" s="132"/>
      <c r="X2" s="45" t="s">
        <v>62</v>
      </c>
    </row>
    <row r="3" spans="2:24" x14ac:dyDescent="0.35">
      <c r="B3" s="128">
        <v>1</v>
      </c>
      <c r="C3" s="46" t="s">
        <v>44</v>
      </c>
      <c r="D3" s="47">
        <v>5</v>
      </c>
      <c r="E3" s="47">
        <v>10</v>
      </c>
      <c r="F3" s="47">
        <v>15</v>
      </c>
      <c r="G3" s="47">
        <v>20</v>
      </c>
      <c r="H3" s="47">
        <v>25</v>
      </c>
      <c r="I3" s="47">
        <v>30</v>
      </c>
      <c r="J3" s="47">
        <v>35</v>
      </c>
      <c r="K3" s="47">
        <v>40</v>
      </c>
      <c r="L3" s="47">
        <v>45</v>
      </c>
      <c r="M3" s="47">
        <v>50</v>
      </c>
      <c r="N3" s="47">
        <v>55</v>
      </c>
      <c r="O3" s="47">
        <v>60</v>
      </c>
      <c r="P3" s="47">
        <v>65</v>
      </c>
      <c r="Q3" s="47">
        <v>70</v>
      </c>
      <c r="R3" s="47">
        <v>75</v>
      </c>
      <c r="S3" s="47">
        <v>80</v>
      </c>
      <c r="T3" s="47">
        <v>85</v>
      </c>
      <c r="U3" s="47">
        <v>90</v>
      </c>
      <c r="V3" s="47">
        <v>95</v>
      </c>
      <c r="W3" s="47">
        <v>100</v>
      </c>
      <c r="X3" s="126"/>
    </row>
    <row r="4" spans="2:24" ht="81.75" customHeight="1" x14ac:dyDescent="0.35">
      <c r="B4" s="129"/>
      <c r="C4" s="48" t="s">
        <v>32</v>
      </c>
      <c r="D4" s="136" t="s">
        <v>43</v>
      </c>
      <c r="E4" s="137"/>
      <c r="F4" s="137"/>
      <c r="G4" s="137"/>
      <c r="H4" s="138"/>
      <c r="I4" s="136" t="s">
        <v>42</v>
      </c>
      <c r="J4" s="137"/>
      <c r="K4" s="137"/>
      <c r="L4" s="137"/>
      <c r="M4" s="138"/>
      <c r="N4" s="136" t="s">
        <v>41</v>
      </c>
      <c r="O4" s="137"/>
      <c r="P4" s="137"/>
      <c r="Q4" s="137"/>
      <c r="R4" s="138"/>
      <c r="S4" s="136" t="s">
        <v>40</v>
      </c>
      <c r="T4" s="137"/>
      <c r="U4" s="137"/>
      <c r="V4" s="137"/>
      <c r="W4" s="138"/>
      <c r="X4" s="127"/>
    </row>
    <row r="5" spans="2:24" x14ac:dyDescent="0.35">
      <c r="B5" s="128">
        <v>2</v>
      </c>
      <c r="C5" s="46" t="s">
        <v>44</v>
      </c>
      <c r="D5" s="47">
        <v>5</v>
      </c>
      <c r="E5" s="47">
        <v>10</v>
      </c>
      <c r="F5" s="47">
        <v>15</v>
      </c>
      <c r="G5" s="47">
        <v>20</v>
      </c>
      <c r="H5" s="47">
        <v>25</v>
      </c>
      <c r="I5" s="47">
        <v>30</v>
      </c>
      <c r="J5" s="47">
        <v>35</v>
      </c>
      <c r="K5" s="47">
        <v>40</v>
      </c>
      <c r="L5" s="47">
        <v>45</v>
      </c>
      <c r="M5" s="47">
        <v>50</v>
      </c>
      <c r="N5" s="47">
        <v>55</v>
      </c>
      <c r="O5" s="47">
        <v>60</v>
      </c>
      <c r="P5" s="47">
        <v>65</v>
      </c>
      <c r="Q5" s="47">
        <v>70</v>
      </c>
      <c r="R5" s="47">
        <v>75</v>
      </c>
      <c r="S5" s="47">
        <v>80</v>
      </c>
      <c r="T5" s="47">
        <v>85</v>
      </c>
      <c r="U5" s="47">
        <v>90</v>
      </c>
      <c r="V5" s="47">
        <v>95</v>
      </c>
      <c r="W5" s="47">
        <v>100</v>
      </c>
      <c r="X5" s="126"/>
    </row>
    <row r="6" spans="2:24" ht="66" customHeight="1" x14ac:dyDescent="0.35">
      <c r="B6" s="129"/>
      <c r="C6" s="48" t="s">
        <v>49</v>
      </c>
      <c r="D6" s="130" t="s">
        <v>53</v>
      </c>
      <c r="E6" s="130"/>
      <c r="F6" s="130"/>
      <c r="G6" s="130"/>
      <c r="H6" s="130"/>
      <c r="I6" s="130" t="s">
        <v>52</v>
      </c>
      <c r="J6" s="130"/>
      <c r="K6" s="130"/>
      <c r="L6" s="130"/>
      <c r="M6" s="130"/>
      <c r="N6" s="130" t="s">
        <v>51</v>
      </c>
      <c r="O6" s="130"/>
      <c r="P6" s="130"/>
      <c r="Q6" s="130"/>
      <c r="R6" s="130"/>
      <c r="S6" s="130" t="s">
        <v>50</v>
      </c>
      <c r="T6" s="130"/>
      <c r="U6" s="130"/>
      <c r="V6" s="130"/>
      <c r="W6" s="130"/>
      <c r="X6" s="127"/>
    </row>
    <row r="7" spans="2:24" x14ac:dyDescent="0.35">
      <c r="B7" s="128">
        <v>3</v>
      </c>
      <c r="C7" s="46" t="s">
        <v>44</v>
      </c>
      <c r="D7" s="47">
        <v>5</v>
      </c>
      <c r="E7" s="47">
        <v>10</v>
      </c>
      <c r="F7" s="47">
        <v>15</v>
      </c>
      <c r="G7" s="47">
        <v>20</v>
      </c>
      <c r="H7" s="47">
        <v>25</v>
      </c>
      <c r="I7" s="47">
        <v>30</v>
      </c>
      <c r="J7" s="47">
        <v>35</v>
      </c>
      <c r="K7" s="47">
        <v>40</v>
      </c>
      <c r="L7" s="47">
        <v>45</v>
      </c>
      <c r="M7" s="47">
        <v>50</v>
      </c>
      <c r="N7" s="47">
        <v>55</v>
      </c>
      <c r="O7" s="47">
        <v>60</v>
      </c>
      <c r="P7" s="47">
        <v>65</v>
      </c>
      <c r="Q7" s="47">
        <v>70</v>
      </c>
      <c r="R7" s="47">
        <v>75</v>
      </c>
      <c r="S7" s="47">
        <v>80</v>
      </c>
      <c r="T7" s="47">
        <v>85</v>
      </c>
      <c r="U7" s="47">
        <v>90</v>
      </c>
      <c r="V7" s="47">
        <v>95</v>
      </c>
      <c r="W7" s="47">
        <v>100</v>
      </c>
      <c r="X7" s="126"/>
    </row>
    <row r="8" spans="2:24" ht="78" customHeight="1" x14ac:dyDescent="0.35">
      <c r="B8" s="129"/>
      <c r="C8" s="48" t="s">
        <v>33</v>
      </c>
      <c r="D8" s="130" t="s">
        <v>48</v>
      </c>
      <c r="E8" s="130"/>
      <c r="F8" s="130"/>
      <c r="G8" s="130"/>
      <c r="H8" s="130"/>
      <c r="I8" s="130" t="s">
        <v>47</v>
      </c>
      <c r="J8" s="130"/>
      <c r="K8" s="130"/>
      <c r="L8" s="130"/>
      <c r="M8" s="130"/>
      <c r="N8" s="130" t="s">
        <v>46</v>
      </c>
      <c r="O8" s="130"/>
      <c r="P8" s="130"/>
      <c r="Q8" s="130"/>
      <c r="R8" s="130"/>
      <c r="S8" s="130" t="s">
        <v>45</v>
      </c>
      <c r="T8" s="130"/>
      <c r="U8" s="130"/>
      <c r="V8" s="130"/>
      <c r="W8" s="130"/>
      <c r="X8" s="127"/>
    </row>
    <row r="9" spans="2:24" x14ac:dyDescent="0.35">
      <c r="B9" s="128">
        <v>4</v>
      </c>
      <c r="C9" s="46" t="s">
        <v>44</v>
      </c>
      <c r="D9" s="47">
        <v>5</v>
      </c>
      <c r="E9" s="47">
        <v>10</v>
      </c>
      <c r="F9" s="47">
        <v>15</v>
      </c>
      <c r="G9" s="47">
        <v>20</v>
      </c>
      <c r="H9" s="47">
        <v>25</v>
      </c>
      <c r="I9" s="47">
        <v>30</v>
      </c>
      <c r="J9" s="47">
        <v>35</v>
      </c>
      <c r="K9" s="47">
        <v>40</v>
      </c>
      <c r="L9" s="47">
        <v>45</v>
      </c>
      <c r="M9" s="47">
        <v>50</v>
      </c>
      <c r="N9" s="47">
        <v>55</v>
      </c>
      <c r="O9" s="47">
        <v>60</v>
      </c>
      <c r="P9" s="47">
        <v>65</v>
      </c>
      <c r="Q9" s="47">
        <v>70</v>
      </c>
      <c r="R9" s="47">
        <v>75</v>
      </c>
      <c r="S9" s="47">
        <v>80</v>
      </c>
      <c r="T9" s="47">
        <v>85</v>
      </c>
      <c r="U9" s="47">
        <v>90</v>
      </c>
      <c r="V9" s="47">
        <v>95</v>
      </c>
      <c r="W9" s="47">
        <v>100</v>
      </c>
      <c r="X9" s="126"/>
    </row>
    <row r="10" spans="2:24" ht="69.75" customHeight="1" x14ac:dyDescent="0.35">
      <c r="B10" s="129"/>
      <c r="C10" s="48" t="s">
        <v>34</v>
      </c>
      <c r="D10" s="133" t="s">
        <v>56</v>
      </c>
      <c r="E10" s="134"/>
      <c r="F10" s="134"/>
      <c r="G10" s="134"/>
      <c r="H10" s="135"/>
      <c r="I10" s="131" t="s">
        <v>57</v>
      </c>
      <c r="J10" s="131"/>
      <c r="K10" s="131"/>
      <c r="L10" s="131"/>
      <c r="M10" s="131"/>
      <c r="N10" s="131" t="s">
        <v>54</v>
      </c>
      <c r="O10" s="131"/>
      <c r="P10" s="131"/>
      <c r="Q10" s="131"/>
      <c r="R10" s="131"/>
      <c r="S10" s="131" t="s">
        <v>55</v>
      </c>
      <c r="T10" s="131"/>
      <c r="U10" s="131"/>
      <c r="V10" s="131"/>
      <c r="W10" s="131"/>
      <c r="X10" s="127"/>
    </row>
    <row r="11" spans="2:24" x14ac:dyDescent="0.35">
      <c r="B11" s="128">
        <v>5</v>
      </c>
      <c r="C11" s="46" t="s">
        <v>44</v>
      </c>
      <c r="D11" s="47">
        <v>5</v>
      </c>
      <c r="E11" s="47">
        <v>10</v>
      </c>
      <c r="F11" s="47">
        <v>15</v>
      </c>
      <c r="G11" s="47">
        <v>20</v>
      </c>
      <c r="H11" s="47">
        <v>25</v>
      </c>
      <c r="I11" s="47">
        <v>30</v>
      </c>
      <c r="J11" s="47">
        <v>35</v>
      </c>
      <c r="K11" s="47">
        <v>40</v>
      </c>
      <c r="L11" s="47">
        <v>45</v>
      </c>
      <c r="M11" s="47">
        <v>50</v>
      </c>
      <c r="N11" s="47">
        <v>55</v>
      </c>
      <c r="O11" s="47">
        <v>60</v>
      </c>
      <c r="P11" s="47">
        <v>65</v>
      </c>
      <c r="Q11" s="47">
        <v>70</v>
      </c>
      <c r="R11" s="47">
        <v>75</v>
      </c>
      <c r="S11" s="47">
        <v>80</v>
      </c>
      <c r="T11" s="47">
        <v>85</v>
      </c>
      <c r="U11" s="47">
        <v>90</v>
      </c>
      <c r="V11" s="47">
        <v>95</v>
      </c>
      <c r="W11" s="47">
        <v>100</v>
      </c>
      <c r="X11" s="126"/>
    </row>
    <row r="12" spans="2:24" ht="45" customHeight="1" x14ac:dyDescent="0.35">
      <c r="B12" s="129"/>
      <c r="C12" s="48" t="s">
        <v>35</v>
      </c>
      <c r="D12" s="132" t="s">
        <v>58</v>
      </c>
      <c r="E12" s="132"/>
      <c r="F12" s="132"/>
      <c r="G12" s="132"/>
      <c r="H12" s="132"/>
      <c r="I12" s="132" t="s">
        <v>60</v>
      </c>
      <c r="J12" s="132"/>
      <c r="K12" s="132"/>
      <c r="L12" s="132"/>
      <c r="M12" s="132"/>
      <c r="N12" s="132" t="s">
        <v>61</v>
      </c>
      <c r="O12" s="132"/>
      <c r="P12" s="132"/>
      <c r="Q12" s="132"/>
      <c r="R12" s="132"/>
      <c r="S12" s="132" t="s">
        <v>59</v>
      </c>
      <c r="T12" s="132"/>
      <c r="U12" s="132"/>
      <c r="V12" s="132"/>
      <c r="W12" s="132"/>
      <c r="X12" s="127"/>
    </row>
    <row r="13" spans="2:24" ht="36.75" customHeight="1" x14ac:dyDescent="0.35">
      <c r="W13" s="46" t="s">
        <v>117</v>
      </c>
      <c r="X13" s="46" t="e">
        <f>AVERAGE(X3,X5,X7,X9,X11)</f>
        <v>#DIV/0!</v>
      </c>
    </row>
  </sheetData>
  <mergeCells count="34">
    <mergeCell ref="D2:H2"/>
    <mergeCell ref="I2:M2"/>
    <mergeCell ref="N2:R2"/>
    <mergeCell ref="S2:W2"/>
    <mergeCell ref="D4:H4"/>
    <mergeCell ref="I4:M4"/>
    <mergeCell ref="N4:R4"/>
    <mergeCell ref="S4:W4"/>
    <mergeCell ref="D6:H6"/>
    <mergeCell ref="D8:H8"/>
    <mergeCell ref="D10:H10"/>
    <mergeCell ref="D12:H12"/>
    <mergeCell ref="I6:M6"/>
    <mergeCell ref="I8:M8"/>
    <mergeCell ref="I10:M10"/>
    <mergeCell ref="I12:M12"/>
    <mergeCell ref="N6:R6"/>
    <mergeCell ref="N8:R8"/>
    <mergeCell ref="N10:R10"/>
    <mergeCell ref="N12:R12"/>
    <mergeCell ref="S6:W6"/>
    <mergeCell ref="S8:W8"/>
    <mergeCell ref="S10:W10"/>
    <mergeCell ref="S12:W12"/>
    <mergeCell ref="B3:B4"/>
    <mergeCell ref="B5:B6"/>
    <mergeCell ref="B7:B8"/>
    <mergeCell ref="B9:B10"/>
    <mergeCell ref="B11:B12"/>
    <mergeCell ref="X3:X4"/>
    <mergeCell ref="X5:X6"/>
    <mergeCell ref="X7:X8"/>
    <mergeCell ref="X9:X10"/>
    <mergeCell ref="X11:X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绩效考核表（季度）</vt:lpstr>
      <vt:lpstr>工作态度评分表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张小丹</dc:creator>
  <cp:lastModifiedBy>gta</cp:lastModifiedBy>
  <cp:lastPrinted>2016-04-22T02:22:19Z</cp:lastPrinted>
  <dcterms:created xsi:type="dcterms:W3CDTF">2014-09-18T02:51:42Z</dcterms:created>
  <dcterms:modified xsi:type="dcterms:W3CDTF">2017-11-15T02:57:34Z</dcterms:modified>
</cp:coreProperties>
</file>