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王鹤\绩效\2017年Q3\测试管理中心\考核表单\"/>
    </mc:Choice>
  </mc:AlternateContent>
  <bookViews>
    <workbookView xWindow="600" yWindow="405" windowWidth="20475" windowHeight="9330"/>
  </bookViews>
  <sheets>
    <sheet name="季度绩效考核表" sheetId="3" r:id="rId1"/>
    <sheet name="数据收集表" sheetId="6" r:id="rId2"/>
    <sheet name="数据源" sheetId="5" state="hidden" r:id="rId3"/>
  </sheets>
  <calcPr calcId="152511"/>
</workbook>
</file>

<file path=xl/calcChain.xml><?xml version="1.0" encoding="utf-8"?>
<calcChain xmlns="http://schemas.openxmlformats.org/spreadsheetml/2006/main">
  <c r="A2" i="6" l="1"/>
  <c r="B2" i="6" s="1"/>
  <c r="L18" i="3" s="1"/>
  <c r="M18" i="3" s="1"/>
  <c r="N18" i="3" s="1"/>
  <c r="N20" i="3" s="1"/>
  <c r="N16" i="3" s="1"/>
  <c r="C2" i="6"/>
  <c r="L19" i="3" s="1"/>
  <c r="M19" i="3" s="1"/>
  <c r="N19" i="3" s="1"/>
  <c r="N36" i="3"/>
  <c r="N37" i="3"/>
  <c r="N38" i="3" s="1"/>
  <c r="N35" i="3"/>
  <c r="N31" i="3"/>
  <c r="N32" i="3"/>
  <c r="N30" i="3"/>
  <c r="N23" i="3"/>
  <c r="N24" i="3"/>
  <c r="N25" i="3"/>
  <c r="N26" i="3"/>
  <c r="N22" i="3"/>
  <c r="N27" i="3"/>
  <c r="N33" i="3"/>
</calcChain>
</file>

<file path=xl/sharedStrings.xml><?xml version="1.0" encoding="utf-8"?>
<sst xmlns="http://schemas.openxmlformats.org/spreadsheetml/2006/main" count="130" uniqueCount="117">
  <si>
    <t>评分标准</t>
  </si>
  <si>
    <t>指标名称</t>
  </si>
  <si>
    <t>类别</t>
    <phoneticPr fontId="3" type="noConversion"/>
  </si>
  <si>
    <t>指标说明</t>
  </si>
  <si>
    <t>权重
（合计100%）</t>
    <phoneticPr fontId="3" type="noConversion"/>
  </si>
  <si>
    <t>绩效得分</t>
    <phoneticPr fontId="3" type="noConversion"/>
  </si>
  <si>
    <t>加分项最终得分</t>
    <phoneticPr fontId="3" type="noConversion"/>
  </si>
  <si>
    <t>评分标准</t>
    <phoneticPr fontId="3" type="noConversion"/>
  </si>
  <si>
    <t>减分项最终得分</t>
    <phoneticPr fontId="3" type="noConversion"/>
  </si>
  <si>
    <t>2.关于加分项及减分项的说明：</t>
    <phoneticPr fontId="3" type="noConversion"/>
  </si>
  <si>
    <t>绩效得分
【权重分】</t>
    <phoneticPr fontId="3" type="noConversion"/>
  </si>
  <si>
    <t>直属上级评分
[0,100]</t>
    <phoneticPr fontId="3" type="noConversion"/>
  </si>
  <si>
    <t>姓名</t>
    <phoneticPr fontId="3" type="noConversion"/>
  </si>
  <si>
    <t>工号</t>
    <phoneticPr fontId="3" type="noConversion"/>
  </si>
  <si>
    <t>考评周期</t>
    <phoneticPr fontId="3" type="noConversion"/>
  </si>
  <si>
    <t>考评等级</t>
    <phoneticPr fontId="3" type="noConversion"/>
  </si>
  <si>
    <t>计算方法</t>
    <phoneticPr fontId="3" type="noConversion"/>
  </si>
  <si>
    <t>1.指标设计：</t>
    <phoneticPr fontId="3" type="noConversion"/>
  </si>
  <si>
    <t>②全部指标权重合计为100%；</t>
    <phoneticPr fontId="3" type="noConversion"/>
  </si>
  <si>
    <t>①加分项得分最高为15分，得分由上级部门主管评定；减分项得分同样由上级部门主管评定，减分最高不超过15分</t>
    <phoneticPr fontId="3" type="noConversion"/>
  </si>
  <si>
    <t>5.总分=定量指标最终得分+定性指标最终得分+加分项最终得分-减分项最终得分</t>
    <phoneticPr fontId="3" type="noConversion"/>
  </si>
  <si>
    <t>3.定量指标得分，根据工作实际完成情况，对照指标计算方法及评分标准，给予客观评价、核算指标评分；</t>
    <phoneticPr fontId="3" type="noConversion"/>
  </si>
  <si>
    <t>指标权重</t>
    <phoneticPr fontId="3" type="noConversion"/>
  </si>
  <si>
    <t>直接上级评分[0,15]</t>
    <phoneticPr fontId="3" type="noConversion"/>
  </si>
  <si>
    <t>间接上级评分
[0,15]</t>
    <phoneticPr fontId="3" type="noConversion"/>
  </si>
  <si>
    <t>4.加分项和减分项绩效得分=（直接上级评分*40%+间接上级评分*60%）*指标权重</t>
    <phoneticPr fontId="3" type="noConversion"/>
  </si>
  <si>
    <t>填写说明：</t>
    <phoneticPr fontId="14" type="noConversion"/>
  </si>
  <si>
    <t>间接上级评分
[0,100]</t>
    <phoneticPr fontId="3" type="noConversion"/>
  </si>
  <si>
    <t xml:space="preserve">  定性指标得分 = （直接上级评分*40%+间接上级评分*60%）*指标权重</t>
    <phoneticPr fontId="3" type="noConversion"/>
  </si>
  <si>
    <t>总分</t>
    <phoneticPr fontId="3" type="noConversion"/>
  </si>
  <si>
    <t>类别</t>
    <phoneticPr fontId="3" type="noConversion"/>
  </si>
  <si>
    <t>业绩指标最终得分</t>
    <phoneticPr fontId="3" type="noConversion"/>
  </si>
  <si>
    <t>项目</t>
    <phoneticPr fontId="3" type="noConversion"/>
  </si>
  <si>
    <t>项目</t>
    <phoneticPr fontId="3" type="noConversion"/>
  </si>
  <si>
    <t>内容</t>
    <phoneticPr fontId="3" type="noConversion"/>
  </si>
  <si>
    <t>具体情况（直接上级填写）</t>
    <phoneticPr fontId="3" type="noConversion"/>
  </si>
  <si>
    <t xml:space="preserve">②加分项的定义：a.不属于本职工作范围，上级交办的重要工作事项，积极推进并出色完成；  b.属于本职工作范围，但对组织发展有突出贡献（利润、价值）的工作事项；
</t>
    <phoneticPr fontId="3" type="noConversion"/>
  </si>
  <si>
    <t>通用指标最终得分</t>
    <phoneticPr fontId="3" type="noConversion"/>
  </si>
  <si>
    <t>考核所在部门</t>
    <phoneticPr fontId="3" type="noConversion"/>
  </si>
  <si>
    <r>
      <t>③减分项的定义：a.未做好本职工作导致的跨部门、领导投诉； b.本职工作范围内的影响组织或个人业绩的工作事项的重大失误； c.未完成上级交办的重要工作事项；</t>
    </r>
    <r>
      <rPr>
        <b/>
        <sz val="9"/>
        <rFont val="微软雅黑"/>
        <family val="2"/>
        <charset val="134"/>
      </rPr>
      <t>d.个人违纪行为。</t>
    </r>
    <r>
      <rPr>
        <sz val="9"/>
        <rFont val="微软雅黑"/>
        <family val="2"/>
        <charset val="134"/>
      </rPr>
      <t xml:space="preserve">
</t>
    </r>
    <phoneticPr fontId="3" type="noConversion"/>
  </si>
  <si>
    <t>通用指标（40%）</t>
    <phoneticPr fontId="3" type="noConversion"/>
  </si>
  <si>
    <t>上级满意度
（40%）</t>
    <phoneticPr fontId="3" type="noConversion"/>
  </si>
  <si>
    <t>学习发展</t>
    <phoneticPr fontId="3" type="noConversion"/>
  </si>
  <si>
    <t>团队合作</t>
    <phoneticPr fontId="3" type="noConversion"/>
  </si>
  <si>
    <t>沟通协调</t>
    <phoneticPr fontId="3" type="noConversion"/>
  </si>
  <si>
    <t>/</t>
    <phoneticPr fontId="3" type="noConversion"/>
  </si>
  <si>
    <t>①绩效指标3~5个，权重60%;</t>
    <phoneticPr fontId="3" type="noConversion"/>
  </si>
  <si>
    <t>创新能力</t>
    <phoneticPr fontId="3" type="noConversion"/>
  </si>
  <si>
    <t>【90-100】积极主动获取与工作相关的知识与信息，并能够快速提高专业技能，并积极应用于工作中，转换为高效的工作成果，具有较强的培养潜力；
【80-90】主动获取与工作相关的知识与信息，并能够转化为一定的专业技能，能够应用于工作中，取得较好的工作效果，具有一定培养潜力；
【70-80】能够获取与工作相关的知识与信息，但缺少主动性，能够尝试运用到工作中，但效果一般；
【60-70】很少获取与工作相关的知识与信息，不善于将获取的知识应用于工作中；
【60以下】没有学习的意识和行为，工作中墨守陈规。</t>
    <phoneticPr fontId="3" type="noConversion"/>
  </si>
  <si>
    <t>业绩指标
（60%）</t>
    <phoneticPr fontId="3" type="noConversion"/>
  </si>
  <si>
    <t>指标说明</t>
    <phoneticPr fontId="3" type="noConversion"/>
  </si>
  <si>
    <t>指标权重(60%)</t>
    <phoneticPr fontId="3" type="noConversion"/>
  </si>
  <si>
    <t>有效bug率</t>
    <phoneticPr fontId="14" type="noConversion"/>
  </si>
  <si>
    <t>测试人员在测试过程中提交BUG有效程度</t>
    <phoneticPr fontId="14" type="noConversion"/>
  </si>
  <si>
    <t>≧90%</t>
    <phoneticPr fontId="14" type="noConversion"/>
  </si>
  <si>
    <t>有效bug率=有效bug数/总bug数*100%</t>
    <phoneticPr fontId="14" type="noConversion"/>
  </si>
  <si>
    <t>M≧90%,100
90%&gt;M≧60%,100-(90%-M)*2*100
60%&gt;M,50</t>
  </si>
  <si>
    <t>指标得分</t>
    <phoneticPr fontId="3" type="noConversion"/>
  </si>
  <si>
    <t>测试效率</t>
    <phoneticPr fontId="3" type="noConversion"/>
  </si>
  <si>
    <t>测试设计用例的效率
测试用例执行的效率
关闭问题的效率</t>
    <phoneticPr fontId="14" type="noConversion"/>
  </si>
  <si>
    <t>业绩指标（60%）</t>
    <phoneticPr fontId="3" type="noConversion"/>
  </si>
  <si>
    <t>用例设计效率（50%）：当季新用例量/用例设计工作量（个/人天）； 
用例执行效率（50%）：当季执行用例数 /用例执行工作量（个/人天）
关闭问题的效率“0% （当前bug修复质量及效率很差，测试非常被动，暂定为0%）</t>
    <phoneticPr fontId="3" type="noConversion"/>
  </si>
  <si>
    <t xml:space="preserve">M&gt;=4.8(脚本编写4*80%+脚本执行8*20*)，100分；
1&lt;=M&lt;4.8, 100-(6-M)*10
M&lt;1 (脚本编写1*80%+脚本执行1*20*),60分
</t>
    <phoneticPr fontId="14" type="noConversion"/>
  </si>
  <si>
    <t>实际工作达成情况说明
(员工自评/举证)</t>
    <phoneticPr fontId="3" type="noConversion"/>
  </si>
  <si>
    <t>工作态度</t>
    <phoneticPr fontId="3" type="noConversion"/>
  </si>
  <si>
    <t>工作认真、负责、尽职，积极、热情，主动承接各项工作，服从上级领导安排各项工作</t>
    <phoneticPr fontId="3" type="noConversion"/>
  </si>
  <si>
    <t>本季度
绩效目标值</t>
    <phoneticPr fontId="3" type="noConversion"/>
  </si>
  <si>
    <t>本季度达成数据</t>
    <phoneticPr fontId="3" type="noConversion"/>
  </si>
  <si>
    <t>【90-100】有非常强的团队意识，能作自我牺牲，善于与团队成员协作共事，相互支持，保持良好的团队工作氛围，并能引导团队达到团队目标；
【80-90】有较强的团队意识，能够与团队成员协作共事，相互支持，使工作顺利开展，保证团队任务的完成；
【70-80】有一定的团队意识，被动地协助团队成员完成团队目标，成员间协作一般；
【60-70】团队意识一般，尚能与团队成员协作，但协调不善，影响工作；
【60以下】缺乏团队意识，以自我为中心，不能与团队成员很好地协作，独断专行，计较个人得失，无法与他人协调。</t>
    <phoneticPr fontId="3" type="noConversion"/>
  </si>
  <si>
    <t>Q4季度
绩效目标值</t>
    <phoneticPr fontId="3" type="noConversion"/>
  </si>
  <si>
    <t xml:space="preserve">【90-100】工作总是认真负责，具备良好的敬业精神和工作态度，积极主动与人配合，全身心投入工作，有献身精神和强烈大局意识；
【80-90】工作较为认真负责，具备一定的敬业精神和工作态度，能够主动与人配合，积极投入工作，爱岗敬业，有大局意识；
【70-80】工作较为认真负责，敬业精神和工作态度一般，能够与人配合，认真对待工作，但不够积极主动；
【60-70】敬业精神和工作态度一般，与人配合一般，注重个人利益；
【60以下】敬业精神和工作态度差，不与人配合，一切以个人利益为重。
</t>
    <phoneticPr fontId="3" type="noConversion"/>
  </si>
  <si>
    <t>【90-100】非常善于沟通，能非常清晰地表达自己的思想和感情，获得其他同事的理解和支持，并能正确理解他人，形成良好互动；
【80-90】善于沟通，能正确地表达自己的思想和感情，一般能获得别人的理解和支持，并能正确理解他人，互动较好；
【70-80】有一定的沟通协调能力，能表达自己的思想和感情，但偶有无法获得他人理解和理解他人的情况；
【60-70】沟通协调能力差，有时不能表达自己的思想和感情，偶有无法获得他人理解和理解他人的情况，沟通存在一定障碍；
【60以下】沟通协调能力很差，不能表达自己的思想和感情，常常无法获得他人理解和理解他人，沟通存在障碍，甚至无意中对别人造成伤害。</t>
    <phoneticPr fontId="3" type="noConversion"/>
  </si>
  <si>
    <t>【90-100】勤于思考，在工作实践中不断感悟和学习，并能提出新的思路、方法和措施，积极推动改善工作，促使更好的达成工作效果和效益；
【80-90】勤于思考，在工作实践中常有感悟和学习，并能提出新的思路、方法和措施，积极推动改善工作；
【70-80】在工作实践中偶有感悟和学习，有时能提出新的思路、方法和措施，但不能积极推动改善工作；
【60-70】不善于在工作实践中感悟和学习，有时能提出新的思路、方法和措施，但效果欠佳；
【60以下】不善于在工作实践中感悟和学习，不能提出新的思路、方法和措施。</t>
    <phoneticPr fontId="3" type="noConversion"/>
  </si>
  <si>
    <t>胡敏纲</t>
  </si>
  <si>
    <t>李列意</t>
  </si>
  <si>
    <t>伍艳</t>
  </si>
  <si>
    <t>黄慧君</t>
  </si>
  <si>
    <t>林安娜</t>
  </si>
  <si>
    <t>旷江南</t>
  </si>
  <si>
    <t>陈敏兰</t>
  </si>
  <si>
    <t>周慈</t>
  </si>
  <si>
    <t>阳杰</t>
  </si>
  <si>
    <t>汪秀娟</t>
  </si>
  <si>
    <t>彭华</t>
  </si>
  <si>
    <t>刘遵长</t>
  </si>
  <si>
    <t>吴小红</t>
  </si>
  <si>
    <t>吴俊威</t>
  </si>
  <si>
    <t>唐倩</t>
  </si>
  <si>
    <t>王华丽</t>
  </si>
  <si>
    <t>王晶晶</t>
  </si>
  <si>
    <t>余萍</t>
  </si>
  <si>
    <t>曾奇志</t>
  </si>
  <si>
    <t>张飘</t>
  </si>
  <si>
    <t>鄢长春</t>
  </si>
  <si>
    <t>谢添闻</t>
  </si>
  <si>
    <t>刘思娟</t>
  </si>
  <si>
    <t>黄玲俐</t>
  </si>
  <si>
    <t>陈永琴</t>
  </si>
  <si>
    <t>刘燕燕</t>
  </si>
  <si>
    <t>有效bug率（测试管理中心提供）</t>
  </si>
  <si>
    <t>黄琪1</t>
  </si>
  <si>
    <t>舒阳</t>
  </si>
  <si>
    <t>李淑贞</t>
  </si>
  <si>
    <t>彭丹2</t>
  </si>
  <si>
    <t>左欣</t>
  </si>
  <si>
    <t>方红</t>
  </si>
  <si>
    <t>姓名</t>
    <phoneticPr fontId="3" type="noConversion"/>
  </si>
  <si>
    <t>有效bug率</t>
    <phoneticPr fontId="3" type="noConversion"/>
  </si>
  <si>
    <t>测试效率</t>
    <phoneticPr fontId="3" type="noConversion"/>
  </si>
  <si>
    <t>加分项
[0,15]
（人资统一填写）</t>
    <phoneticPr fontId="3" type="noConversion"/>
  </si>
  <si>
    <t>减分项
[0,15]
（人资统一填写）</t>
    <phoneticPr fontId="3" type="noConversion"/>
  </si>
  <si>
    <t>姓名</t>
  </si>
  <si>
    <t>测试效率（测试管理中心提供）</t>
  </si>
  <si>
    <t>朱玉凤1</t>
  </si>
  <si>
    <t>2017年Q3季度绩效考核表 （性能测试工程师）</t>
    <phoneticPr fontId="3" type="noConversion"/>
  </si>
  <si>
    <t>2017年Q3</t>
    <phoneticPr fontId="14" type="noConversion"/>
  </si>
  <si>
    <t>加减分（人资统一填写）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</si>
</sst>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_ "/>
    <numFmt numFmtId="178" formatCode="0.0%"/>
    <numFmt numFmtId="179" formatCode="0_);[Red]\(0\)"/>
  </numFmts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C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9"/>
      <color rgb="FF0000FF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12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C00000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9" tint="-0.499984740745262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b/>
      <sz val="1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CFCB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8" fillId="0" borderId="0" applyFont="0" applyFill="0" applyBorder="0" applyAlignment="0" applyProtection="0">
      <alignment vertical="center"/>
    </xf>
    <xf numFmtId="0" fontId="19" fillId="0" borderId="0"/>
    <xf numFmtId="0" fontId="18" fillId="0" borderId="0"/>
    <xf numFmtId="0" fontId="1" fillId="0" borderId="0">
      <alignment vertical="center"/>
    </xf>
  </cellStyleXfs>
  <cellXfs count="109">
    <xf numFmtId="0" fontId="0" fillId="0" borderId="0" xfId="0"/>
    <xf numFmtId="0" fontId="2" fillId="0" borderId="0" xfId="0" applyFont="1"/>
    <xf numFmtId="0" fontId="8" fillId="0" borderId="0" xfId="0" applyFont="1"/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13" fillId="4" borderId="0" xfId="0" applyFont="1" applyFill="1" applyBorder="1" applyAlignment="1">
      <alignment horizontal="left" vertical="center"/>
    </xf>
    <xf numFmtId="0" fontId="11" fillId="4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4" borderId="0" xfId="0" applyFont="1" applyFill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8" fillId="4" borderId="0" xfId="0" applyFont="1" applyFill="1"/>
    <xf numFmtId="0" fontId="2" fillId="4" borderId="0" xfId="0" applyFont="1" applyFill="1"/>
    <xf numFmtId="0" fontId="11" fillId="4" borderId="0" xfId="0" applyFont="1" applyFill="1" applyBorder="1" applyAlignment="1">
      <alignment horizontal="center" vertical="center" wrapText="1"/>
    </xf>
    <xf numFmtId="9" fontId="11" fillId="6" borderId="7" xfId="1" applyFont="1" applyFill="1" applyBorder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0" fontId="11" fillId="4" borderId="0" xfId="0" applyFont="1" applyFill="1" applyBorder="1" applyAlignment="1">
      <alignment horizontal="left" vertical="top" wrapText="1"/>
    </xf>
    <xf numFmtId="0" fontId="20" fillId="4" borderId="0" xfId="0" applyFont="1" applyFill="1" applyBorder="1" applyAlignment="1">
      <alignment vertical="center"/>
    </xf>
    <xf numFmtId="9" fontId="5" fillId="0" borderId="7" xfId="0" applyNumberFormat="1" applyFont="1" applyFill="1" applyBorder="1" applyAlignment="1">
      <alignment vertical="center" wrapText="1" readingOrder="1"/>
    </xf>
    <xf numFmtId="0" fontId="5" fillId="0" borderId="7" xfId="0" applyFont="1" applyFill="1" applyBorder="1" applyAlignment="1">
      <alignment vertical="center" wrapText="1" readingOrder="1"/>
    </xf>
    <xf numFmtId="0" fontId="16" fillId="0" borderId="7" xfId="0" applyFont="1" applyBorder="1" applyAlignment="1">
      <alignment vertical="center"/>
    </xf>
    <xf numFmtId="0" fontId="10" fillId="4" borderId="6" xfId="0" applyFont="1" applyFill="1" applyBorder="1" applyAlignment="1">
      <alignment horizontal="center" vertical="center" wrapText="1" readingOrder="1"/>
    </xf>
    <xf numFmtId="0" fontId="10" fillId="4" borderId="3" xfId="0" applyFont="1" applyFill="1" applyBorder="1" applyAlignment="1">
      <alignment horizontal="center" vertical="center" wrapText="1" readingOrder="1"/>
    </xf>
    <xf numFmtId="49" fontId="10" fillId="4" borderId="3" xfId="0" applyNumberFormat="1" applyFont="1" applyFill="1" applyBorder="1" applyAlignment="1">
      <alignment horizontal="center" vertical="center" wrapText="1" readingOrder="1"/>
    </xf>
    <xf numFmtId="0" fontId="8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2" fontId="9" fillId="4" borderId="2" xfId="0" applyNumberFormat="1" applyFont="1" applyFill="1" applyBorder="1" applyAlignment="1">
      <alignment vertical="center" wrapText="1" readingOrder="1"/>
    </xf>
    <xf numFmtId="0" fontId="6" fillId="3" borderId="8" xfId="0" applyFont="1" applyFill="1" applyBorder="1" applyAlignment="1">
      <alignment horizontal="center" vertical="center" wrapText="1" readingOrder="1"/>
    </xf>
    <xf numFmtId="0" fontId="6" fillId="3" borderId="7" xfId="0" applyFont="1" applyFill="1" applyBorder="1" applyAlignment="1">
      <alignment horizontal="center" vertical="center" wrapText="1" readingOrder="1"/>
    </xf>
    <xf numFmtId="0" fontId="6" fillId="2" borderId="7" xfId="0" applyFont="1" applyFill="1" applyBorder="1" applyAlignment="1">
      <alignment horizontal="center" vertical="center" wrapText="1" readingOrder="1"/>
    </xf>
    <xf numFmtId="0" fontId="6" fillId="7" borderId="10" xfId="0" applyFont="1" applyFill="1" applyBorder="1" applyAlignment="1">
      <alignment horizontal="center" vertical="center" wrapText="1" readingOrder="1"/>
    </xf>
    <xf numFmtId="176" fontId="7" fillId="0" borderId="10" xfId="0" applyNumberFormat="1" applyFont="1" applyFill="1" applyBorder="1" applyAlignment="1">
      <alignment horizontal="right" vertical="center" wrapText="1" readingOrder="1"/>
    </xf>
    <xf numFmtId="176" fontId="4" fillId="0" borderId="10" xfId="0" applyNumberFormat="1" applyFont="1" applyFill="1" applyBorder="1" applyAlignment="1">
      <alignment horizontal="right" vertical="center" wrapText="1" readingOrder="1"/>
    </xf>
    <xf numFmtId="0" fontId="11" fillId="0" borderId="7" xfId="0" applyFont="1" applyFill="1" applyBorder="1" applyAlignment="1">
      <alignment horizontal="center" vertical="center" wrapText="1"/>
    </xf>
    <xf numFmtId="2" fontId="7" fillId="0" borderId="7" xfId="0" applyNumberFormat="1" applyFont="1" applyFill="1" applyBorder="1" applyAlignment="1">
      <alignment horizontal="center" vertical="center" readingOrder="1"/>
    </xf>
    <xf numFmtId="2" fontId="7" fillId="0" borderId="10" xfId="0" applyNumberFormat="1" applyFont="1" applyBorder="1" applyAlignment="1"/>
    <xf numFmtId="2" fontId="4" fillId="0" borderId="10" xfId="0" applyNumberFormat="1" applyFont="1" applyBorder="1"/>
    <xf numFmtId="2" fontId="17" fillId="0" borderId="7" xfId="0" applyNumberFormat="1" applyFont="1" applyFill="1" applyBorder="1" applyAlignment="1">
      <alignment horizontal="center" vertical="center" wrapText="1" readingOrder="1"/>
    </xf>
    <xf numFmtId="2" fontId="7" fillId="0" borderId="10" xfId="0" applyNumberFormat="1" applyFont="1" applyFill="1" applyBorder="1" applyAlignment="1">
      <alignment vertical="center" wrapText="1" readingOrder="1"/>
    </xf>
    <xf numFmtId="0" fontId="16" fillId="0" borderId="7" xfId="0" applyFont="1" applyBorder="1" applyAlignment="1">
      <alignment horizontal="center"/>
    </xf>
    <xf numFmtId="2" fontId="4" fillId="0" borderId="11" xfId="0" applyNumberFormat="1" applyFont="1" applyBorder="1"/>
    <xf numFmtId="0" fontId="11" fillId="0" borderId="7" xfId="0" applyFont="1" applyBorder="1" applyAlignment="1">
      <alignment horizontal="center" vertical="center" wrapText="1"/>
    </xf>
    <xf numFmtId="177" fontId="11" fillId="0" borderId="7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 wrapText="1" readingOrder="1"/>
    </xf>
    <xf numFmtId="0" fontId="5" fillId="0" borderId="7" xfId="0" applyNumberFormat="1" applyFont="1" applyBorder="1" applyAlignment="1">
      <alignment vertical="center" wrapText="1" readingOrder="1"/>
    </xf>
    <xf numFmtId="0" fontId="11" fillId="6" borderId="7" xfId="0" applyFont="1" applyFill="1" applyBorder="1" applyAlignment="1">
      <alignment horizontal="center" vertical="center" wrapText="1"/>
    </xf>
    <xf numFmtId="9" fontId="5" fillId="6" borderId="7" xfId="1" applyFont="1" applyFill="1" applyBorder="1" applyAlignment="1">
      <alignment horizontal="center" vertical="center"/>
    </xf>
    <xf numFmtId="0" fontId="11" fillId="6" borderId="7" xfId="1" applyNumberFormat="1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vertical="center" wrapText="1" readingOrder="1"/>
    </xf>
    <xf numFmtId="9" fontId="6" fillId="2" borderId="7" xfId="1" applyFont="1" applyFill="1" applyBorder="1" applyAlignment="1">
      <alignment horizontal="center" vertical="center" wrapText="1" readingOrder="1"/>
    </xf>
    <xf numFmtId="178" fontId="5" fillId="0" borderId="7" xfId="0" applyNumberFormat="1" applyFont="1" applyBorder="1" applyAlignment="1">
      <alignment vertical="center" wrapText="1" readingOrder="1"/>
    </xf>
    <xf numFmtId="176" fontId="4" fillId="0" borderId="24" xfId="0" applyNumberFormat="1" applyFont="1" applyFill="1" applyBorder="1" applyAlignment="1">
      <alignment horizontal="right" vertical="center" wrapText="1" readingOrder="1"/>
    </xf>
    <xf numFmtId="0" fontId="22" fillId="0" borderId="7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left" vertical="center" wrapText="1"/>
    </xf>
    <xf numFmtId="176" fontId="7" fillId="0" borderId="7" xfId="0" applyNumberFormat="1" applyFont="1" applyFill="1" applyBorder="1" applyAlignment="1">
      <alignment horizontal="right" vertical="center" wrapText="1" readingOrder="1"/>
    </xf>
    <xf numFmtId="177" fontId="5" fillId="0" borderId="7" xfId="0" applyNumberFormat="1" applyFont="1" applyBorder="1" applyAlignment="1">
      <alignment vertical="center" wrapText="1" readingOrder="1"/>
    </xf>
    <xf numFmtId="179" fontId="5" fillId="0" borderId="7" xfId="0" applyNumberFormat="1" applyFont="1" applyBorder="1" applyAlignment="1">
      <alignment vertical="center" wrapText="1" readingOrder="1"/>
    </xf>
    <xf numFmtId="10" fontId="0" fillId="0" borderId="0" xfId="1" applyNumberFormat="1" applyFont="1" applyAlignment="1"/>
    <xf numFmtId="0" fontId="12" fillId="0" borderId="7" xfId="0" applyNumberFormat="1" applyFont="1" applyFill="1" applyBorder="1" applyAlignment="1">
      <alignment horizontal="center" vertical="center" wrapText="1"/>
    </xf>
    <xf numFmtId="10" fontId="23" fillId="8" borderId="7" xfId="0" applyNumberFormat="1" applyFont="1" applyFill="1" applyBorder="1" applyAlignment="1">
      <alignment horizontal="center" vertical="center" wrapText="1"/>
    </xf>
    <xf numFmtId="176" fontId="23" fillId="8" borderId="7" xfId="0" applyNumberFormat="1" applyFont="1" applyFill="1" applyBorder="1" applyAlignment="1">
      <alignment horizontal="center" vertical="center" wrapText="1"/>
    </xf>
    <xf numFmtId="0" fontId="11" fillId="0" borderId="7" xfId="0" applyNumberFormat="1" applyFont="1" applyFill="1" applyBorder="1" applyAlignment="1">
      <alignment horizontal="center" vertical="center"/>
    </xf>
    <xf numFmtId="10" fontId="5" fillId="9" borderId="7" xfId="4" applyNumberFormat="1" applyFont="1" applyFill="1" applyBorder="1" applyAlignment="1">
      <alignment horizontal="left" vertical="center"/>
    </xf>
    <xf numFmtId="176" fontId="11" fillId="0" borderId="7" xfId="0" applyNumberFormat="1" applyFont="1" applyFill="1" applyBorder="1" applyAlignment="1">
      <alignment horizontal="left" vertical="center"/>
    </xf>
    <xf numFmtId="10" fontId="11" fillId="0" borderId="7" xfId="0" applyNumberFormat="1" applyFont="1" applyFill="1" applyBorder="1" applyAlignment="1">
      <alignment horizontal="left" vertical="center"/>
    </xf>
    <xf numFmtId="176" fontId="5" fillId="9" borderId="7" xfId="0" applyNumberFormat="1" applyFont="1" applyFill="1" applyBorder="1" applyAlignment="1">
      <alignment horizontal="left" vertical="center"/>
    </xf>
    <xf numFmtId="10" fontId="5" fillId="9" borderId="7" xfId="0" applyNumberFormat="1" applyFont="1" applyFill="1" applyBorder="1" applyAlignment="1">
      <alignment horizontal="left" vertical="center"/>
    </xf>
    <xf numFmtId="0" fontId="11" fillId="9" borderId="7" xfId="0" applyNumberFormat="1" applyFont="1" applyFill="1" applyBorder="1" applyAlignment="1">
      <alignment horizontal="center" vertical="center"/>
    </xf>
    <xf numFmtId="176" fontId="5" fillId="9" borderId="7" xfId="0" applyNumberFormat="1" applyFont="1" applyFill="1" applyBorder="1" applyAlignment="1">
      <alignment horizontal="left" vertical="center" wrapText="1"/>
    </xf>
    <xf numFmtId="0" fontId="11" fillId="10" borderId="7" xfId="0" applyNumberFormat="1" applyFont="1" applyFill="1" applyBorder="1" applyAlignment="1">
      <alignment horizontal="center" vertical="center"/>
    </xf>
    <xf numFmtId="10" fontId="5" fillId="9" borderId="7" xfId="3" applyNumberFormat="1" applyFont="1" applyFill="1" applyBorder="1" applyAlignment="1">
      <alignment horizontal="left" vertical="center"/>
    </xf>
    <xf numFmtId="0" fontId="15" fillId="5" borderId="0" xfId="0" applyFont="1" applyFill="1" applyBorder="1" applyAlignment="1">
      <alignment horizontal="center" vertical="center" wrapText="1" readingOrder="1"/>
    </xf>
    <xf numFmtId="0" fontId="11" fillId="4" borderId="0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horizontal="center" vertical="center" wrapText="1" readingOrder="1"/>
    </xf>
    <xf numFmtId="0" fontId="6" fillId="0" borderId="22" xfId="0" applyFont="1" applyFill="1" applyBorder="1" applyAlignment="1">
      <alignment horizontal="center" vertical="center" wrapText="1" readingOrder="1"/>
    </xf>
    <xf numFmtId="0" fontId="6" fillId="0" borderId="21" xfId="0" applyFont="1" applyFill="1" applyBorder="1" applyAlignment="1">
      <alignment horizontal="center" vertical="center" wrapText="1" readingOrder="1"/>
    </xf>
    <xf numFmtId="0" fontId="6" fillId="0" borderId="23" xfId="0" applyFont="1" applyFill="1" applyBorder="1" applyAlignment="1">
      <alignment horizontal="center" vertical="center" wrapText="1" readingOrder="1"/>
    </xf>
    <xf numFmtId="0" fontId="6" fillId="3" borderId="17" xfId="0" applyFont="1" applyFill="1" applyBorder="1" applyAlignment="1">
      <alignment horizontal="center" vertical="center" wrapText="1" readingOrder="1"/>
    </xf>
    <xf numFmtId="0" fontId="6" fillId="3" borderId="15" xfId="0" applyFont="1" applyFill="1" applyBorder="1" applyAlignment="1">
      <alignment horizontal="center" vertical="center" wrapText="1" readingOrder="1"/>
    </xf>
    <xf numFmtId="0" fontId="6" fillId="3" borderId="16" xfId="0" applyFont="1" applyFill="1" applyBorder="1" applyAlignment="1">
      <alignment horizontal="center" vertical="center" wrapText="1" readingOrder="1"/>
    </xf>
    <xf numFmtId="0" fontId="21" fillId="0" borderId="7" xfId="0" applyFont="1" applyBorder="1" applyAlignment="1">
      <alignment horizontal="center" vertical="center" wrapText="1" readingOrder="1"/>
    </xf>
    <xf numFmtId="0" fontId="6" fillId="0" borderId="7" xfId="0" applyFont="1" applyFill="1" applyBorder="1" applyAlignment="1">
      <alignment horizontal="center" vertical="center" wrapText="1" readingOrder="1"/>
    </xf>
    <xf numFmtId="0" fontId="6" fillId="0" borderId="8" xfId="0" applyFont="1" applyFill="1" applyBorder="1" applyAlignment="1">
      <alignment horizontal="center" vertical="center" wrapText="1" readingOrder="1"/>
    </xf>
    <xf numFmtId="0" fontId="6" fillId="0" borderId="13" xfId="0" applyFont="1" applyFill="1" applyBorder="1" applyAlignment="1">
      <alignment horizontal="center" vertical="center" wrapText="1" readingOrder="1"/>
    </xf>
    <xf numFmtId="0" fontId="6" fillId="3" borderId="7" xfId="0" applyFont="1" applyFill="1" applyBorder="1" applyAlignment="1">
      <alignment horizontal="center" vertical="center" wrapText="1" readingOrder="1"/>
    </xf>
    <xf numFmtId="0" fontId="5" fillId="0" borderId="7" xfId="0" applyFont="1" applyFill="1" applyBorder="1" applyAlignment="1">
      <alignment horizontal="left" vertical="center" wrapText="1" readingOrder="1"/>
    </xf>
    <xf numFmtId="0" fontId="5" fillId="0" borderId="7" xfId="0" applyFont="1" applyFill="1" applyBorder="1" applyAlignment="1">
      <alignment horizontal="center" vertical="center" wrapText="1" readingOrder="1"/>
    </xf>
    <xf numFmtId="0" fontId="16" fillId="0" borderId="7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/>
    </xf>
    <xf numFmtId="0" fontId="16" fillId="0" borderId="7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 readingOrder="1"/>
    </xf>
    <xf numFmtId="0" fontId="6" fillId="0" borderId="7" xfId="0" applyFont="1" applyFill="1" applyBorder="1" applyAlignment="1">
      <alignment vertical="center" wrapText="1" readingOrder="1"/>
    </xf>
    <xf numFmtId="49" fontId="11" fillId="0" borderId="7" xfId="0" applyNumberFormat="1" applyFont="1" applyBorder="1" applyAlignment="1">
      <alignment vertical="center" wrapText="1"/>
    </xf>
    <xf numFmtId="0" fontId="10" fillId="4" borderId="5" xfId="0" applyFont="1" applyFill="1" applyBorder="1" applyAlignment="1">
      <alignment horizontal="center" vertical="center" wrapText="1" readingOrder="1"/>
    </xf>
    <xf numFmtId="0" fontId="10" fillId="4" borderId="4" xfId="0" applyFont="1" applyFill="1" applyBorder="1" applyAlignment="1">
      <alignment horizontal="center" vertical="center" wrapText="1" readingOrder="1"/>
    </xf>
    <xf numFmtId="49" fontId="11" fillId="0" borderId="17" xfId="0" applyNumberFormat="1" applyFont="1" applyBorder="1" applyAlignment="1">
      <alignment vertical="center" wrapText="1"/>
    </xf>
    <xf numFmtId="49" fontId="11" fillId="0" borderId="15" xfId="0" applyNumberFormat="1" applyFont="1" applyBorder="1" applyAlignment="1">
      <alignment vertical="center" wrapText="1"/>
    </xf>
    <xf numFmtId="49" fontId="11" fillId="0" borderId="16" xfId="0" applyNumberFormat="1" applyFont="1" applyBorder="1" applyAlignment="1">
      <alignment vertical="center" wrapText="1"/>
    </xf>
    <xf numFmtId="0" fontId="6" fillId="0" borderId="9" xfId="0" applyFont="1" applyFill="1" applyBorder="1" applyAlignment="1">
      <alignment horizontal="center" vertical="center" wrapText="1" readingOrder="1"/>
    </xf>
    <xf numFmtId="0" fontId="6" fillId="0" borderId="14" xfId="0" applyFont="1" applyFill="1" applyBorder="1" applyAlignment="1">
      <alignment horizontal="center" vertical="center" wrapText="1" readingOrder="1"/>
    </xf>
    <xf numFmtId="0" fontId="6" fillId="0" borderId="12" xfId="0" applyFont="1" applyFill="1" applyBorder="1" applyAlignment="1">
      <alignment horizontal="center" vertical="center" wrapText="1" readingOrder="1"/>
    </xf>
    <xf numFmtId="0" fontId="6" fillId="0" borderId="18" xfId="0" applyFont="1" applyFill="1" applyBorder="1" applyAlignment="1">
      <alignment horizontal="center" vertical="center" wrapText="1" readingOrder="1"/>
    </xf>
    <xf numFmtId="0" fontId="6" fillId="0" borderId="19" xfId="0" applyFont="1" applyFill="1" applyBorder="1" applyAlignment="1">
      <alignment horizontal="center" vertical="center" wrapText="1" readingOrder="1"/>
    </xf>
    <xf numFmtId="0" fontId="6" fillId="0" borderId="20" xfId="0" applyFont="1" applyFill="1" applyBorder="1" applyAlignment="1">
      <alignment horizontal="center" vertical="center" wrapText="1" readingOrder="1"/>
    </xf>
    <xf numFmtId="0" fontId="10" fillId="0" borderId="7" xfId="0" applyFont="1" applyFill="1" applyBorder="1" applyAlignment="1">
      <alignment vertical="center" wrapText="1" readingOrder="1"/>
    </xf>
    <xf numFmtId="0" fontId="24" fillId="11" borderId="0" xfId="0" applyFont="1" applyFill="1" applyBorder="1" applyAlignment="1">
      <alignment horizontal="left"/>
    </xf>
  </cellXfs>
  <cellStyles count="5">
    <cellStyle name="百分比" xfId="1" builtinId="5"/>
    <cellStyle name="常规" xfId="0" builtinId="0"/>
    <cellStyle name="常规 2 3" xfId="3"/>
    <cellStyle name="常规 5" xfId="2"/>
    <cellStyle name="常规 77" xfId="4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38"/>
  <sheetViews>
    <sheetView showGridLines="0" tabSelected="1" topLeftCell="B1" workbookViewId="0">
      <pane ySplit="2" topLeftCell="A27" activePane="bottomLeft" state="frozen"/>
      <selection pane="bottomLeft" activeCell="E30" sqref="E30:F30"/>
    </sheetView>
  </sheetViews>
  <sheetFormatPr defaultColWidth="9" defaultRowHeight="16.5" x14ac:dyDescent="0.3"/>
  <cols>
    <col min="1" max="1" width="1.125" style="1" customWidth="1"/>
    <col min="2" max="2" width="10" style="1" customWidth="1"/>
    <col min="3" max="3" width="12.375" style="1" customWidth="1"/>
    <col min="4" max="4" width="11.875" style="1" customWidth="1"/>
    <col min="5" max="5" width="13.5" style="1" customWidth="1"/>
    <col min="6" max="6" width="12.625" style="1" customWidth="1"/>
    <col min="7" max="7" width="12.375" style="1" customWidth="1"/>
    <col min="8" max="8" width="28.125" style="1" customWidth="1"/>
    <col min="9" max="9" width="7.375" style="1" customWidth="1"/>
    <col min="10" max="10" width="10.875" style="1" customWidth="1"/>
    <col min="11" max="11" width="6.75" style="1" customWidth="1"/>
    <col min="12" max="12" width="20.625" style="1" customWidth="1"/>
    <col min="13" max="13" width="14" style="1" customWidth="1"/>
    <col min="14" max="14" width="12.875" style="1" customWidth="1"/>
    <col min="15" max="16384" width="9" style="1"/>
  </cols>
  <sheetData>
    <row r="1" spans="1:17" ht="6.75" customHeight="1" x14ac:dyDescent="0.3"/>
    <row r="2" spans="1:17" ht="22.5" customHeight="1" x14ac:dyDescent="0.3">
      <c r="B2" s="74" t="s">
        <v>114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7" ht="5.25" customHeight="1" x14ac:dyDescent="0.3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7" s="2" customFormat="1" ht="15" customHeight="1" x14ac:dyDescent="0.35">
      <c r="B4" s="18" t="s">
        <v>26</v>
      </c>
      <c r="C4" s="18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7" s="3" customFormat="1" ht="15" customHeight="1" x14ac:dyDescent="0.15">
      <c r="A5" s="11"/>
      <c r="B5" s="7" t="s">
        <v>17</v>
      </c>
      <c r="C5" s="7"/>
      <c r="D5" s="7" t="s">
        <v>46</v>
      </c>
      <c r="E5" s="10"/>
      <c r="F5" s="7"/>
      <c r="G5" s="7"/>
      <c r="H5" s="7"/>
      <c r="I5" s="7"/>
      <c r="J5" s="7"/>
      <c r="K5" s="7"/>
      <c r="L5" s="7"/>
      <c r="M5" s="7"/>
      <c r="N5" s="7"/>
      <c r="P5" s="9"/>
    </row>
    <row r="6" spans="1:17" s="3" customFormat="1" ht="15" customHeight="1" x14ac:dyDescent="0.15">
      <c r="A6" s="11"/>
      <c r="B6" s="7"/>
      <c r="C6" s="7"/>
      <c r="D6" s="7" t="s">
        <v>18</v>
      </c>
      <c r="E6" s="10"/>
      <c r="F6" s="7"/>
      <c r="G6" s="7"/>
      <c r="H6" s="7"/>
      <c r="I6" s="7"/>
      <c r="J6" s="7"/>
      <c r="K6" s="7"/>
      <c r="L6" s="7"/>
      <c r="M6" s="7"/>
      <c r="N6" s="7"/>
      <c r="P6" s="9"/>
    </row>
    <row r="7" spans="1:17" s="3" customFormat="1" ht="15" customHeight="1" x14ac:dyDescent="0.15">
      <c r="A7" s="11"/>
      <c r="B7" s="7" t="s">
        <v>9</v>
      </c>
      <c r="C7" s="7"/>
      <c r="D7" s="14"/>
      <c r="E7" s="14"/>
      <c r="F7" s="7"/>
      <c r="G7" s="7"/>
      <c r="H7" s="7"/>
      <c r="I7" s="7"/>
      <c r="J7" s="7"/>
      <c r="K7" s="7"/>
      <c r="L7" s="7"/>
      <c r="M7" s="7"/>
      <c r="N7" s="7"/>
      <c r="P7" s="9"/>
    </row>
    <row r="8" spans="1:17" s="3" customFormat="1" ht="15" customHeight="1" x14ac:dyDescent="0.15">
      <c r="A8" s="11"/>
      <c r="B8" s="7" t="s">
        <v>19</v>
      </c>
      <c r="C8" s="7"/>
      <c r="D8" s="14"/>
      <c r="E8" s="14"/>
      <c r="F8" s="7"/>
      <c r="G8" s="7"/>
      <c r="H8" s="7"/>
      <c r="I8" s="7"/>
      <c r="J8" s="7"/>
      <c r="K8" s="7"/>
      <c r="L8" s="7"/>
      <c r="M8" s="7"/>
      <c r="N8" s="7"/>
      <c r="P8" s="9"/>
    </row>
    <row r="9" spans="1:17" s="3" customFormat="1" ht="15" customHeight="1" x14ac:dyDescent="0.15">
      <c r="A9" s="11"/>
      <c r="B9" s="75" t="s">
        <v>36</v>
      </c>
      <c r="C9" s="75"/>
      <c r="D9" s="75"/>
      <c r="E9" s="75"/>
      <c r="F9" s="75"/>
      <c r="G9" s="75"/>
      <c r="H9" s="75"/>
      <c r="I9" s="75"/>
      <c r="J9" s="17"/>
      <c r="K9" s="7"/>
      <c r="L9" s="7"/>
      <c r="M9" s="7"/>
      <c r="N9" s="7"/>
      <c r="P9" s="9"/>
    </row>
    <row r="10" spans="1:17" s="3" customFormat="1" ht="15" customHeight="1" x14ac:dyDescent="0.15">
      <c r="A10" s="11"/>
      <c r="B10" s="75" t="s">
        <v>39</v>
      </c>
      <c r="C10" s="75"/>
      <c r="D10" s="75"/>
      <c r="E10" s="75"/>
      <c r="F10" s="75"/>
      <c r="G10" s="75"/>
      <c r="H10" s="75"/>
      <c r="I10" s="75"/>
      <c r="J10" s="17"/>
      <c r="K10" s="7"/>
      <c r="L10" s="7"/>
      <c r="M10" s="7"/>
      <c r="N10" s="7"/>
      <c r="P10" s="9"/>
    </row>
    <row r="11" spans="1:17" s="3" customFormat="1" ht="15" customHeight="1" x14ac:dyDescent="0.15">
      <c r="A11" s="11"/>
      <c r="B11" s="7" t="s">
        <v>21</v>
      </c>
      <c r="C11" s="7"/>
      <c r="D11" s="6"/>
      <c r="E11" s="6"/>
      <c r="F11" s="6"/>
      <c r="G11" s="6"/>
      <c r="H11" s="6"/>
      <c r="I11" s="6"/>
      <c r="J11" s="6"/>
      <c r="K11" s="7"/>
      <c r="L11" s="7"/>
      <c r="M11" s="7"/>
      <c r="N11" s="7"/>
      <c r="P11" s="9"/>
    </row>
    <row r="12" spans="1:17" s="3" customFormat="1" ht="15" customHeight="1" x14ac:dyDescent="0.15">
      <c r="A12" s="11"/>
      <c r="B12" s="7" t="s">
        <v>28</v>
      </c>
      <c r="C12" s="7"/>
      <c r="D12" s="6"/>
      <c r="E12" s="6"/>
      <c r="F12" s="6"/>
      <c r="G12" s="6"/>
      <c r="H12" s="6"/>
      <c r="I12" s="6"/>
      <c r="J12" s="6"/>
      <c r="K12" s="7"/>
      <c r="L12" s="7"/>
      <c r="M12" s="7"/>
      <c r="N12" s="7"/>
      <c r="P12" s="9"/>
    </row>
    <row r="13" spans="1:17" s="3" customFormat="1" ht="15" customHeight="1" x14ac:dyDescent="0.15">
      <c r="A13" s="8"/>
      <c r="B13" s="7" t="s">
        <v>25</v>
      </c>
      <c r="C13" s="7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P13" s="5"/>
      <c r="Q13" s="4"/>
    </row>
    <row r="14" spans="1:17" s="3" customFormat="1" ht="15" customHeight="1" x14ac:dyDescent="0.15">
      <c r="A14" s="8"/>
      <c r="B14" s="7" t="s">
        <v>20</v>
      </c>
      <c r="C14" s="7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P14" s="5"/>
      <c r="Q14" s="4"/>
    </row>
    <row r="15" spans="1:17" s="3" customFormat="1" ht="6.75" customHeight="1" thickBot="1" x14ac:dyDescent="0.2">
      <c r="A15" s="8"/>
      <c r="B15" s="7"/>
      <c r="C15" s="7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P15" s="5"/>
      <c r="Q15" s="4"/>
    </row>
    <row r="16" spans="1:17" s="2" customFormat="1" ht="30" customHeight="1" x14ac:dyDescent="0.35">
      <c r="B16" s="22" t="s">
        <v>12</v>
      </c>
      <c r="C16" s="96"/>
      <c r="D16" s="97"/>
      <c r="E16" s="23" t="s">
        <v>13</v>
      </c>
      <c r="F16" s="24"/>
      <c r="G16" s="25" t="s">
        <v>14</v>
      </c>
      <c r="H16" s="23" t="s">
        <v>115</v>
      </c>
      <c r="I16" s="26" t="s">
        <v>38</v>
      </c>
      <c r="J16" s="26"/>
      <c r="K16" s="23" t="s">
        <v>15</v>
      </c>
      <c r="L16" s="27"/>
      <c r="M16" s="23" t="s">
        <v>29</v>
      </c>
      <c r="N16" s="28" t="e">
        <f>N20+N27+N33-N38</f>
        <v>#N/A</v>
      </c>
    </row>
    <row r="17" spans="2:15" s="2" customFormat="1" ht="27.75" customHeight="1" x14ac:dyDescent="0.35">
      <c r="B17" s="29" t="s">
        <v>30</v>
      </c>
      <c r="C17" s="30" t="s">
        <v>32</v>
      </c>
      <c r="D17" s="30" t="s">
        <v>1</v>
      </c>
      <c r="E17" s="30" t="s">
        <v>50</v>
      </c>
      <c r="F17" s="30" t="s">
        <v>51</v>
      </c>
      <c r="G17" s="30" t="s">
        <v>66</v>
      </c>
      <c r="H17" s="30" t="s">
        <v>16</v>
      </c>
      <c r="I17" s="80" t="s">
        <v>7</v>
      </c>
      <c r="J17" s="81"/>
      <c r="K17" s="82"/>
      <c r="L17" s="52" t="s">
        <v>67</v>
      </c>
      <c r="M17" s="46" t="s">
        <v>57</v>
      </c>
      <c r="N17" s="32" t="s">
        <v>10</v>
      </c>
    </row>
    <row r="18" spans="2:15" s="2" customFormat="1" ht="59.25" customHeight="1" x14ac:dyDescent="0.35">
      <c r="B18" s="84" t="s">
        <v>49</v>
      </c>
      <c r="C18" s="84" t="s">
        <v>60</v>
      </c>
      <c r="D18" s="48" t="s">
        <v>52</v>
      </c>
      <c r="E18" s="15" t="s">
        <v>53</v>
      </c>
      <c r="F18" s="49">
        <v>0.3</v>
      </c>
      <c r="G18" s="50" t="s">
        <v>54</v>
      </c>
      <c r="H18" s="51" t="s">
        <v>55</v>
      </c>
      <c r="I18" s="83" t="s">
        <v>56</v>
      </c>
      <c r="J18" s="83"/>
      <c r="K18" s="83"/>
      <c r="L18" s="53" t="e">
        <f>数据收集表!B2</f>
        <v>#N/A</v>
      </c>
      <c r="M18" s="47" t="e">
        <f>IF(L18&gt;=90%,100,IF(L18&lt;60%,50,100-(90%-L18)*2*100))</f>
        <v>#N/A</v>
      </c>
      <c r="N18" s="57" t="e">
        <f>M18*F18</f>
        <v>#N/A</v>
      </c>
    </row>
    <row r="19" spans="2:15" s="2" customFormat="1" ht="99" customHeight="1" x14ac:dyDescent="0.35">
      <c r="B19" s="84"/>
      <c r="C19" s="84"/>
      <c r="D19" s="55" t="s">
        <v>58</v>
      </c>
      <c r="E19" s="15" t="s">
        <v>59</v>
      </c>
      <c r="F19" s="49">
        <v>0.3</v>
      </c>
      <c r="G19" s="50">
        <v>90</v>
      </c>
      <c r="H19" s="56" t="s">
        <v>61</v>
      </c>
      <c r="I19" s="83" t="s">
        <v>62</v>
      </c>
      <c r="J19" s="83"/>
      <c r="K19" s="83"/>
      <c r="L19" s="58" t="e">
        <f>数据收集表!C2</f>
        <v>#N/A</v>
      </c>
      <c r="M19" s="58" t="e">
        <f>IF(L19&gt;=4.8,100,IF(L19&gt;=1,100-(6-L19)*10,60))</f>
        <v>#N/A</v>
      </c>
      <c r="N19" s="57" t="e">
        <f>M19*F19</f>
        <v>#N/A</v>
      </c>
    </row>
    <row r="20" spans="2:15" s="2" customFormat="1" ht="27.75" customHeight="1" x14ac:dyDescent="0.35">
      <c r="B20" s="77" t="s">
        <v>31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9"/>
      <c r="N20" s="54" t="e">
        <f>SUM(N18:N19)</f>
        <v>#N/A</v>
      </c>
    </row>
    <row r="21" spans="2:15" s="2" customFormat="1" ht="27.75" customHeight="1" x14ac:dyDescent="0.35">
      <c r="B21" s="29" t="s">
        <v>2</v>
      </c>
      <c r="C21" s="30" t="s">
        <v>32</v>
      </c>
      <c r="D21" s="30" t="s">
        <v>1</v>
      </c>
      <c r="E21" s="30" t="s">
        <v>3</v>
      </c>
      <c r="F21" s="30" t="s">
        <v>22</v>
      </c>
      <c r="G21" s="30" t="s">
        <v>69</v>
      </c>
      <c r="H21" s="30" t="s">
        <v>0</v>
      </c>
      <c r="I21" s="76" t="s">
        <v>63</v>
      </c>
      <c r="J21" s="76"/>
      <c r="K21" s="76"/>
      <c r="L21" s="31" t="s">
        <v>11</v>
      </c>
      <c r="M21" s="31" t="s">
        <v>27</v>
      </c>
      <c r="N21" s="32" t="s">
        <v>10</v>
      </c>
    </row>
    <row r="22" spans="2:15" s="2" customFormat="1" ht="27.75" customHeight="1" x14ac:dyDescent="0.35">
      <c r="B22" s="104" t="s">
        <v>40</v>
      </c>
      <c r="C22" s="101" t="s">
        <v>41</v>
      </c>
      <c r="D22" s="35" t="s">
        <v>64</v>
      </c>
      <c r="E22" s="16" t="s">
        <v>65</v>
      </c>
      <c r="F22" s="15">
        <v>0.1</v>
      </c>
      <c r="G22" s="44">
        <v>100</v>
      </c>
      <c r="H22" s="45" t="s">
        <v>70</v>
      </c>
      <c r="I22" s="95"/>
      <c r="J22" s="95"/>
      <c r="K22" s="95"/>
      <c r="L22" s="59"/>
      <c r="M22" s="59"/>
      <c r="N22" s="33">
        <f>F22*(L22*60%+M22*40%)</f>
        <v>0</v>
      </c>
    </row>
    <row r="23" spans="2:15" s="2" customFormat="1" ht="27.75" customHeight="1" x14ac:dyDescent="0.35">
      <c r="B23" s="105"/>
      <c r="C23" s="102"/>
      <c r="D23" s="35" t="s">
        <v>43</v>
      </c>
      <c r="E23" s="43" t="s">
        <v>45</v>
      </c>
      <c r="F23" s="15">
        <v>0.08</v>
      </c>
      <c r="G23" s="44">
        <v>100</v>
      </c>
      <c r="H23" s="45" t="s">
        <v>68</v>
      </c>
      <c r="I23" s="98"/>
      <c r="J23" s="99"/>
      <c r="K23" s="100"/>
      <c r="L23" s="59"/>
      <c r="M23" s="59"/>
      <c r="N23" s="33">
        <f t="shared" ref="N23:N26" si="0">F23*(L23*60%+M23*40%)</f>
        <v>0</v>
      </c>
    </row>
    <row r="24" spans="2:15" s="2" customFormat="1" ht="27.75" customHeight="1" x14ac:dyDescent="0.35">
      <c r="B24" s="105"/>
      <c r="C24" s="102"/>
      <c r="D24" s="35" t="s">
        <v>44</v>
      </c>
      <c r="E24" s="43" t="s">
        <v>45</v>
      </c>
      <c r="F24" s="15">
        <v>0.08</v>
      </c>
      <c r="G24" s="44">
        <v>100</v>
      </c>
      <c r="H24" s="45" t="s">
        <v>71</v>
      </c>
      <c r="I24" s="98"/>
      <c r="J24" s="99"/>
      <c r="K24" s="100"/>
      <c r="L24" s="59"/>
      <c r="M24" s="59"/>
      <c r="N24" s="33">
        <f t="shared" si="0"/>
        <v>0</v>
      </c>
    </row>
    <row r="25" spans="2:15" s="2" customFormat="1" ht="27.75" customHeight="1" x14ac:dyDescent="0.35">
      <c r="B25" s="105"/>
      <c r="C25" s="102"/>
      <c r="D25" s="35" t="s">
        <v>47</v>
      </c>
      <c r="E25" s="43" t="s">
        <v>45</v>
      </c>
      <c r="F25" s="15">
        <v>0.06</v>
      </c>
      <c r="G25" s="44">
        <v>100</v>
      </c>
      <c r="H25" s="45" t="s">
        <v>72</v>
      </c>
      <c r="I25" s="98"/>
      <c r="J25" s="99"/>
      <c r="K25" s="100"/>
      <c r="L25" s="59"/>
      <c r="M25" s="59"/>
      <c r="N25" s="33">
        <f t="shared" si="0"/>
        <v>0</v>
      </c>
    </row>
    <row r="26" spans="2:15" s="2" customFormat="1" ht="27.75" customHeight="1" x14ac:dyDescent="0.35">
      <c r="B26" s="106"/>
      <c r="C26" s="103"/>
      <c r="D26" s="35" t="s">
        <v>42</v>
      </c>
      <c r="E26" s="43" t="s">
        <v>45</v>
      </c>
      <c r="F26" s="15">
        <v>0.08</v>
      </c>
      <c r="G26" s="44">
        <v>100</v>
      </c>
      <c r="H26" s="45" t="s">
        <v>48</v>
      </c>
      <c r="I26" s="98"/>
      <c r="J26" s="99"/>
      <c r="K26" s="100"/>
      <c r="L26" s="59"/>
      <c r="M26" s="59"/>
      <c r="N26" s="33">
        <f t="shared" si="0"/>
        <v>0</v>
      </c>
    </row>
    <row r="27" spans="2:15" s="2" customFormat="1" ht="30" customHeight="1" x14ac:dyDescent="0.35">
      <c r="B27" s="85" t="s">
        <v>37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34">
        <f>SUM(N22:N26)</f>
        <v>0</v>
      </c>
    </row>
    <row r="28" spans="2:15" s="2" customFormat="1" x14ac:dyDescent="0.35">
      <c r="B28" s="108" t="s">
        <v>116</v>
      </c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2:15" ht="38.1" customHeight="1" x14ac:dyDescent="0.3">
      <c r="B29" s="85" t="s">
        <v>109</v>
      </c>
      <c r="C29" s="87" t="s">
        <v>33</v>
      </c>
      <c r="D29" s="87"/>
      <c r="E29" s="87" t="s">
        <v>34</v>
      </c>
      <c r="F29" s="87"/>
      <c r="G29" s="30" t="s">
        <v>4</v>
      </c>
      <c r="H29" s="87" t="s">
        <v>35</v>
      </c>
      <c r="I29" s="87"/>
      <c r="J29" s="87"/>
      <c r="K29" s="76" t="s">
        <v>23</v>
      </c>
      <c r="L29" s="76"/>
      <c r="M29" s="31" t="s">
        <v>24</v>
      </c>
      <c r="N29" s="32" t="s">
        <v>5</v>
      </c>
    </row>
    <row r="30" spans="2:15" ht="30" customHeight="1" x14ac:dyDescent="0.3">
      <c r="B30" s="85"/>
      <c r="C30" s="107"/>
      <c r="D30" s="107"/>
      <c r="E30" s="88"/>
      <c r="F30" s="88"/>
      <c r="G30" s="19"/>
      <c r="H30" s="88"/>
      <c r="I30" s="88"/>
      <c r="J30" s="88"/>
      <c r="K30" s="89"/>
      <c r="L30" s="89"/>
      <c r="M30" s="36"/>
      <c r="N30" s="37">
        <f>G30*(K30*60%+M30*40%)</f>
        <v>0</v>
      </c>
    </row>
    <row r="31" spans="2:15" ht="30" customHeight="1" x14ac:dyDescent="0.3">
      <c r="B31" s="85"/>
      <c r="C31" s="94"/>
      <c r="D31" s="94"/>
      <c r="E31" s="88"/>
      <c r="F31" s="88"/>
      <c r="G31" s="19"/>
      <c r="H31" s="88"/>
      <c r="I31" s="88"/>
      <c r="J31" s="88"/>
      <c r="K31" s="89"/>
      <c r="L31" s="89"/>
      <c r="M31" s="36"/>
      <c r="N31" s="37">
        <f t="shared" ref="N31:N32" si="1">G31*(K31*60%+M31*40%)</f>
        <v>0</v>
      </c>
    </row>
    <row r="32" spans="2:15" ht="30" customHeight="1" x14ac:dyDescent="0.3">
      <c r="B32" s="85"/>
      <c r="C32" s="94"/>
      <c r="D32" s="94"/>
      <c r="E32" s="88"/>
      <c r="F32" s="88"/>
      <c r="G32" s="20"/>
      <c r="H32" s="88"/>
      <c r="I32" s="88"/>
      <c r="J32" s="88"/>
      <c r="K32" s="89"/>
      <c r="L32" s="89"/>
      <c r="M32" s="36"/>
      <c r="N32" s="37">
        <f t="shared" si="1"/>
        <v>0</v>
      </c>
    </row>
    <row r="33" spans="2:14" ht="30" customHeight="1" x14ac:dyDescent="0.35">
      <c r="B33" s="85"/>
      <c r="C33" s="84" t="s">
        <v>6</v>
      </c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38">
        <f>SUM(N30:N32)</f>
        <v>0</v>
      </c>
    </row>
    <row r="34" spans="2:14" ht="38.1" customHeight="1" x14ac:dyDescent="0.3">
      <c r="B34" s="85" t="s">
        <v>110</v>
      </c>
      <c r="C34" s="87" t="s">
        <v>33</v>
      </c>
      <c r="D34" s="87"/>
      <c r="E34" s="87" t="s">
        <v>34</v>
      </c>
      <c r="F34" s="87"/>
      <c r="G34" s="30" t="s">
        <v>4</v>
      </c>
      <c r="H34" s="87" t="s">
        <v>35</v>
      </c>
      <c r="I34" s="87"/>
      <c r="J34" s="87"/>
      <c r="K34" s="76" t="s">
        <v>23</v>
      </c>
      <c r="L34" s="76"/>
      <c r="M34" s="31" t="s">
        <v>24</v>
      </c>
      <c r="N34" s="32" t="s">
        <v>5</v>
      </c>
    </row>
    <row r="35" spans="2:14" ht="30" customHeight="1" x14ac:dyDescent="0.3">
      <c r="B35" s="85"/>
      <c r="C35" s="94"/>
      <c r="D35" s="94"/>
      <c r="E35" s="88"/>
      <c r="F35" s="88"/>
      <c r="G35" s="20"/>
      <c r="H35" s="88"/>
      <c r="I35" s="88"/>
      <c r="J35" s="88"/>
      <c r="K35" s="89"/>
      <c r="L35" s="89"/>
      <c r="M35" s="39"/>
      <c r="N35" s="40">
        <f>G35*(K35*60%+M35*40%)</f>
        <v>0</v>
      </c>
    </row>
    <row r="36" spans="2:14" ht="30" customHeight="1" x14ac:dyDescent="0.3">
      <c r="B36" s="85"/>
      <c r="C36" s="94"/>
      <c r="D36" s="94"/>
      <c r="E36" s="91"/>
      <c r="F36" s="91"/>
      <c r="G36" s="21"/>
      <c r="H36" s="90"/>
      <c r="I36" s="90"/>
      <c r="J36" s="90"/>
      <c r="K36" s="92"/>
      <c r="L36" s="92"/>
      <c r="M36" s="41"/>
      <c r="N36" s="40">
        <f t="shared" ref="N36:N37" si="2">G36*(K36*60%+M36*40%)</f>
        <v>0</v>
      </c>
    </row>
    <row r="37" spans="2:14" ht="30" customHeight="1" x14ac:dyDescent="0.3">
      <c r="B37" s="85"/>
      <c r="C37" s="94"/>
      <c r="D37" s="94"/>
      <c r="E37" s="91"/>
      <c r="F37" s="91"/>
      <c r="G37" s="21"/>
      <c r="H37" s="91"/>
      <c r="I37" s="91"/>
      <c r="J37" s="91"/>
      <c r="K37" s="92"/>
      <c r="L37" s="92"/>
      <c r="M37" s="41"/>
      <c r="N37" s="40">
        <f t="shared" si="2"/>
        <v>0</v>
      </c>
    </row>
    <row r="38" spans="2:14" ht="30" customHeight="1" thickBot="1" x14ac:dyDescent="0.4">
      <c r="B38" s="86"/>
      <c r="C38" s="93" t="s">
        <v>8</v>
      </c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42">
        <f>SUM(N35:N37)</f>
        <v>0</v>
      </c>
    </row>
  </sheetData>
  <mergeCells count="55">
    <mergeCell ref="C36:D36"/>
    <mergeCell ref="C37:D37"/>
    <mergeCell ref="C29:D29"/>
    <mergeCell ref="C30:D30"/>
    <mergeCell ref="C31:D31"/>
    <mergeCell ref="C32:D32"/>
    <mergeCell ref="C33:M33"/>
    <mergeCell ref="E29:F29"/>
    <mergeCell ref="K29:L29"/>
    <mergeCell ref="E32:F32"/>
    <mergeCell ref="H29:J29"/>
    <mergeCell ref="H32:J32"/>
    <mergeCell ref="H30:J30"/>
    <mergeCell ref="H31:J31"/>
    <mergeCell ref="I22:K22"/>
    <mergeCell ref="K32:L32"/>
    <mergeCell ref="B27:M27"/>
    <mergeCell ref="C16:D16"/>
    <mergeCell ref="E30:F30"/>
    <mergeCell ref="E31:F31"/>
    <mergeCell ref="K30:L30"/>
    <mergeCell ref="K31:L31"/>
    <mergeCell ref="I25:K25"/>
    <mergeCell ref="C22:C26"/>
    <mergeCell ref="B22:B26"/>
    <mergeCell ref="I23:K23"/>
    <mergeCell ref="I24:K24"/>
    <mergeCell ref="I26:K26"/>
    <mergeCell ref="B29:B33"/>
    <mergeCell ref="B34:B38"/>
    <mergeCell ref="E34:F34"/>
    <mergeCell ref="K34:L34"/>
    <mergeCell ref="E35:F35"/>
    <mergeCell ref="K35:L35"/>
    <mergeCell ref="H34:J34"/>
    <mergeCell ref="H35:J35"/>
    <mergeCell ref="H36:J36"/>
    <mergeCell ref="E36:F36"/>
    <mergeCell ref="K36:L36"/>
    <mergeCell ref="E37:F37"/>
    <mergeCell ref="K37:L37"/>
    <mergeCell ref="H37:J37"/>
    <mergeCell ref="C38:M38"/>
    <mergeCell ref="C34:D34"/>
    <mergeCell ref="C35:D35"/>
    <mergeCell ref="B2:N2"/>
    <mergeCell ref="B9:I9"/>
    <mergeCell ref="B10:I10"/>
    <mergeCell ref="I21:K21"/>
    <mergeCell ref="B20:M20"/>
    <mergeCell ref="I17:K17"/>
    <mergeCell ref="I18:K18"/>
    <mergeCell ref="I19:K19"/>
    <mergeCell ref="B18:B19"/>
    <mergeCell ref="C18:C19"/>
  </mergeCells>
  <phoneticPr fontId="14" type="noConversion"/>
  <dataValidations count="1">
    <dataValidation type="list" allowBlank="1" showInputMessage="1" showErrorMessage="1" sqref="L16">
      <formula1>"A+,A,A-,B+,B,B-,C,"</formula1>
    </dataValidation>
  </dataValidations>
  <pageMargins left="0" right="0" top="0" bottom="0" header="0" footer="0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3.5" x14ac:dyDescent="0.15"/>
  <sheetData>
    <row r="1" spans="1:3" x14ac:dyDescent="0.15">
      <c r="A1" t="s">
        <v>106</v>
      </c>
      <c r="B1" t="s">
        <v>107</v>
      </c>
      <c r="C1" t="s">
        <v>108</v>
      </c>
    </row>
    <row r="2" spans="1:3" x14ac:dyDescent="0.15">
      <c r="A2">
        <f>季度绩效考核表!C16</f>
        <v>0</v>
      </c>
      <c r="B2" t="e">
        <f>VLOOKUP(A2,数据源!A:B,2,0)</f>
        <v>#N/A</v>
      </c>
      <c r="C2" t="e">
        <f>VLOOKUP(A2,数据源!A:C,3,0)</f>
        <v>#N/A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G19" sqref="G19"/>
    </sheetView>
  </sheetViews>
  <sheetFormatPr defaultRowHeight="13.5" x14ac:dyDescent="0.15"/>
  <cols>
    <col min="2" max="2" width="9" style="60"/>
  </cols>
  <sheetData>
    <row r="1" spans="1:3" ht="42.75" x14ac:dyDescent="0.15">
      <c r="A1" s="61" t="s">
        <v>111</v>
      </c>
      <c r="B1" s="62" t="s">
        <v>99</v>
      </c>
      <c r="C1" s="63" t="s">
        <v>112</v>
      </c>
    </row>
    <row r="2" spans="1:3" ht="14.25" x14ac:dyDescent="0.15">
      <c r="A2" s="64" t="s">
        <v>75</v>
      </c>
      <c r="B2" s="65">
        <v>1</v>
      </c>
      <c r="C2" s="66">
        <v>302</v>
      </c>
    </row>
    <row r="3" spans="1:3" ht="14.25" x14ac:dyDescent="0.15">
      <c r="A3" s="64" t="s">
        <v>93</v>
      </c>
      <c r="B3" s="67">
        <v>0.96399999999999997</v>
      </c>
      <c r="C3" s="66">
        <v>308.5</v>
      </c>
    </row>
    <row r="4" spans="1:3" ht="14.25" x14ac:dyDescent="0.15">
      <c r="A4" s="64" t="s">
        <v>86</v>
      </c>
      <c r="B4" s="67"/>
      <c r="C4" s="66"/>
    </row>
    <row r="5" spans="1:3" ht="14.25" x14ac:dyDescent="0.15">
      <c r="A5" s="64" t="s">
        <v>83</v>
      </c>
      <c r="B5" s="65">
        <v>1</v>
      </c>
      <c r="C5" s="68">
        <v>9.6</v>
      </c>
    </row>
    <row r="6" spans="1:3" ht="14.25" x14ac:dyDescent="0.15">
      <c r="A6" s="64" t="s">
        <v>77</v>
      </c>
      <c r="B6" s="65">
        <v>0.97960000000000003</v>
      </c>
      <c r="C6" s="68">
        <v>279.47000000000003</v>
      </c>
    </row>
    <row r="7" spans="1:3" ht="14.25" x14ac:dyDescent="0.15">
      <c r="A7" s="64" t="s">
        <v>81</v>
      </c>
      <c r="B7" s="65">
        <v>1</v>
      </c>
      <c r="C7" s="68">
        <v>309.57</v>
      </c>
    </row>
    <row r="8" spans="1:3" ht="14.25" x14ac:dyDescent="0.15">
      <c r="A8" s="64" t="s">
        <v>84</v>
      </c>
      <c r="B8" s="69">
        <v>1</v>
      </c>
      <c r="C8" s="68">
        <v>7.2</v>
      </c>
    </row>
    <row r="9" spans="1:3" ht="14.25" x14ac:dyDescent="0.15">
      <c r="A9" s="64" t="s">
        <v>91</v>
      </c>
      <c r="B9" s="69">
        <v>1</v>
      </c>
      <c r="C9" s="68">
        <v>318</v>
      </c>
    </row>
    <row r="10" spans="1:3" ht="14.25" x14ac:dyDescent="0.15">
      <c r="A10" s="64" t="s">
        <v>94</v>
      </c>
      <c r="B10" s="69">
        <v>1</v>
      </c>
      <c r="C10" s="68">
        <v>293.07</v>
      </c>
    </row>
    <row r="11" spans="1:3" ht="14.25" x14ac:dyDescent="0.15">
      <c r="A11" s="64" t="s">
        <v>82</v>
      </c>
      <c r="B11" s="65">
        <v>1</v>
      </c>
      <c r="C11" s="68">
        <v>311.8</v>
      </c>
    </row>
    <row r="12" spans="1:3" ht="14.25" x14ac:dyDescent="0.15">
      <c r="A12" s="70" t="s">
        <v>113</v>
      </c>
      <c r="B12" s="65">
        <v>1</v>
      </c>
      <c r="C12" s="68">
        <v>296.57</v>
      </c>
    </row>
    <row r="13" spans="1:3" ht="14.25" x14ac:dyDescent="0.15">
      <c r="A13" s="64" t="s">
        <v>92</v>
      </c>
      <c r="B13" s="69">
        <v>1</v>
      </c>
      <c r="C13" s="68">
        <v>308</v>
      </c>
    </row>
    <row r="14" spans="1:3" ht="14.25" x14ac:dyDescent="0.15">
      <c r="A14" s="64" t="s">
        <v>85</v>
      </c>
      <c r="B14" s="69">
        <v>1</v>
      </c>
      <c r="C14" s="71">
        <v>5.26</v>
      </c>
    </row>
    <row r="15" spans="1:3" ht="14.25" x14ac:dyDescent="0.15">
      <c r="A15" s="64" t="s">
        <v>74</v>
      </c>
      <c r="B15" s="69">
        <v>1</v>
      </c>
      <c r="C15" s="68">
        <v>306.60000000000002</v>
      </c>
    </row>
    <row r="16" spans="1:3" ht="14.25" x14ac:dyDescent="0.15">
      <c r="A16" s="64" t="s">
        <v>97</v>
      </c>
      <c r="B16" s="69">
        <v>1</v>
      </c>
      <c r="C16" s="68">
        <v>306</v>
      </c>
    </row>
    <row r="17" spans="1:3" ht="14.25" x14ac:dyDescent="0.15">
      <c r="A17" s="72" t="s">
        <v>80</v>
      </c>
      <c r="B17" s="69"/>
      <c r="C17" s="68"/>
    </row>
    <row r="18" spans="1:3" ht="14.25" x14ac:dyDescent="0.15">
      <c r="A18" s="64" t="s">
        <v>87</v>
      </c>
      <c r="B18" s="65">
        <v>1</v>
      </c>
      <c r="C18" s="68">
        <v>303.76</v>
      </c>
    </row>
    <row r="19" spans="1:3" ht="14.25" x14ac:dyDescent="0.15">
      <c r="A19" s="64" t="s">
        <v>98</v>
      </c>
      <c r="B19" s="69">
        <v>1</v>
      </c>
      <c r="C19" s="68">
        <v>308.89999999999998</v>
      </c>
    </row>
    <row r="20" spans="1:3" ht="14.25" x14ac:dyDescent="0.15">
      <c r="A20" s="64" t="s">
        <v>89</v>
      </c>
      <c r="B20" s="65">
        <v>1</v>
      </c>
      <c r="C20" s="68">
        <v>301</v>
      </c>
    </row>
    <row r="21" spans="1:3" ht="14.25" x14ac:dyDescent="0.15">
      <c r="A21" s="64" t="s">
        <v>90</v>
      </c>
      <c r="B21" s="65">
        <v>1</v>
      </c>
      <c r="C21" s="68">
        <v>298.31</v>
      </c>
    </row>
    <row r="22" spans="1:3" ht="14.25" x14ac:dyDescent="0.15">
      <c r="A22" s="72" t="s">
        <v>88</v>
      </c>
      <c r="B22" s="69"/>
      <c r="C22" s="68"/>
    </row>
    <row r="23" spans="1:3" ht="14.25" x14ac:dyDescent="0.15">
      <c r="A23" s="64" t="s">
        <v>101</v>
      </c>
      <c r="B23" s="69">
        <v>1</v>
      </c>
      <c r="C23" s="68">
        <v>321.18</v>
      </c>
    </row>
    <row r="24" spans="1:3" ht="14.25" x14ac:dyDescent="0.15">
      <c r="A24" s="64" t="s">
        <v>95</v>
      </c>
      <c r="B24" s="69">
        <v>1</v>
      </c>
      <c r="C24" s="68">
        <v>290.99</v>
      </c>
    </row>
    <row r="25" spans="1:3" ht="14.25" x14ac:dyDescent="0.15">
      <c r="A25" s="64" t="s">
        <v>100</v>
      </c>
      <c r="B25" s="65">
        <v>1</v>
      </c>
      <c r="C25" s="68">
        <v>315.20999999999998</v>
      </c>
    </row>
    <row r="26" spans="1:3" ht="14.25" x14ac:dyDescent="0.15">
      <c r="A26" s="64" t="s">
        <v>78</v>
      </c>
      <c r="B26" s="69">
        <v>1</v>
      </c>
      <c r="C26" s="68">
        <v>293.3</v>
      </c>
    </row>
    <row r="27" spans="1:3" ht="14.25" x14ac:dyDescent="0.15">
      <c r="A27" s="64" t="s">
        <v>76</v>
      </c>
      <c r="B27" s="69"/>
      <c r="C27" s="68"/>
    </row>
    <row r="28" spans="1:3" ht="14.25" x14ac:dyDescent="0.15">
      <c r="A28" s="64" t="s">
        <v>73</v>
      </c>
      <c r="B28" s="65">
        <v>1</v>
      </c>
      <c r="C28" s="68">
        <v>343</v>
      </c>
    </row>
    <row r="29" spans="1:3" ht="14.25" x14ac:dyDescent="0.15">
      <c r="A29" s="64" t="s">
        <v>96</v>
      </c>
      <c r="B29" s="69">
        <v>1</v>
      </c>
      <c r="C29" s="68">
        <v>304.27999999999997</v>
      </c>
    </row>
    <row r="30" spans="1:3" ht="14.25" x14ac:dyDescent="0.15">
      <c r="A30" s="64" t="s">
        <v>105</v>
      </c>
      <c r="B30" s="69">
        <v>0.94369999999999998</v>
      </c>
      <c r="C30" s="68">
        <v>241.38</v>
      </c>
    </row>
    <row r="31" spans="1:3" ht="14.25" x14ac:dyDescent="0.15">
      <c r="A31" s="64" t="s">
        <v>102</v>
      </c>
      <c r="B31" s="69">
        <v>1</v>
      </c>
      <c r="C31" s="68">
        <v>287.75</v>
      </c>
    </row>
    <row r="32" spans="1:3" ht="14.25" x14ac:dyDescent="0.15">
      <c r="A32" s="64" t="s">
        <v>103</v>
      </c>
      <c r="B32" s="73">
        <v>0.97299999999999998</v>
      </c>
      <c r="C32" s="68">
        <v>351</v>
      </c>
    </row>
    <row r="33" spans="1:3" ht="14.25" x14ac:dyDescent="0.15">
      <c r="A33" s="64" t="s">
        <v>104</v>
      </c>
      <c r="B33" s="69">
        <v>0.96299999999999997</v>
      </c>
      <c r="C33" s="68">
        <v>289</v>
      </c>
    </row>
    <row r="34" spans="1:3" ht="14.25" x14ac:dyDescent="0.15">
      <c r="A34" s="64" t="s">
        <v>79</v>
      </c>
      <c r="B34" s="69">
        <v>0.96</v>
      </c>
      <c r="C34" s="68">
        <v>304</v>
      </c>
    </row>
  </sheetData>
  <phoneticPr fontId="3" type="noConversion"/>
  <conditionalFormatting sqref="A30:A33 A2:A5">
    <cfRule type="duplicateValues" dxfId="4" priority="4"/>
  </conditionalFormatting>
  <conditionalFormatting sqref="A30:A33 A2:A9">
    <cfRule type="duplicateValues" dxfId="3" priority="5"/>
  </conditionalFormatting>
  <conditionalFormatting sqref="A1:A34">
    <cfRule type="duplicateValues" dxfId="2" priority="3"/>
  </conditionalFormatting>
  <conditionalFormatting sqref="A23">
    <cfRule type="duplicateValues" dxfId="1" priority="2"/>
  </conditionalFormatting>
  <conditionalFormatting sqref="A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季度绩效考核表</vt:lpstr>
      <vt:lpstr>数据收集表</vt:lpstr>
      <vt:lpstr>数据源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张小丹</dc:creator>
  <cp:lastModifiedBy>gta</cp:lastModifiedBy>
  <dcterms:created xsi:type="dcterms:W3CDTF">2014-09-18T02:51:42Z</dcterms:created>
  <dcterms:modified xsi:type="dcterms:W3CDTF">2017-11-15T02:50:00Z</dcterms:modified>
</cp:coreProperties>
</file>