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王鹤\绩效\2017年Q3\测试管理中心\考核表单\"/>
    </mc:Choice>
  </mc:AlternateContent>
  <bookViews>
    <workbookView xWindow="600" yWindow="90" windowWidth="12675" windowHeight="11775"/>
  </bookViews>
  <sheets>
    <sheet name="2017年Q3季度绩效考核表" sheetId="3" r:id="rId1"/>
    <sheet name="数据收集表" sheetId="5" r:id="rId2"/>
    <sheet name="数据源" sheetId="7" r:id="rId3"/>
  </sheets>
  <calcPr calcId="152511"/>
</workbook>
</file>

<file path=xl/calcChain.xml><?xml version="1.0" encoding="utf-8"?>
<calcChain xmlns="http://schemas.openxmlformats.org/spreadsheetml/2006/main">
  <c r="T33" i="3" l="1"/>
  <c r="U33" i="3"/>
  <c r="S33" i="3"/>
  <c r="B3" i="5" l="1"/>
  <c r="F3" i="5" s="1"/>
  <c r="L21" i="3" s="1"/>
  <c r="N21" i="3" s="1"/>
  <c r="O21" i="3" s="1"/>
  <c r="O45" i="3"/>
  <c r="O46" i="3"/>
  <c r="O47" i="3" s="1"/>
  <c r="O44" i="3"/>
  <c r="O40" i="3"/>
  <c r="O41" i="3"/>
  <c r="O39" i="3"/>
  <c r="O25" i="3"/>
  <c r="O26" i="3"/>
  <c r="O27" i="3"/>
  <c r="O28" i="3"/>
  <c r="O29" i="3"/>
  <c r="O30" i="3"/>
  <c r="O31" i="3"/>
  <c r="O32" i="3"/>
  <c r="O33" i="3"/>
  <c r="O34" i="3"/>
  <c r="O35" i="3"/>
  <c r="O24" i="3"/>
  <c r="O42" i="3"/>
  <c r="O36" i="3" l="1"/>
  <c r="D3" i="5"/>
  <c r="L19" i="3" s="1"/>
  <c r="N19" i="3" s="1"/>
  <c r="O19" i="3" s="1"/>
  <c r="C3" i="5"/>
  <c r="L18" i="3" s="1"/>
  <c r="N18" i="3" s="1"/>
  <c r="O18" i="3" s="1"/>
  <c r="E3" i="5"/>
  <c r="L20" i="3" s="1"/>
  <c r="N20" i="3" s="1"/>
  <c r="O20" i="3" s="1"/>
  <c r="O22" i="3" l="1"/>
  <c r="O16" i="3" s="1"/>
</calcChain>
</file>

<file path=xl/comments1.xml><?xml version="1.0" encoding="utf-8"?>
<comments xmlns="http://schemas.openxmlformats.org/spreadsheetml/2006/main">
  <authors>
    <author>gta</author>
  </authors>
  <commentList>
    <comment ref="D19" authorId="0" shapeId="0">
      <text>
        <r>
          <rPr>
            <b/>
            <sz val="9"/>
            <color indexed="81"/>
            <rFont val="宋体"/>
            <family val="3"/>
            <charset val="134"/>
          </rPr>
          <t>gta:</t>
        </r>
        <r>
          <rPr>
            <sz val="9"/>
            <color indexed="81"/>
            <rFont val="宋体"/>
            <family val="3"/>
            <charset val="134"/>
          </rPr>
          <t xml:space="preserve">
取项目进度偏差率</t>
        </r>
      </text>
    </comment>
    <comment ref="D21" authorId="0" shapeId="0">
      <text>
        <r>
          <rPr>
            <b/>
            <sz val="9"/>
            <color indexed="81"/>
            <rFont val="宋体"/>
            <family val="3"/>
            <charset val="134"/>
          </rPr>
          <t>gta:</t>
        </r>
        <r>
          <rPr>
            <sz val="9"/>
            <color indexed="81"/>
            <rFont val="宋体"/>
            <family val="3"/>
            <charset val="134"/>
          </rPr>
          <t xml:space="preserve">
背中心数据</t>
        </r>
      </text>
    </comment>
  </commentList>
</comments>
</file>

<file path=xl/sharedStrings.xml><?xml version="1.0" encoding="utf-8"?>
<sst xmlns="http://schemas.openxmlformats.org/spreadsheetml/2006/main" count="156" uniqueCount="142">
  <si>
    <t>评分标准</t>
  </si>
  <si>
    <t>指标名称</t>
  </si>
  <si>
    <t>指标说明</t>
  </si>
  <si>
    <t>绩效得分</t>
    <phoneticPr fontId="2" type="noConversion"/>
  </si>
  <si>
    <t>评分标准</t>
    <phoneticPr fontId="2" type="noConversion"/>
  </si>
  <si>
    <t>2.关于加分项及减分项的说明：</t>
    <phoneticPr fontId="2" type="noConversion"/>
  </si>
  <si>
    <t>绩效得分
【权重分】</t>
    <phoneticPr fontId="2" type="noConversion"/>
  </si>
  <si>
    <t>姓名</t>
    <phoneticPr fontId="2" type="noConversion"/>
  </si>
  <si>
    <t>工号</t>
    <phoneticPr fontId="2" type="noConversion"/>
  </si>
  <si>
    <t>考评周期</t>
    <phoneticPr fontId="2" type="noConversion"/>
  </si>
  <si>
    <t>考评等级</t>
    <phoneticPr fontId="2" type="noConversion"/>
  </si>
  <si>
    <t>计算方法</t>
    <phoneticPr fontId="2" type="noConversion"/>
  </si>
  <si>
    <t>1.指标设计：</t>
    <phoneticPr fontId="2" type="noConversion"/>
  </si>
  <si>
    <t>②全部指标权重合计为100%；</t>
    <phoneticPr fontId="2" type="noConversion"/>
  </si>
  <si>
    <t>①加分项得分最高为15分，得分由上级部门主管评定；减分项得分同样由上级部门主管评定，减分最高不超过15分</t>
    <phoneticPr fontId="2" type="noConversion"/>
  </si>
  <si>
    <t>5.总分=定量指标最终得分+定性指标最终得分+加分项最终得分-减分项最终得分</t>
    <phoneticPr fontId="2" type="noConversion"/>
  </si>
  <si>
    <t>3.定量指标得分，根据工作实际完成情况，对照指标计算方法及评分标准，给予客观评价、核算指标评分；</t>
    <phoneticPr fontId="2" type="noConversion"/>
  </si>
  <si>
    <t>指标权重</t>
    <phoneticPr fontId="2" type="noConversion"/>
  </si>
  <si>
    <t>4.加分项和减分项绩效得分=（直接上级评分*40%+间接上级评分*60%）*指标权重</t>
    <phoneticPr fontId="2" type="noConversion"/>
  </si>
  <si>
    <t>填写说明：</t>
    <phoneticPr fontId="13" type="noConversion"/>
  </si>
  <si>
    <t>指标达成
数据来源</t>
    <phoneticPr fontId="2" type="noConversion"/>
  </si>
  <si>
    <t>数据来源
负责人</t>
    <phoneticPr fontId="2" type="noConversion"/>
  </si>
  <si>
    <t xml:space="preserve">  定性指标得分 = （直接上级评分*40%+间接上级评分*60%）*指标权重</t>
    <phoneticPr fontId="2" type="noConversion"/>
  </si>
  <si>
    <t>总分</t>
    <phoneticPr fontId="2" type="noConversion"/>
  </si>
  <si>
    <t>类别</t>
    <phoneticPr fontId="2" type="noConversion"/>
  </si>
  <si>
    <t>项目</t>
    <phoneticPr fontId="2" type="noConversion"/>
  </si>
  <si>
    <t>具体情况（直接上级填写）</t>
    <phoneticPr fontId="2" type="noConversion"/>
  </si>
  <si>
    <t xml:space="preserve">②加分项的定义：a.不属于本职工作范围，上级交办的重要工作事项，积极推进并出色完成；  b.属于本职工作范围，但对组织发展有突出贡献（利润、价值）的工作事项；
</t>
    <phoneticPr fontId="2" type="noConversion"/>
  </si>
  <si>
    <t>填写说明：
业绩/技术/服务类等指标，指标归类。</t>
    <phoneticPr fontId="2" type="noConversion"/>
  </si>
  <si>
    <t>考核所在部门</t>
    <phoneticPr fontId="2" type="noConversion"/>
  </si>
  <si>
    <r>
      <t>③减分项的定义：a.未做好本职工作导致的跨部门、领导投诉； b.本职工作范围内的影响组织或个人业绩的工作事项的重大失误； c.未完成上级交办的重要工作事项；</t>
    </r>
    <r>
      <rPr>
        <b/>
        <sz val="9"/>
        <rFont val="微软雅黑"/>
        <family val="2"/>
        <charset val="134"/>
      </rPr>
      <t>d.个人违纪行为。</t>
    </r>
    <r>
      <rPr>
        <sz val="9"/>
        <rFont val="微软雅黑"/>
        <family val="2"/>
        <charset val="134"/>
      </rPr>
      <t xml:space="preserve">
</t>
    </r>
    <phoneticPr fontId="2" type="noConversion"/>
  </si>
  <si>
    <t>到岗率≥95%，100分；
85%≤到岗率&lt;95%，90-100分；
75%≤到岗率&lt;85%，80-90分；
65%≤到岗率&lt;75%，70-80分；
55%≤到岗率&lt;65%，
60-70分；
到岗率&lt;55%，0分。
关键岗位招聘到岗率=已到岗关键岗位数/计划配置关键岗位数</t>
  </si>
  <si>
    <t>实际工作达成情况说明
(员工自评/举证/客观调查数据)</t>
    <phoneticPr fontId="2" type="noConversion"/>
  </si>
  <si>
    <t>绩效指标最终得分</t>
    <phoneticPr fontId="2" type="noConversion"/>
  </si>
  <si>
    <t>研发管理中心</t>
    <phoneticPr fontId="2" type="noConversion"/>
  </si>
  <si>
    <t>人力资源管理中心</t>
    <phoneticPr fontId="2" type="noConversion"/>
  </si>
  <si>
    <t>指标得分</t>
    <phoneticPr fontId="2" type="noConversion"/>
  </si>
  <si>
    <t>测试一部</t>
    <phoneticPr fontId="2" type="noConversion"/>
  </si>
  <si>
    <t>测试二部</t>
    <phoneticPr fontId="2" type="noConversion"/>
  </si>
  <si>
    <t>测试三部</t>
    <phoneticPr fontId="2" type="noConversion"/>
  </si>
  <si>
    <t>测试四部</t>
    <phoneticPr fontId="2" type="noConversion"/>
  </si>
  <si>
    <t>测试六部</t>
    <phoneticPr fontId="2" type="noConversion"/>
  </si>
  <si>
    <t>测试技术部</t>
    <phoneticPr fontId="2" type="noConversion"/>
  </si>
  <si>
    <t>测试效率</t>
    <phoneticPr fontId="2" type="noConversion"/>
  </si>
  <si>
    <t>测试成本在销售额中的占比，业界通常的标准是15％－35％(销售额是指：当季研发贡献产品的价值评估）及测试成本在销售额中占比通常为3%~10.5%</t>
    <phoneticPr fontId="2" type="noConversion"/>
  </si>
  <si>
    <t>类别</t>
    <phoneticPr fontId="2" type="noConversion"/>
  </si>
  <si>
    <t>项目</t>
    <phoneticPr fontId="2" type="noConversion"/>
  </si>
  <si>
    <t>直属上级评分
[0,100]</t>
    <phoneticPr fontId="2" type="noConversion"/>
  </si>
  <si>
    <t>间接上级评分
[0,100]</t>
    <phoneticPr fontId="2" type="noConversion"/>
  </si>
  <si>
    <t>部门整体工作绩效达成情况
举例：
营管/产管：业绩目标、常规工作项目、重点工作项目等达成情况；
综管：常规工作项目、重点工作项目等达成情况等。</t>
    <phoneticPr fontId="2" type="noConversion"/>
  </si>
  <si>
    <t>【90-100】部门整体工作按时按质按量出色完成；
【80-90】部门整体工作完成良好，部分工作有拖延；
【70-80】部门整体工作完成一般，完成进度及质量一般；
【70以下】部门整体工作完成一般，多项工作未完成、效果不理想。</t>
    <phoneticPr fontId="2" type="noConversion"/>
  </si>
  <si>
    <t>关键项目成果
（17%）</t>
    <phoneticPr fontId="2" type="noConversion"/>
  </si>
  <si>
    <t>关键核心岗位人才招聘到岗率
（部门关键核心人才到岗情况及个人在人才招募方面的主要工作成果。）</t>
    <phoneticPr fontId="2" type="noConversion"/>
  </si>
  <si>
    <t>团队人才结构/人才质量情况
（团队的学历构成、工作经验、工作胜任能力及人才梯队情况）</t>
    <phoneticPr fontId="2" type="noConversion"/>
  </si>
  <si>
    <t>【90-100】团队人才整体水平高，优秀、出色，胜任力强，独立承担各项工作，并形成人才梯队；
【80-90】团队人才整体水平较高，具有一定的胜任力，部分能独立承担各项工作，有一定的人才梯队；
【70-80】团队人才整体水平一般，胜任力一般，个别能独立承担各项工作，尚未形成人才梯队；
【70以下】团队人才整体水平一般，胜任力一般，无法独立承担工作，无梯队培养人员。</t>
    <phoneticPr fontId="2" type="noConversion"/>
  </si>
  <si>
    <t xml:space="preserve">
团队指导/监管/培养情况
（个人在团队指导/监管/培养方面的实际输出，具体项目及行动）</t>
    <phoneticPr fontId="2" type="noConversion"/>
  </si>
  <si>
    <t>【90-100】团队管理能力强，团队分工合理、到位、有效，能及时有效地给予下级工作指导、支持与帮助，能客观、公正地对下属的各项工作进行监管、考核，关注团队成长，定期组织开展各项培训，提升团队士气、归属感、胜任能力及贡献率；
【80-90】具有一定的团队管理能力及团队培养意识及能力，团队分工到位，并能给予下属工作指导、支持与帮助，一定程度上能监管团队各项工作和团队成员的工作行为、态度，保证团队组织效率；
【70-80】具有一定的团队管理能力，团队分工有效性一般，一定程度上能给予下属工作指导、支持与帮助，对下属的监管欠到位，团队士气、效能一般；
【70以下】团队管理能力一般，团队工作分工、管理欠到位，团队士气、效能不佳。</t>
    <phoneticPr fontId="2" type="noConversion"/>
  </si>
  <si>
    <r>
      <t xml:space="preserve">创新成果定义：
1、体系创新、盈利模式创新、技术革新等，从无到有，且极大地提升组织效率、效能，推动业绩目标达成；
2、体系创新、盈利模式创新、技术革新等，在原有的基础上持续优化，且极大地提升组织效率、效能，推动业绩目标达成；
3、其它提升组织效率、效能，推动业绩达成的创新成果。
</t>
    </r>
    <r>
      <rPr>
        <b/>
        <sz val="9"/>
        <rFont val="微软雅黑"/>
        <family val="2"/>
        <charset val="134"/>
      </rPr>
      <t>包括但不限于制度、流程、方法、技术、盈利模式等创新，请举证。</t>
    </r>
    <phoneticPr fontId="2" type="noConversion"/>
  </si>
  <si>
    <t>成本包括人力成本、业务成本等，成本控制成果包括：
1、做好前期成本预算及规划，并能较准确的控制成本；
2、成本节约，通过方式方法流程等的改进及优化，节约相关成本；
3、资源有效性提升，投入同样的成本及资源，但产出提升。
4、其它成本节约的具体成果。</t>
    <phoneticPr fontId="2" type="noConversion"/>
  </si>
  <si>
    <t xml:space="preserve">【90-100】3项以上成本控制成果，需举证；
【80-90】2项成本控制成果，需举证；
【70-80】1项成本控制成果，需举证；
【70以下】无成本控制成果。
</t>
    <phoneticPr fontId="2" type="noConversion"/>
  </si>
  <si>
    <t>工作态度
（10%）</t>
    <phoneticPr fontId="2" type="noConversion"/>
  </si>
  <si>
    <t>敬业尽职，尽责贡献，努力、勤奋。
（工作饱和度，周工作时间的利用情况等）</t>
    <phoneticPr fontId="2" type="noConversion"/>
  </si>
  <si>
    <t>【90-100】尽业尽责，工作勤奋、努力，具有强烈的企业家精神，时常忘我的工作，时常超时工作，利用晚上及周末时间进行深度思考总结，并获得成果；
【80-90】工作认真负责，努力，勤奋，有一定的敬业度；
【70-80】工作较努力、用心，但勤奋度一般；
【70以下】工作努力度、勤奋度一般，法定工作时间以外很少考虑工作事宜或处理工作事宜。</t>
    <phoneticPr fontId="2" type="noConversion"/>
  </si>
  <si>
    <t>团队协作、跨部门支持与合作的具体表现情况（反应速度/合作度/合作效果等）</t>
    <phoneticPr fontId="2" type="noConversion"/>
  </si>
  <si>
    <t>【90-100】配合度强，积极主动热情，反应时效性强，快速反应，同时合作质量高，能高质量的推动事情的达成；
【80-90】较强的合作度和配合度，反应及时，能共同推动合作事项的有序高质落地；
【70-80】配合度一般，意愿一般，能协助一起推动合作事项的达成，但积极性一般，相应时间欠迅速及时；
【70以下】合作度一般，半推半就，不能有效快速推动合作事项的达成。</t>
    <phoneticPr fontId="2" type="noConversion"/>
  </si>
  <si>
    <t>能力提升
（8%）</t>
    <phoneticPr fontId="2" type="noConversion"/>
  </si>
  <si>
    <t>专业能力提升
（2%）</t>
    <phoneticPr fontId="2" type="noConversion"/>
  </si>
  <si>
    <t>工作岗位本身所需掌握的专业知识、技能，实际操作经验等。</t>
    <phoneticPr fontId="2" type="noConversion"/>
  </si>
  <si>
    <t>【90-100】能力提升显著，能完全胜任及完成各项工作并能完成新的工作和挑战；
【80-90】有一定程度的提升，基本能胜任及完成部门各项工作；
【70-80】有一定程度的提升，能胜任及完成部分工作，个别工作达成不理想；
【70以下】能力提升有限，基本一致。</t>
    <phoneticPr fontId="2" type="noConversion"/>
  </si>
  <si>
    <t>管理能力提升
（2%）</t>
    <phoneticPr fontId="2" type="noConversion"/>
  </si>
  <si>
    <t>因岗位工作需要的各项管理能力的提升（比如ABC管理法、周时间管理法、团队管理、项目管理等）。</t>
    <phoneticPr fontId="2" type="noConversion"/>
  </si>
  <si>
    <t>解决问题的能力提升
（2%）</t>
    <phoneticPr fontId="2" type="noConversion"/>
  </si>
  <si>
    <t>发现问题、有效解决问题的能力提升。</t>
    <phoneticPr fontId="2" type="noConversion"/>
  </si>
  <si>
    <t>跨界沟通协调能力提升
（2%）</t>
    <phoneticPr fontId="2" type="noConversion"/>
  </si>
  <si>
    <t>跨界沟通协调能力的提升，包括借脑借力、资源整合能力、有效沟通协调能力等。</t>
    <phoneticPr fontId="2" type="noConversion"/>
  </si>
  <si>
    <t>加分项
[0,15]</t>
    <phoneticPr fontId="2" type="noConversion"/>
  </si>
  <si>
    <t>内容</t>
    <phoneticPr fontId="2" type="noConversion"/>
  </si>
  <si>
    <t>权重
（合计100%）</t>
    <phoneticPr fontId="2" type="noConversion"/>
  </si>
  <si>
    <t>具体情况（直接上级填写）</t>
    <phoneticPr fontId="2" type="noConversion"/>
  </si>
  <si>
    <t>直接上级评分[0,15]</t>
    <phoneticPr fontId="2" type="noConversion"/>
  </si>
  <si>
    <t>间接上级评分
[0,15]</t>
    <phoneticPr fontId="2" type="noConversion"/>
  </si>
  <si>
    <t>加分项最终得分</t>
    <phoneticPr fontId="2" type="noConversion"/>
  </si>
  <si>
    <t>减分项
[0,15]</t>
    <phoneticPr fontId="2" type="noConversion"/>
  </si>
  <si>
    <t>项目</t>
    <phoneticPr fontId="2" type="noConversion"/>
  </si>
  <si>
    <t>内容</t>
    <phoneticPr fontId="2" type="noConversion"/>
  </si>
  <si>
    <t>直接上级评分[0,15]</t>
    <phoneticPr fontId="2" type="noConversion"/>
  </si>
  <si>
    <t>减分项最终得分</t>
    <phoneticPr fontId="2" type="noConversion"/>
  </si>
  <si>
    <t>洪兴杰</t>
    <phoneticPr fontId="2" type="noConversion"/>
  </si>
  <si>
    <t xml:space="preserve">
【90-100】3项以上创新成果，需举证；
【80-90】2项创新成果，需举证；
【70-80】1项创新成果，需举证；
【70以下】无创新成果。
</t>
    <phoneticPr fontId="2" type="noConversion"/>
  </si>
  <si>
    <t>绩效指标（60%）</t>
    <phoneticPr fontId="2" type="noConversion"/>
  </si>
  <si>
    <t>综合绩效
（12%）</t>
    <phoneticPr fontId="2" type="noConversion"/>
  </si>
  <si>
    <t>绩效达成
（12%）</t>
    <phoneticPr fontId="2" type="noConversion"/>
  </si>
  <si>
    <t>团队建设成果
（5.6%）</t>
    <phoneticPr fontId="2" type="noConversion"/>
  </si>
  <si>
    <t>创新成果
（4%）</t>
    <phoneticPr fontId="2" type="noConversion"/>
  </si>
  <si>
    <t>成本控制成果
（4%）</t>
    <phoneticPr fontId="2" type="noConversion"/>
  </si>
  <si>
    <t>勤奋、努力、敬业
（4%）</t>
    <phoneticPr fontId="2" type="noConversion"/>
  </si>
  <si>
    <t>团队协作/跨界支持的反应速度、配合度、合作效果等（4%）</t>
    <phoneticPr fontId="2" type="noConversion"/>
  </si>
  <si>
    <t>上级满意度指标（40%）</t>
    <phoneticPr fontId="2" type="noConversion"/>
  </si>
  <si>
    <t>①定量指标3~5个，权重合计介于60%；</t>
    <phoneticPr fontId="2" type="noConversion"/>
  </si>
  <si>
    <t>有效BUG率</t>
    <phoneticPr fontId="2" type="noConversion"/>
  </si>
  <si>
    <t>交付达成率</t>
    <phoneticPr fontId="2" type="noConversion"/>
  </si>
  <si>
    <t>≧90%</t>
    <phoneticPr fontId="13" type="noConversion"/>
  </si>
  <si>
    <t>有效bug率=有效bug数/总bug数*100%</t>
    <phoneticPr fontId="13" type="noConversion"/>
  </si>
  <si>
    <t>M≧90%,100
90%&gt;M≧60%,100-(90%-M)*2*100
60%&gt;M,50</t>
  </si>
  <si>
    <t>部门测试人员在测试过程中提交BUG有效程度</t>
    <phoneticPr fontId="13" type="noConversion"/>
  </si>
  <si>
    <t>测试占研发成本占比</t>
    <phoneticPr fontId="2" type="noConversion"/>
  </si>
  <si>
    <t>指标权重(60%)</t>
    <phoneticPr fontId="2" type="noConversion"/>
  </si>
  <si>
    <t>M≥90%，100分；
60%≤M&lt;90%，100-(90%-M)*1*100；
50%≤M&lt;60%，70-(60%-M)*2*100；
M&lt;50%，50分</t>
    <phoneticPr fontId="13" type="noConversion"/>
  </si>
  <si>
    <t>测试设计用例的效率
测试用例执行的效率
关闭问题的效率</t>
    <phoneticPr fontId="13" type="noConversion"/>
  </si>
  <si>
    <t>用例设计效率（50%）：当季新用例量/用例设计工作量（个/人天）； 
用例执行效率（50%）：当季执行用例数 /用例执行工作量（个/人天）
关闭问题的效率“0% （当前bug修复质量及效率很差，测试非常被动，暂定为0%）</t>
    <phoneticPr fontId="2" type="noConversion"/>
  </si>
  <si>
    <t xml:space="preserve">200*50%+用例执行400*50*)，100分；
160&lt;=M&lt;200, 100-(200-M)
M&lt;160(用例设计110*50%+用例执行210*50*),60分
</t>
    <phoneticPr fontId="13" type="noConversion"/>
  </si>
  <si>
    <t xml:space="preserve">M≤10%，100分
10%＜M≤30%，100-（M-30%）*４*100
M&gt;30%,50分
</t>
    <phoneticPr fontId="2" type="noConversion"/>
  </si>
  <si>
    <t>研发成本占比≤10％，得100分
研发成本占比10%＜M≤30%　每上升一个百分点扣４分
研发成本占比＞30％，得50分</t>
    <phoneticPr fontId="13" type="noConversion"/>
  </si>
  <si>
    <t>&lt;=10%</t>
    <phoneticPr fontId="2" type="noConversion"/>
  </si>
  <si>
    <t>测试管理中心</t>
    <phoneticPr fontId="2" type="noConversion"/>
  </si>
  <si>
    <t>吴可帆</t>
    <phoneticPr fontId="2" type="noConversion"/>
  </si>
  <si>
    <t>产品验收成功包含：内部验收通过+外部验收合格或者外部客户体验良好。内部验收 70%  外部验收 30%
注：自主研发项目以产品经验验收通过为依据；内部运营支撑项目的以产品经理验收通过的为依据：定制项目以客户验收的，自主研发的项目以外部客户体验报为依据</t>
    <phoneticPr fontId="2" type="noConversion"/>
  </si>
  <si>
    <t>交付达成率≥90％，为100分
交付达成率≥60％&lt;90％　每下降一个百分点扣1分
交付达成率≥50％&lt;60％　每下降一个百分点扣2分
达成率小于50％，得50分</t>
    <phoneticPr fontId="13" type="noConversion"/>
  </si>
  <si>
    <t>季度
绩效目标值</t>
    <phoneticPr fontId="2" type="noConversion"/>
  </si>
  <si>
    <t>达成数据</t>
    <phoneticPr fontId="2" type="noConversion"/>
  </si>
  <si>
    <t>部门</t>
  </si>
  <si>
    <t>有效BUG率</t>
  </si>
  <si>
    <t>交付达成率</t>
  </si>
  <si>
    <t>测试效率</t>
  </si>
  <si>
    <t>测试占研发成本占比</t>
  </si>
  <si>
    <t>长沙测试部</t>
  </si>
  <si>
    <t>合肥测试部</t>
  </si>
  <si>
    <t>3D/VR测试部</t>
  </si>
  <si>
    <t>实训测试部</t>
  </si>
  <si>
    <t>信息化测试部</t>
  </si>
  <si>
    <t>测试技术部</t>
  </si>
  <si>
    <t>部门</t>
    <phoneticPr fontId="2" type="noConversion"/>
  </si>
  <si>
    <t>通用指标最终得分</t>
    <phoneticPr fontId="2" type="noConversion"/>
  </si>
  <si>
    <t>殷静</t>
    <phoneticPr fontId="2" type="noConversion"/>
  </si>
  <si>
    <t>2017年Q3季度绩效考核表 （部门经理）</t>
    <phoneticPr fontId="2" type="noConversion"/>
  </si>
  <si>
    <t>2017年Q3</t>
    <phoneticPr fontId="2" type="noConversion"/>
  </si>
  <si>
    <t>成绩计算工具（已设置公式）</t>
  </si>
  <si>
    <t>权重总和</t>
    <phoneticPr fontId="2" type="noConversion"/>
  </si>
  <si>
    <r>
      <t xml:space="preserve">KPI最终得分
</t>
    </r>
    <r>
      <rPr>
        <b/>
        <sz val="11"/>
        <color rgb="FFFF0000"/>
        <rFont val="宋体"/>
        <family val="3"/>
        <charset val="134"/>
      </rPr>
      <t>（非百分制）</t>
    </r>
    <r>
      <rPr>
        <b/>
        <sz val="11"/>
        <color theme="1"/>
        <rFont val="宋体"/>
        <family val="3"/>
        <charset val="134"/>
      </rPr>
      <t xml:space="preserve">
（表单第一部分得分）
（业绩人员由绩效组填写
非业绩人员由BP填写）</t>
    </r>
    <phoneticPr fontId="2" type="noConversion"/>
  </si>
  <si>
    <r>
      <t xml:space="preserve">直接上级最终评分
</t>
    </r>
    <r>
      <rPr>
        <b/>
        <sz val="11"/>
        <color rgb="FFFF0000"/>
        <rFont val="宋体"/>
        <family val="3"/>
        <charset val="134"/>
      </rPr>
      <t>（非百分制）</t>
    </r>
    <r>
      <rPr>
        <b/>
        <sz val="11"/>
        <color theme="1"/>
        <rFont val="宋体"/>
        <family val="3"/>
        <charset val="134"/>
      </rPr>
      <t xml:space="preserve">
（BP填写）</t>
    </r>
    <phoneticPr fontId="2" type="noConversion"/>
  </si>
  <si>
    <r>
      <t xml:space="preserve">间接上级最终评分
</t>
    </r>
    <r>
      <rPr>
        <b/>
        <sz val="11"/>
        <color rgb="FFFF0000"/>
        <rFont val="宋体"/>
        <family val="3"/>
        <charset val="134"/>
      </rPr>
      <t>（非百分制）</t>
    </r>
    <r>
      <rPr>
        <b/>
        <sz val="11"/>
        <color theme="1"/>
        <rFont val="宋体"/>
        <family val="3"/>
        <charset val="134"/>
      </rPr>
      <t xml:space="preserve">
（BP填写）</t>
    </r>
    <phoneticPr fontId="2" type="noConversion"/>
  </si>
  <si>
    <t>加减分（人资统一填写）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</si>
</sst>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_ "/>
    <numFmt numFmtId="178" formatCode="0.000%"/>
    <numFmt numFmtId="179" formatCode="0.000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C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9" tint="-0.499984740745262"/>
      <name val="微软雅黑"/>
      <family val="2"/>
      <charset val="134"/>
    </font>
    <font>
      <b/>
      <sz val="8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9"/>
      <color rgb="FFC00000"/>
      <name val="微软雅黑"/>
      <family val="2"/>
      <charset val="134"/>
    </font>
    <font>
      <sz val="1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CFC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6" fillId="0" borderId="0" applyFont="0" applyFill="0" applyBorder="0" applyAlignment="0" applyProtection="0">
      <alignment vertical="center"/>
    </xf>
    <xf numFmtId="0" fontId="17" fillId="0" borderId="0"/>
    <xf numFmtId="0" fontId="17" fillId="0" borderId="0">
      <alignment vertical="center"/>
    </xf>
  </cellStyleXfs>
  <cellXfs count="137">
    <xf numFmtId="0" fontId="0" fillId="0" borderId="0" xfId="0"/>
    <xf numFmtId="0" fontId="1" fillId="0" borderId="0" xfId="0" applyFont="1"/>
    <xf numFmtId="0" fontId="7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4" borderId="0" xfId="0" applyFont="1" applyFill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4" borderId="0" xfId="0" applyFont="1" applyFill="1"/>
    <xf numFmtId="0" fontId="1" fillId="4" borderId="0" xfId="0" applyFont="1" applyFill="1"/>
    <xf numFmtId="0" fontId="10" fillId="4" borderId="0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4" borderId="0" xfId="0" applyFont="1" applyFill="1" applyBorder="1" applyAlignment="1">
      <alignment horizontal="left" vertical="top" wrapText="1"/>
    </xf>
    <xf numFmtId="0" fontId="18" fillId="4" borderId="0" xfId="0" applyFont="1" applyFill="1" applyBorder="1" applyAlignment="1">
      <alignment vertical="center"/>
    </xf>
    <xf numFmtId="9" fontId="4" fillId="0" borderId="7" xfId="0" applyNumberFormat="1" applyFont="1" applyFill="1" applyBorder="1" applyAlignment="1">
      <alignment vertical="center" wrapText="1" readingOrder="1"/>
    </xf>
    <xf numFmtId="0" fontId="4" fillId="0" borderId="7" xfId="0" applyFont="1" applyFill="1" applyBorder="1" applyAlignment="1">
      <alignment vertical="center" wrapText="1" readingOrder="1"/>
    </xf>
    <xf numFmtId="0" fontId="15" fillId="0" borderId="7" xfId="0" applyFont="1" applyBorder="1" applyAlignment="1">
      <alignment vertical="center"/>
    </xf>
    <xf numFmtId="0" fontId="9" fillId="4" borderId="6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49" fontId="9" fillId="4" borderId="3" xfId="0" applyNumberFormat="1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2" fontId="8" fillId="4" borderId="2" xfId="0" applyNumberFormat="1" applyFont="1" applyFill="1" applyBorder="1" applyAlignment="1">
      <alignment vertical="center" wrapText="1" readingOrder="1"/>
    </xf>
    <xf numFmtId="0" fontId="5" fillId="3" borderId="8" xfId="0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  <xf numFmtId="0" fontId="5" fillId="7" borderId="10" xfId="0" applyFont="1" applyFill="1" applyBorder="1" applyAlignment="1">
      <alignment horizontal="center" vertical="center" wrapText="1" readingOrder="1"/>
    </xf>
    <xf numFmtId="176" fontId="6" fillId="0" borderId="10" xfId="0" applyNumberFormat="1" applyFont="1" applyFill="1" applyBorder="1" applyAlignment="1">
      <alignment horizontal="right" vertical="center" wrapText="1" readingOrder="1"/>
    </xf>
    <xf numFmtId="0" fontId="5" fillId="0" borderId="8" xfId="0" applyFont="1" applyFill="1" applyBorder="1" applyAlignment="1">
      <alignment vertical="center" wrapText="1" readingOrder="1"/>
    </xf>
    <xf numFmtId="176" fontId="3" fillId="0" borderId="10" xfId="0" applyNumberFormat="1" applyFont="1" applyFill="1" applyBorder="1" applyAlignment="1">
      <alignment horizontal="right" vertical="center" wrapText="1" readingOrder="1"/>
    </xf>
    <xf numFmtId="0" fontId="10" fillId="0" borderId="7" xfId="0" applyFont="1" applyFill="1" applyBorder="1" applyAlignment="1">
      <alignment horizontal="center" vertical="center" wrapText="1"/>
    </xf>
    <xf numFmtId="2" fontId="6" fillId="0" borderId="10" xfId="0" applyNumberFormat="1" applyFont="1" applyBorder="1" applyAlignment="1"/>
    <xf numFmtId="2" fontId="3" fillId="0" borderId="10" xfId="0" applyNumberFormat="1" applyFont="1" applyBorder="1"/>
    <xf numFmtId="2" fontId="6" fillId="0" borderId="10" xfId="0" applyNumberFormat="1" applyFont="1" applyFill="1" applyBorder="1" applyAlignment="1">
      <alignment vertical="center" wrapText="1" readingOrder="1"/>
    </xf>
    <xf numFmtId="2" fontId="3" fillId="0" borderId="11" xfId="0" applyNumberFormat="1" applyFont="1" applyBorder="1"/>
    <xf numFmtId="177" fontId="10" fillId="0" borderId="7" xfId="0" applyNumberFormat="1" applyFont="1" applyBorder="1" applyAlignment="1">
      <alignment horizontal="center" vertical="center" wrapText="1"/>
    </xf>
    <xf numFmtId="10" fontId="10" fillId="6" borderId="7" xfId="1" applyNumberFormat="1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 readingOrder="1"/>
    </xf>
    <xf numFmtId="0" fontId="20" fillId="0" borderId="7" xfId="0" applyFont="1" applyFill="1" applyBorder="1" applyAlignment="1">
      <alignment horizontal="left" vertical="center" wrapText="1" readingOrder="1"/>
    </xf>
    <xf numFmtId="0" fontId="21" fillId="0" borderId="7" xfId="0" applyFont="1" applyFill="1" applyBorder="1" applyAlignment="1">
      <alignment horizontal="left" vertical="center" wrapText="1" readingOrder="1"/>
    </xf>
    <xf numFmtId="9" fontId="20" fillId="0" borderId="7" xfId="0" applyNumberFormat="1" applyFont="1" applyFill="1" applyBorder="1" applyAlignment="1">
      <alignment horizontal="center" vertical="center" wrapText="1" readingOrder="1"/>
    </xf>
    <xf numFmtId="9" fontId="20" fillId="0" borderId="7" xfId="0" applyNumberFormat="1" applyFont="1" applyBorder="1" applyAlignment="1">
      <alignment horizontal="center" vertical="center" wrapText="1" readingOrder="1"/>
    </xf>
    <xf numFmtId="0" fontId="21" fillId="0" borderId="7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 readingOrder="1"/>
    </xf>
    <xf numFmtId="0" fontId="20" fillId="0" borderId="7" xfId="0" applyFont="1" applyFill="1" applyBorder="1" applyAlignment="1">
      <alignment horizontal="center" vertical="center" wrapText="1" readingOrder="1"/>
    </xf>
    <xf numFmtId="0" fontId="22" fillId="0" borderId="7" xfId="0" applyFont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9" fontId="1" fillId="0" borderId="0" xfId="1" applyFont="1" applyAlignment="1"/>
    <xf numFmtId="9" fontId="1" fillId="4" borderId="0" xfId="1" applyFont="1" applyFill="1" applyAlignment="1"/>
    <xf numFmtId="9" fontId="7" fillId="4" borderId="0" xfId="1" applyFont="1" applyFill="1" applyAlignment="1"/>
    <xf numFmtId="9" fontId="10" fillId="4" borderId="0" xfId="1" applyFont="1" applyFill="1" applyBorder="1" applyAlignment="1">
      <alignment horizontal="left" vertical="center"/>
    </xf>
    <xf numFmtId="9" fontId="12" fillId="4" borderId="0" xfId="1" applyFont="1" applyFill="1" applyBorder="1" applyAlignment="1">
      <alignment horizontal="left" vertical="center"/>
    </xf>
    <xf numFmtId="0" fontId="22" fillId="0" borderId="7" xfId="0" applyFont="1" applyFill="1" applyBorder="1" applyAlignment="1">
      <alignment horizontal="center" vertical="center" wrapText="1" readingOrder="1"/>
    </xf>
    <xf numFmtId="0" fontId="7" fillId="0" borderId="0" xfId="0" applyFont="1" applyFill="1"/>
    <xf numFmtId="176" fontId="6" fillId="0" borderId="7" xfId="0" applyNumberFormat="1" applyFont="1" applyFill="1" applyBorder="1" applyAlignment="1">
      <alignment horizontal="right" vertical="center" wrapText="1" readingOrder="1"/>
    </xf>
    <xf numFmtId="0" fontId="19" fillId="0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 readingOrder="1"/>
    </xf>
    <xf numFmtId="0" fontId="4" fillId="0" borderId="7" xfId="0" applyFont="1" applyBorder="1" applyAlignment="1">
      <alignment vertical="center" wrapText="1" readingOrder="1"/>
    </xf>
    <xf numFmtId="0" fontId="15" fillId="0" borderId="1" xfId="0" applyFont="1" applyBorder="1" applyAlignment="1">
      <alignment horizontal="left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vertical="center" wrapText="1" readingOrder="1"/>
    </xf>
    <xf numFmtId="2" fontId="6" fillId="0" borderId="7" xfId="0" applyNumberFormat="1" applyFont="1" applyFill="1" applyBorder="1" applyAlignment="1">
      <alignment horizontal="center" vertical="center" readingOrder="1"/>
    </xf>
    <xf numFmtId="2" fontId="26" fillId="0" borderId="7" xfId="0" applyNumberFormat="1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vertical="center"/>
    </xf>
    <xf numFmtId="9" fontId="10" fillId="6" borderId="7" xfId="1" applyFont="1" applyFill="1" applyBorder="1" applyAlignment="1">
      <alignment horizontal="center" vertical="center" wrapText="1"/>
    </xf>
    <xf numFmtId="9" fontId="4" fillId="6" borderId="7" xfId="1" applyFont="1" applyFill="1" applyBorder="1" applyAlignment="1">
      <alignment horizontal="center" vertical="center"/>
    </xf>
    <xf numFmtId="0" fontId="10" fillId="6" borderId="7" xfId="1" applyNumberFormat="1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1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 readingOrder="1"/>
    </xf>
    <xf numFmtId="0" fontId="29" fillId="0" borderId="7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178" fontId="29" fillId="0" borderId="7" xfId="1" applyNumberFormat="1" applyFont="1" applyBorder="1" applyAlignment="1">
      <alignment horizontal="center" vertical="center"/>
    </xf>
    <xf numFmtId="179" fontId="29" fillId="0" borderId="7" xfId="0" applyNumberFormat="1" applyFont="1" applyBorder="1" applyAlignment="1">
      <alignment horizontal="center" vertical="center"/>
    </xf>
    <xf numFmtId="2" fontId="28" fillId="0" borderId="7" xfId="0" applyNumberFormat="1" applyFont="1" applyFill="1" applyBorder="1" applyAlignment="1">
      <alignment horizontal="center" vertical="center" wrapText="1"/>
    </xf>
    <xf numFmtId="2" fontId="28" fillId="0" borderId="7" xfId="0" applyNumberFormat="1" applyFont="1" applyBorder="1" applyAlignment="1">
      <alignment horizontal="center" vertical="center" wrapText="1" readingOrder="1"/>
    </xf>
    <xf numFmtId="2" fontId="28" fillId="0" borderId="7" xfId="0" applyNumberFormat="1" applyFont="1" applyFill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1" fillId="8" borderId="0" xfId="0" applyFont="1" applyFill="1" applyBorder="1" applyAlignment="1">
      <alignment horizontal="left"/>
    </xf>
    <xf numFmtId="0" fontId="33" fillId="9" borderId="7" xfId="0" applyFont="1" applyFill="1" applyBorder="1" applyAlignment="1">
      <alignment horizontal="center" vertical="center" wrapText="1"/>
    </xf>
    <xf numFmtId="176" fontId="35" fillId="0" borderId="7" xfId="0" applyNumberFormat="1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2" fillId="9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4" fillId="0" borderId="7" xfId="0" applyFont="1" applyFill="1" applyBorder="1" applyAlignment="1">
      <alignment horizontal="center" vertical="center" wrapText="1" readingOrder="1"/>
    </xf>
    <xf numFmtId="0" fontId="9" fillId="0" borderId="7" xfId="0" applyFont="1" applyFill="1" applyBorder="1" applyAlignment="1">
      <alignment vertical="center" wrapText="1" readingOrder="1"/>
    </xf>
    <xf numFmtId="0" fontId="10" fillId="0" borderId="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5" fillId="0" borderId="8" xfId="0" applyFont="1" applyFill="1" applyBorder="1" applyAlignment="1">
      <alignment horizontal="center" vertical="center" wrapText="1" readingOrder="1"/>
    </xf>
    <xf numFmtId="0" fontId="5" fillId="0" borderId="13" xfId="0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  <xf numFmtId="0" fontId="4" fillId="0" borderId="7" xfId="0" applyFont="1" applyFill="1" applyBorder="1" applyAlignment="1">
      <alignment horizontal="left" vertical="center" wrapText="1" readingOrder="1"/>
    </xf>
    <xf numFmtId="0" fontId="15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5" fillId="0" borderId="7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9" fillId="0" borderId="9" xfId="0" applyFont="1" applyFill="1" applyBorder="1" applyAlignment="1">
      <alignment horizontal="left" vertical="center" wrapText="1" readingOrder="1"/>
    </xf>
    <xf numFmtId="0" fontId="9" fillId="0" borderId="14" xfId="0" applyFont="1" applyFill="1" applyBorder="1" applyAlignment="1">
      <alignment horizontal="left" vertical="center" wrapText="1" readingOrder="1"/>
    </xf>
    <xf numFmtId="0" fontId="9" fillId="0" borderId="12" xfId="0" applyFont="1" applyFill="1" applyBorder="1" applyAlignment="1">
      <alignment horizontal="left" vertical="center" wrapText="1" readingOrder="1"/>
    </xf>
    <xf numFmtId="0" fontId="5" fillId="2" borderId="15" xfId="0" applyFont="1" applyFill="1" applyBorder="1" applyAlignment="1">
      <alignment horizontal="center" vertical="center" wrapText="1" readingOrder="1"/>
    </xf>
    <xf numFmtId="0" fontId="5" fillId="2" borderId="17" xfId="0" applyFont="1" applyFill="1" applyBorder="1" applyAlignment="1">
      <alignment horizontal="center" vertical="center" wrapText="1" readingOrder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 readingOrder="1"/>
    </xf>
    <xf numFmtId="0" fontId="5" fillId="0" borderId="18" xfId="0" applyFont="1" applyFill="1" applyBorder="1" applyAlignment="1">
      <alignment horizontal="center" vertical="center" wrapText="1" readingOrder="1"/>
    </xf>
    <xf numFmtId="0" fontId="14" fillId="5" borderId="0" xfId="0" applyFont="1" applyFill="1" applyBorder="1" applyAlignment="1">
      <alignment horizontal="center" vertical="center" wrapText="1" readingOrder="1"/>
    </xf>
    <xf numFmtId="0" fontId="10" fillId="4" borderId="0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center" vertical="center" wrapText="1" readingOrder="1"/>
    </xf>
    <xf numFmtId="0" fontId="9" fillId="4" borderId="4" xfId="0" applyFont="1" applyFill="1" applyBorder="1" applyAlignment="1">
      <alignment horizontal="center" vertical="center" wrapText="1" readingOrder="1"/>
    </xf>
    <xf numFmtId="10" fontId="4" fillId="0" borderId="7" xfId="0" applyNumberFormat="1" applyFont="1" applyBorder="1" applyAlignment="1">
      <alignment horizontal="center" vertical="center" wrapText="1" readingOrder="1"/>
    </xf>
    <xf numFmtId="176" fontId="4" fillId="0" borderId="7" xfId="0" applyNumberFormat="1" applyFont="1" applyBorder="1" applyAlignment="1">
      <alignment horizontal="center" vertical="center" wrapText="1" readingOrder="1"/>
    </xf>
  </cellXfs>
  <cellStyles count="4">
    <cellStyle name="百分比" xfId="1" builtinId="5"/>
    <cellStyle name="常规" xfId="0" builtinId="0"/>
    <cellStyle name="常规 2" xfId="3"/>
    <cellStyle name="常规 5" xfId="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U47"/>
  <sheetViews>
    <sheetView showGridLines="0" tabSelected="1" workbookViewId="0">
      <pane ySplit="2" topLeftCell="A27" activePane="bottomLeft" state="frozen"/>
      <selection pane="bottomLeft" activeCell="H40" sqref="H40:J40"/>
    </sheetView>
  </sheetViews>
  <sheetFormatPr defaultColWidth="9" defaultRowHeight="16.5" x14ac:dyDescent="0.3"/>
  <cols>
    <col min="1" max="1" width="1.125" style="1" customWidth="1"/>
    <col min="2" max="2" width="8.25" style="1" customWidth="1"/>
    <col min="3" max="3" width="9.25" style="1" customWidth="1"/>
    <col min="4" max="4" width="15.5" style="1" customWidth="1"/>
    <col min="5" max="5" width="13" style="1" customWidth="1"/>
    <col min="6" max="6" width="7" style="1" customWidth="1"/>
    <col min="7" max="7" width="7.625" style="1" customWidth="1"/>
    <col min="8" max="8" width="14.875" style="1" customWidth="1"/>
    <col min="9" max="9" width="14.25" style="1" customWidth="1"/>
    <col min="10" max="10" width="15.375" style="1" customWidth="1"/>
    <col min="11" max="11" width="8.625" style="1" customWidth="1"/>
    <col min="12" max="12" width="13.75" style="1" customWidth="1"/>
    <col min="13" max="13" width="8.375" style="56" customWidth="1"/>
    <col min="14" max="14" width="12.375" style="51" customWidth="1"/>
    <col min="15" max="15" width="10.375" style="1" customWidth="1"/>
    <col min="16" max="16" width="0" style="1" hidden="1" customWidth="1"/>
    <col min="17" max="19" width="9" style="1"/>
    <col min="20" max="20" width="10" style="1" bestFit="1" customWidth="1"/>
    <col min="21" max="16384" width="9" style="1"/>
  </cols>
  <sheetData>
    <row r="1" spans="1:18" ht="6.75" customHeight="1" x14ac:dyDescent="0.3"/>
    <row r="2" spans="1:18" ht="22.5" customHeight="1" x14ac:dyDescent="0.3">
      <c r="B2" s="131" t="s">
        <v>134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" t="s">
        <v>37</v>
      </c>
    </row>
    <row r="3" spans="1:18" ht="5.25" customHeigh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57"/>
      <c r="N3" s="52"/>
      <c r="O3" s="13"/>
      <c r="P3" s="1" t="s">
        <v>38</v>
      </c>
    </row>
    <row r="4" spans="1:18" s="2" customFormat="1" ht="15" customHeight="1" x14ac:dyDescent="0.35">
      <c r="B4" s="17" t="s">
        <v>19</v>
      </c>
      <c r="C4" s="17"/>
      <c r="D4" s="12"/>
      <c r="E4" s="12"/>
      <c r="F4" s="12"/>
      <c r="G4" s="12"/>
      <c r="H4" s="12"/>
      <c r="I4" s="12"/>
      <c r="J4" s="12"/>
      <c r="K4" s="12"/>
      <c r="L4" s="12"/>
      <c r="M4" s="58"/>
      <c r="N4" s="53"/>
      <c r="O4" s="12"/>
      <c r="P4" s="2" t="s">
        <v>39</v>
      </c>
    </row>
    <row r="5" spans="1:18" s="3" customFormat="1" ht="15" customHeight="1" x14ac:dyDescent="0.15">
      <c r="A5" s="11"/>
      <c r="B5" s="7" t="s">
        <v>12</v>
      </c>
      <c r="C5" s="7"/>
      <c r="D5" s="7" t="s">
        <v>98</v>
      </c>
      <c r="E5" s="10"/>
      <c r="F5" s="7"/>
      <c r="G5" s="7"/>
      <c r="H5" s="7"/>
      <c r="I5" s="7"/>
      <c r="J5" s="7"/>
      <c r="K5" s="7"/>
      <c r="L5" s="7"/>
      <c r="M5" s="59"/>
      <c r="N5" s="54"/>
      <c r="O5" s="7"/>
      <c r="P5" s="3" t="s">
        <v>40</v>
      </c>
      <c r="Q5" s="9"/>
    </row>
    <row r="6" spans="1:18" s="3" customFormat="1" ht="15" customHeight="1" x14ac:dyDescent="0.15">
      <c r="A6" s="11"/>
      <c r="B6" s="7"/>
      <c r="C6" s="7"/>
      <c r="D6" s="7" t="s">
        <v>13</v>
      </c>
      <c r="E6" s="10"/>
      <c r="F6" s="7"/>
      <c r="G6" s="7"/>
      <c r="H6" s="7"/>
      <c r="I6" s="7"/>
      <c r="J6" s="7"/>
      <c r="K6" s="7"/>
      <c r="L6" s="7"/>
      <c r="M6" s="59"/>
      <c r="N6" s="54"/>
      <c r="O6" s="7"/>
      <c r="P6" s="3" t="s">
        <v>41</v>
      </c>
      <c r="Q6" s="9"/>
    </row>
    <row r="7" spans="1:18" s="3" customFormat="1" ht="15" customHeight="1" x14ac:dyDescent="0.15">
      <c r="A7" s="11"/>
      <c r="B7" s="7" t="s">
        <v>5</v>
      </c>
      <c r="C7" s="7"/>
      <c r="D7" s="14"/>
      <c r="E7" s="14"/>
      <c r="F7" s="7"/>
      <c r="G7" s="7"/>
      <c r="H7" s="7"/>
      <c r="I7" s="7"/>
      <c r="J7" s="7"/>
      <c r="K7" s="7"/>
      <c r="L7" s="7"/>
      <c r="M7" s="59"/>
      <c r="N7" s="54"/>
      <c r="O7" s="7"/>
      <c r="P7" s="3" t="s">
        <v>42</v>
      </c>
      <c r="Q7" s="9"/>
    </row>
    <row r="8" spans="1:18" s="3" customFormat="1" ht="15" customHeight="1" x14ac:dyDescent="0.15">
      <c r="A8" s="11"/>
      <c r="B8" s="7" t="s">
        <v>14</v>
      </c>
      <c r="C8" s="7"/>
      <c r="D8" s="14"/>
      <c r="E8" s="14"/>
      <c r="F8" s="7"/>
      <c r="G8" s="7"/>
      <c r="H8" s="7"/>
      <c r="I8" s="7"/>
      <c r="J8" s="7"/>
      <c r="K8" s="7"/>
      <c r="L8" s="7"/>
      <c r="M8" s="59"/>
      <c r="N8" s="54"/>
      <c r="O8" s="7"/>
      <c r="Q8" s="9"/>
    </row>
    <row r="9" spans="1:18" s="3" customFormat="1" ht="15" customHeight="1" x14ac:dyDescent="0.15">
      <c r="A9" s="11"/>
      <c r="B9" s="132" t="s">
        <v>27</v>
      </c>
      <c r="C9" s="132"/>
      <c r="D9" s="132"/>
      <c r="E9" s="132"/>
      <c r="F9" s="132"/>
      <c r="G9" s="132"/>
      <c r="H9" s="132"/>
      <c r="I9" s="132"/>
      <c r="J9" s="16"/>
      <c r="K9" s="7"/>
      <c r="L9" s="7"/>
      <c r="M9" s="59"/>
      <c r="N9" s="54"/>
      <c r="O9" s="7"/>
      <c r="Q9" s="9"/>
    </row>
    <row r="10" spans="1:18" s="3" customFormat="1" ht="15" customHeight="1" x14ac:dyDescent="0.15">
      <c r="A10" s="11"/>
      <c r="B10" s="132" t="s">
        <v>30</v>
      </c>
      <c r="C10" s="132"/>
      <c r="D10" s="132"/>
      <c r="E10" s="132"/>
      <c r="F10" s="132"/>
      <c r="G10" s="132"/>
      <c r="H10" s="132"/>
      <c r="I10" s="132"/>
      <c r="J10" s="16"/>
      <c r="K10" s="7"/>
      <c r="L10" s="7"/>
      <c r="M10" s="59"/>
      <c r="N10" s="54"/>
      <c r="O10" s="7"/>
      <c r="Q10" s="9"/>
    </row>
    <row r="11" spans="1:18" s="3" customFormat="1" ht="15" customHeight="1" x14ac:dyDescent="0.15">
      <c r="A11" s="11"/>
      <c r="B11" s="7" t="s">
        <v>16</v>
      </c>
      <c r="C11" s="7"/>
      <c r="D11" s="6"/>
      <c r="E11" s="6"/>
      <c r="F11" s="6"/>
      <c r="G11" s="6"/>
      <c r="H11" s="6"/>
      <c r="I11" s="6"/>
      <c r="J11" s="6"/>
      <c r="K11" s="7"/>
      <c r="L11" s="7"/>
      <c r="M11" s="59"/>
      <c r="N11" s="54"/>
      <c r="O11" s="7"/>
      <c r="Q11" s="9"/>
    </row>
    <row r="12" spans="1:18" s="3" customFormat="1" ht="15" customHeight="1" x14ac:dyDescent="0.15">
      <c r="A12" s="11"/>
      <c r="B12" s="7" t="s">
        <v>22</v>
      </c>
      <c r="C12" s="7"/>
      <c r="D12" s="6"/>
      <c r="E12" s="6"/>
      <c r="F12" s="6"/>
      <c r="G12" s="6"/>
      <c r="H12" s="6"/>
      <c r="I12" s="6"/>
      <c r="J12" s="6"/>
      <c r="K12" s="7"/>
      <c r="L12" s="7"/>
      <c r="M12" s="59"/>
      <c r="N12" s="54"/>
      <c r="O12" s="7"/>
      <c r="Q12" s="9"/>
    </row>
    <row r="13" spans="1:18" s="3" customFormat="1" ht="15" customHeight="1" x14ac:dyDescent="0.15">
      <c r="A13" s="8"/>
      <c r="B13" s="7" t="s">
        <v>18</v>
      </c>
      <c r="C13" s="7"/>
      <c r="D13" s="6"/>
      <c r="E13" s="6"/>
      <c r="F13" s="6"/>
      <c r="G13" s="6"/>
      <c r="H13" s="6"/>
      <c r="I13" s="6"/>
      <c r="J13" s="6"/>
      <c r="K13" s="6"/>
      <c r="L13" s="6"/>
      <c r="M13" s="60"/>
      <c r="N13" s="55"/>
      <c r="O13" s="6"/>
      <c r="Q13" s="5"/>
      <c r="R13" s="4"/>
    </row>
    <row r="14" spans="1:18" s="3" customFormat="1" ht="15" customHeight="1" x14ac:dyDescent="0.15">
      <c r="A14" s="8"/>
      <c r="B14" s="7" t="s">
        <v>15</v>
      </c>
      <c r="C14" s="7"/>
      <c r="D14" s="6"/>
      <c r="E14" s="6"/>
      <c r="F14" s="6"/>
      <c r="G14" s="6"/>
      <c r="H14" s="6"/>
      <c r="I14" s="6"/>
      <c r="J14" s="6"/>
      <c r="K14" s="6"/>
      <c r="L14" s="6"/>
      <c r="M14" s="60"/>
      <c r="N14" s="55"/>
      <c r="O14" s="6"/>
      <c r="Q14" s="5"/>
      <c r="R14" s="4"/>
    </row>
    <row r="15" spans="1:18" s="3" customFormat="1" ht="6.75" customHeight="1" thickBot="1" x14ac:dyDescent="0.2">
      <c r="A15" s="8"/>
      <c r="B15" s="7"/>
      <c r="C15" s="7"/>
      <c r="D15" s="6"/>
      <c r="E15" s="6"/>
      <c r="F15" s="6"/>
      <c r="G15" s="6"/>
      <c r="H15" s="6"/>
      <c r="I15" s="6"/>
      <c r="J15" s="6"/>
      <c r="K15" s="6"/>
      <c r="L15" s="6"/>
      <c r="M15" s="60"/>
      <c r="N15" s="55"/>
      <c r="O15" s="6"/>
      <c r="Q15" s="5"/>
      <c r="R15" s="4"/>
    </row>
    <row r="16" spans="1:18" s="2" customFormat="1" ht="30" customHeight="1" x14ac:dyDescent="0.35">
      <c r="B16" s="21" t="s">
        <v>7</v>
      </c>
      <c r="C16" s="133"/>
      <c r="D16" s="134"/>
      <c r="E16" s="22" t="s">
        <v>8</v>
      </c>
      <c r="F16" s="23"/>
      <c r="G16" s="24" t="s">
        <v>9</v>
      </c>
      <c r="H16" s="22" t="s">
        <v>135</v>
      </c>
      <c r="I16" s="25" t="s">
        <v>29</v>
      </c>
      <c r="J16" s="25"/>
      <c r="K16" s="22" t="s">
        <v>10</v>
      </c>
      <c r="L16" s="26"/>
      <c r="M16" s="133" t="s">
        <v>23</v>
      </c>
      <c r="N16" s="134"/>
      <c r="O16" s="27" t="e">
        <f>(O22+O36+O42)-O47</f>
        <v>#N/A</v>
      </c>
    </row>
    <row r="17" spans="2:21" s="2" customFormat="1" ht="58.5" customHeight="1" x14ac:dyDescent="0.35">
      <c r="B17" s="28" t="s">
        <v>24</v>
      </c>
      <c r="C17" s="29" t="s">
        <v>25</v>
      </c>
      <c r="D17" s="29" t="s">
        <v>1</v>
      </c>
      <c r="E17" s="29" t="s">
        <v>2</v>
      </c>
      <c r="F17" s="29" t="s">
        <v>106</v>
      </c>
      <c r="G17" s="29" t="s">
        <v>118</v>
      </c>
      <c r="H17" s="29" t="s">
        <v>11</v>
      </c>
      <c r="I17" s="29" t="s">
        <v>4</v>
      </c>
      <c r="J17" s="29" t="s">
        <v>20</v>
      </c>
      <c r="K17" s="29" t="s">
        <v>21</v>
      </c>
      <c r="L17" s="125" t="s">
        <v>119</v>
      </c>
      <c r="M17" s="126"/>
      <c r="N17" s="50" t="s">
        <v>36</v>
      </c>
      <c r="O17" s="30" t="s">
        <v>6</v>
      </c>
    </row>
    <row r="18" spans="2:21" s="2" customFormat="1" ht="25.5" customHeight="1" x14ac:dyDescent="0.35">
      <c r="B18" s="114" t="s">
        <v>89</v>
      </c>
      <c r="C18" s="122" t="s">
        <v>28</v>
      </c>
      <c r="D18" s="85" t="s">
        <v>99</v>
      </c>
      <c r="E18" s="78" t="s">
        <v>104</v>
      </c>
      <c r="F18" s="79">
        <v>0.15</v>
      </c>
      <c r="G18" s="80" t="s">
        <v>101</v>
      </c>
      <c r="H18" s="81" t="s">
        <v>102</v>
      </c>
      <c r="I18" s="82" t="s">
        <v>103</v>
      </c>
      <c r="J18" s="82" t="s">
        <v>114</v>
      </c>
      <c r="K18" s="49" t="s">
        <v>115</v>
      </c>
      <c r="L18" s="135" t="e">
        <f>数据收集表!C3</f>
        <v>#N/A</v>
      </c>
      <c r="M18" s="135"/>
      <c r="N18" s="90" t="e">
        <f>IF(L18&gt;=90%,100,IF(L18&gt;=60%,100-(90%-L18)*100,IF(L18&gt;=50%,70-(60%-L18)*200,50)))</f>
        <v>#N/A</v>
      </c>
      <c r="O18" s="31" t="e">
        <f>F18*N18</f>
        <v>#N/A</v>
      </c>
    </row>
    <row r="19" spans="2:21" s="2" customFormat="1" ht="25.5" customHeight="1" x14ac:dyDescent="0.35">
      <c r="B19" s="114"/>
      <c r="C19" s="123"/>
      <c r="D19" s="41" t="s">
        <v>100</v>
      </c>
      <c r="E19" s="42" t="s">
        <v>116</v>
      </c>
      <c r="F19" s="44">
        <v>0.1</v>
      </c>
      <c r="G19" s="45">
        <v>0.9</v>
      </c>
      <c r="H19" s="46" t="s">
        <v>117</v>
      </c>
      <c r="I19" s="83" t="s">
        <v>107</v>
      </c>
      <c r="J19" s="47" t="s">
        <v>34</v>
      </c>
      <c r="K19" s="49" t="s">
        <v>133</v>
      </c>
      <c r="L19" s="135" t="e">
        <f>数据收集表!D3</f>
        <v>#N/A</v>
      </c>
      <c r="M19" s="135"/>
      <c r="N19" s="91" t="e">
        <f>IF(L19&gt;=90%,100,IF(L19&gt;=60%,100-(90%-L19)*100,IF(L19&gt;=50%,70-(60%-L19)*200,50)))</f>
        <v>#N/A</v>
      </c>
      <c r="O19" s="63" t="e">
        <f>F19*N19</f>
        <v>#N/A</v>
      </c>
    </row>
    <row r="20" spans="2:21" s="62" customFormat="1" ht="25.5" customHeight="1" x14ac:dyDescent="0.35">
      <c r="B20" s="114"/>
      <c r="C20" s="123"/>
      <c r="D20" s="64" t="s">
        <v>43</v>
      </c>
      <c r="E20" s="78" t="s">
        <v>108</v>
      </c>
      <c r="F20" s="79">
        <v>0.25</v>
      </c>
      <c r="G20" s="80">
        <v>90</v>
      </c>
      <c r="H20" s="46" t="s">
        <v>109</v>
      </c>
      <c r="I20" s="82" t="s">
        <v>110</v>
      </c>
      <c r="J20" s="82" t="s">
        <v>114</v>
      </c>
      <c r="K20" s="49" t="s">
        <v>115</v>
      </c>
      <c r="L20" s="136" t="e">
        <f>数据收集表!E3</f>
        <v>#N/A</v>
      </c>
      <c r="M20" s="136"/>
      <c r="N20" s="92" t="e">
        <f>IF(L20&gt;=200,100,IF(L20&gt;=160,100-(200-L20),60))</f>
        <v>#N/A</v>
      </c>
      <c r="O20" s="63" t="e">
        <f>F20*N20</f>
        <v>#N/A</v>
      </c>
    </row>
    <row r="21" spans="2:21" s="62" customFormat="1" ht="25.5" customHeight="1" x14ac:dyDescent="0.35">
      <c r="B21" s="114"/>
      <c r="C21" s="124"/>
      <c r="D21" s="41" t="s">
        <v>105</v>
      </c>
      <c r="E21" s="43" t="s">
        <v>44</v>
      </c>
      <c r="F21" s="44">
        <v>0.1</v>
      </c>
      <c r="G21" s="44" t="s">
        <v>113</v>
      </c>
      <c r="H21" s="46" t="s">
        <v>112</v>
      </c>
      <c r="I21" s="84" t="s">
        <v>111</v>
      </c>
      <c r="J21" s="48" t="s">
        <v>35</v>
      </c>
      <c r="K21" s="61" t="s">
        <v>87</v>
      </c>
      <c r="L21" s="135" t="e">
        <f>数据收集表!F3</f>
        <v>#N/A</v>
      </c>
      <c r="M21" s="135"/>
      <c r="N21" s="90" t="e">
        <f>IF(L21&lt;=10%,100,IF(AND(L21&gt;10%,L21&lt;=30%),100-(L21-10%)*200,50))</f>
        <v>#N/A</v>
      </c>
      <c r="O21" s="63" t="e">
        <f>F21*N21</f>
        <v>#N/A</v>
      </c>
    </row>
    <row r="22" spans="2:21" s="2" customFormat="1" ht="20.25" customHeight="1" x14ac:dyDescent="0.35">
      <c r="B22" s="32"/>
      <c r="C22" s="103" t="s">
        <v>33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33" t="e">
        <f>SUM(O18:O21)</f>
        <v>#N/A</v>
      </c>
    </row>
    <row r="23" spans="2:21" s="2" customFormat="1" ht="32.25" customHeight="1" x14ac:dyDescent="0.35">
      <c r="B23" s="28" t="s">
        <v>45</v>
      </c>
      <c r="C23" s="66" t="s">
        <v>46</v>
      </c>
      <c r="D23" s="66" t="s">
        <v>1</v>
      </c>
      <c r="E23" s="66" t="s">
        <v>2</v>
      </c>
      <c r="F23" s="66" t="s">
        <v>17</v>
      </c>
      <c r="G23" s="66" t="s">
        <v>118</v>
      </c>
      <c r="H23" s="66" t="s">
        <v>0</v>
      </c>
      <c r="I23" s="104" t="s">
        <v>32</v>
      </c>
      <c r="J23" s="104"/>
      <c r="K23" s="104"/>
      <c r="L23" s="125" t="s">
        <v>47</v>
      </c>
      <c r="M23" s="126"/>
      <c r="N23" s="67" t="s">
        <v>48</v>
      </c>
      <c r="O23" s="30" t="s">
        <v>6</v>
      </c>
    </row>
    <row r="24" spans="2:21" s="2" customFormat="1" ht="24.75" customHeight="1" x14ac:dyDescent="0.35">
      <c r="B24" s="129" t="s">
        <v>97</v>
      </c>
      <c r="C24" s="69" t="s">
        <v>90</v>
      </c>
      <c r="D24" s="34" t="s">
        <v>91</v>
      </c>
      <c r="E24" s="15" t="s">
        <v>49</v>
      </c>
      <c r="F24" s="40">
        <v>0.12</v>
      </c>
      <c r="G24" s="39">
        <v>100</v>
      </c>
      <c r="H24" s="15" t="s">
        <v>50</v>
      </c>
      <c r="I24" s="107"/>
      <c r="J24" s="107"/>
      <c r="K24" s="107"/>
      <c r="L24" s="111"/>
      <c r="M24" s="112"/>
      <c r="N24" s="70"/>
      <c r="O24" s="31">
        <f t="shared" ref="O24:O35" si="0">F24*(L24*60%+N24*40%)</f>
        <v>0</v>
      </c>
    </row>
    <row r="25" spans="2:21" s="2" customFormat="1" ht="24.75" customHeight="1" x14ac:dyDescent="0.35">
      <c r="B25" s="130"/>
      <c r="C25" s="103" t="s">
        <v>51</v>
      </c>
      <c r="D25" s="127" t="s">
        <v>92</v>
      </c>
      <c r="E25" s="15" t="s">
        <v>52</v>
      </c>
      <c r="F25" s="40">
        <v>2.4E-2</v>
      </c>
      <c r="G25" s="39">
        <v>100</v>
      </c>
      <c r="H25" s="15" t="s">
        <v>31</v>
      </c>
      <c r="I25" s="108"/>
      <c r="J25" s="109"/>
      <c r="K25" s="110"/>
      <c r="L25" s="111"/>
      <c r="M25" s="112"/>
      <c r="N25" s="70"/>
      <c r="O25" s="31">
        <f t="shared" si="0"/>
        <v>0</v>
      </c>
    </row>
    <row r="26" spans="2:21" s="2" customFormat="1" ht="24.75" customHeight="1" x14ac:dyDescent="0.35">
      <c r="B26" s="130"/>
      <c r="C26" s="103"/>
      <c r="D26" s="128"/>
      <c r="E26" s="15" t="s">
        <v>53</v>
      </c>
      <c r="F26" s="40">
        <v>1.6E-2</v>
      </c>
      <c r="G26" s="39">
        <v>100</v>
      </c>
      <c r="H26" s="15" t="s">
        <v>54</v>
      </c>
      <c r="I26" s="108"/>
      <c r="J26" s="109"/>
      <c r="K26" s="110"/>
      <c r="L26" s="111"/>
      <c r="M26" s="112"/>
      <c r="N26" s="70"/>
      <c r="O26" s="31">
        <f t="shared" si="0"/>
        <v>0</v>
      </c>
    </row>
    <row r="27" spans="2:21" s="2" customFormat="1" ht="24.75" customHeight="1" x14ac:dyDescent="0.35">
      <c r="B27" s="130"/>
      <c r="C27" s="103"/>
      <c r="D27" s="128"/>
      <c r="E27" s="15" t="s">
        <v>55</v>
      </c>
      <c r="F27" s="40">
        <v>1.6E-2</v>
      </c>
      <c r="G27" s="39">
        <v>100</v>
      </c>
      <c r="H27" s="15" t="s">
        <v>56</v>
      </c>
      <c r="I27" s="108"/>
      <c r="J27" s="109"/>
      <c r="K27" s="110"/>
      <c r="L27" s="111"/>
      <c r="M27" s="112"/>
      <c r="N27" s="70"/>
      <c r="O27" s="31">
        <f t="shared" si="0"/>
        <v>0</v>
      </c>
    </row>
    <row r="28" spans="2:21" s="2" customFormat="1" ht="24.75" customHeight="1" x14ac:dyDescent="0.35">
      <c r="B28" s="130"/>
      <c r="C28" s="103"/>
      <c r="D28" s="34" t="s">
        <v>93</v>
      </c>
      <c r="E28" s="15" t="s">
        <v>57</v>
      </c>
      <c r="F28" s="40">
        <v>4.0000000000000008E-2</v>
      </c>
      <c r="G28" s="39">
        <v>100</v>
      </c>
      <c r="H28" s="15" t="s">
        <v>88</v>
      </c>
      <c r="I28" s="108"/>
      <c r="J28" s="109"/>
      <c r="K28" s="110"/>
      <c r="L28" s="111"/>
      <c r="M28" s="112"/>
      <c r="N28" s="70"/>
      <c r="O28" s="31">
        <f t="shared" si="0"/>
        <v>0</v>
      </c>
    </row>
    <row r="29" spans="2:21" s="2" customFormat="1" ht="24.75" customHeight="1" x14ac:dyDescent="0.35">
      <c r="B29" s="130"/>
      <c r="C29" s="103"/>
      <c r="D29" s="34" t="s">
        <v>94</v>
      </c>
      <c r="E29" s="65" t="s">
        <v>58</v>
      </c>
      <c r="F29" s="40">
        <v>4.0000000000000008E-2</v>
      </c>
      <c r="G29" s="39">
        <v>100</v>
      </c>
      <c r="H29" s="15" t="s">
        <v>59</v>
      </c>
      <c r="I29" s="107"/>
      <c r="J29" s="107"/>
      <c r="K29" s="107"/>
      <c r="L29" s="111"/>
      <c r="M29" s="112"/>
      <c r="N29" s="70"/>
      <c r="O29" s="31">
        <f t="shared" si="0"/>
        <v>0</v>
      </c>
    </row>
    <row r="30" spans="2:21" s="2" customFormat="1" ht="24.75" customHeight="1" x14ac:dyDescent="0.35">
      <c r="B30" s="130"/>
      <c r="C30" s="103" t="s">
        <v>60</v>
      </c>
      <c r="D30" s="34" t="s">
        <v>95</v>
      </c>
      <c r="E30" s="15" t="s">
        <v>61</v>
      </c>
      <c r="F30" s="40">
        <v>4.0000000000000008E-2</v>
      </c>
      <c r="G30" s="39">
        <v>100</v>
      </c>
      <c r="H30" s="15" t="s">
        <v>62</v>
      </c>
      <c r="I30" s="107"/>
      <c r="J30" s="107"/>
      <c r="K30" s="107"/>
      <c r="L30" s="111"/>
      <c r="M30" s="112"/>
      <c r="N30" s="70"/>
      <c r="O30" s="31">
        <f t="shared" si="0"/>
        <v>0</v>
      </c>
    </row>
    <row r="31" spans="2:21" s="2" customFormat="1" ht="24.75" customHeight="1" thickBot="1" x14ac:dyDescent="0.4">
      <c r="B31" s="130"/>
      <c r="C31" s="103"/>
      <c r="D31" s="71" t="s">
        <v>96</v>
      </c>
      <c r="E31" s="71" t="s">
        <v>63</v>
      </c>
      <c r="F31" s="40">
        <v>4.0000000000000008E-2</v>
      </c>
      <c r="G31" s="72">
        <v>100</v>
      </c>
      <c r="H31" s="71" t="s">
        <v>64</v>
      </c>
      <c r="I31" s="113"/>
      <c r="J31" s="113"/>
      <c r="K31" s="113"/>
      <c r="L31" s="111"/>
      <c r="M31" s="112"/>
      <c r="N31" s="70"/>
      <c r="O31" s="31">
        <f t="shared" si="0"/>
        <v>0</v>
      </c>
      <c r="R31" s="101" t="s">
        <v>136</v>
      </c>
      <c r="S31" s="101"/>
      <c r="T31" s="101"/>
      <c r="U31" s="101"/>
    </row>
    <row r="32" spans="2:21" s="2" customFormat="1" ht="24.75" customHeight="1" x14ac:dyDescent="0.35">
      <c r="B32" s="130"/>
      <c r="C32" s="103" t="s">
        <v>65</v>
      </c>
      <c r="D32" s="34" t="s">
        <v>66</v>
      </c>
      <c r="E32" s="15" t="s">
        <v>67</v>
      </c>
      <c r="F32" s="40">
        <v>1.6E-2</v>
      </c>
      <c r="G32" s="39">
        <v>100</v>
      </c>
      <c r="H32" s="107" t="s">
        <v>68</v>
      </c>
      <c r="I32" s="107"/>
      <c r="J32" s="107"/>
      <c r="K32" s="107"/>
      <c r="L32" s="111"/>
      <c r="M32" s="112"/>
      <c r="N32" s="70"/>
      <c r="O32" s="31">
        <f t="shared" si="0"/>
        <v>0</v>
      </c>
      <c r="R32" s="98" t="s">
        <v>137</v>
      </c>
      <c r="S32" s="98" t="s">
        <v>138</v>
      </c>
      <c r="T32" s="98" t="s">
        <v>139</v>
      </c>
      <c r="U32" s="98" t="s">
        <v>140</v>
      </c>
    </row>
    <row r="33" spans="2:21" s="2" customFormat="1" ht="24.75" customHeight="1" x14ac:dyDescent="0.35">
      <c r="B33" s="130"/>
      <c r="C33" s="103"/>
      <c r="D33" s="34" t="s">
        <v>69</v>
      </c>
      <c r="E33" s="73" t="s">
        <v>70</v>
      </c>
      <c r="F33" s="40">
        <v>1.6E-2</v>
      </c>
      <c r="G33" s="39">
        <v>100</v>
      </c>
      <c r="H33" s="107"/>
      <c r="I33" s="107"/>
      <c r="J33" s="107"/>
      <c r="K33" s="107"/>
      <c r="L33" s="111"/>
      <c r="M33" s="112"/>
      <c r="N33" s="70"/>
      <c r="O33" s="31">
        <f t="shared" si="0"/>
        <v>0</v>
      </c>
      <c r="R33" s="99">
        <v>1</v>
      </c>
      <c r="S33" s="99" t="e">
        <f>O22</f>
        <v>#N/A</v>
      </c>
      <c r="T33" s="100">
        <f>SUMPRODUCT(F24:F35,L24:L35)*0.6</f>
        <v>0</v>
      </c>
      <c r="U33" s="100">
        <f>SUMPRODUCT(F24:F35,N24:N35)*0.4</f>
        <v>0</v>
      </c>
    </row>
    <row r="34" spans="2:21" s="2" customFormat="1" ht="24.75" customHeight="1" x14ac:dyDescent="0.35">
      <c r="B34" s="130"/>
      <c r="C34" s="103"/>
      <c r="D34" s="34" t="s">
        <v>71</v>
      </c>
      <c r="E34" s="65" t="s">
        <v>72</v>
      </c>
      <c r="F34" s="40">
        <v>1.6E-2</v>
      </c>
      <c r="G34" s="39">
        <v>100</v>
      </c>
      <c r="H34" s="107"/>
      <c r="I34" s="107"/>
      <c r="J34" s="107"/>
      <c r="K34" s="107"/>
      <c r="L34" s="111"/>
      <c r="M34" s="112"/>
      <c r="N34" s="70"/>
      <c r="O34" s="31">
        <f t="shared" si="0"/>
        <v>0</v>
      </c>
    </row>
    <row r="35" spans="2:21" s="2" customFormat="1" ht="24.75" customHeight="1" x14ac:dyDescent="0.35">
      <c r="B35" s="130"/>
      <c r="C35" s="103"/>
      <c r="D35" s="34" t="s">
        <v>73</v>
      </c>
      <c r="E35" s="65" t="s">
        <v>74</v>
      </c>
      <c r="F35" s="40">
        <v>1.6E-2</v>
      </c>
      <c r="G35" s="39">
        <v>100</v>
      </c>
      <c r="H35" s="107"/>
      <c r="I35" s="107"/>
      <c r="J35" s="107"/>
      <c r="K35" s="107"/>
      <c r="L35" s="111"/>
      <c r="M35" s="112"/>
      <c r="N35" s="70"/>
      <c r="O35" s="31">
        <f t="shared" si="0"/>
        <v>0</v>
      </c>
    </row>
    <row r="36" spans="2:21" s="2" customFormat="1" ht="30" customHeight="1" x14ac:dyDescent="0.35">
      <c r="B36" s="74"/>
      <c r="C36" s="103" t="s">
        <v>132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33">
        <f>SUM(O24:O35)</f>
        <v>0</v>
      </c>
    </row>
    <row r="37" spans="2:21" s="2" customFormat="1" x14ac:dyDescent="0.35">
      <c r="B37" s="97" t="s">
        <v>141</v>
      </c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2:21" ht="38.1" customHeight="1" x14ac:dyDescent="0.3">
      <c r="B38" s="114" t="s">
        <v>75</v>
      </c>
      <c r="C38" s="116" t="s">
        <v>25</v>
      </c>
      <c r="D38" s="116"/>
      <c r="E38" s="116" t="s">
        <v>76</v>
      </c>
      <c r="F38" s="116"/>
      <c r="G38" s="66" t="s">
        <v>77</v>
      </c>
      <c r="H38" s="116" t="s">
        <v>78</v>
      </c>
      <c r="I38" s="116"/>
      <c r="J38" s="116"/>
      <c r="K38" s="104" t="s">
        <v>79</v>
      </c>
      <c r="L38" s="104"/>
      <c r="M38" s="104"/>
      <c r="N38" s="67" t="s">
        <v>80</v>
      </c>
      <c r="O38" s="30" t="s">
        <v>3</v>
      </c>
    </row>
    <row r="39" spans="2:21" ht="30" customHeight="1" x14ac:dyDescent="0.3">
      <c r="B39" s="114"/>
      <c r="C39" s="106"/>
      <c r="D39" s="106"/>
      <c r="E39" s="117"/>
      <c r="F39" s="117"/>
      <c r="G39" s="18"/>
      <c r="H39" s="117"/>
      <c r="I39" s="117"/>
      <c r="J39" s="117"/>
      <c r="K39" s="105"/>
      <c r="L39" s="105"/>
      <c r="M39" s="105"/>
      <c r="N39" s="75"/>
      <c r="O39" s="35">
        <f>G39*(K39*60%+N39*40%)</f>
        <v>0</v>
      </c>
    </row>
    <row r="40" spans="2:21" ht="30" customHeight="1" x14ac:dyDescent="0.3">
      <c r="B40" s="114"/>
      <c r="C40" s="106"/>
      <c r="D40" s="106"/>
      <c r="E40" s="117"/>
      <c r="F40" s="117"/>
      <c r="G40" s="18"/>
      <c r="H40" s="117"/>
      <c r="I40" s="117"/>
      <c r="J40" s="117"/>
      <c r="K40" s="105"/>
      <c r="L40" s="105"/>
      <c r="M40" s="105"/>
      <c r="N40" s="75"/>
      <c r="O40" s="35">
        <f t="shared" ref="O40:O41" si="1">G40*(K40*60%+N40*40%)</f>
        <v>0</v>
      </c>
    </row>
    <row r="41" spans="2:21" ht="30" customHeight="1" x14ac:dyDescent="0.3">
      <c r="B41" s="114"/>
      <c r="C41" s="120"/>
      <c r="D41" s="120"/>
      <c r="E41" s="117"/>
      <c r="F41" s="117"/>
      <c r="G41" s="19"/>
      <c r="H41" s="117"/>
      <c r="I41" s="117"/>
      <c r="J41" s="117"/>
      <c r="K41" s="105"/>
      <c r="L41" s="105"/>
      <c r="M41" s="105"/>
      <c r="N41" s="75"/>
      <c r="O41" s="35">
        <f t="shared" si="1"/>
        <v>0</v>
      </c>
    </row>
    <row r="42" spans="2:21" ht="30" customHeight="1" x14ac:dyDescent="0.35">
      <c r="B42" s="114"/>
      <c r="C42" s="103" t="s">
        <v>81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36">
        <f>SUM(O39:O41)</f>
        <v>0</v>
      </c>
    </row>
    <row r="43" spans="2:21" ht="38.1" customHeight="1" x14ac:dyDescent="0.3">
      <c r="B43" s="114" t="s">
        <v>82</v>
      </c>
      <c r="C43" s="116" t="s">
        <v>83</v>
      </c>
      <c r="D43" s="116"/>
      <c r="E43" s="116" t="s">
        <v>84</v>
      </c>
      <c r="F43" s="116"/>
      <c r="G43" s="66" t="s">
        <v>77</v>
      </c>
      <c r="H43" s="116" t="s">
        <v>26</v>
      </c>
      <c r="I43" s="116"/>
      <c r="J43" s="116"/>
      <c r="K43" s="104" t="s">
        <v>85</v>
      </c>
      <c r="L43" s="104"/>
      <c r="M43" s="104"/>
      <c r="N43" s="67" t="s">
        <v>80</v>
      </c>
      <c r="O43" s="30" t="s">
        <v>3</v>
      </c>
    </row>
    <row r="44" spans="2:21" ht="30" customHeight="1" x14ac:dyDescent="0.3">
      <c r="B44" s="114"/>
      <c r="C44" s="120"/>
      <c r="D44" s="120"/>
      <c r="E44" s="117"/>
      <c r="F44" s="117"/>
      <c r="G44" s="19"/>
      <c r="H44" s="117"/>
      <c r="I44" s="117"/>
      <c r="J44" s="117"/>
      <c r="K44" s="105"/>
      <c r="L44" s="105"/>
      <c r="M44" s="105"/>
      <c r="N44" s="76"/>
      <c r="O44" s="37">
        <f>G44*(K44*60%+N44*40%)</f>
        <v>0</v>
      </c>
    </row>
    <row r="45" spans="2:21" ht="30" customHeight="1" x14ac:dyDescent="0.3">
      <c r="B45" s="114"/>
      <c r="C45" s="120"/>
      <c r="D45" s="120"/>
      <c r="E45" s="119"/>
      <c r="F45" s="119"/>
      <c r="G45" s="20"/>
      <c r="H45" s="118"/>
      <c r="I45" s="118"/>
      <c r="J45" s="118"/>
      <c r="K45" s="102"/>
      <c r="L45" s="102"/>
      <c r="M45" s="102"/>
      <c r="N45" s="68"/>
      <c r="O45" s="37">
        <f t="shared" ref="O45:O46" si="2">G45*(K45*60%+N45*40%)</f>
        <v>0</v>
      </c>
    </row>
    <row r="46" spans="2:21" ht="30" customHeight="1" x14ac:dyDescent="0.3">
      <c r="B46" s="114"/>
      <c r="C46" s="120"/>
      <c r="D46" s="120"/>
      <c r="E46" s="119"/>
      <c r="F46" s="119"/>
      <c r="G46" s="20"/>
      <c r="H46" s="119"/>
      <c r="I46" s="119"/>
      <c r="J46" s="119"/>
      <c r="K46" s="102"/>
      <c r="L46" s="102"/>
      <c r="M46" s="102"/>
      <c r="N46" s="68"/>
      <c r="O46" s="37">
        <f t="shared" si="2"/>
        <v>0</v>
      </c>
    </row>
    <row r="47" spans="2:21" ht="30" customHeight="1" thickBot="1" x14ac:dyDescent="0.4">
      <c r="B47" s="115"/>
      <c r="C47" s="121" t="s">
        <v>86</v>
      </c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38">
        <f>SUM(O44:O46)</f>
        <v>0</v>
      </c>
    </row>
  </sheetData>
  <mergeCells count="83">
    <mergeCell ref="L17:M17"/>
    <mergeCell ref="L18:M18"/>
    <mergeCell ref="L19:M19"/>
    <mergeCell ref="L20:M20"/>
    <mergeCell ref="L21:M21"/>
    <mergeCell ref="B24:B35"/>
    <mergeCell ref="C30:C31"/>
    <mergeCell ref="B2:O2"/>
    <mergeCell ref="B9:I9"/>
    <mergeCell ref="B10:I10"/>
    <mergeCell ref="B18:B21"/>
    <mergeCell ref="C22:N22"/>
    <mergeCell ref="C16:D16"/>
    <mergeCell ref="M16:N16"/>
    <mergeCell ref="L30:M30"/>
    <mergeCell ref="L31:M31"/>
    <mergeCell ref="L34:M34"/>
    <mergeCell ref="L35:M35"/>
    <mergeCell ref="L24:M24"/>
    <mergeCell ref="L25:M25"/>
    <mergeCell ref="L26:M26"/>
    <mergeCell ref="B38:B42"/>
    <mergeCell ref="E38:F38"/>
    <mergeCell ref="E41:F41"/>
    <mergeCell ref="H38:J38"/>
    <mergeCell ref="H41:J41"/>
    <mergeCell ref="H39:J39"/>
    <mergeCell ref="H40:J40"/>
    <mergeCell ref="C41:D41"/>
    <mergeCell ref="E39:F39"/>
    <mergeCell ref="E40:F40"/>
    <mergeCell ref="C42:N42"/>
    <mergeCell ref="C38:D38"/>
    <mergeCell ref="C18:C21"/>
    <mergeCell ref="L23:M23"/>
    <mergeCell ref="I23:K23"/>
    <mergeCell ref="C25:C29"/>
    <mergeCell ref="D25:D27"/>
    <mergeCell ref="I27:K27"/>
    <mergeCell ref="I29:K29"/>
    <mergeCell ref="L27:M27"/>
    <mergeCell ref="L28:M28"/>
    <mergeCell ref="L29:M29"/>
    <mergeCell ref="B43:B47"/>
    <mergeCell ref="E43:F43"/>
    <mergeCell ref="E44:F44"/>
    <mergeCell ref="H43:J43"/>
    <mergeCell ref="H44:J44"/>
    <mergeCell ref="H45:J45"/>
    <mergeCell ref="E45:F45"/>
    <mergeCell ref="E46:F46"/>
    <mergeCell ref="C45:D45"/>
    <mergeCell ref="C46:D46"/>
    <mergeCell ref="H46:J46"/>
    <mergeCell ref="C47:N47"/>
    <mergeCell ref="C43:D43"/>
    <mergeCell ref="C44:D44"/>
    <mergeCell ref="K43:M43"/>
    <mergeCell ref="K44:M44"/>
    <mergeCell ref="I30:K30"/>
    <mergeCell ref="C32:C35"/>
    <mergeCell ref="H32:H35"/>
    <mergeCell ref="I35:K35"/>
    <mergeCell ref="I24:K24"/>
    <mergeCell ref="I25:K25"/>
    <mergeCell ref="I26:K26"/>
    <mergeCell ref="I34:K34"/>
    <mergeCell ref="I28:K28"/>
    <mergeCell ref="I31:K31"/>
    <mergeCell ref="I32:K32"/>
    <mergeCell ref="I33:K33"/>
    <mergeCell ref="R31:U31"/>
    <mergeCell ref="K45:M45"/>
    <mergeCell ref="K46:M46"/>
    <mergeCell ref="C36:N36"/>
    <mergeCell ref="K38:M38"/>
    <mergeCell ref="K39:M39"/>
    <mergeCell ref="K40:M40"/>
    <mergeCell ref="K41:M41"/>
    <mergeCell ref="C39:D39"/>
    <mergeCell ref="C40:D40"/>
    <mergeCell ref="L32:M32"/>
    <mergeCell ref="L33:M33"/>
  </mergeCells>
  <phoneticPr fontId="2" type="noConversion"/>
  <conditionalFormatting sqref="S32:U32">
    <cfRule type="duplicateValues" dxfId="1" priority="2"/>
  </conditionalFormatting>
  <conditionalFormatting sqref="R32">
    <cfRule type="duplicateValues" dxfId="0" priority="1"/>
  </conditionalFormatting>
  <dataValidations count="1">
    <dataValidation type="list" allowBlank="1" showInputMessage="1" showErrorMessage="1" sqref="L16">
      <formula1>"A+,A,A-,B+,B,B-,C,"</formula1>
    </dataValidation>
  </dataValidations>
  <pageMargins left="0" right="0" top="0" bottom="0" header="0" footer="0"/>
  <pageSetup paperSize="9" scale="9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数据源!$B$3:$B$8</xm:f>
          </x14:formula1>
          <xm:sqref>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F2" sqref="F2"/>
    </sheetView>
  </sheetViews>
  <sheetFormatPr defaultRowHeight="17.25" x14ac:dyDescent="0.15"/>
  <cols>
    <col min="1" max="1" width="2.125" style="77" customWidth="1"/>
    <col min="2" max="6" width="11" style="77" customWidth="1"/>
    <col min="7" max="7" width="15.625" style="77" customWidth="1"/>
    <col min="8" max="8" width="15.875" style="77" customWidth="1"/>
    <col min="9" max="9" width="12.75" style="77" customWidth="1"/>
    <col min="10" max="10" width="11.25" style="77" customWidth="1"/>
    <col min="11" max="11" width="12.5" style="77" customWidth="1"/>
    <col min="12" max="12" width="11" style="77" customWidth="1"/>
    <col min="13" max="13" width="12.125" style="77" customWidth="1"/>
    <col min="14" max="14" width="13.125" style="77" customWidth="1"/>
    <col min="15" max="15" width="10.5" style="77" customWidth="1"/>
    <col min="16" max="16" width="14" style="77" customWidth="1"/>
    <col min="17" max="18" width="10.75" style="77" customWidth="1"/>
    <col min="19" max="19" width="14.875" style="77" customWidth="1"/>
    <col min="20" max="255" width="8.75" style="77"/>
    <col min="256" max="256" width="2.125" style="77" customWidth="1"/>
    <col min="257" max="257" width="4.625" style="77" customWidth="1"/>
    <col min="258" max="258" width="19.375" style="77" customWidth="1"/>
    <col min="259" max="263" width="15.625" style="77" customWidth="1"/>
    <col min="264" max="264" width="15.875" style="77" customWidth="1"/>
    <col min="265" max="265" width="12.75" style="77" customWidth="1"/>
    <col min="266" max="266" width="11.25" style="77" customWidth="1"/>
    <col min="267" max="267" width="12.5" style="77" customWidth="1"/>
    <col min="268" max="268" width="11" style="77" customWidth="1"/>
    <col min="269" max="269" width="12.125" style="77" customWidth="1"/>
    <col min="270" max="270" width="13.125" style="77" customWidth="1"/>
    <col min="271" max="271" width="10.5" style="77" customWidth="1"/>
    <col min="272" max="272" width="14" style="77" customWidth="1"/>
    <col min="273" max="274" width="10.75" style="77" customWidth="1"/>
    <col min="275" max="275" width="14.875" style="77" customWidth="1"/>
    <col min="276" max="511" width="8.75" style="77"/>
    <col min="512" max="512" width="2.125" style="77" customWidth="1"/>
    <col min="513" max="513" width="4.625" style="77" customWidth="1"/>
    <col min="514" max="514" width="19.375" style="77" customWidth="1"/>
    <col min="515" max="519" width="15.625" style="77" customWidth="1"/>
    <col min="520" max="520" width="15.875" style="77" customWidth="1"/>
    <col min="521" max="521" width="12.75" style="77" customWidth="1"/>
    <col min="522" max="522" width="11.25" style="77" customWidth="1"/>
    <col min="523" max="523" width="12.5" style="77" customWidth="1"/>
    <col min="524" max="524" width="11" style="77" customWidth="1"/>
    <col min="525" max="525" width="12.125" style="77" customWidth="1"/>
    <col min="526" max="526" width="13.125" style="77" customWidth="1"/>
    <col min="527" max="527" width="10.5" style="77" customWidth="1"/>
    <col min="528" max="528" width="14" style="77" customWidth="1"/>
    <col min="529" max="530" width="10.75" style="77" customWidth="1"/>
    <col min="531" max="531" width="14.875" style="77" customWidth="1"/>
    <col min="532" max="767" width="8.75" style="77"/>
    <col min="768" max="768" width="2.125" style="77" customWidth="1"/>
    <col min="769" max="769" width="4.625" style="77" customWidth="1"/>
    <col min="770" max="770" width="19.375" style="77" customWidth="1"/>
    <col min="771" max="775" width="15.625" style="77" customWidth="1"/>
    <col min="776" max="776" width="15.875" style="77" customWidth="1"/>
    <col min="777" max="777" width="12.75" style="77" customWidth="1"/>
    <col min="778" max="778" width="11.25" style="77" customWidth="1"/>
    <col min="779" max="779" width="12.5" style="77" customWidth="1"/>
    <col min="780" max="780" width="11" style="77" customWidth="1"/>
    <col min="781" max="781" width="12.125" style="77" customWidth="1"/>
    <col min="782" max="782" width="13.125" style="77" customWidth="1"/>
    <col min="783" max="783" width="10.5" style="77" customWidth="1"/>
    <col min="784" max="784" width="14" style="77" customWidth="1"/>
    <col min="785" max="786" width="10.75" style="77" customWidth="1"/>
    <col min="787" max="787" width="14.875" style="77" customWidth="1"/>
    <col min="788" max="1023" width="8.75" style="77"/>
    <col min="1024" max="1024" width="2.125" style="77" customWidth="1"/>
    <col min="1025" max="1025" width="4.625" style="77" customWidth="1"/>
    <col min="1026" max="1026" width="19.375" style="77" customWidth="1"/>
    <col min="1027" max="1031" width="15.625" style="77" customWidth="1"/>
    <col min="1032" max="1032" width="15.875" style="77" customWidth="1"/>
    <col min="1033" max="1033" width="12.75" style="77" customWidth="1"/>
    <col min="1034" max="1034" width="11.25" style="77" customWidth="1"/>
    <col min="1035" max="1035" width="12.5" style="77" customWidth="1"/>
    <col min="1036" max="1036" width="11" style="77" customWidth="1"/>
    <col min="1037" max="1037" width="12.125" style="77" customWidth="1"/>
    <col min="1038" max="1038" width="13.125" style="77" customWidth="1"/>
    <col min="1039" max="1039" width="10.5" style="77" customWidth="1"/>
    <col min="1040" max="1040" width="14" style="77" customWidth="1"/>
    <col min="1041" max="1042" width="10.75" style="77" customWidth="1"/>
    <col min="1043" max="1043" width="14.875" style="77" customWidth="1"/>
    <col min="1044" max="1279" width="8.75" style="77"/>
    <col min="1280" max="1280" width="2.125" style="77" customWidth="1"/>
    <col min="1281" max="1281" width="4.625" style="77" customWidth="1"/>
    <col min="1282" max="1282" width="19.375" style="77" customWidth="1"/>
    <col min="1283" max="1287" width="15.625" style="77" customWidth="1"/>
    <col min="1288" max="1288" width="15.875" style="77" customWidth="1"/>
    <col min="1289" max="1289" width="12.75" style="77" customWidth="1"/>
    <col min="1290" max="1290" width="11.25" style="77" customWidth="1"/>
    <col min="1291" max="1291" width="12.5" style="77" customWidth="1"/>
    <col min="1292" max="1292" width="11" style="77" customWidth="1"/>
    <col min="1293" max="1293" width="12.125" style="77" customWidth="1"/>
    <col min="1294" max="1294" width="13.125" style="77" customWidth="1"/>
    <col min="1295" max="1295" width="10.5" style="77" customWidth="1"/>
    <col min="1296" max="1296" width="14" style="77" customWidth="1"/>
    <col min="1297" max="1298" width="10.75" style="77" customWidth="1"/>
    <col min="1299" max="1299" width="14.875" style="77" customWidth="1"/>
    <col min="1300" max="1535" width="8.75" style="77"/>
    <col min="1536" max="1536" width="2.125" style="77" customWidth="1"/>
    <col min="1537" max="1537" width="4.625" style="77" customWidth="1"/>
    <col min="1538" max="1538" width="19.375" style="77" customWidth="1"/>
    <col min="1539" max="1543" width="15.625" style="77" customWidth="1"/>
    <col min="1544" max="1544" width="15.875" style="77" customWidth="1"/>
    <col min="1545" max="1545" width="12.75" style="77" customWidth="1"/>
    <col min="1546" max="1546" width="11.25" style="77" customWidth="1"/>
    <col min="1547" max="1547" width="12.5" style="77" customWidth="1"/>
    <col min="1548" max="1548" width="11" style="77" customWidth="1"/>
    <col min="1549" max="1549" width="12.125" style="77" customWidth="1"/>
    <col min="1550" max="1550" width="13.125" style="77" customWidth="1"/>
    <col min="1551" max="1551" width="10.5" style="77" customWidth="1"/>
    <col min="1552" max="1552" width="14" style="77" customWidth="1"/>
    <col min="1553" max="1554" width="10.75" style="77" customWidth="1"/>
    <col min="1555" max="1555" width="14.875" style="77" customWidth="1"/>
    <col min="1556" max="1791" width="8.75" style="77"/>
    <col min="1792" max="1792" width="2.125" style="77" customWidth="1"/>
    <col min="1793" max="1793" width="4.625" style="77" customWidth="1"/>
    <col min="1794" max="1794" width="19.375" style="77" customWidth="1"/>
    <col min="1795" max="1799" width="15.625" style="77" customWidth="1"/>
    <col min="1800" max="1800" width="15.875" style="77" customWidth="1"/>
    <col min="1801" max="1801" width="12.75" style="77" customWidth="1"/>
    <col min="1802" max="1802" width="11.25" style="77" customWidth="1"/>
    <col min="1803" max="1803" width="12.5" style="77" customWidth="1"/>
    <col min="1804" max="1804" width="11" style="77" customWidth="1"/>
    <col min="1805" max="1805" width="12.125" style="77" customWidth="1"/>
    <col min="1806" max="1806" width="13.125" style="77" customWidth="1"/>
    <col min="1807" max="1807" width="10.5" style="77" customWidth="1"/>
    <col min="1808" max="1808" width="14" style="77" customWidth="1"/>
    <col min="1809" max="1810" width="10.75" style="77" customWidth="1"/>
    <col min="1811" max="1811" width="14.875" style="77" customWidth="1"/>
    <col min="1812" max="2047" width="8.75" style="77"/>
    <col min="2048" max="2048" width="2.125" style="77" customWidth="1"/>
    <col min="2049" max="2049" width="4.625" style="77" customWidth="1"/>
    <col min="2050" max="2050" width="19.375" style="77" customWidth="1"/>
    <col min="2051" max="2055" width="15.625" style="77" customWidth="1"/>
    <col min="2056" max="2056" width="15.875" style="77" customWidth="1"/>
    <col min="2057" max="2057" width="12.75" style="77" customWidth="1"/>
    <col min="2058" max="2058" width="11.25" style="77" customWidth="1"/>
    <col min="2059" max="2059" width="12.5" style="77" customWidth="1"/>
    <col min="2060" max="2060" width="11" style="77" customWidth="1"/>
    <col min="2061" max="2061" width="12.125" style="77" customWidth="1"/>
    <col min="2062" max="2062" width="13.125" style="77" customWidth="1"/>
    <col min="2063" max="2063" width="10.5" style="77" customWidth="1"/>
    <col min="2064" max="2064" width="14" style="77" customWidth="1"/>
    <col min="2065" max="2066" width="10.75" style="77" customWidth="1"/>
    <col min="2067" max="2067" width="14.875" style="77" customWidth="1"/>
    <col min="2068" max="2303" width="8.75" style="77"/>
    <col min="2304" max="2304" width="2.125" style="77" customWidth="1"/>
    <col min="2305" max="2305" width="4.625" style="77" customWidth="1"/>
    <col min="2306" max="2306" width="19.375" style="77" customWidth="1"/>
    <col min="2307" max="2311" width="15.625" style="77" customWidth="1"/>
    <col min="2312" max="2312" width="15.875" style="77" customWidth="1"/>
    <col min="2313" max="2313" width="12.75" style="77" customWidth="1"/>
    <col min="2314" max="2314" width="11.25" style="77" customWidth="1"/>
    <col min="2315" max="2315" width="12.5" style="77" customWidth="1"/>
    <col min="2316" max="2316" width="11" style="77" customWidth="1"/>
    <col min="2317" max="2317" width="12.125" style="77" customWidth="1"/>
    <col min="2318" max="2318" width="13.125" style="77" customWidth="1"/>
    <col min="2319" max="2319" width="10.5" style="77" customWidth="1"/>
    <col min="2320" max="2320" width="14" style="77" customWidth="1"/>
    <col min="2321" max="2322" width="10.75" style="77" customWidth="1"/>
    <col min="2323" max="2323" width="14.875" style="77" customWidth="1"/>
    <col min="2324" max="2559" width="8.75" style="77"/>
    <col min="2560" max="2560" width="2.125" style="77" customWidth="1"/>
    <col min="2561" max="2561" width="4.625" style="77" customWidth="1"/>
    <col min="2562" max="2562" width="19.375" style="77" customWidth="1"/>
    <col min="2563" max="2567" width="15.625" style="77" customWidth="1"/>
    <col min="2568" max="2568" width="15.875" style="77" customWidth="1"/>
    <col min="2569" max="2569" width="12.75" style="77" customWidth="1"/>
    <col min="2570" max="2570" width="11.25" style="77" customWidth="1"/>
    <col min="2571" max="2571" width="12.5" style="77" customWidth="1"/>
    <col min="2572" max="2572" width="11" style="77" customWidth="1"/>
    <col min="2573" max="2573" width="12.125" style="77" customWidth="1"/>
    <col min="2574" max="2574" width="13.125" style="77" customWidth="1"/>
    <col min="2575" max="2575" width="10.5" style="77" customWidth="1"/>
    <col min="2576" max="2576" width="14" style="77" customWidth="1"/>
    <col min="2577" max="2578" width="10.75" style="77" customWidth="1"/>
    <col min="2579" max="2579" width="14.875" style="77" customWidth="1"/>
    <col min="2580" max="2815" width="8.75" style="77"/>
    <col min="2816" max="2816" width="2.125" style="77" customWidth="1"/>
    <col min="2817" max="2817" width="4.625" style="77" customWidth="1"/>
    <col min="2818" max="2818" width="19.375" style="77" customWidth="1"/>
    <col min="2819" max="2823" width="15.625" style="77" customWidth="1"/>
    <col min="2824" max="2824" width="15.875" style="77" customWidth="1"/>
    <col min="2825" max="2825" width="12.75" style="77" customWidth="1"/>
    <col min="2826" max="2826" width="11.25" style="77" customWidth="1"/>
    <col min="2827" max="2827" width="12.5" style="77" customWidth="1"/>
    <col min="2828" max="2828" width="11" style="77" customWidth="1"/>
    <col min="2829" max="2829" width="12.125" style="77" customWidth="1"/>
    <col min="2830" max="2830" width="13.125" style="77" customWidth="1"/>
    <col min="2831" max="2831" width="10.5" style="77" customWidth="1"/>
    <col min="2832" max="2832" width="14" style="77" customWidth="1"/>
    <col min="2833" max="2834" width="10.75" style="77" customWidth="1"/>
    <col min="2835" max="2835" width="14.875" style="77" customWidth="1"/>
    <col min="2836" max="3071" width="8.75" style="77"/>
    <col min="3072" max="3072" width="2.125" style="77" customWidth="1"/>
    <col min="3073" max="3073" width="4.625" style="77" customWidth="1"/>
    <col min="3074" max="3074" width="19.375" style="77" customWidth="1"/>
    <col min="3075" max="3079" width="15.625" style="77" customWidth="1"/>
    <col min="3080" max="3080" width="15.875" style="77" customWidth="1"/>
    <col min="3081" max="3081" width="12.75" style="77" customWidth="1"/>
    <col min="3082" max="3082" width="11.25" style="77" customWidth="1"/>
    <col min="3083" max="3083" width="12.5" style="77" customWidth="1"/>
    <col min="3084" max="3084" width="11" style="77" customWidth="1"/>
    <col min="3085" max="3085" width="12.125" style="77" customWidth="1"/>
    <col min="3086" max="3086" width="13.125" style="77" customWidth="1"/>
    <col min="3087" max="3087" width="10.5" style="77" customWidth="1"/>
    <col min="3088" max="3088" width="14" style="77" customWidth="1"/>
    <col min="3089" max="3090" width="10.75" style="77" customWidth="1"/>
    <col min="3091" max="3091" width="14.875" style="77" customWidth="1"/>
    <col min="3092" max="3327" width="8.75" style="77"/>
    <col min="3328" max="3328" width="2.125" style="77" customWidth="1"/>
    <col min="3329" max="3329" width="4.625" style="77" customWidth="1"/>
    <col min="3330" max="3330" width="19.375" style="77" customWidth="1"/>
    <col min="3331" max="3335" width="15.625" style="77" customWidth="1"/>
    <col min="3336" max="3336" width="15.875" style="77" customWidth="1"/>
    <col min="3337" max="3337" width="12.75" style="77" customWidth="1"/>
    <col min="3338" max="3338" width="11.25" style="77" customWidth="1"/>
    <col min="3339" max="3339" width="12.5" style="77" customWidth="1"/>
    <col min="3340" max="3340" width="11" style="77" customWidth="1"/>
    <col min="3341" max="3341" width="12.125" style="77" customWidth="1"/>
    <col min="3342" max="3342" width="13.125" style="77" customWidth="1"/>
    <col min="3343" max="3343" width="10.5" style="77" customWidth="1"/>
    <col min="3344" max="3344" width="14" style="77" customWidth="1"/>
    <col min="3345" max="3346" width="10.75" style="77" customWidth="1"/>
    <col min="3347" max="3347" width="14.875" style="77" customWidth="1"/>
    <col min="3348" max="3583" width="8.75" style="77"/>
    <col min="3584" max="3584" width="2.125" style="77" customWidth="1"/>
    <col min="3585" max="3585" width="4.625" style="77" customWidth="1"/>
    <col min="3586" max="3586" width="19.375" style="77" customWidth="1"/>
    <col min="3587" max="3591" width="15.625" style="77" customWidth="1"/>
    <col min="3592" max="3592" width="15.875" style="77" customWidth="1"/>
    <col min="3593" max="3593" width="12.75" style="77" customWidth="1"/>
    <col min="3594" max="3594" width="11.25" style="77" customWidth="1"/>
    <col min="3595" max="3595" width="12.5" style="77" customWidth="1"/>
    <col min="3596" max="3596" width="11" style="77" customWidth="1"/>
    <col min="3597" max="3597" width="12.125" style="77" customWidth="1"/>
    <col min="3598" max="3598" width="13.125" style="77" customWidth="1"/>
    <col min="3599" max="3599" width="10.5" style="77" customWidth="1"/>
    <col min="3600" max="3600" width="14" style="77" customWidth="1"/>
    <col min="3601" max="3602" width="10.75" style="77" customWidth="1"/>
    <col min="3603" max="3603" width="14.875" style="77" customWidth="1"/>
    <col min="3604" max="3839" width="8.75" style="77"/>
    <col min="3840" max="3840" width="2.125" style="77" customWidth="1"/>
    <col min="3841" max="3841" width="4.625" style="77" customWidth="1"/>
    <col min="3842" max="3842" width="19.375" style="77" customWidth="1"/>
    <col min="3843" max="3847" width="15.625" style="77" customWidth="1"/>
    <col min="3848" max="3848" width="15.875" style="77" customWidth="1"/>
    <col min="3849" max="3849" width="12.75" style="77" customWidth="1"/>
    <col min="3850" max="3850" width="11.25" style="77" customWidth="1"/>
    <col min="3851" max="3851" width="12.5" style="77" customWidth="1"/>
    <col min="3852" max="3852" width="11" style="77" customWidth="1"/>
    <col min="3853" max="3853" width="12.125" style="77" customWidth="1"/>
    <col min="3854" max="3854" width="13.125" style="77" customWidth="1"/>
    <col min="3855" max="3855" width="10.5" style="77" customWidth="1"/>
    <col min="3856" max="3856" width="14" style="77" customWidth="1"/>
    <col min="3857" max="3858" width="10.75" style="77" customWidth="1"/>
    <col min="3859" max="3859" width="14.875" style="77" customWidth="1"/>
    <col min="3860" max="4095" width="8.75" style="77"/>
    <col min="4096" max="4096" width="2.125" style="77" customWidth="1"/>
    <col min="4097" max="4097" width="4.625" style="77" customWidth="1"/>
    <col min="4098" max="4098" width="19.375" style="77" customWidth="1"/>
    <col min="4099" max="4103" width="15.625" style="77" customWidth="1"/>
    <col min="4104" max="4104" width="15.875" style="77" customWidth="1"/>
    <col min="4105" max="4105" width="12.75" style="77" customWidth="1"/>
    <col min="4106" max="4106" width="11.25" style="77" customWidth="1"/>
    <col min="4107" max="4107" width="12.5" style="77" customWidth="1"/>
    <col min="4108" max="4108" width="11" style="77" customWidth="1"/>
    <col min="4109" max="4109" width="12.125" style="77" customWidth="1"/>
    <col min="4110" max="4110" width="13.125" style="77" customWidth="1"/>
    <col min="4111" max="4111" width="10.5" style="77" customWidth="1"/>
    <col min="4112" max="4112" width="14" style="77" customWidth="1"/>
    <col min="4113" max="4114" width="10.75" style="77" customWidth="1"/>
    <col min="4115" max="4115" width="14.875" style="77" customWidth="1"/>
    <col min="4116" max="4351" width="8.75" style="77"/>
    <col min="4352" max="4352" width="2.125" style="77" customWidth="1"/>
    <col min="4353" max="4353" width="4.625" style="77" customWidth="1"/>
    <col min="4354" max="4354" width="19.375" style="77" customWidth="1"/>
    <col min="4355" max="4359" width="15.625" style="77" customWidth="1"/>
    <col min="4360" max="4360" width="15.875" style="77" customWidth="1"/>
    <col min="4361" max="4361" width="12.75" style="77" customWidth="1"/>
    <col min="4362" max="4362" width="11.25" style="77" customWidth="1"/>
    <col min="4363" max="4363" width="12.5" style="77" customWidth="1"/>
    <col min="4364" max="4364" width="11" style="77" customWidth="1"/>
    <col min="4365" max="4365" width="12.125" style="77" customWidth="1"/>
    <col min="4366" max="4366" width="13.125" style="77" customWidth="1"/>
    <col min="4367" max="4367" width="10.5" style="77" customWidth="1"/>
    <col min="4368" max="4368" width="14" style="77" customWidth="1"/>
    <col min="4369" max="4370" width="10.75" style="77" customWidth="1"/>
    <col min="4371" max="4371" width="14.875" style="77" customWidth="1"/>
    <col min="4372" max="4607" width="8.75" style="77"/>
    <col min="4608" max="4608" width="2.125" style="77" customWidth="1"/>
    <col min="4609" max="4609" width="4.625" style="77" customWidth="1"/>
    <col min="4610" max="4610" width="19.375" style="77" customWidth="1"/>
    <col min="4611" max="4615" width="15.625" style="77" customWidth="1"/>
    <col min="4616" max="4616" width="15.875" style="77" customWidth="1"/>
    <col min="4617" max="4617" width="12.75" style="77" customWidth="1"/>
    <col min="4618" max="4618" width="11.25" style="77" customWidth="1"/>
    <col min="4619" max="4619" width="12.5" style="77" customWidth="1"/>
    <col min="4620" max="4620" width="11" style="77" customWidth="1"/>
    <col min="4621" max="4621" width="12.125" style="77" customWidth="1"/>
    <col min="4622" max="4622" width="13.125" style="77" customWidth="1"/>
    <col min="4623" max="4623" width="10.5" style="77" customWidth="1"/>
    <col min="4624" max="4624" width="14" style="77" customWidth="1"/>
    <col min="4625" max="4626" width="10.75" style="77" customWidth="1"/>
    <col min="4627" max="4627" width="14.875" style="77" customWidth="1"/>
    <col min="4628" max="4863" width="8.75" style="77"/>
    <col min="4864" max="4864" width="2.125" style="77" customWidth="1"/>
    <col min="4865" max="4865" width="4.625" style="77" customWidth="1"/>
    <col min="4866" max="4866" width="19.375" style="77" customWidth="1"/>
    <col min="4867" max="4871" width="15.625" style="77" customWidth="1"/>
    <col min="4872" max="4872" width="15.875" style="77" customWidth="1"/>
    <col min="4873" max="4873" width="12.75" style="77" customWidth="1"/>
    <col min="4874" max="4874" width="11.25" style="77" customWidth="1"/>
    <col min="4875" max="4875" width="12.5" style="77" customWidth="1"/>
    <col min="4876" max="4876" width="11" style="77" customWidth="1"/>
    <col min="4877" max="4877" width="12.125" style="77" customWidth="1"/>
    <col min="4878" max="4878" width="13.125" style="77" customWidth="1"/>
    <col min="4879" max="4879" width="10.5" style="77" customWidth="1"/>
    <col min="4880" max="4880" width="14" style="77" customWidth="1"/>
    <col min="4881" max="4882" width="10.75" style="77" customWidth="1"/>
    <col min="4883" max="4883" width="14.875" style="77" customWidth="1"/>
    <col min="4884" max="5119" width="8.75" style="77"/>
    <col min="5120" max="5120" width="2.125" style="77" customWidth="1"/>
    <col min="5121" max="5121" width="4.625" style="77" customWidth="1"/>
    <col min="5122" max="5122" width="19.375" style="77" customWidth="1"/>
    <col min="5123" max="5127" width="15.625" style="77" customWidth="1"/>
    <col min="5128" max="5128" width="15.875" style="77" customWidth="1"/>
    <col min="5129" max="5129" width="12.75" style="77" customWidth="1"/>
    <col min="5130" max="5130" width="11.25" style="77" customWidth="1"/>
    <col min="5131" max="5131" width="12.5" style="77" customWidth="1"/>
    <col min="5132" max="5132" width="11" style="77" customWidth="1"/>
    <col min="5133" max="5133" width="12.125" style="77" customWidth="1"/>
    <col min="5134" max="5134" width="13.125" style="77" customWidth="1"/>
    <col min="5135" max="5135" width="10.5" style="77" customWidth="1"/>
    <col min="5136" max="5136" width="14" style="77" customWidth="1"/>
    <col min="5137" max="5138" width="10.75" style="77" customWidth="1"/>
    <col min="5139" max="5139" width="14.875" style="77" customWidth="1"/>
    <col min="5140" max="5375" width="8.75" style="77"/>
    <col min="5376" max="5376" width="2.125" style="77" customWidth="1"/>
    <col min="5377" max="5377" width="4.625" style="77" customWidth="1"/>
    <col min="5378" max="5378" width="19.375" style="77" customWidth="1"/>
    <col min="5379" max="5383" width="15.625" style="77" customWidth="1"/>
    <col min="5384" max="5384" width="15.875" style="77" customWidth="1"/>
    <col min="5385" max="5385" width="12.75" style="77" customWidth="1"/>
    <col min="5386" max="5386" width="11.25" style="77" customWidth="1"/>
    <col min="5387" max="5387" width="12.5" style="77" customWidth="1"/>
    <col min="5388" max="5388" width="11" style="77" customWidth="1"/>
    <col min="5389" max="5389" width="12.125" style="77" customWidth="1"/>
    <col min="5390" max="5390" width="13.125" style="77" customWidth="1"/>
    <col min="5391" max="5391" width="10.5" style="77" customWidth="1"/>
    <col min="5392" max="5392" width="14" style="77" customWidth="1"/>
    <col min="5393" max="5394" width="10.75" style="77" customWidth="1"/>
    <col min="5395" max="5395" width="14.875" style="77" customWidth="1"/>
    <col min="5396" max="5631" width="8.75" style="77"/>
    <col min="5632" max="5632" width="2.125" style="77" customWidth="1"/>
    <col min="5633" max="5633" width="4.625" style="77" customWidth="1"/>
    <col min="5634" max="5634" width="19.375" style="77" customWidth="1"/>
    <col min="5635" max="5639" width="15.625" style="77" customWidth="1"/>
    <col min="5640" max="5640" width="15.875" style="77" customWidth="1"/>
    <col min="5641" max="5641" width="12.75" style="77" customWidth="1"/>
    <col min="5642" max="5642" width="11.25" style="77" customWidth="1"/>
    <col min="5643" max="5643" width="12.5" style="77" customWidth="1"/>
    <col min="5644" max="5644" width="11" style="77" customWidth="1"/>
    <col min="5645" max="5645" width="12.125" style="77" customWidth="1"/>
    <col min="5646" max="5646" width="13.125" style="77" customWidth="1"/>
    <col min="5647" max="5647" width="10.5" style="77" customWidth="1"/>
    <col min="5648" max="5648" width="14" style="77" customWidth="1"/>
    <col min="5649" max="5650" width="10.75" style="77" customWidth="1"/>
    <col min="5651" max="5651" width="14.875" style="77" customWidth="1"/>
    <col min="5652" max="5887" width="8.75" style="77"/>
    <col min="5888" max="5888" width="2.125" style="77" customWidth="1"/>
    <col min="5889" max="5889" width="4.625" style="77" customWidth="1"/>
    <col min="5890" max="5890" width="19.375" style="77" customWidth="1"/>
    <col min="5891" max="5895" width="15.625" style="77" customWidth="1"/>
    <col min="5896" max="5896" width="15.875" style="77" customWidth="1"/>
    <col min="5897" max="5897" width="12.75" style="77" customWidth="1"/>
    <col min="5898" max="5898" width="11.25" style="77" customWidth="1"/>
    <col min="5899" max="5899" width="12.5" style="77" customWidth="1"/>
    <col min="5900" max="5900" width="11" style="77" customWidth="1"/>
    <col min="5901" max="5901" width="12.125" style="77" customWidth="1"/>
    <col min="5902" max="5902" width="13.125" style="77" customWidth="1"/>
    <col min="5903" max="5903" width="10.5" style="77" customWidth="1"/>
    <col min="5904" max="5904" width="14" style="77" customWidth="1"/>
    <col min="5905" max="5906" width="10.75" style="77" customWidth="1"/>
    <col min="5907" max="5907" width="14.875" style="77" customWidth="1"/>
    <col min="5908" max="6143" width="8.75" style="77"/>
    <col min="6144" max="6144" width="2.125" style="77" customWidth="1"/>
    <col min="6145" max="6145" width="4.625" style="77" customWidth="1"/>
    <col min="6146" max="6146" width="19.375" style="77" customWidth="1"/>
    <col min="6147" max="6151" width="15.625" style="77" customWidth="1"/>
    <col min="6152" max="6152" width="15.875" style="77" customWidth="1"/>
    <col min="6153" max="6153" width="12.75" style="77" customWidth="1"/>
    <col min="6154" max="6154" width="11.25" style="77" customWidth="1"/>
    <col min="6155" max="6155" width="12.5" style="77" customWidth="1"/>
    <col min="6156" max="6156" width="11" style="77" customWidth="1"/>
    <col min="6157" max="6157" width="12.125" style="77" customWidth="1"/>
    <col min="6158" max="6158" width="13.125" style="77" customWidth="1"/>
    <col min="6159" max="6159" width="10.5" style="77" customWidth="1"/>
    <col min="6160" max="6160" width="14" style="77" customWidth="1"/>
    <col min="6161" max="6162" width="10.75" style="77" customWidth="1"/>
    <col min="6163" max="6163" width="14.875" style="77" customWidth="1"/>
    <col min="6164" max="6399" width="8.75" style="77"/>
    <col min="6400" max="6400" width="2.125" style="77" customWidth="1"/>
    <col min="6401" max="6401" width="4.625" style="77" customWidth="1"/>
    <col min="6402" max="6402" width="19.375" style="77" customWidth="1"/>
    <col min="6403" max="6407" width="15.625" style="77" customWidth="1"/>
    <col min="6408" max="6408" width="15.875" style="77" customWidth="1"/>
    <col min="6409" max="6409" width="12.75" style="77" customWidth="1"/>
    <col min="6410" max="6410" width="11.25" style="77" customWidth="1"/>
    <col min="6411" max="6411" width="12.5" style="77" customWidth="1"/>
    <col min="6412" max="6412" width="11" style="77" customWidth="1"/>
    <col min="6413" max="6413" width="12.125" style="77" customWidth="1"/>
    <col min="6414" max="6414" width="13.125" style="77" customWidth="1"/>
    <col min="6415" max="6415" width="10.5" style="77" customWidth="1"/>
    <col min="6416" max="6416" width="14" style="77" customWidth="1"/>
    <col min="6417" max="6418" width="10.75" style="77" customWidth="1"/>
    <col min="6419" max="6419" width="14.875" style="77" customWidth="1"/>
    <col min="6420" max="6655" width="8.75" style="77"/>
    <col min="6656" max="6656" width="2.125" style="77" customWidth="1"/>
    <col min="6657" max="6657" width="4.625" style="77" customWidth="1"/>
    <col min="6658" max="6658" width="19.375" style="77" customWidth="1"/>
    <col min="6659" max="6663" width="15.625" style="77" customWidth="1"/>
    <col min="6664" max="6664" width="15.875" style="77" customWidth="1"/>
    <col min="6665" max="6665" width="12.75" style="77" customWidth="1"/>
    <col min="6666" max="6666" width="11.25" style="77" customWidth="1"/>
    <col min="6667" max="6667" width="12.5" style="77" customWidth="1"/>
    <col min="6668" max="6668" width="11" style="77" customWidth="1"/>
    <col min="6669" max="6669" width="12.125" style="77" customWidth="1"/>
    <col min="6670" max="6670" width="13.125" style="77" customWidth="1"/>
    <col min="6671" max="6671" width="10.5" style="77" customWidth="1"/>
    <col min="6672" max="6672" width="14" style="77" customWidth="1"/>
    <col min="6673" max="6674" width="10.75" style="77" customWidth="1"/>
    <col min="6675" max="6675" width="14.875" style="77" customWidth="1"/>
    <col min="6676" max="6911" width="8.75" style="77"/>
    <col min="6912" max="6912" width="2.125" style="77" customWidth="1"/>
    <col min="6913" max="6913" width="4.625" style="77" customWidth="1"/>
    <col min="6914" max="6914" width="19.375" style="77" customWidth="1"/>
    <col min="6915" max="6919" width="15.625" style="77" customWidth="1"/>
    <col min="6920" max="6920" width="15.875" style="77" customWidth="1"/>
    <col min="6921" max="6921" width="12.75" style="77" customWidth="1"/>
    <col min="6922" max="6922" width="11.25" style="77" customWidth="1"/>
    <col min="6923" max="6923" width="12.5" style="77" customWidth="1"/>
    <col min="6924" max="6924" width="11" style="77" customWidth="1"/>
    <col min="6925" max="6925" width="12.125" style="77" customWidth="1"/>
    <col min="6926" max="6926" width="13.125" style="77" customWidth="1"/>
    <col min="6927" max="6927" width="10.5" style="77" customWidth="1"/>
    <col min="6928" max="6928" width="14" style="77" customWidth="1"/>
    <col min="6929" max="6930" width="10.75" style="77" customWidth="1"/>
    <col min="6931" max="6931" width="14.875" style="77" customWidth="1"/>
    <col min="6932" max="7167" width="8.75" style="77"/>
    <col min="7168" max="7168" width="2.125" style="77" customWidth="1"/>
    <col min="7169" max="7169" width="4.625" style="77" customWidth="1"/>
    <col min="7170" max="7170" width="19.375" style="77" customWidth="1"/>
    <col min="7171" max="7175" width="15.625" style="77" customWidth="1"/>
    <col min="7176" max="7176" width="15.875" style="77" customWidth="1"/>
    <col min="7177" max="7177" width="12.75" style="77" customWidth="1"/>
    <col min="7178" max="7178" width="11.25" style="77" customWidth="1"/>
    <col min="7179" max="7179" width="12.5" style="77" customWidth="1"/>
    <col min="7180" max="7180" width="11" style="77" customWidth="1"/>
    <col min="7181" max="7181" width="12.125" style="77" customWidth="1"/>
    <col min="7182" max="7182" width="13.125" style="77" customWidth="1"/>
    <col min="7183" max="7183" width="10.5" style="77" customWidth="1"/>
    <col min="7184" max="7184" width="14" style="77" customWidth="1"/>
    <col min="7185" max="7186" width="10.75" style="77" customWidth="1"/>
    <col min="7187" max="7187" width="14.875" style="77" customWidth="1"/>
    <col min="7188" max="7423" width="8.75" style="77"/>
    <col min="7424" max="7424" width="2.125" style="77" customWidth="1"/>
    <col min="7425" max="7425" width="4.625" style="77" customWidth="1"/>
    <col min="7426" max="7426" width="19.375" style="77" customWidth="1"/>
    <col min="7427" max="7431" width="15.625" style="77" customWidth="1"/>
    <col min="7432" max="7432" width="15.875" style="77" customWidth="1"/>
    <col min="7433" max="7433" width="12.75" style="77" customWidth="1"/>
    <col min="7434" max="7434" width="11.25" style="77" customWidth="1"/>
    <col min="7435" max="7435" width="12.5" style="77" customWidth="1"/>
    <col min="7436" max="7436" width="11" style="77" customWidth="1"/>
    <col min="7437" max="7437" width="12.125" style="77" customWidth="1"/>
    <col min="7438" max="7438" width="13.125" style="77" customWidth="1"/>
    <col min="7439" max="7439" width="10.5" style="77" customWidth="1"/>
    <col min="7440" max="7440" width="14" style="77" customWidth="1"/>
    <col min="7441" max="7442" width="10.75" style="77" customWidth="1"/>
    <col min="7443" max="7443" width="14.875" style="77" customWidth="1"/>
    <col min="7444" max="7679" width="8.75" style="77"/>
    <col min="7680" max="7680" width="2.125" style="77" customWidth="1"/>
    <col min="7681" max="7681" width="4.625" style="77" customWidth="1"/>
    <col min="7682" max="7682" width="19.375" style="77" customWidth="1"/>
    <col min="7683" max="7687" width="15.625" style="77" customWidth="1"/>
    <col min="7688" max="7688" width="15.875" style="77" customWidth="1"/>
    <col min="7689" max="7689" width="12.75" style="77" customWidth="1"/>
    <col min="7690" max="7690" width="11.25" style="77" customWidth="1"/>
    <col min="7691" max="7691" width="12.5" style="77" customWidth="1"/>
    <col min="7692" max="7692" width="11" style="77" customWidth="1"/>
    <col min="7693" max="7693" width="12.125" style="77" customWidth="1"/>
    <col min="7694" max="7694" width="13.125" style="77" customWidth="1"/>
    <col min="7695" max="7695" width="10.5" style="77" customWidth="1"/>
    <col min="7696" max="7696" width="14" style="77" customWidth="1"/>
    <col min="7697" max="7698" width="10.75" style="77" customWidth="1"/>
    <col min="7699" max="7699" width="14.875" style="77" customWidth="1"/>
    <col min="7700" max="7935" width="8.75" style="77"/>
    <col min="7936" max="7936" width="2.125" style="77" customWidth="1"/>
    <col min="7937" max="7937" width="4.625" style="77" customWidth="1"/>
    <col min="7938" max="7938" width="19.375" style="77" customWidth="1"/>
    <col min="7939" max="7943" width="15.625" style="77" customWidth="1"/>
    <col min="7944" max="7944" width="15.875" style="77" customWidth="1"/>
    <col min="7945" max="7945" width="12.75" style="77" customWidth="1"/>
    <col min="7946" max="7946" width="11.25" style="77" customWidth="1"/>
    <col min="7947" max="7947" width="12.5" style="77" customWidth="1"/>
    <col min="7948" max="7948" width="11" style="77" customWidth="1"/>
    <col min="7949" max="7949" width="12.125" style="77" customWidth="1"/>
    <col min="7950" max="7950" width="13.125" style="77" customWidth="1"/>
    <col min="7951" max="7951" width="10.5" style="77" customWidth="1"/>
    <col min="7952" max="7952" width="14" style="77" customWidth="1"/>
    <col min="7953" max="7954" width="10.75" style="77" customWidth="1"/>
    <col min="7955" max="7955" width="14.875" style="77" customWidth="1"/>
    <col min="7956" max="8191" width="8.75" style="77"/>
    <col min="8192" max="8192" width="2.125" style="77" customWidth="1"/>
    <col min="8193" max="8193" width="4.625" style="77" customWidth="1"/>
    <col min="8194" max="8194" width="19.375" style="77" customWidth="1"/>
    <col min="8195" max="8199" width="15.625" style="77" customWidth="1"/>
    <col min="8200" max="8200" width="15.875" style="77" customWidth="1"/>
    <col min="8201" max="8201" width="12.75" style="77" customWidth="1"/>
    <col min="8202" max="8202" width="11.25" style="77" customWidth="1"/>
    <col min="8203" max="8203" width="12.5" style="77" customWidth="1"/>
    <col min="8204" max="8204" width="11" style="77" customWidth="1"/>
    <col min="8205" max="8205" width="12.125" style="77" customWidth="1"/>
    <col min="8206" max="8206" width="13.125" style="77" customWidth="1"/>
    <col min="8207" max="8207" width="10.5" style="77" customWidth="1"/>
    <col min="8208" max="8208" width="14" style="77" customWidth="1"/>
    <col min="8209" max="8210" width="10.75" style="77" customWidth="1"/>
    <col min="8211" max="8211" width="14.875" style="77" customWidth="1"/>
    <col min="8212" max="8447" width="8.75" style="77"/>
    <col min="8448" max="8448" width="2.125" style="77" customWidth="1"/>
    <col min="8449" max="8449" width="4.625" style="77" customWidth="1"/>
    <col min="8450" max="8450" width="19.375" style="77" customWidth="1"/>
    <col min="8451" max="8455" width="15.625" style="77" customWidth="1"/>
    <col min="8456" max="8456" width="15.875" style="77" customWidth="1"/>
    <col min="8457" max="8457" width="12.75" style="77" customWidth="1"/>
    <col min="8458" max="8458" width="11.25" style="77" customWidth="1"/>
    <col min="8459" max="8459" width="12.5" style="77" customWidth="1"/>
    <col min="8460" max="8460" width="11" style="77" customWidth="1"/>
    <col min="8461" max="8461" width="12.125" style="77" customWidth="1"/>
    <col min="8462" max="8462" width="13.125" style="77" customWidth="1"/>
    <col min="8463" max="8463" width="10.5" style="77" customWidth="1"/>
    <col min="8464" max="8464" width="14" style="77" customWidth="1"/>
    <col min="8465" max="8466" width="10.75" style="77" customWidth="1"/>
    <col min="8467" max="8467" width="14.875" style="77" customWidth="1"/>
    <col min="8468" max="8703" width="8.75" style="77"/>
    <col min="8704" max="8704" width="2.125" style="77" customWidth="1"/>
    <col min="8705" max="8705" width="4.625" style="77" customWidth="1"/>
    <col min="8706" max="8706" width="19.375" style="77" customWidth="1"/>
    <col min="8707" max="8711" width="15.625" style="77" customWidth="1"/>
    <col min="8712" max="8712" width="15.875" style="77" customWidth="1"/>
    <col min="8713" max="8713" width="12.75" style="77" customWidth="1"/>
    <col min="8714" max="8714" width="11.25" style="77" customWidth="1"/>
    <col min="8715" max="8715" width="12.5" style="77" customWidth="1"/>
    <col min="8716" max="8716" width="11" style="77" customWidth="1"/>
    <col min="8717" max="8717" width="12.125" style="77" customWidth="1"/>
    <col min="8718" max="8718" width="13.125" style="77" customWidth="1"/>
    <col min="8719" max="8719" width="10.5" style="77" customWidth="1"/>
    <col min="8720" max="8720" width="14" style="77" customWidth="1"/>
    <col min="8721" max="8722" width="10.75" style="77" customWidth="1"/>
    <col min="8723" max="8723" width="14.875" style="77" customWidth="1"/>
    <col min="8724" max="8959" width="8.75" style="77"/>
    <col min="8960" max="8960" width="2.125" style="77" customWidth="1"/>
    <col min="8961" max="8961" width="4.625" style="77" customWidth="1"/>
    <col min="8962" max="8962" width="19.375" style="77" customWidth="1"/>
    <col min="8963" max="8967" width="15.625" style="77" customWidth="1"/>
    <col min="8968" max="8968" width="15.875" style="77" customWidth="1"/>
    <col min="8969" max="8969" width="12.75" style="77" customWidth="1"/>
    <col min="8970" max="8970" width="11.25" style="77" customWidth="1"/>
    <col min="8971" max="8971" width="12.5" style="77" customWidth="1"/>
    <col min="8972" max="8972" width="11" style="77" customWidth="1"/>
    <col min="8973" max="8973" width="12.125" style="77" customWidth="1"/>
    <col min="8974" max="8974" width="13.125" style="77" customWidth="1"/>
    <col min="8975" max="8975" width="10.5" style="77" customWidth="1"/>
    <col min="8976" max="8976" width="14" style="77" customWidth="1"/>
    <col min="8977" max="8978" width="10.75" style="77" customWidth="1"/>
    <col min="8979" max="8979" width="14.875" style="77" customWidth="1"/>
    <col min="8980" max="9215" width="8.75" style="77"/>
    <col min="9216" max="9216" width="2.125" style="77" customWidth="1"/>
    <col min="9217" max="9217" width="4.625" style="77" customWidth="1"/>
    <col min="9218" max="9218" width="19.375" style="77" customWidth="1"/>
    <col min="9219" max="9223" width="15.625" style="77" customWidth="1"/>
    <col min="9224" max="9224" width="15.875" style="77" customWidth="1"/>
    <col min="9225" max="9225" width="12.75" style="77" customWidth="1"/>
    <col min="9226" max="9226" width="11.25" style="77" customWidth="1"/>
    <col min="9227" max="9227" width="12.5" style="77" customWidth="1"/>
    <col min="9228" max="9228" width="11" style="77" customWidth="1"/>
    <col min="9229" max="9229" width="12.125" style="77" customWidth="1"/>
    <col min="9230" max="9230" width="13.125" style="77" customWidth="1"/>
    <col min="9231" max="9231" width="10.5" style="77" customWidth="1"/>
    <col min="9232" max="9232" width="14" style="77" customWidth="1"/>
    <col min="9233" max="9234" width="10.75" style="77" customWidth="1"/>
    <col min="9235" max="9235" width="14.875" style="77" customWidth="1"/>
    <col min="9236" max="9471" width="8.75" style="77"/>
    <col min="9472" max="9472" width="2.125" style="77" customWidth="1"/>
    <col min="9473" max="9473" width="4.625" style="77" customWidth="1"/>
    <col min="9474" max="9474" width="19.375" style="77" customWidth="1"/>
    <col min="9475" max="9479" width="15.625" style="77" customWidth="1"/>
    <col min="9480" max="9480" width="15.875" style="77" customWidth="1"/>
    <col min="9481" max="9481" width="12.75" style="77" customWidth="1"/>
    <col min="9482" max="9482" width="11.25" style="77" customWidth="1"/>
    <col min="9483" max="9483" width="12.5" style="77" customWidth="1"/>
    <col min="9484" max="9484" width="11" style="77" customWidth="1"/>
    <col min="9485" max="9485" width="12.125" style="77" customWidth="1"/>
    <col min="9486" max="9486" width="13.125" style="77" customWidth="1"/>
    <col min="9487" max="9487" width="10.5" style="77" customWidth="1"/>
    <col min="9488" max="9488" width="14" style="77" customWidth="1"/>
    <col min="9489" max="9490" width="10.75" style="77" customWidth="1"/>
    <col min="9491" max="9491" width="14.875" style="77" customWidth="1"/>
    <col min="9492" max="9727" width="8.75" style="77"/>
    <col min="9728" max="9728" width="2.125" style="77" customWidth="1"/>
    <col min="9729" max="9729" width="4.625" style="77" customWidth="1"/>
    <col min="9730" max="9730" width="19.375" style="77" customWidth="1"/>
    <col min="9731" max="9735" width="15.625" style="77" customWidth="1"/>
    <col min="9736" max="9736" width="15.875" style="77" customWidth="1"/>
    <col min="9737" max="9737" width="12.75" style="77" customWidth="1"/>
    <col min="9738" max="9738" width="11.25" style="77" customWidth="1"/>
    <col min="9739" max="9739" width="12.5" style="77" customWidth="1"/>
    <col min="9740" max="9740" width="11" style="77" customWidth="1"/>
    <col min="9741" max="9741" width="12.125" style="77" customWidth="1"/>
    <col min="9742" max="9742" width="13.125" style="77" customWidth="1"/>
    <col min="9743" max="9743" width="10.5" style="77" customWidth="1"/>
    <col min="9744" max="9744" width="14" style="77" customWidth="1"/>
    <col min="9745" max="9746" width="10.75" style="77" customWidth="1"/>
    <col min="9747" max="9747" width="14.875" style="77" customWidth="1"/>
    <col min="9748" max="9983" width="8.75" style="77"/>
    <col min="9984" max="9984" width="2.125" style="77" customWidth="1"/>
    <col min="9985" max="9985" width="4.625" style="77" customWidth="1"/>
    <col min="9986" max="9986" width="19.375" style="77" customWidth="1"/>
    <col min="9987" max="9991" width="15.625" style="77" customWidth="1"/>
    <col min="9992" max="9992" width="15.875" style="77" customWidth="1"/>
    <col min="9993" max="9993" width="12.75" style="77" customWidth="1"/>
    <col min="9994" max="9994" width="11.25" style="77" customWidth="1"/>
    <col min="9995" max="9995" width="12.5" style="77" customWidth="1"/>
    <col min="9996" max="9996" width="11" style="77" customWidth="1"/>
    <col min="9997" max="9997" width="12.125" style="77" customWidth="1"/>
    <col min="9998" max="9998" width="13.125" style="77" customWidth="1"/>
    <col min="9999" max="9999" width="10.5" style="77" customWidth="1"/>
    <col min="10000" max="10000" width="14" style="77" customWidth="1"/>
    <col min="10001" max="10002" width="10.75" style="77" customWidth="1"/>
    <col min="10003" max="10003" width="14.875" style="77" customWidth="1"/>
    <col min="10004" max="10239" width="8.75" style="77"/>
    <col min="10240" max="10240" width="2.125" style="77" customWidth="1"/>
    <col min="10241" max="10241" width="4.625" style="77" customWidth="1"/>
    <col min="10242" max="10242" width="19.375" style="77" customWidth="1"/>
    <col min="10243" max="10247" width="15.625" style="77" customWidth="1"/>
    <col min="10248" max="10248" width="15.875" style="77" customWidth="1"/>
    <col min="10249" max="10249" width="12.75" style="77" customWidth="1"/>
    <col min="10250" max="10250" width="11.25" style="77" customWidth="1"/>
    <col min="10251" max="10251" width="12.5" style="77" customWidth="1"/>
    <col min="10252" max="10252" width="11" style="77" customWidth="1"/>
    <col min="10253" max="10253" width="12.125" style="77" customWidth="1"/>
    <col min="10254" max="10254" width="13.125" style="77" customWidth="1"/>
    <col min="10255" max="10255" width="10.5" style="77" customWidth="1"/>
    <col min="10256" max="10256" width="14" style="77" customWidth="1"/>
    <col min="10257" max="10258" width="10.75" style="77" customWidth="1"/>
    <col min="10259" max="10259" width="14.875" style="77" customWidth="1"/>
    <col min="10260" max="10495" width="8.75" style="77"/>
    <col min="10496" max="10496" width="2.125" style="77" customWidth="1"/>
    <col min="10497" max="10497" width="4.625" style="77" customWidth="1"/>
    <col min="10498" max="10498" width="19.375" style="77" customWidth="1"/>
    <col min="10499" max="10503" width="15.625" style="77" customWidth="1"/>
    <col min="10504" max="10504" width="15.875" style="77" customWidth="1"/>
    <col min="10505" max="10505" width="12.75" style="77" customWidth="1"/>
    <col min="10506" max="10506" width="11.25" style="77" customWidth="1"/>
    <col min="10507" max="10507" width="12.5" style="77" customWidth="1"/>
    <col min="10508" max="10508" width="11" style="77" customWidth="1"/>
    <col min="10509" max="10509" width="12.125" style="77" customWidth="1"/>
    <col min="10510" max="10510" width="13.125" style="77" customWidth="1"/>
    <col min="10511" max="10511" width="10.5" style="77" customWidth="1"/>
    <col min="10512" max="10512" width="14" style="77" customWidth="1"/>
    <col min="10513" max="10514" width="10.75" style="77" customWidth="1"/>
    <col min="10515" max="10515" width="14.875" style="77" customWidth="1"/>
    <col min="10516" max="10751" width="8.75" style="77"/>
    <col min="10752" max="10752" width="2.125" style="77" customWidth="1"/>
    <col min="10753" max="10753" width="4.625" style="77" customWidth="1"/>
    <col min="10754" max="10754" width="19.375" style="77" customWidth="1"/>
    <col min="10755" max="10759" width="15.625" style="77" customWidth="1"/>
    <col min="10760" max="10760" width="15.875" style="77" customWidth="1"/>
    <col min="10761" max="10761" width="12.75" style="77" customWidth="1"/>
    <col min="10762" max="10762" width="11.25" style="77" customWidth="1"/>
    <col min="10763" max="10763" width="12.5" style="77" customWidth="1"/>
    <col min="10764" max="10764" width="11" style="77" customWidth="1"/>
    <col min="10765" max="10765" width="12.125" style="77" customWidth="1"/>
    <col min="10766" max="10766" width="13.125" style="77" customWidth="1"/>
    <col min="10767" max="10767" width="10.5" style="77" customWidth="1"/>
    <col min="10768" max="10768" width="14" style="77" customWidth="1"/>
    <col min="10769" max="10770" width="10.75" style="77" customWidth="1"/>
    <col min="10771" max="10771" width="14.875" style="77" customWidth="1"/>
    <col min="10772" max="11007" width="8.75" style="77"/>
    <col min="11008" max="11008" width="2.125" style="77" customWidth="1"/>
    <col min="11009" max="11009" width="4.625" style="77" customWidth="1"/>
    <col min="11010" max="11010" width="19.375" style="77" customWidth="1"/>
    <col min="11011" max="11015" width="15.625" style="77" customWidth="1"/>
    <col min="11016" max="11016" width="15.875" style="77" customWidth="1"/>
    <col min="11017" max="11017" width="12.75" style="77" customWidth="1"/>
    <col min="11018" max="11018" width="11.25" style="77" customWidth="1"/>
    <col min="11019" max="11019" width="12.5" style="77" customWidth="1"/>
    <col min="11020" max="11020" width="11" style="77" customWidth="1"/>
    <col min="11021" max="11021" width="12.125" style="77" customWidth="1"/>
    <col min="11022" max="11022" width="13.125" style="77" customWidth="1"/>
    <col min="11023" max="11023" width="10.5" style="77" customWidth="1"/>
    <col min="11024" max="11024" width="14" style="77" customWidth="1"/>
    <col min="11025" max="11026" width="10.75" style="77" customWidth="1"/>
    <col min="11027" max="11027" width="14.875" style="77" customWidth="1"/>
    <col min="11028" max="11263" width="8.75" style="77"/>
    <col min="11264" max="11264" width="2.125" style="77" customWidth="1"/>
    <col min="11265" max="11265" width="4.625" style="77" customWidth="1"/>
    <col min="11266" max="11266" width="19.375" style="77" customWidth="1"/>
    <col min="11267" max="11271" width="15.625" style="77" customWidth="1"/>
    <col min="11272" max="11272" width="15.875" style="77" customWidth="1"/>
    <col min="11273" max="11273" width="12.75" style="77" customWidth="1"/>
    <col min="11274" max="11274" width="11.25" style="77" customWidth="1"/>
    <col min="11275" max="11275" width="12.5" style="77" customWidth="1"/>
    <col min="11276" max="11276" width="11" style="77" customWidth="1"/>
    <col min="11277" max="11277" width="12.125" style="77" customWidth="1"/>
    <col min="11278" max="11278" width="13.125" style="77" customWidth="1"/>
    <col min="11279" max="11279" width="10.5" style="77" customWidth="1"/>
    <col min="11280" max="11280" width="14" style="77" customWidth="1"/>
    <col min="11281" max="11282" width="10.75" style="77" customWidth="1"/>
    <col min="11283" max="11283" width="14.875" style="77" customWidth="1"/>
    <col min="11284" max="11519" width="8.75" style="77"/>
    <col min="11520" max="11520" width="2.125" style="77" customWidth="1"/>
    <col min="11521" max="11521" width="4.625" style="77" customWidth="1"/>
    <col min="11522" max="11522" width="19.375" style="77" customWidth="1"/>
    <col min="11523" max="11527" width="15.625" style="77" customWidth="1"/>
    <col min="11528" max="11528" width="15.875" style="77" customWidth="1"/>
    <col min="11529" max="11529" width="12.75" style="77" customWidth="1"/>
    <col min="11530" max="11530" width="11.25" style="77" customWidth="1"/>
    <col min="11531" max="11531" width="12.5" style="77" customWidth="1"/>
    <col min="11532" max="11532" width="11" style="77" customWidth="1"/>
    <col min="11533" max="11533" width="12.125" style="77" customWidth="1"/>
    <col min="11534" max="11534" width="13.125" style="77" customWidth="1"/>
    <col min="11535" max="11535" width="10.5" style="77" customWidth="1"/>
    <col min="11536" max="11536" width="14" style="77" customWidth="1"/>
    <col min="11537" max="11538" width="10.75" style="77" customWidth="1"/>
    <col min="11539" max="11539" width="14.875" style="77" customWidth="1"/>
    <col min="11540" max="11775" width="8.75" style="77"/>
    <col min="11776" max="11776" width="2.125" style="77" customWidth="1"/>
    <col min="11777" max="11777" width="4.625" style="77" customWidth="1"/>
    <col min="11778" max="11778" width="19.375" style="77" customWidth="1"/>
    <col min="11779" max="11783" width="15.625" style="77" customWidth="1"/>
    <col min="11784" max="11784" width="15.875" style="77" customWidth="1"/>
    <col min="11785" max="11785" width="12.75" style="77" customWidth="1"/>
    <col min="11786" max="11786" width="11.25" style="77" customWidth="1"/>
    <col min="11787" max="11787" width="12.5" style="77" customWidth="1"/>
    <col min="11788" max="11788" width="11" style="77" customWidth="1"/>
    <col min="11789" max="11789" width="12.125" style="77" customWidth="1"/>
    <col min="11790" max="11790" width="13.125" style="77" customWidth="1"/>
    <col min="11791" max="11791" width="10.5" style="77" customWidth="1"/>
    <col min="11792" max="11792" width="14" style="77" customWidth="1"/>
    <col min="11793" max="11794" width="10.75" style="77" customWidth="1"/>
    <col min="11795" max="11795" width="14.875" style="77" customWidth="1"/>
    <col min="11796" max="12031" width="8.75" style="77"/>
    <col min="12032" max="12032" width="2.125" style="77" customWidth="1"/>
    <col min="12033" max="12033" width="4.625" style="77" customWidth="1"/>
    <col min="12034" max="12034" width="19.375" style="77" customWidth="1"/>
    <col min="12035" max="12039" width="15.625" style="77" customWidth="1"/>
    <col min="12040" max="12040" width="15.875" style="77" customWidth="1"/>
    <col min="12041" max="12041" width="12.75" style="77" customWidth="1"/>
    <col min="12042" max="12042" width="11.25" style="77" customWidth="1"/>
    <col min="12043" max="12043" width="12.5" style="77" customWidth="1"/>
    <col min="12044" max="12044" width="11" style="77" customWidth="1"/>
    <col min="12045" max="12045" width="12.125" style="77" customWidth="1"/>
    <col min="12046" max="12046" width="13.125" style="77" customWidth="1"/>
    <col min="12047" max="12047" width="10.5" style="77" customWidth="1"/>
    <col min="12048" max="12048" width="14" style="77" customWidth="1"/>
    <col min="12049" max="12050" width="10.75" style="77" customWidth="1"/>
    <col min="12051" max="12051" width="14.875" style="77" customWidth="1"/>
    <col min="12052" max="12287" width="8.75" style="77"/>
    <col min="12288" max="12288" width="2.125" style="77" customWidth="1"/>
    <col min="12289" max="12289" width="4.625" style="77" customWidth="1"/>
    <col min="12290" max="12290" width="19.375" style="77" customWidth="1"/>
    <col min="12291" max="12295" width="15.625" style="77" customWidth="1"/>
    <col min="12296" max="12296" width="15.875" style="77" customWidth="1"/>
    <col min="12297" max="12297" width="12.75" style="77" customWidth="1"/>
    <col min="12298" max="12298" width="11.25" style="77" customWidth="1"/>
    <col min="12299" max="12299" width="12.5" style="77" customWidth="1"/>
    <col min="12300" max="12300" width="11" style="77" customWidth="1"/>
    <col min="12301" max="12301" width="12.125" style="77" customWidth="1"/>
    <col min="12302" max="12302" width="13.125" style="77" customWidth="1"/>
    <col min="12303" max="12303" width="10.5" style="77" customWidth="1"/>
    <col min="12304" max="12304" width="14" style="77" customWidth="1"/>
    <col min="12305" max="12306" width="10.75" style="77" customWidth="1"/>
    <col min="12307" max="12307" width="14.875" style="77" customWidth="1"/>
    <col min="12308" max="12543" width="8.75" style="77"/>
    <col min="12544" max="12544" width="2.125" style="77" customWidth="1"/>
    <col min="12545" max="12545" width="4.625" style="77" customWidth="1"/>
    <col min="12546" max="12546" width="19.375" style="77" customWidth="1"/>
    <col min="12547" max="12551" width="15.625" style="77" customWidth="1"/>
    <col min="12552" max="12552" width="15.875" style="77" customWidth="1"/>
    <col min="12553" max="12553" width="12.75" style="77" customWidth="1"/>
    <col min="12554" max="12554" width="11.25" style="77" customWidth="1"/>
    <col min="12555" max="12555" width="12.5" style="77" customWidth="1"/>
    <col min="12556" max="12556" width="11" style="77" customWidth="1"/>
    <col min="12557" max="12557" width="12.125" style="77" customWidth="1"/>
    <col min="12558" max="12558" width="13.125" style="77" customWidth="1"/>
    <col min="12559" max="12559" width="10.5" style="77" customWidth="1"/>
    <col min="12560" max="12560" width="14" style="77" customWidth="1"/>
    <col min="12561" max="12562" width="10.75" style="77" customWidth="1"/>
    <col min="12563" max="12563" width="14.875" style="77" customWidth="1"/>
    <col min="12564" max="12799" width="8.75" style="77"/>
    <col min="12800" max="12800" width="2.125" style="77" customWidth="1"/>
    <col min="12801" max="12801" width="4.625" style="77" customWidth="1"/>
    <col min="12802" max="12802" width="19.375" style="77" customWidth="1"/>
    <col min="12803" max="12807" width="15.625" style="77" customWidth="1"/>
    <col min="12808" max="12808" width="15.875" style="77" customWidth="1"/>
    <col min="12809" max="12809" width="12.75" style="77" customWidth="1"/>
    <col min="12810" max="12810" width="11.25" style="77" customWidth="1"/>
    <col min="12811" max="12811" width="12.5" style="77" customWidth="1"/>
    <col min="12812" max="12812" width="11" style="77" customWidth="1"/>
    <col min="12813" max="12813" width="12.125" style="77" customWidth="1"/>
    <col min="12814" max="12814" width="13.125" style="77" customWidth="1"/>
    <col min="12815" max="12815" width="10.5" style="77" customWidth="1"/>
    <col min="12816" max="12816" width="14" style="77" customWidth="1"/>
    <col min="12817" max="12818" width="10.75" style="77" customWidth="1"/>
    <col min="12819" max="12819" width="14.875" style="77" customWidth="1"/>
    <col min="12820" max="13055" width="8.75" style="77"/>
    <col min="13056" max="13056" width="2.125" style="77" customWidth="1"/>
    <col min="13057" max="13057" width="4.625" style="77" customWidth="1"/>
    <col min="13058" max="13058" width="19.375" style="77" customWidth="1"/>
    <col min="13059" max="13063" width="15.625" style="77" customWidth="1"/>
    <col min="13064" max="13064" width="15.875" style="77" customWidth="1"/>
    <col min="13065" max="13065" width="12.75" style="77" customWidth="1"/>
    <col min="13066" max="13066" width="11.25" style="77" customWidth="1"/>
    <col min="13067" max="13067" width="12.5" style="77" customWidth="1"/>
    <col min="13068" max="13068" width="11" style="77" customWidth="1"/>
    <col min="13069" max="13069" width="12.125" style="77" customWidth="1"/>
    <col min="13070" max="13070" width="13.125" style="77" customWidth="1"/>
    <col min="13071" max="13071" width="10.5" style="77" customWidth="1"/>
    <col min="13072" max="13072" width="14" style="77" customWidth="1"/>
    <col min="13073" max="13074" width="10.75" style="77" customWidth="1"/>
    <col min="13075" max="13075" width="14.875" style="77" customWidth="1"/>
    <col min="13076" max="13311" width="8.75" style="77"/>
    <col min="13312" max="13312" width="2.125" style="77" customWidth="1"/>
    <col min="13313" max="13313" width="4.625" style="77" customWidth="1"/>
    <col min="13314" max="13314" width="19.375" style="77" customWidth="1"/>
    <col min="13315" max="13319" width="15.625" style="77" customWidth="1"/>
    <col min="13320" max="13320" width="15.875" style="77" customWidth="1"/>
    <col min="13321" max="13321" width="12.75" style="77" customWidth="1"/>
    <col min="13322" max="13322" width="11.25" style="77" customWidth="1"/>
    <col min="13323" max="13323" width="12.5" style="77" customWidth="1"/>
    <col min="13324" max="13324" width="11" style="77" customWidth="1"/>
    <col min="13325" max="13325" width="12.125" style="77" customWidth="1"/>
    <col min="13326" max="13326" width="13.125" style="77" customWidth="1"/>
    <col min="13327" max="13327" width="10.5" style="77" customWidth="1"/>
    <col min="13328" max="13328" width="14" style="77" customWidth="1"/>
    <col min="13329" max="13330" width="10.75" style="77" customWidth="1"/>
    <col min="13331" max="13331" width="14.875" style="77" customWidth="1"/>
    <col min="13332" max="13567" width="8.75" style="77"/>
    <col min="13568" max="13568" width="2.125" style="77" customWidth="1"/>
    <col min="13569" max="13569" width="4.625" style="77" customWidth="1"/>
    <col min="13570" max="13570" width="19.375" style="77" customWidth="1"/>
    <col min="13571" max="13575" width="15.625" style="77" customWidth="1"/>
    <col min="13576" max="13576" width="15.875" style="77" customWidth="1"/>
    <col min="13577" max="13577" width="12.75" style="77" customWidth="1"/>
    <col min="13578" max="13578" width="11.25" style="77" customWidth="1"/>
    <col min="13579" max="13579" width="12.5" style="77" customWidth="1"/>
    <col min="13580" max="13580" width="11" style="77" customWidth="1"/>
    <col min="13581" max="13581" width="12.125" style="77" customWidth="1"/>
    <col min="13582" max="13582" width="13.125" style="77" customWidth="1"/>
    <col min="13583" max="13583" width="10.5" style="77" customWidth="1"/>
    <col min="13584" max="13584" width="14" style="77" customWidth="1"/>
    <col min="13585" max="13586" width="10.75" style="77" customWidth="1"/>
    <col min="13587" max="13587" width="14.875" style="77" customWidth="1"/>
    <col min="13588" max="13823" width="8.75" style="77"/>
    <col min="13824" max="13824" width="2.125" style="77" customWidth="1"/>
    <col min="13825" max="13825" width="4.625" style="77" customWidth="1"/>
    <col min="13826" max="13826" width="19.375" style="77" customWidth="1"/>
    <col min="13827" max="13831" width="15.625" style="77" customWidth="1"/>
    <col min="13832" max="13832" width="15.875" style="77" customWidth="1"/>
    <col min="13833" max="13833" width="12.75" style="77" customWidth="1"/>
    <col min="13834" max="13834" width="11.25" style="77" customWidth="1"/>
    <col min="13835" max="13835" width="12.5" style="77" customWidth="1"/>
    <col min="13836" max="13836" width="11" style="77" customWidth="1"/>
    <col min="13837" max="13837" width="12.125" style="77" customWidth="1"/>
    <col min="13838" max="13838" width="13.125" style="77" customWidth="1"/>
    <col min="13839" max="13839" width="10.5" style="77" customWidth="1"/>
    <col min="13840" max="13840" width="14" style="77" customWidth="1"/>
    <col min="13841" max="13842" width="10.75" style="77" customWidth="1"/>
    <col min="13843" max="13843" width="14.875" style="77" customWidth="1"/>
    <col min="13844" max="14079" width="8.75" style="77"/>
    <col min="14080" max="14080" width="2.125" style="77" customWidth="1"/>
    <col min="14081" max="14081" width="4.625" style="77" customWidth="1"/>
    <col min="14082" max="14082" width="19.375" style="77" customWidth="1"/>
    <col min="14083" max="14087" width="15.625" style="77" customWidth="1"/>
    <col min="14088" max="14088" width="15.875" style="77" customWidth="1"/>
    <col min="14089" max="14089" width="12.75" style="77" customWidth="1"/>
    <col min="14090" max="14090" width="11.25" style="77" customWidth="1"/>
    <col min="14091" max="14091" width="12.5" style="77" customWidth="1"/>
    <col min="14092" max="14092" width="11" style="77" customWidth="1"/>
    <col min="14093" max="14093" width="12.125" style="77" customWidth="1"/>
    <col min="14094" max="14094" width="13.125" style="77" customWidth="1"/>
    <col min="14095" max="14095" width="10.5" style="77" customWidth="1"/>
    <col min="14096" max="14096" width="14" style="77" customWidth="1"/>
    <col min="14097" max="14098" width="10.75" style="77" customWidth="1"/>
    <col min="14099" max="14099" width="14.875" style="77" customWidth="1"/>
    <col min="14100" max="14335" width="8.75" style="77"/>
    <col min="14336" max="14336" width="2.125" style="77" customWidth="1"/>
    <col min="14337" max="14337" width="4.625" style="77" customWidth="1"/>
    <col min="14338" max="14338" width="19.375" style="77" customWidth="1"/>
    <col min="14339" max="14343" width="15.625" style="77" customWidth="1"/>
    <col min="14344" max="14344" width="15.875" style="77" customWidth="1"/>
    <col min="14345" max="14345" width="12.75" style="77" customWidth="1"/>
    <col min="14346" max="14346" width="11.25" style="77" customWidth="1"/>
    <col min="14347" max="14347" width="12.5" style="77" customWidth="1"/>
    <col min="14348" max="14348" width="11" style="77" customWidth="1"/>
    <col min="14349" max="14349" width="12.125" style="77" customWidth="1"/>
    <col min="14350" max="14350" width="13.125" style="77" customWidth="1"/>
    <col min="14351" max="14351" width="10.5" style="77" customWidth="1"/>
    <col min="14352" max="14352" width="14" style="77" customWidth="1"/>
    <col min="14353" max="14354" width="10.75" style="77" customWidth="1"/>
    <col min="14355" max="14355" width="14.875" style="77" customWidth="1"/>
    <col min="14356" max="14591" width="8.75" style="77"/>
    <col min="14592" max="14592" width="2.125" style="77" customWidth="1"/>
    <col min="14593" max="14593" width="4.625" style="77" customWidth="1"/>
    <col min="14594" max="14594" width="19.375" style="77" customWidth="1"/>
    <col min="14595" max="14599" width="15.625" style="77" customWidth="1"/>
    <col min="14600" max="14600" width="15.875" style="77" customWidth="1"/>
    <col min="14601" max="14601" width="12.75" style="77" customWidth="1"/>
    <col min="14602" max="14602" width="11.25" style="77" customWidth="1"/>
    <col min="14603" max="14603" width="12.5" style="77" customWidth="1"/>
    <col min="14604" max="14604" width="11" style="77" customWidth="1"/>
    <col min="14605" max="14605" width="12.125" style="77" customWidth="1"/>
    <col min="14606" max="14606" width="13.125" style="77" customWidth="1"/>
    <col min="14607" max="14607" width="10.5" style="77" customWidth="1"/>
    <col min="14608" max="14608" width="14" style="77" customWidth="1"/>
    <col min="14609" max="14610" width="10.75" style="77" customWidth="1"/>
    <col min="14611" max="14611" width="14.875" style="77" customWidth="1"/>
    <col min="14612" max="14847" width="8.75" style="77"/>
    <col min="14848" max="14848" width="2.125" style="77" customWidth="1"/>
    <col min="14849" max="14849" width="4.625" style="77" customWidth="1"/>
    <col min="14850" max="14850" width="19.375" style="77" customWidth="1"/>
    <col min="14851" max="14855" width="15.625" style="77" customWidth="1"/>
    <col min="14856" max="14856" width="15.875" style="77" customWidth="1"/>
    <col min="14857" max="14857" width="12.75" style="77" customWidth="1"/>
    <col min="14858" max="14858" width="11.25" style="77" customWidth="1"/>
    <col min="14859" max="14859" width="12.5" style="77" customWidth="1"/>
    <col min="14860" max="14860" width="11" style="77" customWidth="1"/>
    <col min="14861" max="14861" width="12.125" style="77" customWidth="1"/>
    <col min="14862" max="14862" width="13.125" style="77" customWidth="1"/>
    <col min="14863" max="14863" width="10.5" style="77" customWidth="1"/>
    <col min="14864" max="14864" width="14" style="77" customWidth="1"/>
    <col min="14865" max="14866" width="10.75" style="77" customWidth="1"/>
    <col min="14867" max="14867" width="14.875" style="77" customWidth="1"/>
    <col min="14868" max="15103" width="8.75" style="77"/>
    <col min="15104" max="15104" width="2.125" style="77" customWidth="1"/>
    <col min="15105" max="15105" width="4.625" style="77" customWidth="1"/>
    <col min="15106" max="15106" width="19.375" style="77" customWidth="1"/>
    <col min="15107" max="15111" width="15.625" style="77" customWidth="1"/>
    <col min="15112" max="15112" width="15.875" style="77" customWidth="1"/>
    <col min="15113" max="15113" width="12.75" style="77" customWidth="1"/>
    <col min="15114" max="15114" width="11.25" style="77" customWidth="1"/>
    <col min="15115" max="15115" width="12.5" style="77" customWidth="1"/>
    <col min="15116" max="15116" width="11" style="77" customWidth="1"/>
    <col min="15117" max="15117" width="12.125" style="77" customWidth="1"/>
    <col min="15118" max="15118" width="13.125" style="77" customWidth="1"/>
    <col min="15119" max="15119" width="10.5" style="77" customWidth="1"/>
    <col min="15120" max="15120" width="14" style="77" customWidth="1"/>
    <col min="15121" max="15122" width="10.75" style="77" customWidth="1"/>
    <col min="15123" max="15123" width="14.875" style="77" customWidth="1"/>
    <col min="15124" max="15359" width="8.75" style="77"/>
    <col min="15360" max="15360" width="2.125" style="77" customWidth="1"/>
    <col min="15361" max="15361" width="4.625" style="77" customWidth="1"/>
    <col min="15362" max="15362" width="19.375" style="77" customWidth="1"/>
    <col min="15363" max="15367" width="15.625" style="77" customWidth="1"/>
    <col min="15368" max="15368" width="15.875" style="77" customWidth="1"/>
    <col min="15369" max="15369" width="12.75" style="77" customWidth="1"/>
    <col min="15370" max="15370" width="11.25" style="77" customWidth="1"/>
    <col min="15371" max="15371" width="12.5" style="77" customWidth="1"/>
    <col min="15372" max="15372" width="11" style="77" customWidth="1"/>
    <col min="15373" max="15373" width="12.125" style="77" customWidth="1"/>
    <col min="15374" max="15374" width="13.125" style="77" customWidth="1"/>
    <col min="15375" max="15375" width="10.5" style="77" customWidth="1"/>
    <col min="15376" max="15376" width="14" style="77" customWidth="1"/>
    <col min="15377" max="15378" width="10.75" style="77" customWidth="1"/>
    <col min="15379" max="15379" width="14.875" style="77" customWidth="1"/>
    <col min="15380" max="15615" width="8.75" style="77"/>
    <col min="15616" max="15616" width="2.125" style="77" customWidth="1"/>
    <col min="15617" max="15617" width="4.625" style="77" customWidth="1"/>
    <col min="15618" max="15618" width="19.375" style="77" customWidth="1"/>
    <col min="15619" max="15623" width="15.625" style="77" customWidth="1"/>
    <col min="15624" max="15624" width="15.875" style="77" customWidth="1"/>
    <col min="15625" max="15625" width="12.75" style="77" customWidth="1"/>
    <col min="15626" max="15626" width="11.25" style="77" customWidth="1"/>
    <col min="15627" max="15627" width="12.5" style="77" customWidth="1"/>
    <col min="15628" max="15628" width="11" style="77" customWidth="1"/>
    <col min="15629" max="15629" width="12.125" style="77" customWidth="1"/>
    <col min="15630" max="15630" width="13.125" style="77" customWidth="1"/>
    <col min="15631" max="15631" width="10.5" style="77" customWidth="1"/>
    <col min="15632" max="15632" width="14" style="77" customWidth="1"/>
    <col min="15633" max="15634" width="10.75" style="77" customWidth="1"/>
    <col min="15635" max="15635" width="14.875" style="77" customWidth="1"/>
    <col min="15636" max="15871" width="8.75" style="77"/>
    <col min="15872" max="15872" width="2.125" style="77" customWidth="1"/>
    <col min="15873" max="15873" width="4.625" style="77" customWidth="1"/>
    <col min="15874" max="15874" width="19.375" style="77" customWidth="1"/>
    <col min="15875" max="15879" width="15.625" style="77" customWidth="1"/>
    <col min="15880" max="15880" width="15.875" style="77" customWidth="1"/>
    <col min="15881" max="15881" width="12.75" style="77" customWidth="1"/>
    <col min="15882" max="15882" width="11.25" style="77" customWidth="1"/>
    <col min="15883" max="15883" width="12.5" style="77" customWidth="1"/>
    <col min="15884" max="15884" width="11" style="77" customWidth="1"/>
    <col min="15885" max="15885" width="12.125" style="77" customWidth="1"/>
    <col min="15886" max="15886" width="13.125" style="77" customWidth="1"/>
    <col min="15887" max="15887" width="10.5" style="77" customWidth="1"/>
    <col min="15888" max="15888" width="14" style="77" customWidth="1"/>
    <col min="15889" max="15890" width="10.75" style="77" customWidth="1"/>
    <col min="15891" max="15891" width="14.875" style="77" customWidth="1"/>
    <col min="15892" max="16127" width="8.75" style="77"/>
    <col min="16128" max="16128" width="2.125" style="77" customWidth="1"/>
    <col min="16129" max="16129" width="4.625" style="77" customWidth="1"/>
    <col min="16130" max="16130" width="19.375" style="77" customWidth="1"/>
    <col min="16131" max="16135" width="15.625" style="77" customWidth="1"/>
    <col min="16136" max="16136" width="15.875" style="77" customWidth="1"/>
    <col min="16137" max="16137" width="12.75" style="77" customWidth="1"/>
    <col min="16138" max="16138" width="11.25" style="77" customWidth="1"/>
    <col min="16139" max="16139" width="12.5" style="77" customWidth="1"/>
    <col min="16140" max="16140" width="11" style="77" customWidth="1"/>
    <col min="16141" max="16141" width="12.125" style="77" customWidth="1"/>
    <col min="16142" max="16142" width="13.125" style="77" customWidth="1"/>
    <col min="16143" max="16143" width="10.5" style="77" customWidth="1"/>
    <col min="16144" max="16144" width="14" style="77" customWidth="1"/>
    <col min="16145" max="16146" width="10.75" style="77" customWidth="1"/>
    <col min="16147" max="16147" width="14.875" style="77" customWidth="1"/>
    <col min="16148" max="16383" width="8.75" style="77"/>
    <col min="16384" max="16384" width="8.75" style="77" customWidth="1"/>
  </cols>
  <sheetData>
    <row r="2" spans="2:6" x14ac:dyDescent="0.15">
      <c r="B2" s="86" t="s">
        <v>131</v>
      </c>
      <c r="C2" s="87" t="s">
        <v>121</v>
      </c>
      <c r="D2" s="87" t="s">
        <v>122</v>
      </c>
      <c r="E2" s="87" t="s">
        <v>123</v>
      </c>
      <c r="F2" s="87" t="s">
        <v>124</v>
      </c>
    </row>
    <row r="3" spans="2:6" x14ac:dyDescent="0.15">
      <c r="B3" s="86">
        <f>'2017年Q3季度绩效考核表'!J16</f>
        <v>0</v>
      </c>
      <c r="C3" s="88" t="e">
        <f>VLOOKUP(B3,数据源!B:C,2,0)</f>
        <v>#N/A</v>
      </c>
      <c r="D3" s="88" t="e">
        <f>VLOOKUP(B3,数据源!B:D,3,0)</f>
        <v>#N/A</v>
      </c>
      <c r="E3" s="89" t="e">
        <f>VLOOKUP(B3,数据源!B:E,4,0)</f>
        <v>#N/A</v>
      </c>
      <c r="F3" s="88" t="e">
        <f>VLOOKUP(B3,数据源!B:F,5,0)</f>
        <v>#N/A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16" sqref="D16"/>
    </sheetView>
  </sheetViews>
  <sheetFormatPr defaultRowHeight="13.5" x14ac:dyDescent="0.15"/>
  <cols>
    <col min="1" max="1" width="3.375" customWidth="1"/>
    <col min="2" max="2" width="12.625" customWidth="1"/>
    <col min="3" max="3" width="9.375" bestFit="1" customWidth="1"/>
    <col min="4" max="4" width="9.5" bestFit="1" customWidth="1"/>
    <col min="5" max="5" width="11.625" bestFit="1" customWidth="1"/>
    <col min="6" max="6" width="13.625" customWidth="1"/>
  </cols>
  <sheetData>
    <row r="2" spans="2:6" ht="30.75" customHeight="1" x14ac:dyDescent="0.15">
      <c r="B2" s="93" t="s">
        <v>120</v>
      </c>
      <c r="C2" s="93" t="s">
        <v>121</v>
      </c>
      <c r="D2" s="93" t="s">
        <v>122</v>
      </c>
      <c r="E2" s="93" t="s">
        <v>123</v>
      </c>
      <c r="F2" s="96" t="s">
        <v>124</v>
      </c>
    </row>
    <row r="3" spans="2:6" x14ac:dyDescent="0.15">
      <c r="B3" s="93" t="s">
        <v>125</v>
      </c>
      <c r="C3" s="94">
        <v>0.98669090909090906</v>
      </c>
      <c r="D3" s="94">
        <v>0.875</v>
      </c>
      <c r="E3" s="95">
        <v>284.09363636363639</v>
      </c>
      <c r="F3" s="94">
        <v>0.1</v>
      </c>
    </row>
    <row r="4" spans="2:6" x14ac:dyDescent="0.15">
      <c r="B4" s="93" t="s">
        <v>126</v>
      </c>
      <c r="C4" s="94">
        <v>0.99894736842105269</v>
      </c>
      <c r="D4" s="94">
        <v>0.90909090909090906</v>
      </c>
      <c r="E4" s="95">
        <v>305.98</v>
      </c>
      <c r="F4" s="94">
        <v>0.1</v>
      </c>
    </row>
    <row r="5" spans="2:6" x14ac:dyDescent="0.15">
      <c r="B5" s="93" t="s">
        <v>127</v>
      </c>
      <c r="C5" s="94">
        <v>0.98298571428571424</v>
      </c>
      <c r="D5" s="94">
        <v>0.76470588235294112</v>
      </c>
      <c r="E5" s="95">
        <v>367.11428571428576</v>
      </c>
      <c r="F5" s="94">
        <v>0.1</v>
      </c>
    </row>
    <row r="6" spans="2:6" x14ac:dyDescent="0.15">
      <c r="B6" s="93" t="s">
        <v>128</v>
      </c>
      <c r="C6" s="94">
        <v>0.9967272727272728</v>
      </c>
      <c r="D6" s="94">
        <v>1</v>
      </c>
      <c r="E6" s="95">
        <v>314.59999999999997</v>
      </c>
      <c r="F6" s="94">
        <v>0.1</v>
      </c>
    </row>
    <row r="7" spans="2:6" x14ac:dyDescent="0.15">
      <c r="B7" s="93" t="s">
        <v>129</v>
      </c>
      <c r="C7" s="94">
        <v>0.97988495934959352</v>
      </c>
      <c r="D7" s="94">
        <v>0.82352941176470584</v>
      </c>
      <c r="E7" s="95">
        <v>291.16999999999996</v>
      </c>
      <c r="F7" s="94">
        <v>0.1</v>
      </c>
    </row>
    <row r="8" spans="2:6" x14ac:dyDescent="0.15">
      <c r="B8" s="93" t="s">
        <v>130</v>
      </c>
      <c r="C8" s="94">
        <v>1</v>
      </c>
      <c r="D8" s="94">
        <v>1</v>
      </c>
      <c r="E8" s="95">
        <v>7.3533333333333344</v>
      </c>
      <c r="F8" s="94">
        <v>0.1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2017年Q3季度绩效考核表</vt:lpstr>
      <vt:lpstr>数据收集表</vt:lpstr>
      <vt:lpstr>数据源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张小丹</dc:creator>
  <cp:lastModifiedBy>gta</cp:lastModifiedBy>
  <dcterms:created xsi:type="dcterms:W3CDTF">2014-09-18T02:51:42Z</dcterms:created>
  <dcterms:modified xsi:type="dcterms:W3CDTF">2017-11-15T02:42:22Z</dcterms:modified>
</cp:coreProperties>
</file>