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pivotTables/pivotTable5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35" windowWidth="14805" windowHeight="7980"/>
  </bookViews>
  <sheets>
    <sheet name="summary" sheetId="5" r:id="rId1"/>
    <sheet name="trade" sheetId="1" r:id="rId2"/>
    <sheet name="Sheet2" sheetId="2" r:id="rId3"/>
    <sheet name="Sheet3" sheetId="3" r:id="rId4"/>
    <sheet name="PFE" sheetId="4" r:id="rId5"/>
  </sheets>
  <definedNames>
    <definedName name="_xlnm._FilterDatabase" localSheetId="1" hidden="1">trade!$A$1:$AB$1029</definedName>
  </definedNames>
  <calcPr calcId="152511" calcMode="manual"/>
  <pivotCaches>
    <pivotCache cacheId="0" r:id="rId6"/>
    <pivotCache cacheId="1" r:id="rId7"/>
    <pivotCache cacheId="2" r:id="rId8"/>
    <pivotCache cacheId="3" r:id="rId9"/>
    <pivotCache cacheId="16" r:id="rId10"/>
  </pivotCaches>
</workbook>
</file>

<file path=xl/calcChain.xml><?xml version="1.0" encoding="utf-8"?>
<calcChain xmlns="http://schemas.openxmlformats.org/spreadsheetml/2006/main">
  <c r="P4" i="5" l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H4" i="5"/>
  <c r="I4" i="5"/>
  <c r="L4" i="5" l="1"/>
  <c r="O4" i="5" s="1"/>
  <c r="K4" i="5"/>
  <c r="J4" i="5"/>
  <c r="O4" i="4"/>
  <c r="N4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4" i="4"/>
  <c r="K4" i="4"/>
  <c r="L4" i="4"/>
  <c r="K5" i="4"/>
  <c r="M5" i="4" s="1"/>
  <c r="L5" i="4"/>
  <c r="N5" i="4"/>
  <c r="O5" i="4"/>
  <c r="K6" i="4"/>
  <c r="M6" i="4" s="1"/>
  <c r="L6" i="4"/>
  <c r="N6" i="4"/>
  <c r="O6" i="4"/>
  <c r="K7" i="4"/>
  <c r="L7" i="4"/>
  <c r="N7" i="4"/>
  <c r="O7" i="4"/>
  <c r="K8" i="4"/>
  <c r="L8" i="4"/>
  <c r="N8" i="4"/>
  <c r="O8" i="4"/>
  <c r="K9" i="4"/>
  <c r="L9" i="4"/>
  <c r="N9" i="4"/>
  <c r="O9" i="4"/>
  <c r="K10" i="4"/>
  <c r="L10" i="4"/>
  <c r="N10" i="4"/>
  <c r="O10" i="4"/>
  <c r="K11" i="4"/>
  <c r="L11" i="4"/>
  <c r="N11" i="4"/>
  <c r="O11" i="4"/>
  <c r="K12" i="4"/>
  <c r="L12" i="4"/>
  <c r="N12" i="4"/>
  <c r="O12" i="4"/>
  <c r="K13" i="4"/>
  <c r="L13" i="4"/>
  <c r="N13" i="4"/>
  <c r="O13" i="4"/>
  <c r="K14" i="4"/>
  <c r="M14" i="4" s="1"/>
  <c r="L14" i="4"/>
  <c r="N14" i="4"/>
  <c r="O14" i="4"/>
  <c r="K15" i="4"/>
  <c r="L15" i="4"/>
  <c r="N15" i="4"/>
  <c r="O15" i="4"/>
  <c r="K16" i="4"/>
  <c r="L16" i="4"/>
  <c r="N16" i="4"/>
  <c r="O16" i="4"/>
  <c r="K17" i="4"/>
  <c r="L17" i="4"/>
  <c r="N17" i="4"/>
  <c r="O17" i="4"/>
  <c r="K18" i="4"/>
  <c r="L18" i="4"/>
  <c r="N18" i="4"/>
  <c r="O18" i="4"/>
  <c r="K19" i="4"/>
  <c r="L19" i="4"/>
  <c r="N19" i="4"/>
  <c r="O19" i="4"/>
  <c r="K20" i="4"/>
  <c r="L20" i="4"/>
  <c r="N20" i="4"/>
  <c r="O20" i="4"/>
  <c r="K21" i="4"/>
  <c r="L21" i="4"/>
  <c r="N21" i="4"/>
  <c r="O21" i="4"/>
  <c r="K22" i="4"/>
  <c r="L22" i="4"/>
  <c r="N22" i="4"/>
  <c r="O22" i="4"/>
  <c r="K23" i="4"/>
  <c r="L23" i="4"/>
  <c r="N23" i="4"/>
  <c r="O23" i="4"/>
  <c r="H5" i="5"/>
  <c r="M5" i="5" l="1"/>
  <c r="P5" i="5" s="1"/>
  <c r="M4" i="4"/>
  <c r="M12" i="4"/>
  <c r="M21" i="4"/>
  <c r="M13" i="4"/>
  <c r="M22" i="4"/>
  <c r="M18" i="4"/>
  <c r="M10" i="4"/>
  <c r="M20" i="4"/>
  <c r="M8" i="4"/>
  <c r="M16" i="4"/>
  <c r="M15" i="4"/>
  <c r="M23" i="4"/>
  <c r="M9" i="4"/>
  <c r="M7" i="4"/>
  <c r="M17" i="4"/>
  <c r="M19" i="4"/>
  <c r="M11" i="4"/>
  <c r="I5" i="5"/>
  <c r="J5" i="5" l="1"/>
  <c r="L5" i="5"/>
  <c r="O5" i="5" s="1"/>
  <c r="K5" i="5"/>
  <c r="H6" i="5"/>
  <c r="M6" i="5" l="1"/>
  <c r="P6" i="5" s="1"/>
  <c r="I6" i="5"/>
  <c r="J6" i="5" l="1"/>
  <c r="L6" i="5"/>
  <c r="O6" i="5" s="1"/>
  <c r="K6" i="5"/>
  <c r="H7" i="5"/>
  <c r="M7" i="5" l="1"/>
  <c r="P7" i="5" s="1"/>
  <c r="I7" i="5"/>
  <c r="J7" i="5" l="1"/>
  <c r="L7" i="5"/>
  <c r="O7" i="5" s="1"/>
  <c r="K7" i="5"/>
  <c r="N7" i="5" s="1"/>
  <c r="Q7" i="5" s="1"/>
</calcChain>
</file>

<file path=xl/sharedStrings.xml><?xml version="1.0" encoding="utf-8"?>
<sst xmlns="http://schemas.openxmlformats.org/spreadsheetml/2006/main" count="9025" uniqueCount="1497">
  <si>
    <t>Forward</t>
  </si>
  <si>
    <t>Ref no</t>
  </si>
  <si>
    <t xml:space="preserve">Trade Date </t>
  </si>
  <si>
    <t>Execution Broker</t>
  </si>
  <si>
    <t>B/S</t>
  </si>
  <si>
    <t>Contract Type</t>
  </si>
  <si>
    <t>Lots</t>
  </si>
  <si>
    <t>Price</t>
  </si>
  <si>
    <t>Contract Expiry</t>
  </si>
  <si>
    <t>Trader</t>
  </si>
  <si>
    <t>Price in Decimal</t>
  </si>
  <si>
    <t>Closing price</t>
  </si>
  <si>
    <t>Commission fee</t>
  </si>
  <si>
    <t>Unrealized PnL</t>
  </si>
  <si>
    <t>COMMDTY6-370302</t>
  </si>
  <si>
    <t>SUCDEN</t>
  </si>
  <si>
    <t>S</t>
  </si>
  <si>
    <t>LMNIDP 20180315</t>
  </si>
  <si>
    <t>LAWRENCE LU</t>
  </si>
  <si>
    <t>COMMDTY6-m84868</t>
  </si>
  <si>
    <t>LMCADP 20180321</t>
  </si>
  <si>
    <t>COMMDTY6-m85267</t>
  </si>
  <si>
    <t>COMMDTY6-m85958</t>
  </si>
  <si>
    <t>COMMDTY6-m86112</t>
  </si>
  <si>
    <t>COMMDTY6-m86433</t>
  </si>
  <si>
    <t>B</t>
  </si>
  <si>
    <t>COMMDTY6-m86505</t>
  </si>
  <si>
    <t>COMMDTY6-m84912</t>
  </si>
  <si>
    <t>LMZSDP 20180321</t>
  </si>
  <si>
    <t>COMMDTY6-m84943</t>
  </si>
  <si>
    <t>COMMDTY6-m86495</t>
  </si>
  <si>
    <t>COMMDTY6-m86565</t>
  </si>
  <si>
    <t>COMMDTY6-m86293</t>
  </si>
  <si>
    <t>LMAHDP 20180328</t>
  </si>
  <si>
    <t>COMMDTY6-m84785</t>
  </si>
  <si>
    <t>LMNIDP 20180403</t>
  </si>
  <si>
    <t>COMMDTY6-m84786</t>
  </si>
  <si>
    <t>COMMDTY6-m85418</t>
  </si>
  <si>
    <t>LMCADP 20180412</t>
  </si>
  <si>
    <t>COMMDTY6-m85057</t>
  </si>
  <si>
    <t>LMCADP 20180416</t>
  </si>
  <si>
    <t>COMMDTY6-m85611</t>
  </si>
  <si>
    <t>COMMDTY6-m86247</t>
  </si>
  <si>
    <t>COMMDTY6-m84540</t>
  </si>
  <si>
    <t>LMCADP 20180418</t>
  </si>
  <si>
    <t>COMMDTY6-m86420</t>
  </si>
  <si>
    <t>COMMDTY6-m85924</t>
  </si>
  <si>
    <t>LMZSDP 20180418</t>
  </si>
  <si>
    <t>COMMDTY6-m85968</t>
  </si>
  <si>
    <t>COMMDTY6-m85980</t>
  </si>
  <si>
    <t>COMMDTY6-m86031</t>
  </si>
  <si>
    <t>COMMDTY6-m85323</t>
  </si>
  <si>
    <t>LMCADP 20180423</t>
  </si>
  <si>
    <t>COMMDTY6-m85324</t>
  </si>
  <si>
    <t>COMMDTY6-m85416</t>
  </si>
  <si>
    <t>LMCADP 20180425</t>
  </si>
  <si>
    <t>COMMDTY6-m85417</t>
  </si>
  <si>
    <t>COMMDTY6-m85699</t>
  </si>
  <si>
    <t>LMCADP 20180502</t>
  </si>
  <si>
    <t>COMMDTY6-m85785</t>
  </si>
  <si>
    <t>LMCADP 20180504</t>
  </si>
  <si>
    <t>COMMDTY6-m85783</t>
  </si>
  <si>
    <t>LMCADP 20180508</t>
  </si>
  <si>
    <t>COMMDTY6-m85784</t>
  </si>
  <si>
    <t>COMMDTY6-m85790</t>
  </si>
  <si>
    <t>LMZSDP 20180508</t>
  </si>
  <si>
    <t>COMMDTY6-m85940</t>
  </si>
  <si>
    <t>LMCADP 20180509</t>
  </si>
  <si>
    <t>COMMDTY6-m86215</t>
  </si>
  <si>
    <t>COMMDTY6-m86111</t>
  </si>
  <si>
    <t>LMCADP 20180514</t>
  </si>
  <si>
    <t>COMMDTY6-m86089</t>
  </si>
  <si>
    <t>LMZSDP 20180514</t>
  </si>
  <si>
    <t>COMMDTY6-m86090</t>
  </si>
  <si>
    <t>COMMDTY6-m86102</t>
  </si>
  <si>
    <t>COMMDTY6-m86099</t>
  </si>
  <si>
    <t>COMMDTY6-m86118</t>
  </si>
  <si>
    <t>COMMDTY6-m86496</t>
  </si>
  <si>
    <t>LMZSDP 20180516</t>
  </si>
  <si>
    <t>COMMDTY6-m86421</t>
  </si>
  <si>
    <t>LMCADP 20180601</t>
  </si>
  <si>
    <t>COMMDTY6-m86422</t>
  </si>
  <si>
    <t>COMMDTY6-m86091</t>
  </si>
  <si>
    <t>LMZSDP 20180919</t>
  </si>
  <si>
    <t>COMMDTY6-m86103</t>
  </si>
  <si>
    <t>COMMDTY6-m84916</t>
  </si>
  <si>
    <t>KOCH</t>
  </si>
  <si>
    <t>COMMDTY6-m84836</t>
  </si>
  <si>
    <t>LMZSDP 20180405</t>
  </si>
  <si>
    <t>COMMDTY6-m85134</t>
  </si>
  <si>
    <t>LMAHDP 20180409</t>
  </si>
  <si>
    <t>COMMDTY6-m85966</t>
  </si>
  <si>
    <t>COMMDTY6-m85977</t>
  </si>
  <si>
    <t>COMMDTY6-m85962</t>
  </si>
  <si>
    <t>LMZSDP 20180511</t>
  </si>
  <si>
    <t>COMMDTY6-m86106</t>
  </si>
  <si>
    <t>COMMDTY6-m86107</t>
  </si>
  <si>
    <t>Future</t>
  </si>
  <si>
    <t>COMMDTY7-m86285</t>
  </si>
  <si>
    <t>EDFMAN</t>
  </si>
  <si>
    <t>SIK8</t>
  </si>
  <si>
    <t>COMMDTY7-m86328</t>
  </si>
  <si>
    <t>COMMDTY6-m85443</t>
  </si>
  <si>
    <t>COK8P 65</t>
  </si>
  <si>
    <t>COMMDTY6-m86394</t>
  </si>
  <si>
    <t>C Z8</t>
  </si>
  <si>
    <t>COMMDTY6-m86379</t>
  </si>
  <si>
    <t>FCCN8</t>
  </si>
  <si>
    <t>COMMDTY6-m86425</t>
  </si>
  <si>
    <t>COMMDTY6-m86427</t>
  </si>
  <si>
    <t>FSBN8</t>
  </si>
  <si>
    <t>COMMDTY6-m86473</t>
  </si>
  <si>
    <t>GCM8</t>
  </si>
  <si>
    <t>COMMDTY6-m86381</t>
  </si>
  <si>
    <t>SBN8</t>
  </si>
  <si>
    <t>COMMDTY6-m86383</t>
  </si>
  <si>
    <t>NGZ18</t>
  </si>
  <si>
    <t>COMMDTY6-m85383</t>
  </si>
  <si>
    <t>LMCADP 20180313</t>
  </si>
  <si>
    <t>COMMDTY6-369065</t>
  </si>
  <si>
    <t>LMZSDP 20180313</t>
  </si>
  <si>
    <t>COMMDTY6-370165</t>
  </si>
  <si>
    <t>LMCADP 20180314</t>
  </si>
  <si>
    <t>COMMDTY6-370166</t>
  </si>
  <si>
    <t>COMMDTY6-m84511</t>
  </si>
  <si>
    <t>LMNIDP 20180320</t>
  </si>
  <si>
    <t>COMMDTY6-m84551</t>
  </si>
  <si>
    <t>COMMDTY6-m84552</t>
  </si>
  <si>
    <t>COMMDTY6-m85258</t>
  </si>
  <si>
    <t>COMMDTY6-m85531</t>
  </si>
  <si>
    <t>COMMDTY6-m85537</t>
  </si>
  <si>
    <t>COMMDTY6-m85618</t>
  </si>
  <si>
    <t>COMMDTY6-m85888</t>
  </si>
  <si>
    <t>COMMDTY6-m86074</t>
  </si>
  <si>
    <t>COMMDTY6-m86353</t>
  </si>
  <si>
    <t>COMMDTY6-m86451</t>
  </si>
  <si>
    <t>COMMDTY6-337417</t>
  </si>
  <si>
    <t>LMNIDP 20180321</t>
  </si>
  <si>
    <t>COMMDTY6-339915</t>
  </si>
  <si>
    <t>COMMDTY6-m84918</t>
  </si>
  <si>
    <t>COMMDTY6-m86559</t>
  </si>
  <si>
    <t>COMMDTY6-m84602</t>
  </si>
  <si>
    <t>LMCADP 20180322</t>
  </si>
  <si>
    <t>COMMDTY6-m84603</t>
  </si>
  <si>
    <t>COMMDTY6-m84614</t>
  </si>
  <si>
    <t>COMMDTY6-m84642</t>
  </si>
  <si>
    <t>COMMDTY6-m84643</t>
  </si>
  <si>
    <t>LMZSDP 20180328</t>
  </si>
  <si>
    <t>COMMDTY6-m84641</t>
  </si>
  <si>
    <t>COMMDTY6-m85084</t>
  </si>
  <si>
    <t>COMMDTY6-m84682</t>
  </si>
  <si>
    <t>LMCADP 20180329</t>
  </si>
  <si>
    <t>COMMDTY6-m85400</t>
  </si>
  <si>
    <t>COMMDTY6-m84776</t>
  </si>
  <si>
    <t>LMCADP 20180403</t>
  </si>
  <si>
    <t>COMMDTY6-m84778</t>
  </si>
  <si>
    <t>COMMDTY6-m84874</t>
  </si>
  <si>
    <t>COMMDTY6-m84910</t>
  </si>
  <si>
    <t>COMMDTY6-m84873</t>
  </si>
  <si>
    <t>LMZSDP 20180409</t>
  </si>
  <si>
    <t>COMMDTY6-m84909</t>
  </si>
  <si>
    <t>COMMDTY6-m85027</t>
  </si>
  <si>
    <t>LMAHDP 20180412</t>
  </si>
  <si>
    <t>COMMDTY6-m85021</t>
  </si>
  <si>
    <t>COMMDTY6-m85024</t>
  </si>
  <si>
    <t>LMPBDP 20180412</t>
  </si>
  <si>
    <t>COMMDTY6-m86518</t>
  </si>
  <si>
    <t>COMMDTY6-m85023</t>
  </si>
  <si>
    <t>LMZSDP 20180412</t>
  </si>
  <si>
    <t>COMMDTY6-m85028</t>
  </si>
  <si>
    <t>COMMDTY6-m86515</t>
  </si>
  <si>
    <t>COMMDTY6-m85059</t>
  </si>
  <si>
    <t>COMMDTY6-m85070</t>
  </si>
  <si>
    <t>COMMDTY6-m85141</t>
  </si>
  <si>
    <t>COMMDTY6-m85402</t>
  </si>
  <si>
    <t>COMMDTY6-m86244</t>
  </si>
  <si>
    <t>COMMDTY6-m85159</t>
  </si>
  <si>
    <t>LMCADP 20180417</t>
  </si>
  <si>
    <t>COMMDTY6-m85063</t>
  </si>
  <si>
    <t>COMMDTY6-m86411</t>
  </si>
  <si>
    <t>COMMDTY6-m86080</t>
  </si>
  <si>
    <t>LMNIDP 20180418</t>
  </si>
  <si>
    <t>COMMDTY6-m85926</t>
  </si>
  <si>
    <t>COMMDTY6-m85970</t>
  </si>
  <si>
    <t>COMMDTY6-m85983</t>
  </si>
  <si>
    <t>COMMDTY6-m86033</t>
  </si>
  <si>
    <t>COMMDTY7-m85245</t>
  </si>
  <si>
    <t>LMAHDP 20180419</t>
  </si>
  <si>
    <t>COMMDTY6-m85302</t>
  </si>
  <si>
    <t>COMMDTY6-m85313</t>
  </si>
  <si>
    <t>COMMDTY6-m85378</t>
  </si>
  <si>
    <t>LMCADP 20180424</t>
  </si>
  <si>
    <t>COMMDTY6-m85379</t>
  </si>
  <si>
    <t>COMMDTY6-m85381</t>
  </si>
  <si>
    <t>COMMDTY6-m85382</t>
  </si>
  <si>
    <t>COMMDTY6-m85398</t>
  </si>
  <si>
    <t>COMMDTY6-m85399</t>
  </si>
  <si>
    <t>COMMDTY6-m85401</t>
  </si>
  <si>
    <t>COMMDTY6-m85413</t>
  </si>
  <si>
    <t>COMMDTY6-m85430</t>
  </si>
  <si>
    <t>COMMDTY6-m85431</t>
  </si>
  <si>
    <t>COMMDTY6-m85453</t>
  </si>
  <si>
    <t>LMSNDP 20180426</t>
  </si>
  <si>
    <t>COMMDTY6-m85455</t>
  </si>
  <si>
    <t>COMMDTY6-m85442</t>
  </si>
  <si>
    <t>COMMDTY6-m85475</t>
  </si>
  <si>
    <t>COMMDTY6-m85476</t>
  </si>
  <si>
    <t>COMMDTY6-m85529</t>
  </si>
  <si>
    <t>LMCADP 20180430</t>
  </si>
  <si>
    <t>COMMDTY6-m85530</t>
  </si>
  <si>
    <t>COMMDTY6-m85535</t>
  </si>
  <si>
    <t>COMMDTY6-m85536</t>
  </si>
  <si>
    <t>COMMDTY6-m85581</t>
  </si>
  <si>
    <t>COMMDTY6-m85616</t>
  </si>
  <si>
    <t>COMMDTY6-m85617</t>
  </si>
  <si>
    <t>COMMDTY6-m85846</t>
  </si>
  <si>
    <t>COMMDTY6-m85582</t>
  </si>
  <si>
    <t>LMNIDP 20180430</t>
  </si>
  <si>
    <t>COMMDTY6-m86145</t>
  </si>
  <si>
    <t>COMMDTY6-m85593</t>
  </si>
  <si>
    <t>LMSNDP 20180430</t>
  </si>
  <si>
    <t>COMMDTY6-m86148</t>
  </si>
  <si>
    <t>COMMDTY6-m86147</t>
  </si>
  <si>
    <t>COMMDTY6-m85682</t>
  </si>
  <si>
    <t>COMMDTY6-m85695</t>
  </si>
  <si>
    <t>COMMDTY6-m86363</t>
  </si>
  <si>
    <t>COMMDTY6-m85773</t>
  </si>
  <si>
    <t>COMMDTY6-m85760</t>
  </si>
  <si>
    <t>COMMDTY6-m85844</t>
  </si>
  <si>
    <t>COMMDTY6-m85845</t>
  </si>
  <si>
    <t>COMMDTY6-m85885</t>
  </si>
  <si>
    <t>COMMDTY6-m85886</t>
  </si>
  <si>
    <t>COMMDTY6-m85887</t>
  </si>
  <si>
    <t>COMMDTY6-m86154</t>
  </si>
  <si>
    <t>COMMDTY6-m85767</t>
  </si>
  <si>
    <t>COMMDTY6-m85889</t>
  </si>
  <si>
    <t>COMMDTY6-m85917</t>
  </si>
  <si>
    <t>COMMDTY6-m86026</t>
  </si>
  <si>
    <t>COMMDTY6-m85956</t>
  </si>
  <si>
    <t>LMNIDP 20180511</t>
  </si>
  <si>
    <t>COMMDTY6-m86024</t>
  </si>
  <si>
    <t>COMMDTY6-m86025</t>
  </si>
  <si>
    <t>COMMDTY6-m86072</t>
  </si>
  <si>
    <t>COMMDTY6-m86073</t>
  </si>
  <si>
    <t>COMMDTY6-m86128</t>
  </si>
  <si>
    <t>COMMDTY6-m86092</t>
  </si>
  <si>
    <t>COMMDTY6-m86093</t>
  </si>
  <si>
    <t>COMMDTY6-m86098</t>
  </si>
  <si>
    <t>COMMDTY6-m86104</t>
  </si>
  <si>
    <t>COMMDTY6-m86146</t>
  </si>
  <si>
    <t>LMCADP 20180516</t>
  </si>
  <si>
    <t>COMMDTY6-m86365</t>
  </si>
  <si>
    <t>COMMDTY6-m86156</t>
  </si>
  <si>
    <t>COMMDTY6-m86256</t>
  </si>
  <si>
    <t>LMCADP 20180523</t>
  </si>
  <si>
    <t>COMMDTY6-m86254</t>
  </si>
  <si>
    <t>LMNIDP 20180523</t>
  </si>
  <si>
    <t>COMMDTY6-m86255</t>
  </si>
  <si>
    <t>LMSNDP 20180523</t>
  </si>
  <si>
    <t>COMMDTY6-m86289</t>
  </si>
  <si>
    <t>LMCADP 20180525</t>
  </si>
  <si>
    <t>COMMDTY6-m86291</t>
  </si>
  <si>
    <t>LMNIDP 20180525</t>
  </si>
  <si>
    <t>COMMDTY6-m86336</t>
  </si>
  <si>
    <t>LMCADP 20180529</t>
  </si>
  <si>
    <t>COMMDTY6-m86351</t>
  </si>
  <si>
    <t>COMMDTY6-m86352</t>
  </si>
  <si>
    <t>COMMDTY6-m86364</t>
  </si>
  <si>
    <t>COMMDTY6-m86371</t>
  </si>
  <si>
    <t>COMMDTY6-m86373</t>
  </si>
  <si>
    <t>LMNIDP 20180529</t>
  </si>
  <si>
    <t>COMMDTY6-m86374</t>
  </si>
  <si>
    <t>LMSNDP 20180529</t>
  </si>
  <si>
    <t>COMMDTY6-m86387</t>
  </si>
  <si>
    <t>COMMDTY6-m86389</t>
  </si>
  <si>
    <t>COMMDTY6-m86409</t>
  </si>
  <si>
    <t>COMMDTY6-m86410</t>
  </si>
  <si>
    <t>COMMDTY6-m86449</t>
  </si>
  <si>
    <t>LMCADP 20180605</t>
  </si>
  <si>
    <t>COMMDTY6-m86450</t>
  </si>
  <si>
    <t>COMMDTY6-m86469</t>
  </si>
  <si>
    <t>LMCADP 20180606</t>
  </si>
  <si>
    <t>COMMDTY7-m86525</t>
  </si>
  <si>
    <t>LMAHDP 20180608</t>
  </si>
  <si>
    <t>COMMDTY6-m86516</t>
  </si>
  <si>
    <t>LMPBDP 20180608</t>
  </si>
  <si>
    <t>COMMDTY6-m86517</t>
  </si>
  <si>
    <t>COMMDTY6-m86513</t>
  </si>
  <si>
    <t>LMZSDP 20180608</t>
  </si>
  <si>
    <t>COMMDTY6-m86514</t>
  </si>
  <si>
    <t>COMMDTY6-m86453</t>
  </si>
  <si>
    <t>LMNIDP 20180620</t>
  </si>
  <si>
    <t>COMMDTY6-m86417</t>
  </si>
  <si>
    <t>LMNIDP 20180718</t>
  </si>
  <si>
    <t>COMMDTY6-m86455</t>
  </si>
  <si>
    <t>COMMDTY6-m86457</t>
  </si>
  <si>
    <t>LMNIDP 20180815</t>
  </si>
  <si>
    <t>COMMDTY6-m86094</t>
  </si>
  <si>
    <t>COMMDTY6-m86105</t>
  </si>
  <si>
    <t>COMMDTY6-m86512</t>
  </si>
  <si>
    <t>GFFM</t>
  </si>
  <si>
    <t>LMCADP 20180312</t>
  </si>
  <si>
    <t>COMMDTY6-m86553</t>
  </si>
  <si>
    <t>COMMDTY6-m86560</t>
  </si>
  <si>
    <t>LMZSDP 20180312</t>
  </si>
  <si>
    <t>COMMDTY6-m86561</t>
  </si>
  <si>
    <t>COMMDTY6-369084</t>
  </si>
  <si>
    <t>LMAHDP 20180313</t>
  </si>
  <si>
    <t>COMMDTY6-369085</t>
  </si>
  <si>
    <t>COMMDTY6-m84421</t>
  </si>
  <si>
    <t>LMCADP 20180319</t>
  </si>
  <si>
    <t>COMMDTY6-m84422</t>
  </si>
  <si>
    <t>COMMDTY6-m84483</t>
  </si>
  <si>
    <t>COMMDTY6-m84484</t>
  </si>
  <si>
    <t>COMMDTY6-m84485</t>
  </si>
  <si>
    <t>COMMDTY6-m84486</t>
  </si>
  <si>
    <t>COMMDTY6-m84487</t>
  </si>
  <si>
    <t>COMMDTY6-m84488</t>
  </si>
  <si>
    <t>COMMDTY6-m84489</t>
  </si>
  <si>
    <t>COMMDTY6-m84491</t>
  </si>
  <si>
    <t>COMMDTY6-m84492</t>
  </si>
  <si>
    <t>COMMDTY6-m84493</t>
  </si>
  <si>
    <t>COMMDTY6-m84494</t>
  </si>
  <si>
    <t>COMMDTY6-m84495</t>
  </si>
  <si>
    <t>COMMDTY6-m84496</t>
  </si>
  <si>
    <t>COMMDTY6-m84497</t>
  </si>
  <si>
    <t>COMMDTY6-m84498</t>
  </si>
  <si>
    <t>COMMDTY6-m84499</t>
  </si>
  <si>
    <t>COMMDTY6-m84569</t>
  </si>
  <si>
    <t>COMMDTY6-m84570</t>
  </si>
  <si>
    <t>COMMDTY6-m85264</t>
  </si>
  <si>
    <t>COMMDTY6-m85881</t>
  </si>
  <si>
    <t>COMMDTY6-m86487</t>
  </si>
  <si>
    <t>COMMDTY6-m86554</t>
  </si>
  <si>
    <t>COMMDTY6-m86562</t>
  </si>
  <si>
    <t>COMMDTY5-m84736</t>
  </si>
  <si>
    <t>COMMDTY5-m84737</t>
  </si>
  <si>
    <t>COMMDTY6-m84980</t>
  </si>
  <si>
    <t>LMCADP 20180411</t>
  </si>
  <si>
    <t>COMMDTY6-m84981</t>
  </si>
  <si>
    <t>COMMDTY6-m85055</t>
  </si>
  <si>
    <t>COMMDTY6-m85299</t>
  </si>
  <si>
    <t>COMMDTY6-m85300</t>
  </si>
  <si>
    <t>COMMDTY6-m85419</t>
  </si>
  <si>
    <t>COMMDTY6-m85436</t>
  </si>
  <si>
    <t>COMMDTY6-m85437</t>
  </si>
  <si>
    <t>COMMDTY6-m85684</t>
  </si>
  <si>
    <t>COMMDTY6-m85697</t>
  </si>
  <si>
    <t>COMMDTY6-m85758</t>
  </si>
  <si>
    <t>COMMDTY6-m86095</t>
  </si>
  <si>
    <t>COMMDTY6-m86083</t>
  </si>
  <si>
    <t>COMMDTY6-m86084</t>
  </si>
  <si>
    <t>COMMDTY6-m86333</t>
  </si>
  <si>
    <t>COMMDTY6-m86392</t>
  </si>
  <si>
    <t>COMMDTY6-m86415</t>
  </si>
  <si>
    <t>COMMDTY6-m86085</t>
  </si>
  <si>
    <t>COMMDTY6-368730</t>
  </si>
  <si>
    <t>FCSTONE</t>
  </si>
  <si>
    <t>COMMDTY6-368734</t>
  </si>
  <si>
    <t>COMMDTY6-368627</t>
  </si>
  <si>
    <t>LMNIDP 20180312</t>
  </si>
  <si>
    <t>COMMDTY6-m86555</t>
  </si>
  <si>
    <t>COMMDTY6-369080</t>
  </si>
  <si>
    <t>COMMDTY6-m84490</t>
  </si>
  <si>
    <t>COMMDTY6-m84500</t>
  </si>
  <si>
    <t>COMMDTY6-m84512</t>
  </si>
  <si>
    <t>LMZSDP 20180320</t>
  </si>
  <si>
    <t>COMMDTY6-m84513</t>
  </si>
  <si>
    <t>COMMDTY6-m85261</t>
  </si>
  <si>
    <t>COMMDTY6-m85534</t>
  </si>
  <si>
    <t>COMMDTY6-m85727</t>
  </si>
  <si>
    <t>COMMDTY6-m85878</t>
  </si>
  <si>
    <t>COMMDTY6-m85884</t>
  </si>
  <si>
    <t>COMMDTY6-m85939</t>
  </si>
  <si>
    <t>COMMDTY6-337290</t>
  </si>
  <si>
    <t>COMMDTY6-m84914</t>
  </si>
  <si>
    <t>COMMDTY6-m84941</t>
  </si>
  <si>
    <t>COMMDTY6-m84613</t>
  </si>
  <si>
    <t>COMMDTY5-m84733</t>
  </si>
  <si>
    <t>COMMDTY5-m84734</t>
  </si>
  <si>
    <t>COMMDTY6-m84775</t>
  </si>
  <si>
    <t>COMMDTY6-m84780</t>
  </si>
  <si>
    <t>COMMDTY6-m84819</t>
  </si>
  <si>
    <t>LMCADP 20180404</t>
  </si>
  <si>
    <t>COMMDTY6-m84820</t>
  </si>
  <si>
    <t>COMMDTY6-m84831</t>
  </si>
  <si>
    <t>LMNIDP 20180405</t>
  </si>
  <si>
    <t>COMMDTY6-m84832</t>
  </si>
  <si>
    <t>COMMDTY6-m84892</t>
  </si>
  <si>
    <t>LMCADP 20180409</t>
  </si>
  <si>
    <t>COMMDTY6-m84893</t>
  </si>
  <si>
    <t>COMMDTY6-m85049</t>
  </si>
  <si>
    <t>COMMDTY6-m85050</t>
  </si>
  <si>
    <t>COMMDTY6-m85058</t>
  </si>
  <si>
    <t>COMMDTY6-m85103</t>
  </si>
  <si>
    <t>COMMDTY6-m85113</t>
  </si>
  <si>
    <t>COMMDTY6-m85114</t>
  </si>
  <si>
    <t>COMMDTY6-m85652</t>
  </si>
  <si>
    <t>COMMDTY6-m86250</t>
  </si>
  <si>
    <t>COMMDTY6-358464</t>
  </si>
  <si>
    <t>COMMDTY6-m85922</t>
  </si>
  <si>
    <t>COMMDTY6-m86035</t>
  </si>
  <si>
    <t>COMMDTY6-m85414</t>
  </si>
  <si>
    <t>COMMDTY6-m85427</t>
  </si>
  <si>
    <t>COMMDTY6-m85428</t>
  </si>
  <si>
    <t>COMMDTY6-m85532</t>
  </si>
  <si>
    <t>COMMDTY6-m85533</t>
  </si>
  <si>
    <t>COMMDTY6-m85650</t>
  </si>
  <si>
    <t>LMCADP 20180501</t>
  </si>
  <si>
    <t>COMMDTY6-m85651</t>
  </si>
  <si>
    <t>COMMDTY6-m85728</t>
  </si>
  <si>
    <t>COMMDTY6-m85730</t>
  </si>
  <si>
    <t>COMMDTY6-m85753</t>
  </si>
  <si>
    <t>COMMDTY6-m85754</t>
  </si>
  <si>
    <t>COMMDTY6-m85989</t>
  </si>
  <si>
    <t>COMMDTY6-m85882</t>
  </si>
  <si>
    <t>COMMDTY6-m85883</t>
  </si>
  <si>
    <t>COMMDTY6-m85891</t>
  </si>
  <si>
    <t>COMMDTY6-m85938</t>
  </si>
  <si>
    <t>COMMDTY6-m85937</t>
  </si>
  <si>
    <t>COMMDTY6-m86086</t>
  </si>
  <si>
    <t>COMMDTY6-m86087</t>
  </si>
  <si>
    <t>COMMDTY6-m86097</t>
  </si>
  <si>
    <t>COMMDTY6-m86100</t>
  </si>
  <si>
    <t>COMMDTY6-352497</t>
  </si>
  <si>
    <t>LMNIDP 20180516</t>
  </si>
  <si>
    <t>COMMDTY6-358465</t>
  </si>
  <si>
    <t>COMMDTY6-m86556</t>
  </si>
  <si>
    <t>COMMDTY6-m86334</t>
  </si>
  <si>
    <t>COMMDTY6-m86391</t>
  </si>
  <si>
    <t>COMMDTY6-m86568</t>
  </si>
  <si>
    <t>COMMDTY6-m86461</t>
  </si>
  <si>
    <t>LMZSDP 20180605</t>
  </si>
  <si>
    <t>COMMDTY6-m86439</t>
  </si>
  <si>
    <t>COMMDTY6-m86566</t>
  </si>
  <si>
    <t>LMCADP 20180608</t>
  </si>
  <si>
    <t>COMMDTY6-m86567</t>
  </si>
  <si>
    <t>COMMDTY6-358466</t>
  </si>
  <si>
    <t>COMMDTY6-m84834</t>
  </si>
  <si>
    <t>COMMDTY6-m85955</t>
  </si>
  <si>
    <t>LMNIDP 20180919</t>
  </si>
  <si>
    <t>COMMDTY6-m86355</t>
  </si>
  <si>
    <t>COMMDTY6-m86088</t>
  </si>
  <si>
    <t>COMMDTY6-m86101</t>
  </si>
  <si>
    <t>COMMDTY6-m86462</t>
  </si>
  <si>
    <t>COMMDTY5-m84799</t>
  </si>
  <si>
    <t>SCOM8</t>
  </si>
  <si>
    <t>COMMDTY5-m84798</t>
  </si>
  <si>
    <t>COMMDTY5-m84950</t>
  </si>
  <si>
    <t>COMMDTY5-m86046</t>
  </si>
  <si>
    <t>COMMDTY5-m86050</t>
  </si>
  <si>
    <t>COMMDTY5-m82399</t>
  </si>
  <si>
    <t>SCOH8</t>
  </si>
  <si>
    <t>COMMDTY5-m84723</t>
  </si>
  <si>
    <t>COMMDTY5-m86273</t>
  </si>
  <si>
    <t>COMMDTY5-m86275</t>
  </si>
  <si>
    <t>COMMDTY5-m86277</t>
  </si>
  <si>
    <t>COMMDTY5-m86279</t>
  </si>
  <si>
    <t>COMMDTY5-m86281</t>
  </si>
  <si>
    <t>COMMDTY5-m86283</t>
  </si>
  <si>
    <t>SCOJ8</t>
  </si>
  <si>
    <t>COMMDTY5-m84948</t>
  </si>
  <si>
    <t>COMMDTY5-m86280</t>
  </si>
  <si>
    <t>COMMDTY5-m86274</t>
  </si>
  <si>
    <t>COMMDTY5-m84949</t>
  </si>
  <si>
    <t>SCOK8</t>
  </si>
  <si>
    <t>COMMDTY5-m86288</t>
  </si>
  <si>
    <t>Option</t>
  </si>
  <si>
    <t>COMMDTY5-m81944</t>
  </si>
  <si>
    <t>LNK8P 7800</t>
  </si>
  <si>
    <t>COMMDTY5-m81945</t>
  </si>
  <si>
    <t>LNK8P 7900</t>
  </si>
  <si>
    <t>COMMDTY5-m85836</t>
  </si>
  <si>
    <t>LAJ8P 2100</t>
  </si>
  <si>
    <t>COMMDTY5-m82674</t>
  </si>
  <si>
    <t>LNJ8P 8200</t>
  </si>
  <si>
    <t>COMMDTY5-m82675</t>
  </si>
  <si>
    <t>LNK8P 8200</t>
  </si>
  <si>
    <t>COMMDTY5-m82676</t>
  </si>
  <si>
    <t>LNM8P 8200</t>
  </si>
  <si>
    <t>COMMDTY5-m84846</t>
  </si>
  <si>
    <t>LNQ8P 8400</t>
  </si>
  <si>
    <t>COMMDTY7-m85298</t>
  </si>
  <si>
    <t>LPJ8P 6550</t>
  </si>
  <si>
    <t>COMMDTY5-m85996</t>
  </si>
  <si>
    <t>LNU8P 8500</t>
  </si>
  <si>
    <t>COMMDTY5-m86500</t>
  </si>
  <si>
    <t>LXJ8P 3100</t>
  </si>
  <si>
    <t>COMMDTY5-m86501</t>
  </si>
  <si>
    <t>LPK8P 6500</t>
  </si>
  <si>
    <t>COMMDTY6-337291</t>
  </si>
  <si>
    <t>GS</t>
  </si>
  <si>
    <t>COMMDTY6-337292</t>
  </si>
  <si>
    <t>COMMDTY6-339914</t>
  </si>
  <si>
    <t>COMMDTY6-358726</t>
  </si>
  <si>
    <t>COMMDTY7-m86499</t>
  </si>
  <si>
    <t>LMAHDP 20180418</t>
  </si>
  <si>
    <t>COMMDTY6-352211</t>
  </si>
  <si>
    <t>COMMDTY6-358462</t>
  </si>
  <si>
    <t>COMMDTY6-358463</t>
  </si>
  <si>
    <t>COMMDTY6-368218</t>
  </si>
  <si>
    <t>COMMDTY6-m84833</t>
  </si>
  <si>
    <t>COMMDTY7-m86502</t>
  </si>
  <si>
    <t>LAJ8P 2050</t>
  </si>
  <si>
    <t>COMMDTY5-m81946</t>
  </si>
  <si>
    <t>LNK8P 8000</t>
  </si>
  <si>
    <t>COMMDTY5-m82672</t>
  </si>
  <si>
    <t>LNM8P 8500</t>
  </si>
  <si>
    <t>COMMDTY5-m82673</t>
  </si>
  <si>
    <t>LNM8P 8400</t>
  </si>
  <si>
    <t>COMMDTY5-m84141</t>
  </si>
  <si>
    <t>LNN8P 7800</t>
  </si>
  <si>
    <t>COMMDTY5-m84142</t>
  </si>
  <si>
    <t>LNN8P 7900</t>
  </si>
  <si>
    <t>COMMDTY5-m84173</t>
  </si>
  <si>
    <t>LNN8P 8000</t>
  </si>
  <si>
    <t>COMMDTY5-m84847</t>
  </si>
  <si>
    <t>LNQ8P 8500</t>
  </si>
  <si>
    <t>COMMDTY5-m79860</t>
  </si>
  <si>
    <t>DBS</t>
  </si>
  <si>
    <t>COMMDTY5-m79861</t>
  </si>
  <si>
    <t>COMMDTY5-m79862</t>
  </si>
  <si>
    <t>COMMDTY5-m79863</t>
  </si>
  <si>
    <t>COMMDTY5-m79864</t>
  </si>
  <si>
    <t>SCON8</t>
  </si>
  <si>
    <t>COMMDTY5-m79865</t>
  </si>
  <si>
    <t>SCOQ8</t>
  </si>
  <si>
    <t>COMMDTY5-m79866</t>
  </si>
  <si>
    <t>SCOU8</t>
  </si>
  <si>
    <t>COMMDTY5-m79867</t>
  </si>
  <si>
    <t>SCOV8</t>
  </si>
  <si>
    <t>COMMDTY5-m79868</t>
  </si>
  <si>
    <t>SCOX8</t>
  </si>
  <si>
    <t>COMMDTY5-m79869</t>
  </si>
  <si>
    <t>SCOZ8</t>
  </si>
  <si>
    <t>COMMDTY5-m80822</t>
  </si>
  <si>
    <t>COMMDTY5-m80823</t>
  </si>
  <si>
    <t>COMMDTY5-m80824</t>
  </si>
  <si>
    <t>COMMDTY5-m80825</t>
  </si>
  <si>
    <t>COMMDTY5-m80826</t>
  </si>
  <si>
    <t>COMMDTY5-m80827</t>
  </si>
  <si>
    <t>COMMDTY5-m80828</t>
  </si>
  <si>
    <t>COMMDTY5-m80829</t>
  </si>
  <si>
    <t>COMMDTY5-m83360</t>
  </si>
  <si>
    <t>COMMDTY5-m83361</t>
  </si>
  <si>
    <t>COMMDTY5-m83362</t>
  </si>
  <si>
    <t>COMMDTY5-m84406</t>
  </si>
  <si>
    <t>COMMDTY5-m84407</t>
  </si>
  <si>
    <t>COMMDTY5-m84578</t>
  </si>
  <si>
    <t>COMMDTY5-m84579</t>
  </si>
  <si>
    <t>COMMDTY5-m84580</t>
  </si>
  <si>
    <t>COMMDTY5-m84880</t>
  </si>
  <si>
    <t>COMMDTY5-m84926</t>
  </si>
  <si>
    <t>COMMDTY5-m84927</t>
  </si>
  <si>
    <t>COMMDTY5-m84928</t>
  </si>
  <si>
    <t>COMMDTY5-m85009</t>
  </si>
  <si>
    <t>COMMDTY5-m85010</t>
  </si>
  <si>
    <t>COMMDTY5-m85011</t>
  </si>
  <si>
    <t>COMMDTY5-m85012</t>
  </si>
  <si>
    <t>COMMDTY5-m85013</t>
  </si>
  <si>
    <t>COMMDTY5-m85014</t>
  </si>
  <si>
    <t>COMMDTY5-m85199</t>
  </si>
  <si>
    <t>COMMDTY5-m85200</t>
  </si>
  <si>
    <t>COMMDTY5-m85201</t>
  </si>
  <si>
    <t>COMMDTY5-m85202</t>
  </si>
  <si>
    <t>COMMDTY5-m85203</t>
  </si>
  <si>
    <t>COMMDTY5-m85204</t>
  </si>
  <si>
    <t>COMMDTY5-m85205</t>
  </si>
  <si>
    <t>COMMDTY5-m85206</t>
  </si>
  <si>
    <t>COMMDTY5-m85207</t>
  </si>
  <si>
    <t>COMMDTY5-m85208</t>
  </si>
  <si>
    <t>COMMDTY5-m85209</t>
  </si>
  <si>
    <t>COMMDTY5-m85210</t>
  </si>
  <si>
    <t>COMMDTY5-m85211</t>
  </si>
  <si>
    <t>COMMDTY5-m85212</t>
  </si>
  <si>
    <t>COMMDTY5-m85213</t>
  </si>
  <si>
    <t>COMMDTY5-m85214</t>
  </si>
  <si>
    <t>COMMDTY5-m85215</t>
  </si>
  <si>
    <t>COMMDTY5-m85216</t>
  </si>
  <si>
    <t>COMMDTY5-m85739</t>
  </si>
  <si>
    <t>COMMDTY5-m85803</t>
  </si>
  <si>
    <t>COMMDTY5-m85804</t>
  </si>
  <si>
    <t>COMMDTY5-m85805</t>
  </si>
  <si>
    <t>COMMDTY5-m85806</t>
  </si>
  <si>
    <t>COMMDTY5-m85807</t>
  </si>
  <si>
    <t>COMMDTY5-m85808</t>
  </si>
  <si>
    <t>COMMDTY5-m85809</t>
  </si>
  <si>
    <t>COMMDTY5-m86047</t>
  </si>
  <si>
    <t>COMMDTY5-m86048</t>
  </si>
  <si>
    <t>COMMDTY5-m86049</t>
  </si>
  <si>
    <t>COMMDTY5-m86009</t>
  </si>
  <si>
    <t>COMMDTY5-m86010</t>
  </si>
  <si>
    <t>COMMDTY5-m86051</t>
  </si>
  <si>
    <t>COMMDTY5-m86052</t>
  </si>
  <si>
    <t>COMMDTY5-m86053</t>
  </si>
  <si>
    <t>COMMDTY6-m86176</t>
  </si>
  <si>
    <t>COMMDTY6-m86177</t>
  </si>
  <si>
    <t>COMMDTY6-m86178</t>
  </si>
  <si>
    <t>COMMDTY6-m86179</t>
  </si>
  <si>
    <t>COMMDTY6-m86186</t>
  </si>
  <si>
    <t>COMMDTY6-m86187</t>
  </si>
  <si>
    <t>COMMDTY6-m86188</t>
  </si>
  <si>
    <t>COMMDTY6-m86189</t>
  </si>
  <si>
    <t>COMMDTY6-m86190</t>
  </si>
  <si>
    <t>COMMDTY6-m86191</t>
  </si>
  <si>
    <t>COMMDTY5-m86205</t>
  </si>
  <si>
    <t>COMMDTY5-m86206</t>
  </si>
  <si>
    <t>COMMDTY5-m86207</t>
  </si>
  <si>
    <t>COMMDTY5-m86225</t>
  </si>
  <si>
    <t>COMMDTY5-m86226</t>
  </si>
  <si>
    <t>COMMDTY5-m86227</t>
  </si>
  <si>
    <t>COMMDTY5-m86228</t>
  </si>
  <si>
    <t>COMMDTY5-m86229</t>
  </si>
  <si>
    <t>COMMDTY5-m86230</t>
  </si>
  <si>
    <t>COMMDTY5-m86338</t>
  </si>
  <si>
    <t>DTSH8</t>
  </si>
  <si>
    <t>COMMDTY5-m86339</t>
  </si>
  <si>
    <t>DTSK8</t>
  </si>
  <si>
    <t>COMMDTY5-m86340</t>
  </si>
  <si>
    <t>DTSJ8</t>
  </si>
  <si>
    <t>COMMDTY5-m86341</t>
  </si>
  <si>
    <t>COMMDTY5-m86343</t>
  </si>
  <si>
    <t>COMMDTY5-m86344</t>
  </si>
  <si>
    <t>COMMDTY5-m86345</t>
  </si>
  <si>
    <t>COMMDTY5-m86346</t>
  </si>
  <si>
    <t>COMMDTY5-m86347</t>
  </si>
  <si>
    <t>COMMDTY5-m86535</t>
  </si>
  <si>
    <t>COMMDTY5-m86537</t>
  </si>
  <si>
    <t>COMMDTY5-m78928</t>
  </si>
  <si>
    <t>SCOH8C 60</t>
  </si>
  <si>
    <t>COMMDTY5-m78567</t>
  </si>
  <si>
    <t>SCOH8C 65</t>
  </si>
  <si>
    <t>COMMDTY5-m83296</t>
  </si>
  <si>
    <t>SCOH8C 70</t>
  </si>
  <si>
    <t>COMMDTY5-m83371</t>
  </si>
  <si>
    <t>SCOH8C 72</t>
  </si>
  <si>
    <t>COMMDTY5-m82047</t>
  </si>
  <si>
    <t>SCOH8C 75</t>
  </si>
  <si>
    <t>COMMDTY5-m85425</t>
  </si>
  <si>
    <t>SCOH8C 80</t>
  </si>
  <si>
    <t>COMMDTY5-m78940</t>
  </si>
  <si>
    <t>SCOH8P 40</t>
  </si>
  <si>
    <t>COMMDTY5-m83365</t>
  </si>
  <si>
    <t>SCOH8P 55</t>
  </si>
  <si>
    <t>COMMDTY5-m83552</t>
  </si>
  <si>
    <t>SCOH8P 60</t>
  </si>
  <si>
    <t>COMMDTY5-m85795</t>
  </si>
  <si>
    <t>SCOH8P 65</t>
  </si>
  <si>
    <t>COMMDTY5-m86038</t>
  </si>
  <si>
    <t>SCOH8P 70</t>
  </si>
  <si>
    <t>COMMDTY5-m86039</t>
  </si>
  <si>
    <t>COMMDTY5-m86040</t>
  </si>
  <si>
    <t>COMMDTY5-m86041</t>
  </si>
  <si>
    <t>COMMDTY5-m86042</t>
  </si>
  <si>
    <t>SCOH8C 82</t>
  </si>
  <si>
    <t>COMMDTY5-m86043</t>
  </si>
  <si>
    <t>COMMDTY5-m86044</t>
  </si>
  <si>
    <t>COMMDTY5-m86045</t>
  </si>
  <si>
    <t>SCOH8C 83</t>
  </si>
  <si>
    <t>COMMDTY5-m78929</t>
  </si>
  <si>
    <t>SCOJ8C 60</t>
  </si>
  <si>
    <t>COMMDTY5-m78568</t>
  </si>
  <si>
    <t>SCOJ8C 65</t>
  </si>
  <si>
    <t>COMMDTY5-m83372</t>
  </si>
  <si>
    <t>SCOJ8C 72</t>
  </si>
  <si>
    <t>COMMDTY5-m82048</t>
  </si>
  <si>
    <t>SCOJ8C 75</t>
  </si>
  <si>
    <t>COMMDTY5-m85797</t>
  </si>
  <si>
    <t>SCOJ8C 80</t>
  </si>
  <si>
    <t>COMMDTY5-m78941</t>
  </si>
  <si>
    <t>SCOJ8P 40</t>
  </si>
  <si>
    <t>COMMDTY5-m83366</t>
  </si>
  <si>
    <t>SCOJ8P 55</t>
  </si>
  <si>
    <t>COMMDTY5-m84575</t>
  </si>
  <si>
    <t>SCOJ8P 60</t>
  </si>
  <si>
    <t>COMMDTY5-m85800</t>
  </si>
  <si>
    <t>COMMDTY5-m78930</t>
  </si>
  <si>
    <t>SCOK8C 60</t>
  </si>
  <si>
    <t>COMMDTY5-m78569</t>
  </si>
  <si>
    <t>SCOK8C 65</t>
  </si>
  <si>
    <t>COMMDTY5-m83373</t>
  </si>
  <si>
    <t>SCOK8C 72</t>
  </si>
  <si>
    <t>COMMDTY5-m82049</t>
  </si>
  <si>
    <t>SCOK8C 75</t>
  </si>
  <si>
    <t>COMMDTY5-m85798</t>
  </si>
  <si>
    <t>SCOK8C 80</t>
  </si>
  <si>
    <t>COMMDTY5-m78942</t>
  </si>
  <si>
    <t>SCOK8P 40</t>
  </si>
  <si>
    <t>COMMDTY5-m83367</t>
  </si>
  <si>
    <t>SCOK8P 55</t>
  </si>
  <si>
    <t>COMMDTY5-m84576</t>
  </si>
  <si>
    <t>SCOK8P 60</t>
  </si>
  <si>
    <t>COMMDTY5-m85801</t>
  </si>
  <si>
    <t>COMMDTY5-m78931</t>
  </si>
  <si>
    <t>SCOM8C 60</t>
  </si>
  <si>
    <t>COMMDTY5-m78570</t>
  </si>
  <si>
    <t>SCOM8C 65</t>
  </si>
  <si>
    <t>COMMDTY5-m83374</t>
  </si>
  <si>
    <t>SCOM8C 72</t>
  </si>
  <si>
    <t>COMMDTY5-m82050</t>
  </si>
  <si>
    <t>SCOM8C 75</t>
  </si>
  <si>
    <t>COMMDTY5-m85799</t>
  </si>
  <si>
    <t>SCOM8C 80</t>
  </si>
  <si>
    <t>COMMDTY5-m78943</t>
  </si>
  <si>
    <t>SCOM8P 40</t>
  </si>
  <si>
    <t>COMMDTY5-m83368</t>
  </si>
  <si>
    <t>SCOM8P 55</t>
  </si>
  <si>
    <t>COMMDTY5-m84577</t>
  </si>
  <si>
    <t>SCOM8P 60</t>
  </si>
  <si>
    <t>COMMDTY5-m85802</t>
  </si>
  <si>
    <t>COMMDTY5-m78932</t>
  </si>
  <si>
    <t>SCON8C 60</t>
  </si>
  <si>
    <t>COMMDTY5-m78571</t>
  </si>
  <si>
    <t>SCON8C 65</t>
  </si>
  <si>
    <t>COMMDTY5-m85181</t>
  </si>
  <si>
    <t>SCON8C 80</t>
  </si>
  <si>
    <t>COMMDTY5-m85193</t>
  </si>
  <si>
    <t>COMMDTY5-m78944</t>
  </si>
  <si>
    <t>SCON8P 40</t>
  </si>
  <si>
    <t>COMMDTY5-m85175</t>
  </si>
  <si>
    <t>SCON8P 45</t>
  </si>
  <si>
    <t>COMMDTY5-m85187</t>
  </si>
  <si>
    <t>COMMDTY5-m85274</t>
  </si>
  <si>
    <t>SCON8P 65</t>
  </si>
  <si>
    <t>COMMDTY5-m78933</t>
  </si>
  <si>
    <t>SCOQ8C 60</t>
  </si>
  <si>
    <t>COMMDTY5-m78572</t>
  </si>
  <si>
    <t>SCOQ8C 65</t>
  </si>
  <si>
    <t>COMMDTY5-m85182</t>
  </si>
  <si>
    <t>SCOQ8C 80</t>
  </si>
  <si>
    <t>COMMDTY5-m85194</t>
  </si>
  <si>
    <t>COMMDTY5-m78945</t>
  </si>
  <si>
    <t>SCOQ8P 40</t>
  </si>
  <si>
    <t>COMMDTY5-m85176</t>
  </si>
  <si>
    <t>SCOQ8P 45</t>
  </si>
  <si>
    <t>COMMDTY5-m85188</t>
  </si>
  <si>
    <t>COMMDTY5-m85275</t>
  </si>
  <si>
    <t>SCOQ8P 65</t>
  </si>
  <si>
    <t>COMMDTY5-m78934</t>
  </si>
  <si>
    <t>SCOU8C 60</t>
  </si>
  <si>
    <t>COMMDTY5-m78573</t>
  </si>
  <si>
    <t>SCOU8C 65</t>
  </si>
  <si>
    <t>COMMDTY5-m85183</t>
  </si>
  <si>
    <t>SCOU8C 80</t>
  </si>
  <si>
    <t>COMMDTY5-m85195</t>
  </si>
  <si>
    <t>COMMDTY5-m78946</t>
  </si>
  <si>
    <t>SCOU8P 40</t>
  </si>
  <si>
    <t>COMMDTY5-m85177</t>
  </si>
  <si>
    <t>SCOU8P 45</t>
  </si>
  <si>
    <t>COMMDTY5-m85189</t>
  </si>
  <si>
    <t>COMMDTY5-m85276</t>
  </si>
  <si>
    <t>SCOU8P 65</t>
  </si>
  <si>
    <t>COMMDTY5-m78935</t>
  </si>
  <si>
    <t>SCOV8C 60</t>
  </si>
  <si>
    <t>COMMDTY5-m78574</t>
  </si>
  <si>
    <t>SCOV8C 65</t>
  </si>
  <si>
    <t>COMMDTY5-m85184</t>
  </si>
  <si>
    <t>SCOV8C 80</t>
  </si>
  <si>
    <t>COMMDTY5-m85196</t>
  </si>
  <si>
    <t>COMMDTY5-m78947</t>
  </si>
  <si>
    <t>SCOV8P 40</t>
  </si>
  <si>
    <t>COMMDTY5-m85178</t>
  </si>
  <si>
    <t>SCOV8P 45</t>
  </si>
  <si>
    <t>COMMDTY5-m85190</t>
  </si>
  <si>
    <t>COMMDTY5-m85277</t>
  </si>
  <si>
    <t>SCOV8P 65</t>
  </si>
  <si>
    <t>COMMDTY5-m78936</t>
  </si>
  <si>
    <t>SCOX8C 60</t>
  </si>
  <si>
    <t>COMMDTY5-m78575</t>
  </si>
  <si>
    <t>SCOX8C 65</t>
  </si>
  <si>
    <t>COMMDTY5-m85185</t>
  </si>
  <si>
    <t>SCOX8C 80</t>
  </si>
  <si>
    <t>COMMDTY5-m85197</t>
  </si>
  <si>
    <t>COMMDTY5-m78948</t>
  </si>
  <si>
    <t>SCOX8P 40</t>
  </si>
  <si>
    <t>COMMDTY5-m85179</t>
  </si>
  <si>
    <t>SCOX8P 45</t>
  </si>
  <si>
    <t>COMMDTY5-m85191</t>
  </si>
  <si>
    <t>COMMDTY5-m85278</t>
  </si>
  <si>
    <t>SCOX8P 65</t>
  </si>
  <si>
    <t>COMMDTY5-m78937</t>
  </si>
  <si>
    <t>SCOZ8C 60</t>
  </si>
  <si>
    <t>COMMDTY5-m78576</t>
  </si>
  <si>
    <t>SCOZ8C 65</t>
  </si>
  <si>
    <t>COMMDTY5-m85186</t>
  </si>
  <si>
    <t>SCOZ8C 80</t>
  </si>
  <si>
    <t>COMMDTY5-m85198</t>
  </si>
  <si>
    <t>COMMDTY5-m78949</t>
  </si>
  <si>
    <t>SCOZ8P 40</t>
  </si>
  <si>
    <t>COMMDTY5-m85180</t>
  </si>
  <si>
    <t>SCOZ8P 45</t>
  </si>
  <si>
    <t>COMMDTY5-m85192</t>
  </si>
  <si>
    <t>COMMDTY5-m85279</t>
  </si>
  <si>
    <t>SCOZ8P 65</t>
  </si>
  <si>
    <t>COMMDTY5-m86007</t>
  </si>
  <si>
    <t>COMMDTY5-m86219</t>
  </si>
  <si>
    <t>COMMDTY5-m86220</t>
  </si>
  <si>
    <t>COMMDTY5-m86221</t>
  </si>
  <si>
    <t>COMMDTY5-m86222</t>
  </si>
  <si>
    <t>SCOJ8P 65</t>
  </si>
  <si>
    <t>COMMDTY5-m86223</t>
  </si>
  <si>
    <t>SCOK8P 65</t>
  </si>
  <si>
    <t>COMMDTY5-m86224</t>
  </si>
  <si>
    <t>SCOM8P 65</t>
  </si>
  <si>
    <t>COMMDTY6-368731</t>
  </si>
  <si>
    <t>SCOTIA</t>
  </si>
  <si>
    <t>COMMDTY6-368735</t>
  </si>
  <si>
    <t>COMMDTY6-368742</t>
  </si>
  <si>
    <t>COMMDTY6-368743</t>
  </si>
  <si>
    <t>COMMDTY6-m84543</t>
  </si>
  <si>
    <t>COMMDTY6-m85905</t>
  </si>
  <si>
    <t>COMMDTY6-m86327</t>
  </si>
  <si>
    <t>COMMDTY6-m84777</t>
  </si>
  <si>
    <t>COMMDTY6-m84782</t>
  </si>
  <si>
    <t>COMMDTY6-m85116</t>
  </si>
  <si>
    <t>COMMDTY6-m85117</t>
  </si>
  <si>
    <t>COMMDTY6-m85119</t>
  </si>
  <si>
    <t>COMMDTY6-m85120</t>
  </si>
  <si>
    <t>COMMDTY6-m85146</t>
  </si>
  <si>
    <t>COMMDTY6-m85147</t>
  </si>
  <si>
    <t>COMMDTY6-m85148</t>
  </si>
  <si>
    <t>COMMDTY6-m85826</t>
  </si>
  <si>
    <t>COMMDTY6-m85903</t>
  </si>
  <si>
    <t>COMMDTY6-m85904</t>
  </si>
  <si>
    <t>COMMDTY5-m83161</t>
  </si>
  <si>
    <t>MACQUAR</t>
  </si>
  <si>
    <t>RBTK8P 3600</t>
  </si>
  <si>
    <t>COMMDTY5-m83162</t>
  </si>
  <si>
    <t>RBTK8C 4000</t>
  </si>
  <si>
    <t>COMMDTY5-m83442</t>
  </si>
  <si>
    <t>CKCK8C 1350</t>
  </si>
  <si>
    <t>COMMDTY5-m83463</t>
  </si>
  <si>
    <t>CKCK8P 1200</t>
  </si>
  <si>
    <t>CKCK8EP 1200</t>
  </si>
  <si>
    <t>CKCK8C 1300</t>
  </si>
  <si>
    <t>COMMDTY5-m85480</t>
  </si>
  <si>
    <t>RBTV8P 3550</t>
  </si>
  <si>
    <t>COMMDTY5-m85481</t>
  </si>
  <si>
    <t>RBTV8C 3850</t>
  </si>
  <si>
    <t>COMMDTY5-m85554</t>
  </si>
  <si>
    <t>CKCK8P 1294</t>
  </si>
  <si>
    <t>COMMDTY5-m85556</t>
  </si>
  <si>
    <t>CKCK8C 1294</t>
  </si>
  <si>
    <t>COMMDTY5-m85545</t>
  </si>
  <si>
    <t>IOEK8C 516</t>
  </si>
  <si>
    <t>COMMDTY5-m85557</t>
  </si>
  <si>
    <t>IOEK8P 516</t>
  </si>
  <si>
    <t>COMMDTY5-m86287</t>
  </si>
  <si>
    <t>CHINARS</t>
  </si>
  <si>
    <t>LNJ8C 14500</t>
  </si>
  <si>
    <t>COMMDTY6-369067</t>
  </si>
  <si>
    <t>METALSTONE</t>
  </si>
  <si>
    <t>COMMDTY6-m84838</t>
  </si>
  <si>
    <t>COMMDTY6-m85792</t>
  </si>
  <si>
    <t>COMMDTY6-m85994</t>
  </si>
  <si>
    <t>COMMDTY6-m86120</t>
  </si>
  <si>
    <t>COMMDTY6-m86489</t>
  </si>
  <si>
    <t>TEHOPE</t>
  </si>
  <si>
    <t>LMCADP 20180309</t>
  </si>
  <si>
    <t>COMMDTY6-m86490</t>
  </si>
  <si>
    <t>COMMDTY6-368644</t>
  </si>
  <si>
    <t>COMMDTY6-368645</t>
  </si>
  <si>
    <t>COMMDTY6-368647</t>
  </si>
  <si>
    <t>COMMDTY6-368648</t>
  </si>
  <si>
    <t>COMMDTY6-m86506</t>
  </si>
  <si>
    <t>COMMDTY6-m86507</t>
  </si>
  <si>
    <t>COMMDTY6-m86509</t>
  </si>
  <si>
    <t>COMMDTY6-m86510</t>
  </si>
  <si>
    <t>COMMDTY6-370012</t>
  </si>
  <si>
    <t>COMMDTY6-370013</t>
  </si>
  <si>
    <t>COMMDTY6-m84471</t>
  </si>
  <si>
    <t>COMMDTY6-m84472</t>
  </si>
  <si>
    <t>COMMDTY6-m84572</t>
  </si>
  <si>
    <t>COMMDTY6-m84573</t>
  </si>
  <si>
    <t>COMMDTY6-m84584</t>
  </si>
  <si>
    <t>COMMDTY6-m84585</t>
  </si>
  <si>
    <t>COMMDTY6-m84870</t>
  </si>
  <si>
    <t>COMMDTY6-m84872</t>
  </si>
  <si>
    <t>COMMDTY6-m85255</t>
  </si>
  <si>
    <t>COMMDTY6-m85465</t>
  </si>
  <si>
    <t>COMMDTY6-m85525</t>
  </si>
  <si>
    <t>COMMDTY6-m85528</t>
  </si>
  <si>
    <t>COMMDTY6-m85615</t>
  </si>
  <si>
    <t>COMMDTY6-m85630</t>
  </si>
  <si>
    <t>COMMDTY6-m85665</t>
  </si>
  <si>
    <t>COMMDTY6-m85737</t>
  </si>
  <si>
    <t>COMMDTY6-m85825</t>
  </si>
  <si>
    <t>COMMDTY6-m85865</t>
  </si>
  <si>
    <t>COMMDTY6-m85868</t>
  </si>
  <si>
    <t>COMMDTY6-m85871</t>
  </si>
  <si>
    <t>COMMDTY6-m85894</t>
  </si>
  <si>
    <t>COMMDTY6-m85936</t>
  </si>
  <si>
    <t>COMMDTY6-m85960</t>
  </si>
  <si>
    <t>COMMDTY6-m86071</t>
  </si>
  <si>
    <t>COMMDTY6-m86096</t>
  </si>
  <si>
    <t>COMMDTY6-m86210</t>
  </si>
  <si>
    <t>COMMDTY6-m86313</t>
  </si>
  <si>
    <t>COMMDTY6-m86350</t>
  </si>
  <si>
    <t>COMMDTY6-m86436</t>
  </si>
  <si>
    <t>COMMDTY6-m86448</t>
  </si>
  <si>
    <t>COMMDTY6-m86484</t>
  </si>
  <si>
    <t>COMMDTY6-m86491</t>
  </si>
  <si>
    <t>COMMDTY6-m86508</t>
  </si>
  <si>
    <t>COMMDTY6-m84920</t>
  </si>
  <si>
    <t>COMMDTY6-m84945</t>
  </si>
  <si>
    <t>COMMDTY6-m84947</t>
  </si>
  <si>
    <t>COMMDTY6-m86497</t>
  </si>
  <si>
    <t>COMMDTY6-m86548</t>
  </si>
  <si>
    <t>COMMDTY6-m84605</t>
  </si>
  <si>
    <t>COMMDTY6-m84606</t>
  </si>
  <si>
    <t>COMMDTY6-m84616</t>
  </si>
  <si>
    <t>COMMDTY6-m84617</t>
  </si>
  <si>
    <t>COMMDTY6-m84644</t>
  </si>
  <si>
    <t>LMCADP 20180328</t>
  </si>
  <si>
    <t>COMMDTY6-m84645</t>
  </si>
  <si>
    <t>COMMDTY6-m84654</t>
  </si>
  <si>
    <t>COMMDTY6-m84655</t>
  </si>
  <si>
    <t>COMMDTY6-m84656</t>
  </si>
  <si>
    <t>COMMDTY6-m84657</t>
  </si>
  <si>
    <t>COMMDTY6-m84673</t>
  </si>
  <si>
    <t>COMMDTY6-m84674</t>
  </si>
  <si>
    <t>COMMDTY6-m84675</t>
  </si>
  <si>
    <t>COMMDTY6-m84676</t>
  </si>
  <si>
    <t>COMMDTY6-m84677</t>
  </si>
  <si>
    <t>COMMDTY6-m84678</t>
  </si>
  <si>
    <t>COMMDTY6-m84720</t>
  </si>
  <si>
    <t>COMMDTY6-m84721</t>
  </si>
  <si>
    <t>COMMDTY6-m84764</t>
  </si>
  <si>
    <t>COMMDTY6-m84765</t>
  </si>
  <si>
    <t>COMMDTY6-m84767</t>
  </si>
  <si>
    <t>COMMDTY6-m84768</t>
  </si>
  <si>
    <t>COMMDTY6-m84813</t>
  </si>
  <si>
    <t>COMMDTY6-m84814</t>
  </si>
  <si>
    <t>COMMDTY6-m84843</t>
  </si>
  <si>
    <t>LMCADP 20180405</t>
  </si>
  <si>
    <t>COMMDTY6-m84844</t>
  </si>
  <si>
    <t>COMMDTY6-m84883</t>
  </si>
  <si>
    <t>COMMDTY6-m84884</t>
  </si>
  <si>
    <t>COMMDTY6-m84956</t>
  </si>
  <si>
    <t>LMCADP 20180410</t>
  </si>
  <si>
    <t>COMMDTY6-m84957</t>
  </si>
  <si>
    <t>COMMDTY6-m84984</t>
  </si>
  <si>
    <t>COMMDTY6-m84985</t>
  </si>
  <si>
    <t>COMMDTY6-m85039</t>
  </si>
  <si>
    <t>COMMDTY6-m85040</t>
  </si>
  <si>
    <t>COMMDTY6-m85105</t>
  </si>
  <si>
    <t>COMMDTY6-m85106</t>
  </si>
  <si>
    <t>COMMDTY6-m85108</t>
  </si>
  <si>
    <t>COMMDTY6-m85109</t>
  </si>
  <si>
    <t>COMMDTY6-m85153</t>
  </si>
  <si>
    <t>COMMDTY6-m85154</t>
  </si>
  <si>
    <t>COMMDTY6-m85160</t>
  </si>
  <si>
    <t>COMMDTY6-m85169</t>
  </si>
  <si>
    <t>COMMDTY6-m85170</t>
  </si>
  <si>
    <t>COMMDTY6-m84542</t>
  </si>
  <si>
    <t>COMMDTY6-m85065</t>
  </si>
  <si>
    <t>COMMDTY6-m86231</t>
  </si>
  <si>
    <t>COMMDTY6-m86305</t>
  </si>
  <si>
    <t>COMMDTY6-m86405</t>
  </si>
  <si>
    <t>COMMDTY6-m86408</t>
  </si>
  <si>
    <t>COMMDTY6-m85928</t>
  </si>
  <si>
    <t>COMMDTY6-m85930</t>
  </si>
  <si>
    <t>COMMDTY6-m85972</t>
  </si>
  <si>
    <t>COMMDTY6-m85974</t>
  </si>
  <si>
    <t>COMMDTY6-m85986</t>
  </si>
  <si>
    <t>COMMDTY6-m86037</t>
  </si>
  <si>
    <t>COMMDTY6-m86138</t>
  </si>
  <si>
    <t>COMMDTY6-m86139</t>
  </si>
  <si>
    <t>COMMDTY6-m86140</t>
  </si>
  <si>
    <t>COMMDTY6-m86141</t>
  </si>
  <si>
    <t>COMMDTY6-m86142</t>
  </si>
  <si>
    <t>COMMDTY6-m85315</t>
  </si>
  <si>
    <t>COMMDTY6-m85316</t>
  </si>
  <si>
    <t>COMMDTY6-m85415</t>
  </si>
  <si>
    <t>COMMDTY6-m85433</t>
  </si>
  <si>
    <t>COMMDTY6-m85434</t>
  </si>
  <si>
    <t>COMMDTY6-m85438</t>
  </si>
  <si>
    <t>COMMDTY6-m85523</t>
  </si>
  <si>
    <t>COMMDTY6-m85524</t>
  </si>
  <si>
    <t>COMMDTY6-m85526</t>
  </si>
  <si>
    <t>COMMDTY6-m85527</t>
  </si>
  <si>
    <t>COMMDTY6-m85613</t>
  </si>
  <si>
    <t>COMMDTY6-m85614</t>
  </si>
  <si>
    <t>COMMDTY6-m85628</t>
  </si>
  <si>
    <t>COMMDTY6-m85629</t>
  </si>
  <si>
    <t>COMMDTY6-m85663</t>
  </si>
  <si>
    <t>COMMDTY6-m85664</t>
  </si>
  <si>
    <t>COMMDTY6-m85703</t>
  </si>
  <si>
    <t>COMMDTY6-m85704</t>
  </si>
  <si>
    <t>COMMDTY6-m85706</t>
  </si>
  <si>
    <t>COMMDTY6-m85707</t>
  </si>
  <si>
    <t>COMMDTY6-m85823</t>
  </si>
  <si>
    <t>COMMDTY6-m85824</t>
  </si>
  <si>
    <t>COMMDTY6-m85866</t>
  </si>
  <si>
    <t>COMMDTY6-m85867</t>
  </si>
  <si>
    <t>COMMDTY6-m85869</t>
  </si>
  <si>
    <t>COMMDTY6-m85870</t>
  </si>
  <si>
    <t>COMMDTY6-m85892</t>
  </si>
  <si>
    <t>COMMDTY6-m85893</t>
  </si>
  <si>
    <t>COMMDTY6-m85934</t>
  </si>
  <si>
    <t>COMMDTY6-m85935</t>
  </si>
  <si>
    <t>COMMDTY6-m86063</t>
  </si>
  <si>
    <t>COMMDTY6-m86064</t>
  </si>
  <si>
    <t>COMMDTY6-m86069</t>
  </si>
  <si>
    <t>COMMDTY6-m86070</t>
  </si>
  <si>
    <t>COMMDTY6-m86498</t>
  </si>
  <si>
    <t>COMMDTY6-m86208</t>
  </si>
  <si>
    <t>LMCADP 20180522</t>
  </si>
  <si>
    <t>COMMDTY6-m86209</t>
  </si>
  <si>
    <t>COMMDTY6-m86300</t>
  </si>
  <si>
    <t>COMMDTY6-m86301</t>
  </si>
  <si>
    <t>COMMDTY6-m86348</t>
  </si>
  <si>
    <t>COMMDTY6-m86349</t>
  </si>
  <si>
    <t>COMMDTY6-m86403</t>
  </si>
  <si>
    <t>COMMDTY6-m86404</t>
  </si>
  <si>
    <t>COMMDTY6-m86434</t>
  </si>
  <si>
    <t>COMMDTY6-m86435</t>
  </si>
  <si>
    <t>COMMDTY6-m86446</t>
  </si>
  <si>
    <t>COMMDTY6-m86447</t>
  </si>
  <si>
    <t>COMMDTY6-m86482</t>
  </si>
  <si>
    <t>COMMDTY6-m86483</t>
  </si>
  <si>
    <t>COMMDTY6-m84788</t>
  </si>
  <si>
    <t>TEWOO</t>
  </si>
  <si>
    <t>COMMDTY6-m84789</t>
  </si>
  <si>
    <t>COMMDTY5-m84137</t>
  </si>
  <si>
    <t>COMMDTY5-m84138</t>
  </si>
  <si>
    <t>COMMDTY5-m84139</t>
  </si>
  <si>
    <t>COMMDTY5-m84848</t>
  </si>
  <si>
    <t>COMMDTY5-m84859</t>
  </si>
  <si>
    <t>COMMDTY5-m85995</t>
  </si>
  <si>
    <t>COMMDTY5-m82667</t>
  </si>
  <si>
    <t>TEWOO HOPERAY</t>
  </si>
  <si>
    <t>COMMDTY5-m82668</t>
  </si>
  <si>
    <t>COMMDTY5-m82669</t>
  </si>
  <si>
    <t>COMMDTY6-m85446</t>
  </si>
  <si>
    <t>HAIYOU</t>
  </si>
  <si>
    <t>COMMDTY6-m86066</t>
  </si>
  <si>
    <t>ORIENTL</t>
  </si>
  <si>
    <t>COMMDTY6-m86067</t>
  </si>
  <si>
    <t>COMMDTY6-m86108</t>
  </si>
  <si>
    <t>COMMDTY6-m86109</t>
  </si>
  <si>
    <t>COMMDTY6-m86432</t>
  </si>
  <si>
    <t>COMMDTY6-m86443</t>
  </si>
  <si>
    <t>COMMDTY6-m86068</t>
  </si>
  <si>
    <t>COMMDTY6-m86110</t>
  </si>
  <si>
    <t>COMMDTY6-m86444</t>
  </si>
  <si>
    <t>COMMDTY6-370099</t>
  </si>
  <si>
    <t>SANSON</t>
  </si>
  <si>
    <t>COMMDTY6-370100</t>
  </si>
  <si>
    <t>COMMDTY6-m85022</t>
  </si>
  <si>
    <t>LOYALSKY1</t>
  </si>
  <si>
    <t>COMMDTY6-m85422</t>
  </si>
  <si>
    <t>COMMDTY6-m85056</t>
  </si>
  <si>
    <t>COMMDTY6-m85060</t>
  </si>
  <si>
    <t>COMMDTY6-m85071</t>
  </si>
  <si>
    <t>COMMDTY6-m85104</t>
  </si>
  <si>
    <t>COMMDTY6-m85635</t>
  </si>
  <si>
    <t>COMMDTY6-m85655</t>
  </si>
  <si>
    <t>COMMDTY6-m86253</t>
  </si>
  <si>
    <t>COMMDTY6-m85420</t>
  </si>
  <si>
    <t>COMMDTY6-m85421</t>
  </si>
  <si>
    <t>COMMDTY6-m85653</t>
  </si>
  <si>
    <t>COMMDTY6-m85654</t>
  </si>
  <si>
    <t>COMMDTY6-m85683</t>
  </si>
  <si>
    <t>COMMDTY6-m85685</t>
  </si>
  <si>
    <t>COMMDTY6-m85696</t>
  </si>
  <si>
    <t>COMMDTY6-m85700</t>
  </si>
  <si>
    <t>COMMDTY6-m85774</t>
  </si>
  <si>
    <t>COMMDTY6-m85756</t>
  </si>
  <si>
    <t>COMMDTY6-m85757</t>
  </si>
  <si>
    <t>COMMDTY6-m85759</t>
  </si>
  <si>
    <t>COMMDTY6-m85761</t>
  </si>
  <si>
    <t>COMMDTY6-m85788</t>
  </si>
  <si>
    <t>COMMDTY6-m85992</t>
  </si>
  <si>
    <t>COMMDTY6-m85786</t>
  </si>
  <si>
    <t>COMMDTY6-m85787</t>
  </si>
  <si>
    <t>COMMDTY6-m85918</t>
  </si>
  <si>
    <t>COMMDTY6-m86218</t>
  </si>
  <si>
    <t>COMMDTY6-m86290</t>
  </si>
  <si>
    <t>COMMDTY6-m86335</t>
  </si>
  <si>
    <t>COMMDTY6-m86390</t>
  </si>
  <si>
    <t>COMMDTY6-m86393</t>
  </si>
  <si>
    <t>COMMDTY6-m84515</t>
  </si>
  <si>
    <t>JIANGTONG1</t>
  </si>
  <si>
    <t>COMMDTY6-m84516</t>
  </si>
  <si>
    <t>COMMDTY6-m85026</t>
  </si>
  <si>
    <t>COMMDTY6-m86524</t>
  </si>
  <si>
    <t>COMMDTY6-m85025</t>
  </si>
  <si>
    <t>COMMDTY6-m86521</t>
  </si>
  <si>
    <t>COMMDTY6-m85768</t>
  </si>
  <si>
    <t>COMMDTY6-m85890</t>
  </si>
  <si>
    <t>COMMDTY6-m86522</t>
  </si>
  <si>
    <t>COMMDTY6-m86523</t>
  </si>
  <si>
    <t>COMMDTY6-m86519</t>
  </si>
  <si>
    <t>COMMDTY6-m86520</t>
  </si>
  <si>
    <t>COMMDTY6-369081</t>
  </si>
  <si>
    <t>CENWIN</t>
  </si>
  <si>
    <t>COMMDTY6-m85389</t>
  </si>
  <si>
    <t>COMMDTY6-m84683</t>
  </si>
  <si>
    <t>COMMDTY6-m85405</t>
  </si>
  <si>
    <t>COMMDTY6-m85142</t>
  </si>
  <si>
    <t>COMMDTY6-m85407</t>
  </si>
  <si>
    <t>COMMDTY6-m85326</t>
  </si>
  <si>
    <t>COMMDTY6-m85327</t>
  </si>
  <si>
    <t>COMMDTY6-m85384</t>
  </si>
  <si>
    <t>COMMDTY6-m85385</t>
  </si>
  <si>
    <t>COMMDTY6-m85387</t>
  </si>
  <si>
    <t>COMMDTY6-m85388</t>
  </si>
  <si>
    <t>COMMDTY6-m85403</t>
  </si>
  <si>
    <t>COMMDTY6-m85404</t>
  </si>
  <si>
    <t>COMMDTY6-m85406</t>
  </si>
  <si>
    <t>COMMDTY6-m85457</t>
  </si>
  <si>
    <t>COMMDTY6-m85458</t>
  </si>
  <si>
    <t>COMMDTY6-m85460</t>
  </si>
  <si>
    <t>COMMDTY6-m85594</t>
  </si>
  <si>
    <t>COMMDTY6-m85849</t>
  </si>
  <si>
    <t>COMMDTY6-m85595</t>
  </si>
  <si>
    <t>COMMDTY6-m86149</t>
  </si>
  <si>
    <t>COMMDTY6-m85596</t>
  </si>
  <si>
    <t>COMMDTY6-m86152</t>
  </si>
  <si>
    <t>COMMDTY6-m86151</t>
  </si>
  <si>
    <t>COMMDTY6-m85698</t>
  </si>
  <si>
    <t>COMMDTY6-m86368</t>
  </si>
  <si>
    <t>COMMDTY6-m85847</t>
  </si>
  <si>
    <t>COMMDTY6-m85848</t>
  </si>
  <si>
    <t>COMMDTY6-m85941</t>
  </si>
  <si>
    <t>COMMDTY6-m86029</t>
  </si>
  <si>
    <t>COMMDTY6-m86027</t>
  </si>
  <si>
    <t>COMMDTY6-m86028</t>
  </si>
  <si>
    <t>COMMDTY6-m86129</t>
  </si>
  <si>
    <t>COMMDTY6-m86150</t>
  </si>
  <si>
    <t>COMMDTY6-m86370</t>
  </si>
  <si>
    <t>COMMDTY6-m86259</t>
  </si>
  <si>
    <t>COMMDTY6-m86257</t>
  </si>
  <si>
    <t>COMMDTY6-m86258</t>
  </si>
  <si>
    <t>COMMDTY6-m86337</t>
  </si>
  <si>
    <t>COMMDTY6-m86366</t>
  </si>
  <si>
    <t>COMMDTY6-m86367</t>
  </si>
  <si>
    <t>COMMDTY6-m86369</t>
  </si>
  <si>
    <t>COMMDTY6-m86372</t>
  </si>
  <si>
    <t>COMMDTY6-m86375</t>
  </si>
  <si>
    <t>COMMDTY6-m86376</t>
  </si>
  <si>
    <t>COMMDTY6-m86388</t>
  </si>
  <si>
    <t>COMMDTY6-m86571</t>
  </si>
  <si>
    <t>COMMDTY6-m86470</t>
  </si>
  <si>
    <t>COMMDTY6-m86569</t>
  </si>
  <si>
    <t>COMMDTY6-m86570</t>
  </si>
  <si>
    <t>COMMDTY6-m86472</t>
  </si>
  <si>
    <t>COMMDTY6-m86395</t>
  </si>
  <si>
    <t>COMMDTY6-m86380</t>
  </si>
  <si>
    <t>COMMDTY6-m86382</t>
  </si>
  <si>
    <t>COMMDTY6-m86384</t>
  </si>
  <si>
    <t>COMMDTY6-m86426</t>
  </si>
  <si>
    <t>COMMDTY6-m86428</t>
  </si>
  <si>
    <t>contract size</t>
    <phoneticPr fontId="1" type="noConversion"/>
  </si>
  <si>
    <t>行标签</t>
  </si>
  <si>
    <t>平均值项:Trade contract size R8</t>
  </si>
  <si>
    <t>CLZ8</t>
  </si>
  <si>
    <t>COQ8</t>
  </si>
  <si>
    <t>COU8P</t>
  </si>
  <si>
    <t>COV8C</t>
  </si>
  <si>
    <t>COV8P</t>
  </si>
  <si>
    <t>COZ8</t>
  </si>
  <si>
    <t>DTSM8</t>
  </si>
  <si>
    <t>DTSN8</t>
  </si>
  <si>
    <t>GCQ8</t>
  </si>
  <si>
    <t>GCQ8P</t>
  </si>
  <si>
    <t>GCZ8</t>
  </si>
  <si>
    <t>HGZ8</t>
  </si>
  <si>
    <t>LAM8EC</t>
  </si>
  <si>
    <t>LAN8EC</t>
  </si>
  <si>
    <t>LAN8EP</t>
  </si>
  <si>
    <t>LMAHDP</t>
  </si>
  <si>
    <t>LMCADP</t>
  </si>
  <si>
    <t>LMNIDP</t>
  </si>
  <si>
    <t>LMPBDP</t>
  </si>
  <si>
    <t>LMSNDP</t>
  </si>
  <si>
    <t>LMZSDP</t>
  </si>
  <si>
    <t>LNM8EP</t>
  </si>
  <si>
    <t>LNN8EP</t>
  </si>
  <si>
    <t>LNQ8EP</t>
  </si>
  <si>
    <t>LNU8EP</t>
  </si>
  <si>
    <t>LNV8EP</t>
  </si>
  <si>
    <t>LNX8EP</t>
  </si>
  <si>
    <t>LNZ8EP</t>
  </si>
  <si>
    <t>LPQ8EP</t>
  </si>
  <si>
    <t>LPU8EP</t>
  </si>
  <si>
    <t>LPZ8EC</t>
  </si>
  <si>
    <t>LPZ8EP</t>
  </si>
  <si>
    <t>LXU8EP</t>
  </si>
  <si>
    <t>SCOF9</t>
  </si>
  <si>
    <t>SCOF9C</t>
  </si>
  <si>
    <t>SCOF9P</t>
  </si>
  <si>
    <t>SCOG9</t>
  </si>
  <si>
    <t>SCOG9C</t>
  </si>
  <si>
    <t>SCOG9P</t>
  </si>
  <si>
    <t>SCOH9</t>
  </si>
  <si>
    <t>SCOH9C</t>
  </si>
  <si>
    <t>SCOH9P</t>
  </si>
  <si>
    <t>SCOJ9</t>
  </si>
  <si>
    <t>SCOJ9C</t>
  </si>
  <si>
    <t>SCOJ9P</t>
  </si>
  <si>
    <t>SCOK9</t>
  </si>
  <si>
    <t>SCOK9C</t>
  </si>
  <si>
    <t>SCOK9P</t>
  </si>
  <si>
    <t>SCOM8C</t>
  </si>
  <si>
    <t>SCOM8P</t>
  </si>
  <si>
    <t>SCOM9</t>
  </si>
  <si>
    <t>SCOM9C</t>
  </si>
  <si>
    <t>SCOM9P</t>
  </si>
  <si>
    <t>SCON8C</t>
  </si>
  <si>
    <t>SCON8P</t>
  </si>
  <si>
    <t>SCON9</t>
  </si>
  <si>
    <t>SCON9C</t>
  </si>
  <si>
    <t>SCON9P</t>
  </si>
  <si>
    <t>SCOQ8C</t>
  </si>
  <si>
    <t>SCOQ8P</t>
  </si>
  <si>
    <t>SCOQ9</t>
  </si>
  <si>
    <t>SCOQ9C</t>
  </si>
  <si>
    <t>SCOQ9P</t>
  </si>
  <si>
    <t>SCOU8C</t>
  </si>
  <si>
    <t>SCOU8P</t>
  </si>
  <si>
    <t>SCOU9</t>
  </si>
  <si>
    <t>SCOU9C</t>
  </si>
  <si>
    <t>SCOU9P</t>
  </si>
  <si>
    <t>SCOV8C</t>
  </si>
  <si>
    <t>SCOV8P</t>
  </si>
  <si>
    <t>SCOV9</t>
  </si>
  <si>
    <t>SCOV9C</t>
  </si>
  <si>
    <t>SCOV9P</t>
  </si>
  <si>
    <t>SCOX8C</t>
  </si>
  <si>
    <t>SCOX8P</t>
  </si>
  <si>
    <t>SCOX9</t>
  </si>
  <si>
    <t>SCOX9C</t>
  </si>
  <si>
    <t>SCOX9P</t>
  </si>
  <si>
    <t>SCOZ8C</t>
  </si>
  <si>
    <t>SCOZ8P</t>
  </si>
  <si>
    <t>SCOZ9</t>
  </si>
  <si>
    <t>SCOZ9C</t>
  </si>
  <si>
    <t>SCOZ9P</t>
  </si>
  <si>
    <t>SIN8</t>
  </si>
  <si>
    <t>SIN8EC</t>
  </si>
  <si>
    <t>SIZ8</t>
  </si>
  <si>
    <t>SN8</t>
  </si>
  <si>
    <t>ticker</t>
    <phoneticPr fontId="1" type="noConversion"/>
  </si>
  <si>
    <t>COK8P</t>
  </si>
  <si>
    <t>C</t>
  </si>
  <si>
    <t>LNK8P</t>
  </si>
  <si>
    <t>LAJ8P</t>
  </si>
  <si>
    <t>LNJ8P</t>
  </si>
  <si>
    <t>LNM8P</t>
  </si>
  <si>
    <t>LNQ8P</t>
  </si>
  <si>
    <t>LPJ8P</t>
  </si>
  <si>
    <t>LNU8P</t>
  </si>
  <si>
    <t>LXJ8P</t>
  </si>
  <si>
    <t>LPK8P</t>
  </si>
  <si>
    <t>LNN8P</t>
  </si>
  <si>
    <t>SCOH8C</t>
  </si>
  <si>
    <t>SCOH8P</t>
  </si>
  <si>
    <t>SCOJ8C</t>
  </si>
  <si>
    <t>SCOJ8P</t>
  </si>
  <si>
    <t>SCOK8C</t>
  </si>
  <si>
    <t>SCOK8P</t>
  </si>
  <si>
    <t>RBTK8P</t>
  </si>
  <si>
    <t>RBTK8C</t>
  </si>
  <si>
    <t>CKCK8C</t>
  </si>
  <si>
    <t>CKCK8P</t>
  </si>
  <si>
    <t>CKCK8EP</t>
  </si>
  <si>
    <t>RBTV8P</t>
  </si>
  <si>
    <t>RBTV8C</t>
  </si>
  <si>
    <t>IOEK8C</t>
  </si>
  <si>
    <t>IOEK8P</t>
  </si>
  <si>
    <t>LNJ8C</t>
  </si>
  <si>
    <t>AH</t>
  </si>
  <si>
    <t>Brent</t>
  </si>
  <si>
    <t>CA</t>
  </si>
  <si>
    <t>Coffee</t>
  </si>
  <si>
    <t>Copper</t>
  </si>
  <si>
    <t>Corn</t>
  </si>
  <si>
    <t>Gold</t>
  </si>
  <si>
    <t>HK Iron Ore</t>
  </si>
  <si>
    <t>Natural Gas</t>
  </si>
  <si>
    <t>NI</t>
  </si>
  <si>
    <t>PB</t>
  </si>
  <si>
    <t>SG Iron Ore</t>
  </si>
  <si>
    <t>Silver</t>
  </si>
  <si>
    <t>SN</t>
  </si>
  <si>
    <t>Soybean</t>
  </si>
  <si>
    <t>Sugar</t>
  </si>
  <si>
    <t>WTI</t>
  </si>
  <si>
    <t>ZS</t>
  </si>
  <si>
    <t>asset class</t>
    <phoneticPr fontId="1" type="noConversion"/>
  </si>
  <si>
    <t>Ticker</t>
  </si>
  <si>
    <t>Initial</t>
  </si>
  <si>
    <t>Asset class</t>
  </si>
  <si>
    <t>CK</t>
  </si>
  <si>
    <t>Coaking Coal</t>
  </si>
  <si>
    <t>CLG8</t>
  </si>
  <si>
    <t>CL</t>
  </si>
  <si>
    <t>CLH8</t>
  </si>
  <si>
    <t>CLJ8</t>
  </si>
  <si>
    <t>CLM8</t>
  </si>
  <si>
    <t>COH8</t>
  </si>
  <si>
    <t>CO</t>
  </si>
  <si>
    <t>COH8C</t>
  </si>
  <si>
    <t>COJ8</t>
  </si>
  <si>
    <t>COJ8C</t>
  </si>
  <si>
    <t>COJ8P</t>
  </si>
  <si>
    <t>COK8</t>
  </si>
  <si>
    <t>COM8</t>
  </si>
  <si>
    <t>CON8</t>
  </si>
  <si>
    <t>CON8AP</t>
  </si>
  <si>
    <t>CON8P</t>
  </si>
  <si>
    <t>DT</t>
  </si>
  <si>
    <t>FC</t>
  </si>
  <si>
    <t>FS</t>
  </si>
  <si>
    <t>GCK8</t>
  </si>
  <si>
    <t>GC</t>
  </si>
  <si>
    <t>GCG8</t>
  </si>
  <si>
    <t>HGM8</t>
  </si>
  <si>
    <t>HG</t>
  </si>
  <si>
    <t>IO</t>
  </si>
  <si>
    <t>CN Iron Ore</t>
  </si>
  <si>
    <t>LAF8C</t>
  </si>
  <si>
    <t>LA</t>
  </si>
  <si>
    <t>LAG8P</t>
  </si>
  <si>
    <t>LAM8C</t>
  </si>
  <si>
    <t>LAN8P</t>
  </si>
  <si>
    <t>LAN8C</t>
  </si>
  <si>
    <t>LM</t>
  </si>
  <si>
    <t>LN</t>
  </si>
  <si>
    <t>LNF8C</t>
  </si>
  <si>
    <t>LNF8P</t>
  </si>
  <si>
    <t>LNG8P</t>
  </si>
  <si>
    <t>LNH8P</t>
  </si>
  <si>
    <t>LNV8P</t>
  </si>
  <si>
    <t>LNX8P</t>
  </si>
  <si>
    <t>LNZ8P</t>
  </si>
  <si>
    <t>LPQ8P</t>
  </si>
  <si>
    <t>LPF8C</t>
  </si>
  <si>
    <t>LP</t>
  </si>
  <si>
    <t>LPG8C</t>
  </si>
  <si>
    <t>LPG8P</t>
  </si>
  <si>
    <t>LPH8P</t>
  </si>
  <si>
    <t>LPU8P</t>
  </si>
  <si>
    <t>LPZ8C</t>
  </si>
  <si>
    <t>LPZ8P</t>
  </si>
  <si>
    <t>LXF8C</t>
  </si>
  <si>
    <t>LX</t>
  </si>
  <si>
    <t>LXG8P</t>
  </si>
  <si>
    <t>LXH8P</t>
  </si>
  <si>
    <t>LXU8P</t>
  </si>
  <si>
    <t>NG</t>
  </si>
  <si>
    <t>RB</t>
  </si>
  <si>
    <t>Rebar</t>
  </si>
  <si>
    <t>SCOF8</t>
  </si>
  <si>
    <t>SC</t>
  </si>
  <si>
    <t>SCOF8C</t>
  </si>
  <si>
    <t>SCOF8P</t>
  </si>
  <si>
    <t>SCOG8</t>
  </si>
  <si>
    <t>SCOG8C</t>
  </si>
  <si>
    <t>SCOG8P</t>
  </si>
  <si>
    <t>SI</t>
  </si>
  <si>
    <t>SIN8C</t>
  </si>
  <si>
    <t>SIH8</t>
  </si>
  <si>
    <t>PAM8</t>
  </si>
  <si>
    <t>PAM</t>
  </si>
  <si>
    <t>Palladium</t>
  </si>
  <si>
    <t>SBN8</t>
    <phoneticPr fontId="1" type="noConversion"/>
  </si>
  <si>
    <t>S</t>
    <phoneticPr fontId="1" type="noConversion"/>
  </si>
  <si>
    <t>Soybean</t>
    <phoneticPr fontId="1" type="noConversion"/>
  </si>
  <si>
    <t>notional</t>
    <phoneticPr fontId="1" type="noConversion"/>
  </si>
  <si>
    <t>Asofdate</t>
    <phoneticPr fontId="1" type="noConversion"/>
  </si>
  <si>
    <t>Maturity</t>
  </si>
  <si>
    <t>PFE Mtype</t>
  </si>
  <si>
    <t>最大值项:Maturity date</t>
  </si>
  <si>
    <t>总计</t>
  </si>
  <si>
    <t>平均值项:Maturity date</t>
  </si>
  <si>
    <t>asset id</t>
    <phoneticPr fontId="1" type="noConversion"/>
  </si>
  <si>
    <t>Interest Rates</t>
  </si>
  <si>
    <t>FX and gold</t>
  </si>
  <si>
    <t>Equities</t>
  </si>
  <si>
    <t xml:space="preserve">Precious metals except gold </t>
  </si>
  <si>
    <t>other commodities</t>
  </si>
  <si>
    <t>One year or less</t>
  </si>
  <si>
    <t>Over one year to five years</t>
  </si>
  <si>
    <t>maturity</t>
  </si>
  <si>
    <t xml:space="preserve">asset </t>
  </si>
  <si>
    <t>add-on factors</t>
  </si>
  <si>
    <t>列1</t>
  </si>
  <si>
    <t>add-on factor</t>
  </si>
  <si>
    <t>Agross</t>
  </si>
  <si>
    <t>net rcost</t>
    <phoneticPr fontId="1" type="noConversion"/>
  </si>
  <si>
    <t>gross rcost</t>
    <phoneticPr fontId="1" type="noConversion"/>
  </si>
  <si>
    <t>求和项:Agross</t>
  </si>
  <si>
    <t>求和项:net rcost</t>
  </si>
  <si>
    <t>求和项:gross rcost</t>
  </si>
  <si>
    <t>NGR</t>
    <phoneticPr fontId="1" type="noConversion"/>
  </si>
  <si>
    <t>Agross</t>
    <phoneticPr fontId="1" type="noConversion"/>
  </si>
  <si>
    <t>Client</t>
    <phoneticPr fontId="1" type="noConversion"/>
  </si>
  <si>
    <t>PFE</t>
    <phoneticPr fontId="1" type="noConversion"/>
  </si>
  <si>
    <t>求和项:Unrealized PnL</t>
  </si>
  <si>
    <t>CE</t>
    <phoneticPr fontId="1" type="noConversion"/>
  </si>
  <si>
    <t xml:space="preserve">N_weighted_M </t>
    <phoneticPr fontId="1" type="noConversion"/>
  </si>
  <si>
    <t xml:space="preserve">求和项:N_weighted_M </t>
  </si>
  <si>
    <t>求和项:notional</t>
  </si>
  <si>
    <t>M</t>
    <phoneticPr fontId="1" type="noConversion"/>
  </si>
  <si>
    <t>Prod</t>
  </si>
  <si>
    <t>ticker</t>
  </si>
  <si>
    <t>LAST_TRADEABLE_DT</t>
  </si>
  <si>
    <t>Comdty</t>
  </si>
  <si>
    <t>C Z8 Comdty</t>
  </si>
  <si>
    <t>12/14/2018</t>
  </si>
  <si>
    <t>DTSH8 Comdty</t>
  </si>
  <si>
    <t>3/29/2018</t>
  </si>
  <si>
    <t>DTSJ8 Comdty</t>
  </si>
  <si>
    <t>4/30/2018</t>
  </si>
  <si>
    <t>DTSK8 Comdty</t>
  </si>
  <si>
    <t>5/31/2018</t>
  </si>
  <si>
    <t>FCCN8 Comdty</t>
  </si>
  <si>
    <t>6/20/2018</t>
  </si>
  <si>
    <t>FSBN8 Comdty</t>
  </si>
  <si>
    <t>6/29/2018</t>
  </si>
  <si>
    <t>GCM8 Comdty</t>
  </si>
  <si>
    <t>6/27/2018</t>
  </si>
  <si>
    <t>NGZ18 Comdty</t>
  </si>
  <si>
    <t>11/28/2018</t>
  </si>
  <si>
    <t>SBN8 Comdty</t>
  </si>
  <si>
    <t>SCOH8 Comdty</t>
  </si>
  <si>
    <t>SCOJ8 Comdty</t>
  </si>
  <si>
    <t>SCOK8 Comdty</t>
  </si>
  <si>
    <t>SCOM8 Comdty</t>
  </si>
  <si>
    <t>SCON8 Comdty</t>
  </si>
  <si>
    <t>7/31/2018</t>
  </si>
  <si>
    <t>SCOQ8 Comdty</t>
  </si>
  <si>
    <t>8/31/2018</t>
  </si>
  <si>
    <t>SCOU8 Comdty</t>
  </si>
  <si>
    <t>9/28/2018</t>
  </si>
  <si>
    <t>SCOV8 Comdty</t>
  </si>
  <si>
    <t>10/31/2018</t>
  </si>
  <si>
    <t>SCOX8 Comdty</t>
  </si>
  <si>
    <t>11/30/2018</t>
  </si>
  <si>
    <t>SCOZ8 Comdty</t>
  </si>
  <si>
    <t>12/28/2018</t>
  </si>
  <si>
    <t>SIK8 Comdty</t>
  </si>
  <si>
    <t>5/29/2018</t>
  </si>
  <si>
    <t>M date</t>
    <phoneticPr fontId="1" type="noConversion"/>
  </si>
  <si>
    <t>Instrument</t>
    <phoneticPr fontId="1" type="noConversion"/>
  </si>
  <si>
    <t>qty</t>
    <phoneticPr fontId="1" type="noConversion"/>
  </si>
  <si>
    <t>delta</t>
    <phoneticPr fontId="1" type="noConversion"/>
  </si>
  <si>
    <t>commodity price</t>
    <phoneticPr fontId="1" type="noConversion"/>
  </si>
  <si>
    <t>gamma</t>
    <phoneticPr fontId="1" type="noConversion"/>
  </si>
  <si>
    <t>vega</t>
    <phoneticPr fontId="1" type="noConversion"/>
  </si>
  <si>
    <t>vol</t>
    <phoneticPr fontId="1" type="noConversion"/>
  </si>
  <si>
    <t>position</t>
    <phoneticPr fontId="1" type="noConversion"/>
  </si>
  <si>
    <t>求和项:position</t>
  </si>
  <si>
    <t>计数项:vega</t>
  </si>
  <si>
    <t>计数项:gamma</t>
  </si>
  <si>
    <t>band</t>
    <phoneticPr fontId="1" type="noConversion"/>
  </si>
  <si>
    <t>prod</t>
    <phoneticPr fontId="1" type="noConversion"/>
  </si>
  <si>
    <t>long posi</t>
    <phoneticPr fontId="1" type="noConversion"/>
  </si>
  <si>
    <t>short posi</t>
    <phoneticPr fontId="1" type="noConversion"/>
  </si>
  <si>
    <t>carry posi</t>
    <phoneticPr fontId="1" type="noConversion"/>
  </si>
  <si>
    <t>spd chg</t>
    <phoneticPr fontId="1" type="noConversion"/>
  </si>
  <si>
    <t>cry chg</t>
    <phoneticPr fontId="1" type="noConversion"/>
  </si>
  <si>
    <t>ort chg</t>
    <phoneticPr fontId="1" type="noConversion"/>
  </si>
  <si>
    <t>gamma chg</t>
    <phoneticPr fontId="1" type="noConversion"/>
  </si>
  <si>
    <t>vega chg</t>
    <phoneticPr fontId="1" type="noConversion"/>
  </si>
  <si>
    <t>asset class</t>
  </si>
  <si>
    <t>值</t>
  </si>
  <si>
    <t>AH 汇总</t>
  </si>
  <si>
    <t>Brent 汇总</t>
  </si>
  <si>
    <t>CA 汇总</t>
  </si>
  <si>
    <t>CN Iron Ore 汇总</t>
  </si>
  <si>
    <t>Coaking Coal 汇总</t>
  </si>
  <si>
    <t>Coffee 汇总</t>
  </si>
  <si>
    <t>Corn 汇总</t>
  </si>
  <si>
    <t>Gold 汇总</t>
  </si>
  <si>
    <t>HK Iron Ore 汇总</t>
  </si>
  <si>
    <t>Natural Gas 汇总</t>
  </si>
  <si>
    <t>NI 汇总</t>
  </si>
  <si>
    <t>PB 汇总</t>
  </si>
  <si>
    <t>Rebar 汇总</t>
  </si>
  <si>
    <t>SG Iron Ore 汇总</t>
  </si>
  <si>
    <t>Silver 汇总</t>
  </si>
  <si>
    <t>SN 汇总</t>
  </si>
  <si>
    <t>Soybean 汇总</t>
  </si>
  <si>
    <t>Sugar 汇总</t>
  </si>
  <si>
    <t>ZS 汇总</t>
  </si>
  <si>
    <t>net short</t>
    <phoneticPr fontId="1" type="noConversion"/>
  </si>
  <si>
    <t>net long</t>
    <phoneticPr fontId="1" type="noConversion"/>
  </si>
  <si>
    <t>netting</t>
    <phoneticPr fontId="1" type="noConversion"/>
  </si>
  <si>
    <t>spd rate</t>
    <phoneticPr fontId="1" type="noConversion"/>
  </si>
  <si>
    <t>cty rate</t>
    <phoneticPr fontId="1" type="noConversion"/>
  </si>
  <si>
    <t>ort rate</t>
    <phoneticPr fontId="1" type="noConversion"/>
  </si>
  <si>
    <t>ort posi</t>
    <phoneticPr fontId="1" type="noConversion"/>
  </si>
  <si>
    <t>AH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</si>
</sst>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6"/>
      <scheme val="minor"/>
    </font>
    <font>
      <sz val="11"/>
      <color theme="0"/>
      <name val="Calibri"/>
      <family val="2"/>
    </font>
    <font>
      <sz val="11"/>
      <color theme="0"/>
      <name val="宋体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name val="Calibri"/>
      <family val="2"/>
    </font>
    <font>
      <sz val="12"/>
      <color rgb="FF212121"/>
      <name val="Inherit"/>
      <family val="1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7" fillId="0" borderId="0">
      <alignment vertical="center"/>
    </xf>
    <xf numFmtId="0" fontId="9" fillId="0" borderId="0">
      <alignment vertical="center"/>
    </xf>
  </cellStyleXfs>
  <cellXfs count="48">
    <xf numFmtId="0" fontId="0" fillId="0" borderId="0" xfId="0"/>
    <xf numFmtId="0" fontId="2" fillId="0" borderId="0" xfId="1"/>
    <xf numFmtId="0" fontId="2" fillId="0" borderId="0" xfId="1" pivotButton="1"/>
    <xf numFmtId="0" fontId="2" fillId="0" borderId="0" xfId="1" applyAlignment="1">
      <alignment horizontal="left"/>
    </xf>
    <xf numFmtId="0" fontId="2" fillId="0" borderId="0" xfId="1" applyNumberFormat="1"/>
    <xf numFmtId="0" fontId="2" fillId="0" borderId="0" xfId="1"/>
    <xf numFmtId="0" fontId="2" fillId="0" borderId="0" xfId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/>
    <xf numFmtId="0" fontId="5" fillId="0" borderId="0" xfId="1" applyFont="1" applyAlignment="1">
      <alignment vertical="center"/>
    </xf>
    <xf numFmtId="0" fontId="6" fillId="0" borderId="0" xfId="1" applyFont="1"/>
    <xf numFmtId="0" fontId="7" fillId="0" borderId="0" xfId="2">
      <alignment vertical="center"/>
    </xf>
    <xf numFmtId="0" fontId="8" fillId="0" borderId="0" xfId="1" applyFont="1" applyAlignment="1">
      <alignment horizontal="left" vertical="center"/>
    </xf>
    <xf numFmtId="0" fontId="2" fillId="0" borderId="0" xfId="1" applyFill="1"/>
    <xf numFmtId="0" fontId="5" fillId="0" borderId="0" xfId="1" applyFont="1" applyFill="1" applyAlignment="1">
      <alignment vertical="center"/>
    </xf>
    <xf numFmtId="0" fontId="6" fillId="0" borderId="0" xfId="1" applyFont="1" applyFill="1"/>
    <xf numFmtId="0" fontId="2" fillId="0" borderId="0" xfId="1" applyFill="1" applyAlignment="1">
      <alignment horizontal="left"/>
    </xf>
    <xf numFmtId="0" fontId="2" fillId="0" borderId="0" xfId="1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0" fontId="2" fillId="0" borderId="0" xfId="1" applyAlignment="1">
      <alignment vertical="center"/>
    </xf>
    <xf numFmtId="10" fontId="2" fillId="0" borderId="0" xfId="1" applyNumberFormat="1" applyAlignment="1">
      <alignment vertical="center"/>
    </xf>
    <xf numFmtId="0" fontId="10" fillId="2" borderId="2" xfId="0" applyFont="1" applyFill="1" applyBorder="1" applyAlignment="1">
      <alignment vertical="center"/>
    </xf>
    <xf numFmtId="0" fontId="0" fillId="0" borderId="0" xfId="0"/>
    <xf numFmtId="0" fontId="10" fillId="3" borderId="1" xfId="0" applyFont="1" applyFill="1" applyBorder="1" applyAlignment="1">
      <alignment vertical="center"/>
    </xf>
    <xf numFmtId="0" fontId="10" fillId="3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3" borderId="8" xfId="0" applyFont="1" applyFill="1" applyBorder="1" applyAlignment="1">
      <alignment vertical="center"/>
    </xf>
    <xf numFmtId="0" fontId="10" fillId="3" borderId="9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0" borderId="0" xfId="0" applyFont="1"/>
    <xf numFmtId="14" fontId="13" fillId="0" borderId="0" xfId="0" applyNumberFormat="1" applyFont="1"/>
    <xf numFmtId="0" fontId="14" fillId="0" borderId="0" xfId="0" applyFont="1"/>
    <xf numFmtId="176" fontId="14" fillId="0" borderId="0" xfId="1" applyNumberFormat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4" fillId="0" borderId="0" xfId="1" applyFont="1" applyAlignment="1">
      <alignment vertical="center"/>
    </xf>
    <xf numFmtId="176" fontId="14" fillId="0" borderId="0" xfId="0" applyNumberFormat="1" applyFont="1"/>
    <xf numFmtId="0" fontId="12" fillId="0" borderId="0" xfId="0" applyFont="1"/>
    <xf numFmtId="14" fontId="11" fillId="0" borderId="0" xfId="0" applyNumberFormat="1" applyFont="1"/>
    <xf numFmtId="14" fontId="0" fillId="4" borderId="0" xfId="0" applyNumberFormat="1" applyFill="1"/>
    <xf numFmtId="9" fontId="12" fillId="0" borderId="0" xfId="0" applyNumberFormat="1" applyFont="1"/>
    <xf numFmtId="10" fontId="12" fillId="0" borderId="0" xfId="0" applyNumberFormat="1" applyFont="1"/>
  </cellXfs>
  <cellStyles count="4">
    <cellStyle name="Normal 21" xfId="3"/>
    <cellStyle name="常规" xfId="0" builtinId="0"/>
    <cellStyle name="常规 2" xfId="1"/>
    <cellStyle name="常规 3" xfId="2"/>
  </cellStyles>
  <dxfs count="64"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numFmt numFmtId="176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numFmt numFmtId="19" formatCode="yyyy/m/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宋体"/>
        <scheme val="minor"/>
      </font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宋体"/>
        <scheme val="min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alignment horizontal="general"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4" formatCode="0.00%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fs\Pub\Workgrp\S_OTC_TRD_CMD\project_sfc_model_validation\ff%20and%20wc\FRR%20Credit%20Risk%20Calculation.xlsm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fs\Pub\Workgrp\S_OTC_TRD_CMD\project_sfc_model_validation\ff%20and%20wc\FRR%20Credit%20Risk%20Calculation.xlsm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fs\Pub\Workgrp\S_OTC_TRD_CMD\project_sfc_model_validation\ff%20and%20wc\FRR%20Credit%20Risk%20Calculation.xlsm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Doucuments\CmdtyOTC\risk_capital_requriement\maturity_ladder_approch.xlsx" TargetMode="External"/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257.659100231482" createdVersion="4" refreshedVersion="4" minRefreshableVersion="3" recordCount="313">
  <cacheSource type="worksheet">
    <worksheetSource ref="B3:C316" sheet="SCOFut" r:id="rId2"/>
  </cacheSource>
  <cacheFields count="2">
    <cacheField name="Ticker" numFmtId="0">
      <sharedItems count="10">
        <s v="SCOH8"/>
        <s v="SCOJ8"/>
        <s v="SCOK8"/>
        <s v="SCOM8"/>
        <s v="SCON8"/>
        <s v="SCOQ8"/>
        <s v="SCOU8"/>
        <s v="SCOV8"/>
        <s v="SCOX8"/>
        <s v="SCOZ8"/>
      </sharedItems>
    </cacheField>
    <cacheField name="Maturity date" numFmtId="0">
      <sharedItems containsSemiMixedTypes="0" containsString="0" containsNumber="1" containsInteger="1" minValue="20180329" maxValue="20181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257.664819791666" createdVersion="4" refreshedVersion="4" minRefreshableVersion="3" recordCount="16">
  <cacheSource type="worksheet">
    <worksheetSource ref="B4:C20" sheet="LMEAH_Forward_Summary" r:id="rId2"/>
  </cacheSource>
  <cacheFields count="2">
    <cacheField name="Ticker" numFmtId="0">
      <sharedItems count="1">
        <s v="LMAHDP"/>
      </sharedItems>
    </cacheField>
    <cacheField name="Maturity date" numFmtId="0">
      <sharedItems containsSemiMixedTypes="0" containsString="0" containsNumber="1" containsInteger="1" minValue="20180313" maxValue="20180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作者" refreshedDate="43257.666264120373" createdVersion="4" refreshedVersion="4" minRefreshableVersion="3" recordCount="493">
  <cacheSource type="worksheet">
    <worksheetSource ref="B4:C497" sheet="LMECA_Forward_Summary" r:id="rId2"/>
  </cacheSource>
  <cacheFields count="2">
    <cacheField name="Ticker" numFmtId="0">
      <sharedItems count="1">
        <s v="LMCADP"/>
      </sharedItems>
    </cacheField>
    <cacheField name="Maturity date" numFmtId="0">
      <sharedItems containsSemiMixedTypes="0" containsString="0" containsNumber="1" containsInteger="1" minValue="20180312" maxValue="201806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258.758822453703" createdVersion="4" refreshedVersion="4" minRefreshableVersion="3" recordCount="1028">
  <cacheSource type="worksheet">
    <worksheetSource ref="A1:AB1029" sheet="trade"/>
  </cacheSource>
  <cacheFields count="28">
    <cacheField name="Forward" numFmtId="14">
      <sharedItems/>
    </cacheField>
    <cacheField name="Ref no" numFmtId="0">
      <sharedItems/>
    </cacheField>
    <cacheField name="Trade Date " numFmtId="14">
      <sharedItems containsSemiMixedTypes="0" containsNonDate="0" containsDate="1" containsString="0" minDate="2017-06-20T00:00:00" maxDate="2018-03-09T00:00:00"/>
    </cacheField>
    <cacheField name="Execution Broker" numFmtId="0">
      <sharedItems count="20">
        <s v="SUCDEN"/>
        <s v="KOCH"/>
        <s v="EDFMAN"/>
        <s v="GFFM"/>
        <s v="FCSTONE"/>
        <s v="GS"/>
        <s v="DBS"/>
        <s v="SCOTIA"/>
        <s v="MACQUAR"/>
        <s v="CHINARS"/>
        <s v="METALSTONE"/>
        <s v="TEHOPE"/>
        <s v="TEWOO"/>
        <s v="TEWOO HOPERAY"/>
        <s v="HAIYOU"/>
        <s v="ORIENTL"/>
        <s v="SANSON"/>
        <s v="LOYALSKY1"/>
        <s v="JIANGTONG1"/>
        <s v="CENWIN"/>
      </sharedItems>
    </cacheField>
    <cacheField name="B/S" numFmtId="0">
      <sharedItems/>
    </cacheField>
    <cacheField name="Contract Type" numFmtId="0">
      <sharedItems/>
    </cacheField>
    <cacheField name="Lots" numFmtId="0">
      <sharedItems containsSemiMixedTypes="0" containsString="0" containsNumber="1" minValue="1" maxValue="1000"/>
    </cacheField>
    <cacheField name="Price" numFmtId="0">
      <sharedItems containsSemiMixedTypes="0" containsString="0" containsNumber="1" minValue="0.5" maxValue="21820"/>
    </cacheField>
    <cacheField name="Contract Expiry" numFmtId="14">
      <sharedItems containsSemiMixedTypes="0" containsNonDate="0" containsDate="1" containsString="0" minDate="2018-03-09T00:00:00" maxDate="2018-12-30T00:00:00"/>
    </cacheField>
    <cacheField name="Trader" numFmtId="0">
      <sharedItems containsBlank="1"/>
    </cacheField>
    <cacheField name="Price in Decimal" numFmtId="0">
      <sharedItems containsString="0" containsBlank="1" containsNumber="1" minValue="-719713.89999999991" maxValue="317500"/>
    </cacheField>
    <cacheField name="Closing price" numFmtId="0">
      <sharedItems containsSemiMixedTypes="0" containsString="0" containsNumber="1" minValue="-210000" maxValue="1930000"/>
    </cacheField>
    <cacheField name="Commission fee" numFmtId="0">
      <sharedItems containsString="0" containsBlank="1" containsNumber="1" minValue="-5328" maxValue="5073.3671875"/>
    </cacheField>
    <cacheField name="Unrealized PnL" numFmtId="0">
      <sharedItems containsSemiMixedTypes="0" containsString="0" containsNumber="1" minValue="-1668929.2500000009" maxValue="1879950.49"/>
    </cacheField>
    <cacheField name="ticker" numFmtId="0">
      <sharedItems/>
    </cacheField>
    <cacheField name="asset class" numFmtId="0">
      <sharedItems/>
    </cacheField>
    <cacheField name="contract size" numFmtId="0">
      <sharedItems containsSemiMixedTypes="0" containsString="0" containsNumber="1" containsInteger="1" minValue="5" maxValue="112000"/>
    </cacheField>
    <cacheField name="qty" numFmtId="0">
      <sharedItems containsSemiMixedTypes="0" containsString="0" containsNumber="1" minValue="5" maxValue="500000"/>
    </cacheField>
    <cacheField name="notional" numFmtId="0">
      <sharedItems containsSemiMixedTypes="0" containsString="0" containsNumber="1" minValue="4750" maxValue="200625000"/>
    </cacheField>
    <cacheField name="Asofdate" numFmtId="14">
      <sharedItems containsSemiMixedTypes="0" containsNonDate="0" containsDate="1" containsString="0" minDate="2018-03-09T00:00:00" maxDate="2018-03-10T00:00:00"/>
    </cacheField>
    <cacheField name="Maturity" numFmtId="176">
      <sharedItems containsSemiMixedTypes="0" containsString="0" containsNumber="1" minValue="0" maxValue="0.80821917808219179"/>
    </cacheField>
    <cacheField name="PFE Mtype" numFmtId="0">
      <sharedItems containsSemiMixedTypes="0" containsString="0" containsNumber="1" containsInteger="1" minValue="0" maxValue="0"/>
    </cacheField>
    <cacheField name="asset id" numFmtId="0">
      <sharedItems containsSemiMixedTypes="0" containsString="0" containsNumber="1" containsInteger="1" minValue="2" maxValue="5"/>
    </cacheField>
    <cacheField name="add-on factor" numFmtId="0">
      <sharedItems containsSemiMixedTypes="0" containsString="0" containsNumber="1" minValue="0.01" maxValue="0.1"/>
    </cacheField>
    <cacheField name="Agross" numFmtId="0">
      <sharedItems containsSemiMixedTypes="0" containsString="0" containsNumber="1" minValue="475" maxValue="20062500"/>
    </cacheField>
    <cacheField name="net rcost" numFmtId="0">
      <sharedItems containsSemiMixedTypes="0" containsString="0" containsNumber="1" minValue="-1668929.2500000009" maxValue="1879950.49"/>
    </cacheField>
    <cacheField name="gross rcost" numFmtId="0">
      <sharedItems containsSemiMixedTypes="0" containsString="0" containsNumber="1" minValue="0" maxValue="1879950.49"/>
    </cacheField>
    <cacheField name="N_weighted_M " numFmtId="0">
      <sharedItems containsSemiMixedTypes="0" containsString="0" containsNumber="1" minValue="0" maxValue="153904109.58904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作者" refreshedDate="43261.656173495372" createdVersion="5" refreshedVersion="5" minRefreshableVersion="3" recordCount="1028">
  <cacheSource type="worksheet">
    <worksheetSource name="表7" r:id="rId2"/>
  </cacheSource>
  <cacheFields count="34">
    <cacheField name="Instrument" numFmtId="14">
      <sharedItems count="3">
        <s v="Forward"/>
        <s v="Future"/>
        <s v="Option"/>
      </sharedItems>
    </cacheField>
    <cacheField name="Ref no" numFmtId="0">
      <sharedItems count="902">
        <s v="COMMDTY6-370302"/>
        <s v="COMMDTY6-m84868"/>
        <s v="COMMDTY6-m85267"/>
        <s v="COMMDTY6-m85958"/>
        <s v="COMMDTY6-m86112"/>
        <s v="COMMDTY6-m86433"/>
        <s v="COMMDTY6-m86505"/>
        <s v="COMMDTY6-m84912"/>
        <s v="COMMDTY6-m84943"/>
        <s v="COMMDTY6-m86495"/>
        <s v="COMMDTY6-m86565"/>
        <s v="COMMDTY6-m86293"/>
        <s v="COMMDTY6-m84785"/>
        <s v="COMMDTY6-m84786"/>
        <s v="COMMDTY6-m85418"/>
        <s v="COMMDTY6-m85057"/>
        <s v="COMMDTY6-m85611"/>
        <s v="COMMDTY6-m86247"/>
        <s v="COMMDTY6-m84540"/>
        <s v="COMMDTY6-m86420"/>
        <s v="COMMDTY6-m85924"/>
        <s v="COMMDTY6-m85968"/>
        <s v="COMMDTY6-m85980"/>
        <s v="COMMDTY6-m86031"/>
        <s v="COMMDTY6-m85323"/>
        <s v="COMMDTY6-m85324"/>
        <s v="COMMDTY6-m85416"/>
        <s v="COMMDTY6-m85417"/>
        <s v="COMMDTY6-m85699"/>
        <s v="COMMDTY6-m85785"/>
        <s v="COMMDTY6-m85783"/>
        <s v="COMMDTY6-m85784"/>
        <s v="COMMDTY6-m85790"/>
        <s v="COMMDTY6-m85940"/>
        <s v="COMMDTY6-m86215"/>
        <s v="COMMDTY6-m86111"/>
        <s v="COMMDTY6-m86089"/>
        <s v="COMMDTY6-m86090"/>
        <s v="COMMDTY6-m86102"/>
        <s v="COMMDTY6-m86099"/>
        <s v="COMMDTY6-m86118"/>
        <s v="COMMDTY6-m86496"/>
        <s v="COMMDTY6-m86421"/>
        <s v="COMMDTY6-m86422"/>
        <s v="COMMDTY6-m86091"/>
        <s v="COMMDTY6-m86103"/>
        <s v="COMMDTY6-m84916"/>
        <s v="COMMDTY6-m84836"/>
        <s v="COMMDTY6-m85134"/>
        <s v="COMMDTY6-m85966"/>
        <s v="COMMDTY6-m85977"/>
        <s v="COMMDTY6-m85962"/>
        <s v="COMMDTY6-m86106"/>
        <s v="COMMDTY6-m86107"/>
        <s v="COMMDTY7-m86285"/>
        <s v="COMMDTY7-m86328"/>
        <s v="COMMDTY6-m85443"/>
        <s v="COMMDTY6-m86394"/>
        <s v="COMMDTY6-m86379"/>
        <s v="COMMDTY6-m86425"/>
        <s v="COMMDTY6-m86427"/>
        <s v="COMMDTY6-m86473"/>
        <s v="COMMDTY6-m86381"/>
        <s v="COMMDTY6-m86383"/>
        <s v="COMMDTY6-m85383"/>
        <s v="COMMDTY6-369065"/>
        <s v="COMMDTY6-370165"/>
        <s v="COMMDTY6-370166"/>
        <s v="COMMDTY6-m84511"/>
        <s v="COMMDTY6-m84551"/>
        <s v="COMMDTY6-m84552"/>
        <s v="COMMDTY6-m85258"/>
        <s v="COMMDTY6-m85531"/>
        <s v="COMMDTY6-m85537"/>
        <s v="COMMDTY6-m85618"/>
        <s v="COMMDTY6-m85888"/>
        <s v="COMMDTY6-m86074"/>
        <s v="COMMDTY6-m86353"/>
        <s v="COMMDTY6-m86451"/>
        <s v="COMMDTY6-337417"/>
        <s v="COMMDTY6-339915"/>
        <s v="COMMDTY6-m84918"/>
        <s v="COMMDTY6-m86559"/>
        <s v="COMMDTY6-m84602"/>
        <s v="COMMDTY6-m84603"/>
        <s v="COMMDTY6-m84614"/>
        <s v="COMMDTY6-m84642"/>
        <s v="COMMDTY6-m84643"/>
        <s v="COMMDTY6-m84641"/>
        <s v="COMMDTY6-m85084"/>
        <s v="COMMDTY6-m84682"/>
        <s v="COMMDTY6-m85400"/>
        <s v="COMMDTY6-m84776"/>
        <s v="COMMDTY6-m84778"/>
        <s v="COMMDTY6-m84874"/>
        <s v="COMMDTY6-m84910"/>
        <s v="COMMDTY6-m84873"/>
        <s v="COMMDTY6-m84909"/>
        <s v="COMMDTY6-m85027"/>
        <s v="COMMDTY6-m85021"/>
        <s v="COMMDTY6-m85024"/>
        <s v="COMMDTY6-m86518"/>
        <s v="COMMDTY6-m85023"/>
        <s v="COMMDTY6-m85028"/>
        <s v="COMMDTY6-m86515"/>
        <s v="COMMDTY6-m85059"/>
        <s v="COMMDTY6-m85070"/>
        <s v="COMMDTY6-m85141"/>
        <s v="COMMDTY6-m85402"/>
        <s v="COMMDTY6-m86244"/>
        <s v="COMMDTY6-m85159"/>
        <s v="COMMDTY6-m85063"/>
        <s v="COMMDTY6-m86411"/>
        <s v="COMMDTY6-m86080"/>
        <s v="COMMDTY6-m85926"/>
        <s v="COMMDTY6-m85970"/>
        <s v="COMMDTY6-m85983"/>
        <s v="COMMDTY6-m86033"/>
        <s v="COMMDTY7-m85245"/>
        <s v="COMMDTY6-m85302"/>
        <s v="COMMDTY6-m85313"/>
        <s v="COMMDTY6-m85378"/>
        <s v="COMMDTY6-m85379"/>
        <s v="COMMDTY6-m85381"/>
        <s v="COMMDTY6-m85382"/>
        <s v="COMMDTY6-m85398"/>
        <s v="COMMDTY6-m85399"/>
        <s v="COMMDTY6-m85401"/>
        <s v="COMMDTY6-m85413"/>
        <s v="COMMDTY6-m85430"/>
        <s v="COMMDTY6-m85431"/>
        <s v="COMMDTY6-m85453"/>
        <s v="COMMDTY6-m85455"/>
        <s v="COMMDTY6-m85442"/>
        <s v="COMMDTY6-m85475"/>
        <s v="COMMDTY6-m85476"/>
        <s v="COMMDTY6-m85529"/>
        <s v="COMMDTY6-m85530"/>
        <s v="COMMDTY6-m85535"/>
        <s v="COMMDTY6-m85536"/>
        <s v="COMMDTY6-m85581"/>
        <s v="COMMDTY6-m85616"/>
        <s v="COMMDTY6-m85617"/>
        <s v="COMMDTY6-m85846"/>
        <s v="COMMDTY6-m85582"/>
        <s v="COMMDTY6-m86145"/>
        <s v="COMMDTY6-m85593"/>
        <s v="COMMDTY6-m86148"/>
        <s v="COMMDTY6-m86147"/>
        <s v="COMMDTY6-m85682"/>
        <s v="COMMDTY6-m85695"/>
        <s v="COMMDTY6-m86363"/>
        <s v="COMMDTY6-m85773"/>
        <s v="COMMDTY6-m85760"/>
        <s v="COMMDTY6-m85844"/>
        <s v="COMMDTY6-m85845"/>
        <s v="COMMDTY6-m85885"/>
        <s v="COMMDTY6-m85886"/>
        <s v="COMMDTY6-m85887"/>
        <s v="COMMDTY6-m86154"/>
        <s v="COMMDTY6-m85767"/>
        <s v="COMMDTY6-m85889"/>
        <s v="COMMDTY6-m85917"/>
        <s v="COMMDTY6-m86026"/>
        <s v="COMMDTY6-m85956"/>
        <s v="COMMDTY6-m86024"/>
        <s v="COMMDTY6-m86025"/>
        <s v="COMMDTY6-m86072"/>
        <s v="COMMDTY6-m86073"/>
        <s v="COMMDTY6-m86128"/>
        <s v="COMMDTY6-m86092"/>
        <s v="COMMDTY6-m86093"/>
        <s v="COMMDTY6-m86098"/>
        <s v="COMMDTY6-m86104"/>
        <s v="COMMDTY6-m86146"/>
        <s v="COMMDTY6-m86365"/>
        <s v="COMMDTY6-m86156"/>
        <s v="COMMDTY6-m86256"/>
        <s v="COMMDTY6-m86254"/>
        <s v="COMMDTY6-m86255"/>
        <s v="COMMDTY6-m86289"/>
        <s v="COMMDTY6-m86291"/>
        <s v="COMMDTY6-m86336"/>
        <s v="COMMDTY6-m86351"/>
        <s v="COMMDTY6-m86352"/>
        <s v="COMMDTY6-m86364"/>
        <s v="COMMDTY6-m86371"/>
        <s v="COMMDTY6-m86373"/>
        <s v="COMMDTY6-m86374"/>
        <s v="COMMDTY6-m86387"/>
        <s v="COMMDTY6-m86389"/>
        <s v="COMMDTY6-m86409"/>
        <s v="COMMDTY6-m86410"/>
        <s v="COMMDTY6-m86449"/>
        <s v="COMMDTY6-m86450"/>
        <s v="COMMDTY6-m86469"/>
        <s v="COMMDTY7-m86525"/>
        <s v="COMMDTY6-m86516"/>
        <s v="COMMDTY6-m86517"/>
        <s v="COMMDTY6-m86513"/>
        <s v="COMMDTY6-m86514"/>
        <s v="COMMDTY6-m86453"/>
        <s v="COMMDTY6-m86417"/>
        <s v="COMMDTY6-m86455"/>
        <s v="COMMDTY6-m86457"/>
        <s v="COMMDTY6-m86094"/>
        <s v="COMMDTY6-m86105"/>
        <s v="COMMDTY6-m86512"/>
        <s v="COMMDTY6-m86553"/>
        <s v="COMMDTY6-m86560"/>
        <s v="COMMDTY6-m86561"/>
        <s v="COMMDTY6-369084"/>
        <s v="COMMDTY6-369085"/>
        <s v="COMMDTY6-m84421"/>
        <s v="COMMDTY6-m84422"/>
        <s v="COMMDTY6-m84483"/>
        <s v="COMMDTY6-m84484"/>
        <s v="COMMDTY6-m84485"/>
        <s v="COMMDTY6-m84486"/>
        <s v="COMMDTY6-m84487"/>
        <s v="COMMDTY6-m84488"/>
        <s v="COMMDTY6-m84489"/>
        <s v="COMMDTY6-m84491"/>
        <s v="COMMDTY6-m84492"/>
        <s v="COMMDTY6-m84493"/>
        <s v="COMMDTY6-m84494"/>
        <s v="COMMDTY6-m84495"/>
        <s v="COMMDTY6-m84496"/>
        <s v="COMMDTY6-m84497"/>
        <s v="COMMDTY6-m84498"/>
        <s v="COMMDTY6-m84499"/>
        <s v="COMMDTY6-m84569"/>
        <s v="COMMDTY6-m84570"/>
        <s v="COMMDTY6-m85264"/>
        <s v="COMMDTY6-m85881"/>
        <s v="COMMDTY6-m86487"/>
        <s v="COMMDTY6-m86554"/>
        <s v="COMMDTY6-m86562"/>
        <s v="COMMDTY5-m84736"/>
        <s v="COMMDTY5-m84737"/>
        <s v="COMMDTY6-m84980"/>
        <s v="COMMDTY6-m84981"/>
        <s v="COMMDTY6-m85055"/>
        <s v="COMMDTY6-m85299"/>
        <s v="COMMDTY6-m85300"/>
        <s v="COMMDTY6-m85419"/>
        <s v="COMMDTY6-m85436"/>
        <s v="COMMDTY6-m85437"/>
        <s v="COMMDTY6-m85684"/>
        <s v="COMMDTY6-m85697"/>
        <s v="COMMDTY6-m85758"/>
        <s v="COMMDTY6-m86095"/>
        <s v="COMMDTY6-m86083"/>
        <s v="COMMDTY6-m86084"/>
        <s v="COMMDTY6-m86333"/>
        <s v="COMMDTY6-m86392"/>
        <s v="COMMDTY6-m86415"/>
        <s v="COMMDTY6-m86085"/>
        <s v="COMMDTY6-368730"/>
        <s v="COMMDTY6-368734"/>
        <s v="COMMDTY6-368627"/>
        <s v="COMMDTY6-m86555"/>
        <s v="COMMDTY6-369080"/>
        <s v="COMMDTY6-m84490"/>
        <s v="COMMDTY6-m84500"/>
        <s v="COMMDTY6-m84512"/>
        <s v="COMMDTY6-m84513"/>
        <s v="COMMDTY6-m85261"/>
        <s v="COMMDTY6-m85534"/>
        <s v="COMMDTY6-m85727"/>
        <s v="COMMDTY6-m85878"/>
        <s v="COMMDTY6-m85884"/>
        <s v="COMMDTY6-m85939"/>
        <s v="COMMDTY6-337290"/>
        <s v="COMMDTY6-m84914"/>
        <s v="COMMDTY6-m84941"/>
        <s v="COMMDTY6-m84613"/>
        <s v="COMMDTY5-m84733"/>
        <s v="COMMDTY5-m84734"/>
        <s v="COMMDTY6-m84775"/>
        <s v="COMMDTY6-m84780"/>
        <s v="COMMDTY6-m84819"/>
        <s v="COMMDTY6-m84820"/>
        <s v="COMMDTY6-m84831"/>
        <s v="COMMDTY6-m84832"/>
        <s v="COMMDTY6-m84892"/>
        <s v="COMMDTY6-m84893"/>
        <s v="COMMDTY6-m85049"/>
        <s v="COMMDTY6-m85050"/>
        <s v="COMMDTY6-m85058"/>
        <s v="COMMDTY6-m85103"/>
        <s v="COMMDTY6-m85113"/>
        <s v="COMMDTY6-m85114"/>
        <s v="COMMDTY6-m85652"/>
        <s v="COMMDTY6-m86250"/>
        <s v="COMMDTY6-358464"/>
        <s v="COMMDTY6-m85922"/>
        <s v="COMMDTY6-m86035"/>
        <s v="COMMDTY6-m85414"/>
        <s v="COMMDTY6-m85427"/>
        <s v="COMMDTY6-m85428"/>
        <s v="COMMDTY6-m85532"/>
        <s v="COMMDTY6-m85533"/>
        <s v="COMMDTY6-m85650"/>
        <s v="COMMDTY6-m85651"/>
        <s v="COMMDTY6-m85728"/>
        <s v="COMMDTY6-m85730"/>
        <s v="COMMDTY6-m85753"/>
        <s v="COMMDTY6-m85754"/>
        <s v="COMMDTY6-m85989"/>
        <s v="COMMDTY6-m85882"/>
        <s v="COMMDTY6-m85883"/>
        <s v="COMMDTY6-m85891"/>
        <s v="COMMDTY6-m85938"/>
        <s v="COMMDTY6-m85937"/>
        <s v="COMMDTY6-m86086"/>
        <s v="COMMDTY6-m86087"/>
        <s v="COMMDTY6-m86097"/>
        <s v="COMMDTY6-m86100"/>
        <s v="COMMDTY6-352497"/>
        <s v="COMMDTY6-358465"/>
        <s v="COMMDTY6-m86556"/>
        <s v="COMMDTY6-m86334"/>
        <s v="COMMDTY6-m86391"/>
        <s v="COMMDTY6-m86568"/>
        <s v="COMMDTY6-m86461"/>
        <s v="COMMDTY6-m86439"/>
        <s v="COMMDTY6-m86566"/>
        <s v="COMMDTY6-m86567"/>
        <s v="COMMDTY6-358466"/>
        <s v="COMMDTY6-m84834"/>
        <s v="COMMDTY6-m85955"/>
        <s v="COMMDTY6-m86355"/>
        <s v="COMMDTY6-m86088"/>
        <s v="COMMDTY6-m86101"/>
        <s v="COMMDTY6-m86462"/>
        <s v="COMMDTY5-m84799"/>
        <s v="COMMDTY5-m84798"/>
        <s v="COMMDTY5-m84950"/>
        <s v="COMMDTY5-m86046"/>
        <s v="COMMDTY5-m86050"/>
        <s v="COMMDTY5-m82399"/>
        <s v="COMMDTY5-m84723"/>
        <s v="COMMDTY5-m86273"/>
        <s v="COMMDTY5-m86275"/>
        <s v="COMMDTY5-m86277"/>
        <s v="COMMDTY5-m86279"/>
        <s v="COMMDTY5-m86281"/>
        <s v="COMMDTY5-m86283"/>
        <s v="COMMDTY5-m84948"/>
        <s v="COMMDTY5-m86280"/>
        <s v="COMMDTY5-m86274"/>
        <s v="COMMDTY5-m84949"/>
        <s v="COMMDTY5-m86288"/>
        <s v="COMMDTY5-m81944"/>
        <s v="COMMDTY5-m81945"/>
        <s v="COMMDTY5-m85836"/>
        <s v="COMMDTY5-m82674"/>
        <s v="COMMDTY5-m82675"/>
        <s v="COMMDTY5-m82676"/>
        <s v="COMMDTY5-m84846"/>
        <s v="COMMDTY7-m85298"/>
        <s v="COMMDTY5-m85996"/>
        <s v="COMMDTY5-m86500"/>
        <s v="COMMDTY5-m86501"/>
        <s v="COMMDTY6-337291"/>
        <s v="COMMDTY6-337292"/>
        <s v="COMMDTY6-339914"/>
        <s v="COMMDTY6-358726"/>
        <s v="COMMDTY7-m86499"/>
        <s v="COMMDTY6-352211"/>
        <s v="COMMDTY6-358462"/>
        <s v="COMMDTY6-358463"/>
        <s v="COMMDTY6-368218"/>
        <s v="COMMDTY6-m84833"/>
        <s v="COMMDTY7-m86502"/>
        <s v="COMMDTY5-m81946"/>
        <s v="COMMDTY5-m82672"/>
        <s v="COMMDTY5-m82673"/>
        <s v="COMMDTY5-m84141"/>
        <s v="COMMDTY5-m84142"/>
        <s v="COMMDTY5-m84173"/>
        <s v="COMMDTY5-m84847"/>
        <s v="COMMDTY5-m79860"/>
        <s v="COMMDTY5-m79861"/>
        <s v="COMMDTY5-m79862"/>
        <s v="COMMDTY5-m79863"/>
        <s v="COMMDTY5-m79864"/>
        <s v="COMMDTY5-m79865"/>
        <s v="COMMDTY5-m79866"/>
        <s v="COMMDTY5-m79867"/>
        <s v="COMMDTY5-m79868"/>
        <s v="COMMDTY5-m79869"/>
        <s v="COMMDTY5-m80822"/>
        <s v="COMMDTY5-m80823"/>
        <s v="COMMDTY5-m80824"/>
        <s v="COMMDTY5-m80825"/>
        <s v="COMMDTY5-m80826"/>
        <s v="COMMDTY5-m80827"/>
        <s v="COMMDTY5-m80828"/>
        <s v="COMMDTY5-m80829"/>
        <s v="COMMDTY5-m83360"/>
        <s v="COMMDTY5-m83361"/>
        <s v="COMMDTY5-m83362"/>
        <s v="COMMDTY5-m84406"/>
        <s v="COMMDTY5-m84407"/>
        <s v="COMMDTY5-m84578"/>
        <s v="COMMDTY5-m84579"/>
        <s v="COMMDTY5-m84580"/>
        <s v="COMMDTY5-m84880"/>
        <s v="COMMDTY5-m84926"/>
        <s v="COMMDTY5-m84927"/>
        <s v="COMMDTY5-m84928"/>
        <s v="COMMDTY5-m85009"/>
        <s v="COMMDTY5-m85010"/>
        <s v="COMMDTY5-m85011"/>
        <s v="COMMDTY5-m85012"/>
        <s v="COMMDTY5-m85013"/>
        <s v="COMMDTY5-m85014"/>
        <s v="COMMDTY5-m85199"/>
        <s v="COMMDTY5-m85200"/>
        <s v="COMMDTY5-m85201"/>
        <s v="COMMDTY5-m85202"/>
        <s v="COMMDTY5-m85203"/>
        <s v="COMMDTY5-m85204"/>
        <s v="COMMDTY5-m85205"/>
        <s v="COMMDTY5-m85206"/>
        <s v="COMMDTY5-m85207"/>
        <s v="COMMDTY5-m85208"/>
        <s v="COMMDTY5-m85209"/>
        <s v="COMMDTY5-m85210"/>
        <s v="COMMDTY5-m85211"/>
        <s v="COMMDTY5-m85212"/>
        <s v="COMMDTY5-m85213"/>
        <s v="COMMDTY5-m85214"/>
        <s v="COMMDTY5-m85215"/>
        <s v="COMMDTY5-m85216"/>
        <s v="COMMDTY5-m85739"/>
        <s v="COMMDTY5-m85803"/>
        <s v="COMMDTY5-m85804"/>
        <s v="COMMDTY5-m85805"/>
        <s v="COMMDTY5-m85806"/>
        <s v="COMMDTY5-m85807"/>
        <s v="COMMDTY5-m85808"/>
        <s v="COMMDTY5-m85809"/>
        <s v="COMMDTY5-m86047"/>
        <s v="COMMDTY5-m86048"/>
        <s v="COMMDTY5-m86049"/>
        <s v="COMMDTY5-m86009"/>
        <s v="COMMDTY5-m86010"/>
        <s v="COMMDTY5-m86051"/>
        <s v="COMMDTY5-m86052"/>
        <s v="COMMDTY5-m86053"/>
        <s v="COMMDTY6-m86176"/>
        <s v="COMMDTY6-m86177"/>
        <s v="COMMDTY6-m86178"/>
        <s v="COMMDTY6-m86179"/>
        <s v="COMMDTY6-m86186"/>
        <s v="COMMDTY6-m86187"/>
        <s v="COMMDTY6-m86188"/>
        <s v="COMMDTY6-m86189"/>
        <s v="COMMDTY6-m86190"/>
        <s v="COMMDTY6-m86191"/>
        <s v="COMMDTY5-m86205"/>
        <s v="COMMDTY5-m86206"/>
        <s v="COMMDTY5-m86207"/>
        <s v="COMMDTY5-m86225"/>
        <s v="COMMDTY5-m86226"/>
        <s v="COMMDTY5-m86227"/>
        <s v="COMMDTY5-m86228"/>
        <s v="COMMDTY5-m86229"/>
        <s v="COMMDTY5-m86230"/>
        <s v="COMMDTY5-m86338"/>
        <s v="COMMDTY5-m86339"/>
        <s v="COMMDTY5-m86340"/>
        <s v="COMMDTY5-m86341"/>
        <s v="COMMDTY5-m86343"/>
        <s v="COMMDTY5-m86344"/>
        <s v="COMMDTY5-m86345"/>
        <s v="COMMDTY5-m86346"/>
        <s v="COMMDTY5-m86347"/>
        <s v="COMMDTY5-m86535"/>
        <s v="COMMDTY5-m86537"/>
        <s v="COMMDTY5-m78928"/>
        <s v="COMMDTY5-m78567"/>
        <s v="COMMDTY5-m83296"/>
        <s v="COMMDTY5-m83371"/>
        <s v="COMMDTY5-m82047"/>
        <s v="COMMDTY5-m85425"/>
        <s v="COMMDTY5-m78940"/>
        <s v="COMMDTY5-m83365"/>
        <s v="COMMDTY5-m83552"/>
        <s v="COMMDTY5-m85795"/>
        <s v="COMMDTY5-m86038"/>
        <s v="COMMDTY5-m86039"/>
        <s v="COMMDTY5-m86040"/>
        <s v="COMMDTY5-m86041"/>
        <s v="COMMDTY5-m86042"/>
        <s v="COMMDTY5-m86043"/>
        <s v="COMMDTY5-m86044"/>
        <s v="COMMDTY5-m86045"/>
        <s v="COMMDTY5-m78929"/>
        <s v="COMMDTY5-m78568"/>
        <s v="COMMDTY5-m83372"/>
        <s v="COMMDTY5-m82048"/>
        <s v="COMMDTY5-m85797"/>
        <s v="COMMDTY5-m78941"/>
        <s v="COMMDTY5-m83366"/>
        <s v="COMMDTY5-m84575"/>
        <s v="COMMDTY5-m85800"/>
        <s v="COMMDTY5-m78930"/>
        <s v="COMMDTY5-m78569"/>
        <s v="COMMDTY5-m83373"/>
        <s v="COMMDTY5-m82049"/>
        <s v="COMMDTY5-m85798"/>
        <s v="COMMDTY5-m78942"/>
        <s v="COMMDTY5-m83367"/>
        <s v="COMMDTY5-m84576"/>
        <s v="COMMDTY5-m85801"/>
        <s v="COMMDTY5-m78931"/>
        <s v="COMMDTY5-m78570"/>
        <s v="COMMDTY5-m83374"/>
        <s v="COMMDTY5-m82050"/>
        <s v="COMMDTY5-m85799"/>
        <s v="COMMDTY5-m78943"/>
        <s v="COMMDTY5-m83368"/>
        <s v="COMMDTY5-m84577"/>
        <s v="COMMDTY5-m85802"/>
        <s v="COMMDTY5-m78932"/>
        <s v="COMMDTY5-m78571"/>
        <s v="COMMDTY5-m85181"/>
        <s v="COMMDTY5-m85193"/>
        <s v="COMMDTY5-m78944"/>
        <s v="COMMDTY5-m85175"/>
        <s v="COMMDTY5-m85187"/>
        <s v="COMMDTY5-m85274"/>
        <s v="COMMDTY5-m78933"/>
        <s v="COMMDTY5-m78572"/>
        <s v="COMMDTY5-m85182"/>
        <s v="COMMDTY5-m85194"/>
        <s v="COMMDTY5-m78945"/>
        <s v="COMMDTY5-m85176"/>
        <s v="COMMDTY5-m85188"/>
        <s v="COMMDTY5-m85275"/>
        <s v="COMMDTY5-m78934"/>
        <s v="COMMDTY5-m78573"/>
        <s v="COMMDTY5-m85183"/>
        <s v="COMMDTY5-m85195"/>
        <s v="COMMDTY5-m78946"/>
        <s v="COMMDTY5-m85177"/>
        <s v="COMMDTY5-m85189"/>
        <s v="COMMDTY5-m85276"/>
        <s v="COMMDTY5-m78935"/>
        <s v="COMMDTY5-m78574"/>
        <s v="COMMDTY5-m85184"/>
        <s v="COMMDTY5-m85196"/>
        <s v="COMMDTY5-m78947"/>
        <s v="COMMDTY5-m85178"/>
        <s v="COMMDTY5-m85190"/>
        <s v="COMMDTY5-m85277"/>
        <s v="COMMDTY5-m78936"/>
        <s v="COMMDTY5-m78575"/>
        <s v="COMMDTY5-m85185"/>
        <s v="COMMDTY5-m85197"/>
        <s v="COMMDTY5-m78948"/>
        <s v="COMMDTY5-m85179"/>
        <s v="COMMDTY5-m85191"/>
        <s v="COMMDTY5-m85278"/>
        <s v="COMMDTY5-m78937"/>
        <s v="COMMDTY5-m78576"/>
        <s v="COMMDTY5-m85186"/>
        <s v="COMMDTY5-m85198"/>
        <s v="COMMDTY5-m78949"/>
        <s v="COMMDTY5-m85180"/>
        <s v="COMMDTY5-m85192"/>
        <s v="COMMDTY5-m85279"/>
        <s v="COMMDTY5-m86007"/>
        <s v="COMMDTY5-m86219"/>
        <s v="COMMDTY5-m86220"/>
        <s v="COMMDTY5-m86221"/>
        <s v="COMMDTY5-m86222"/>
        <s v="COMMDTY5-m86223"/>
        <s v="COMMDTY5-m86224"/>
        <s v="COMMDTY6-368731"/>
        <s v="COMMDTY6-368735"/>
        <s v="COMMDTY6-368742"/>
        <s v="COMMDTY6-368743"/>
        <s v="COMMDTY6-m84543"/>
        <s v="COMMDTY6-m85905"/>
        <s v="COMMDTY6-m86327"/>
        <s v="COMMDTY6-m84777"/>
        <s v="COMMDTY6-m84782"/>
        <s v="COMMDTY6-m85116"/>
        <s v="COMMDTY6-m85117"/>
        <s v="COMMDTY6-m85119"/>
        <s v="COMMDTY6-m85120"/>
        <s v="COMMDTY6-m85146"/>
        <s v="COMMDTY6-m85147"/>
        <s v="COMMDTY6-m85148"/>
        <s v="COMMDTY6-m85826"/>
        <s v="COMMDTY6-m85903"/>
        <s v="COMMDTY6-m85904"/>
        <s v="COMMDTY5-m83161"/>
        <s v="COMMDTY5-m83162"/>
        <s v="COMMDTY5-m83442"/>
        <s v="COMMDTY5-m83463"/>
        <s v="COMMDTY5-m85480"/>
        <s v="COMMDTY5-m85481"/>
        <s v="COMMDTY5-m85554"/>
        <s v="COMMDTY5-m85556"/>
        <s v="COMMDTY5-m85545"/>
        <s v="COMMDTY5-m85557"/>
        <s v="COMMDTY5-m86287"/>
        <s v="COMMDTY6-369067"/>
        <s v="COMMDTY6-m84838"/>
        <s v="COMMDTY6-m85792"/>
        <s v="COMMDTY6-m85994"/>
        <s v="COMMDTY6-m86120"/>
        <s v="COMMDTY6-m86489"/>
        <s v="COMMDTY6-m86490"/>
        <s v="COMMDTY6-368644"/>
        <s v="COMMDTY6-368645"/>
        <s v="COMMDTY6-368647"/>
        <s v="COMMDTY6-368648"/>
        <s v="COMMDTY6-m86506"/>
        <s v="COMMDTY6-m86507"/>
        <s v="COMMDTY6-m86509"/>
        <s v="COMMDTY6-m86510"/>
        <s v="COMMDTY6-370012"/>
        <s v="COMMDTY6-370013"/>
        <s v="COMMDTY6-m84471"/>
        <s v="COMMDTY6-m84472"/>
        <s v="COMMDTY6-m84572"/>
        <s v="COMMDTY6-m84573"/>
        <s v="COMMDTY6-m84584"/>
        <s v="COMMDTY6-m84585"/>
        <s v="COMMDTY6-m84870"/>
        <s v="COMMDTY6-m84872"/>
        <s v="COMMDTY6-m85255"/>
        <s v="COMMDTY6-m85465"/>
        <s v="COMMDTY6-m85525"/>
        <s v="COMMDTY6-m85528"/>
        <s v="COMMDTY6-m85615"/>
        <s v="COMMDTY6-m85630"/>
        <s v="COMMDTY6-m85665"/>
        <s v="COMMDTY6-m85737"/>
        <s v="COMMDTY6-m85825"/>
        <s v="COMMDTY6-m85865"/>
        <s v="COMMDTY6-m85868"/>
        <s v="COMMDTY6-m85871"/>
        <s v="COMMDTY6-m85894"/>
        <s v="COMMDTY6-m85936"/>
        <s v="COMMDTY6-m85960"/>
        <s v="COMMDTY6-m86071"/>
        <s v="COMMDTY6-m86096"/>
        <s v="COMMDTY6-m86210"/>
        <s v="COMMDTY6-m86313"/>
        <s v="COMMDTY6-m86350"/>
        <s v="COMMDTY6-m86436"/>
        <s v="COMMDTY6-m86448"/>
        <s v="COMMDTY6-m86484"/>
        <s v="COMMDTY6-m86491"/>
        <s v="COMMDTY6-m86508"/>
        <s v="COMMDTY6-m84920"/>
        <s v="COMMDTY6-m84945"/>
        <s v="COMMDTY6-m84947"/>
        <s v="COMMDTY6-m86497"/>
        <s v="COMMDTY6-m86548"/>
        <s v="COMMDTY6-m84605"/>
        <s v="COMMDTY6-m84606"/>
        <s v="COMMDTY6-m84616"/>
        <s v="COMMDTY6-m84617"/>
        <s v="COMMDTY6-m84644"/>
        <s v="COMMDTY6-m84645"/>
        <s v="COMMDTY6-m84654"/>
        <s v="COMMDTY6-m84655"/>
        <s v="COMMDTY6-m84656"/>
        <s v="COMMDTY6-m84657"/>
        <s v="COMMDTY6-m84673"/>
        <s v="COMMDTY6-m84674"/>
        <s v="COMMDTY6-m84675"/>
        <s v="COMMDTY6-m84676"/>
        <s v="COMMDTY6-m84677"/>
        <s v="COMMDTY6-m84678"/>
        <s v="COMMDTY6-m84720"/>
        <s v="COMMDTY6-m84721"/>
        <s v="COMMDTY6-m84764"/>
        <s v="COMMDTY6-m84765"/>
        <s v="COMMDTY6-m84767"/>
        <s v="COMMDTY6-m84768"/>
        <s v="COMMDTY6-m84813"/>
        <s v="COMMDTY6-m84814"/>
        <s v="COMMDTY6-m84843"/>
        <s v="COMMDTY6-m84844"/>
        <s v="COMMDTY6-m84883"/>
        <s v="COMMDTY6-m84884"/>
        <s v="COMMDTY6-m84956"/>
        <s v="COMMDTY6-m84957"/>
        <s v="COMMDTY6-m84984"/>
        <s v="COMMDTY6-m84985"/>
        <s v="COMMDTY6-m85039"/>
        <s v="COMMDTY6-m85040"/>
        <s v="COMMDTY6-m85105"/>
        <s v="COMMDTY6-m85106"/>
        <s v="COMMDTY6-m85108"/>
        <s v="COMMDTY6-m85109"/>
        <s v="COMMDTY6-m85153"/>
        <s v="COMMDTY6-m85154"/>
        <s v="COMMDTY6-m85160"/>
        <s v="COMMDTY6-m85169"/>
        <s v="COMMDTY6-m85170"/>
        <s v="COMMDTY6-m84542"/>
        <s v="COMMDTY6-m85065"/>
        <s v="COMMDTY6-m86231"/>
        <s v="COMMDTY6-m86305"/>
        <s v="COMMDTY6-m86405"/>
        <s v="COMMDTY6-m86408"/>
        <s v="COMMDTY6-m85928"/>
        <s v="COMMDTY6-m85930"/>
        <s v="COMMDTY6-m85972"/>
        <s v="COMMDTY6-m85974"/>
        <s v="COMMDTY6-m85986"/>
        <s v="COMMDTY6-m86037"/>
        <s v="COMMDTY6-m86138"/>
        <s v="COMMDTY6-m86139"/>
        <s v="COMMDTY6-m86140"/>
        <s v="COMMDTY6-m86141"/>
        <s v="COMMDTY6-m86142"/>
        <s v="COMMDTY6-m85315"/>
        <s v="COMMDTY6-m85316"/>
        <s v="COMMDTY6-m85415"/>
        <s v="COMMDTY6-m85433"/>
        <s v="COMMDTY6-m85434"/>
        <s v="COMMDTY6-m85438"/>
        <s v="COMMDTY6-m85523"/>
        <s v="COMMDTY6-m85524"/>
        <s v="COMMDTY6-m85526"/>
        <s v="COMMDTY6-m85527"/>
        <s v="COMMDTY6-m85613"/>
        <s v="COMMDTY6-m85614"/>
        <s v="COMMDTY6-m85628"/>
        <s v="COMMDTY6-m85629"/>
        <s v="COMMDTY6-m85663"/>
        <s v="COMMDTY6-m85664"/>
        <s v="COMMDTY6-m85703"/>
        <s v="COMMDTY6-m85704"/>
        <s v="COMMDTY6-m85706"/>
        <s v="COMMDTY6-m85707"/>
        <s v="COMMDTY6-m85823"/>
        <s v="COMMDTY6-m85824"/>
        <s v="COMMDTY6-m85866"/>
        <s v="COMMDTY6-m85867"/>
        <s v="COMMDTY6-m85869"/>
        <s v="COMMDTY6-m85870"/>
        <s v="COMMDTY6-m85892"/>
        <s v="COMMDTY6-m85893"/>
        <s v="COMMDTY6-m85934"/>
        <s v="COMMDTY6-m85935"/>
        <s v="COMMDTY6-m86063"/>
        <s v="COMMDTY6-m86064"/>
        <s v="COMMDTY6-m86069"/>
        <s v="COMMDTY6-m86070"/>
        <s v="COMMDTY6-m86498"/>
        <s v="COMMDTY6-m86208"/>
        <s v="COMMDTY6-m86209"/>
        <s v="COMMDTY6-m86300"/>
        <s v="COMMDTY6-m86301"/>
        <s v="COMMDTY6-m86348"/>
        <s v="COMMDTY6-m86349"/>
        <s v="COMMDTY6-m86403"/>
        <s v="COMMDTY6-m86404"/>
        <s v="COMMDTY6-m86434"/>
        <s v="COMMDTY6-m86435"/>
        <s v="COMMDTY6-m86446"/>
        <s v="COMMDTY6-m86447"/>
        <s v="COMMDTY6-m86482"/>
        <s v="COMMDTY6-m86483"/>
        <s v="COMMDTY6-m84788"/>
        <s v="COMMDTY6-m84789"/>
        <s v="COMMDTY5-m84137"/>
        <s v="COMMDTY5-m84138"/>
        <s v="COMMDTY5-m84139"/>
        <s v="COMMDTY5-m84848"/>
        <s v="COMMDTY5-m84859"/>
        <s v="COMMDTY5-m85995"/>
        <s v="COMMDTY5-m82667"/>
        <s v="COMMDTY5-m82668"/>
        <s v="COMMDTY5-m82669"/>
        <s v="COMMDTY6-m85446"/>
        <s v="COMMDTY6-m86066"/>
        <s v="COMMDTY6-m86067"/>
        <s v="COMMDTY6-m86108"/>
        <s v="COMMDTY6-m86109"/>
        <s v="COMMDTY6-m86432"/>
        <s v="COMMDTY6-m86443"/>
        <s v="COMMDTY6-m86068"/>
        <s v="COMMDTY6-m86110"/>
        <s v="COMMDTY6-m86444"/>
        <s v="COMMDTY6-370099"/>
        <s v="COMMDTY6-370100"/>
        <s v="COMMDTY6-m85022"/>
        <s v="COMMDTY6-m85422"/>
        <s v="COMMDTY6-m85056"/>
        <s v="COMMDTY6-m85060"/>
        <s v="COMMDTY6-m85071"/>
        <s v="COMMDTY6-m85104"/>
        <s v="COMMDTY6-m85635"/>
        <s v="COMMDTY6-m85655"/>
        <s v="COMMDTY6-m86253"/>
        <s v="COMMDTY6-m85420"/>
        <s v="COMMDTY6-m85421"/>
        <s v="COMMDTY6-m85653"/>
        <s v="COMMDTY6-m85654"/>
        <s v="COMMDTY6-m85683"/>
        <s v="COMMDTY6-m85685"/>
        <s v="COMMDTY6-m85696"/>
        <s v="COMMDTY6-m85700"/>
        <s v="COMMDTY6-m85774"/>
        <s v="COMMDTY6-m85756"/>
        <s v="COMMDTY6-m85757"/>
        <s v="COMMDTY6-m85759"/>
        <s v="COMMDTY6-m85761"/>
        <s v="COMMDTY6-m85788"/>
        <s v="COMMDTY6-m85992"/>
        <s v="COMMDTY6-m85786"/>
        <s v="COMMDTY6-m85787"/>
        <s v="COMMDTY6-m85918"/>
        <s v="COMMDTY6-m86218"/>
        <s v="COMMDTY6-m86290"/>
        <s v="COMMDTY6-m86335"/>
        <s v="COMMDTY6-m86390"/>
        <s v="COMMDTY6-m86393"/>
        <s v="COMMDTY6-m84515"/>
        <s v="COMMDTY6-m84516"/>
        <s v="COMMDTY6-m85026"/>
        <s v="COMMDTY6-m86524"/>
        <s v="COMMDTY6-m85025"/>
        <s v="COMMDTY6-m86521"/>
        <s v="COMMDTY6-m85768"/>
        <s v="COMMDTY6-m85890"/>
        <s v="COMMDTY6-m86522"/>
        <s v="COMMDTY6-m86523"/>
        <s v="COMMDTY6-m86519"/>
        <s v="COMMDTY6-m86520"/>
        <s v="COMMDTY6-369081"/>
        <s v="COMMDTY6-m85389"/>
        <s v="COMMDTY6-m84683"/>
        <s v="COMMDTY6-m85405"/>
        <s v="COMMDTY6-m85142"/>
        <s v="COMMDTY6-m85407"/>
        <s v="COMMDTY6-m85326"/>
        <s v="COMMDTY6-m85327"/>
        <s v="COMMDTY6-m85384"/>
        <s v="COMMDTY6-m85385"/>
        <s v="COMMDTY6-m85387"/>
        <s v="COMMDTY6-m85388"/>
        <s v="COMMDTY6-m85403"/>
        <s v="COMMDTY6-m85404"/>
        <s v="COMMDTY6-m85406"/>
        <s v="COMMDTY6-m85457"/>
        <s v="COMMDTY6-m85458"/>
        <s v="COMMDTY6-m85460"/>
        <s v="COMMDTY6-m85594"/>
        <s v="COMMDTY6-m85849"/>
        <s v="COMMDTY6-m85595"/>
        <s v="COMMDTY6-m86149"/>
        <s v="COMMDTY6-m85596"/>
        <s v="COMMDTY6-m86152"/>
        <s v="COMMDTY6-m86151"/>
        <s v="COMMDTY6-m85698"/>
        <s v="COMMDTY6-m86368"/>
        <s v="COMMDTY6-m85847"/>
        <s v="COMMDTY6-m85848"/>
        <s v="COMMDTY6-m85941"/>
        <s v="COMMDTY6-m86029"/>
        <s v="COMMDTY6-m86027"/>
        <s v="COMMDTY6-m86028"/>
        <s v="COMMDTY6-m86129"/>
        <s v="COMMDTY6-m86150"/>
        <s v="COMMDTY6-m86370"/>
        <s v="COMMDTY6-m86259"/>
        <s v="COMMDTY6-m86257"/>
        <s v="COMMDTY6-m86258"/>
        <s v="COMMDTY6-m86337"/>
        <s v="COMMDTY6-m86366"/>
        <s v="COMMDTY6-m86367"/>
        <s v="COMMDTY6-m86369"/>
        <s v="COMMDTY6-m86372"/>
        <s v="COMMDTY6-m86375"/>
        <s v="COMMDTY6-m86376"/>
        <s v="COMMDTY6-m86388"/>
        <s v="COMMDTY6-m86571"/>
        <s v="COMMDTY6-m86470"/>
        <s v="COMMDTY6-m86569"/>
        <s v="COMMDTY6-m86570"/>
        <s v="COMMDTY6-m86472"/>
        <s v="COMMDTY6-m86395"/>
        <s v="COMMDTY6-m86380"/>
        <s v="COMMDTY6-m86382"/>
        <s v="COMMDTY6-m86384"/>
        <s v="COMMDTY6-m86426"/>
        <s v="COMMDTY6-m86428"/>
      </sharedItems>
    </cacheField>
    <cacheField name="Trade Date " numFmtId="14">
      <sharedItems containsSemiMixedTypes="0" containsNonDate="0" containsDate="1" containsString="0" minDate="2017-06-20T00:00:00" maxDate="2018-03-09T00:00:00"/>
    </cacheField>
    <cacheField name="Execution Broker" numFmtId="0">
      <sharedItems/>
    </cacheField>
    <cacheField name="B/S" numFmtId="0">
      <sharedItems/>
    </cacheField>
    <cacheField name="Contract Type" numFmtId="0">
      <sharedItems count="213">
        <s v="LMNIDP 20180315"/>
        <s v="LMCADP 20180321"/>
        <s v="LMZSDP 20180321"/>
        <s v="LMAHDP 20180328"/>
        <s v="LMNIDP 20180403"/>
        <s v="LMCADP 20180412"/>
        <s v="LMCADP 20180416"/>
        <s v="LMCADP 20180418"/>
        <s v="LMZSDP 20180418"/>
        <s v="LMCADP 20180423"/>
        <s v="LMCADP 20180425"/>
        <s v="LMCADP 20180502"/>
        <s v="LMCADP 20180504"/>
        <s v="LMCADP 20180508"/>
        <s v="LMZSDP 20180508"/>
        <s v="LMCADP 20180509"/>
        <s v="LMCADP 20180514"/>
        <s v="LMZSDP 20180514"/>
        <s v="LMZSDP 20180516"/>
        <s v="LMCADP 20180601"/>
        <s v="LMZSDP 20180919"/>
        <s v="LMZSDP 20180405"/>
        <s v="LMAHDP 20180409"/>
        <s v="LMZSDP 20180511"/>
        <s v="SIK8"/>
        <s v="COK8P 65"/>
        <s v="C Z8"/>
        <s v="FCCN8"/>
        <s v="FSBN8"/>
        <s v="GCM8"/>
        <s v="SBN8"/>
        <s v="NGZ18"/>
        <s v="LMCADP 20180313"/>
        <s v="LMZSDP 20180313"/>
        <s v="LMCADP 20180314"/>
        <s v="LMNIDP 20180320"/>
        <s v="LMNIDP 20180321"/>
        <s v="LMCADP 20180322"/>
        <s v="LMZSDP 20180328"/>
        <s v="LMCADP 20180329"/>
        <s v="LMCADP 20180403"/>
        <s v="LMZSDP 20180409"/>
        <s v="LMAHDP 20180412"/>
        <s v="LMPBDP 20180412"/>
        <s v="LMZSDP 20180412"/>
        <s v="LMCADP 20180417"/>
        <s v="LMNIDP 20180418"/>
        <s v="LMAHDP 20180419"/>
        <s v="LMCADP 20180424"/>
        <s v="LMSNDP 20180426"/>
        <s v="LMCADP 20180430"/>
        <s v="LMNIDP 20180430"/>
        <s v="LMSNDP 20180430"/>
        <s v="LMNIDP 20180511"/>
        <s v="LMCADP 20180516"/>
        <s v="LMCADP 20180523"/>
        <s v="LMNIDP 20180523"/>
        <s v="LMSNDP 20180523"/>
        <s v="LMCADP 20180525"/>
        <s v="LMNIDP 20180525"/>
        <s v="LMCADP 20180529"/>
        <s v="LMNIDP 20180529"/>
        <s v="LMSNDP 20180529"/>
        <s v="LMCADP 20180605"/>
        <s v="LMCADP 20180606"/>
        <s v="LMAHDP 20180608"/>
        <s v="LMPBDP 20180608"/>
        <s v="LMZSDP 20180608"/>
        <s v="LMNIDP 20180620"/>
        <s v="LMNIDP 20180718"/>
        <s v="LMNIDP 20180815"/>
        <s v="LMCADP 20180312"/>
        <s v="LMZSDP 20180312"/>
        <s v="LMAHDP 20180313"/>
        <s v="LMCADP 20180319"/>
        <s v="LMCADP 20180411"/>
        <s v="LMNIDP 20180312"/>
        <s v="LMZSDP 20180320"/>
        <s v="LMCADP 20180404"/>
        <s v="LMNIDP 20180405"/>
        <s v="LMCADP 20180409"/>
        <s v="LMCADP 20180501"/>
        <s v="LMNIDP 20180516"/>
        <s v="LMZSDP 20180605"/>
        <s v="LMCADP 20180608"/>
        <s v="LMNIDP 20180919"/>
        <s v="SCOM8"/>
        <s v="SCOH8"/>
        <s v="SCOJ8"/>
        <s v="SCOK8"/>
        <s v="LNK8P 7800"/>
        <s v="LNK8P 7900"/>
        <s v="LAJ8P 2100"/>
        <s v="LNJ8P 8200"/>
        <s v="LNK8P 8200"/>
        <s v="LNM8P 8200"/>
        <s v="LNQ8P 8400"/>
        <s v="LPJ8P 6550"/>
        <s v="LNU8P 8500"/>
        <s v="LXJ8P 3100"/>
        <s v="LPK8P 6500"/>
        <s v="LMAHDP 20180418"/>
        <s v="LAJ8P 2050"/>
        <s v="LNK8P 8000"/>
        <s v="LNM8P 8500"/>
        <s v="LNM8P 8400"/>
        <s v="LNN8P 7800"/>
        <s v="LNN8P 7900"/>
        <s v="LNN8P 8000"/>
        <s v="LNQ8P 8500"/>
        <s v="SCON8"/>
        <s v="SCOQ8"/>
        <s v="SCOU8"/>
        <s v="SCOV8"/>
        <s v="SCOX8"/>
        <s v="SCOZ8"/>
        <s v="DTSH8"/>
        <s v="DTSK8"/>
        <s v="DTSJ8"/>
        <s v="SCOH8C 60"/>
        <s v="SCOH8C 65"/>
        <s v="SCOH8C 70"/>
        <s v="SCOH8C 72"/>
        <s v="SCOH8C 75"/>
        <s v="SCOH8C 80"/>
        <s v="SCOH8P 40"/>
        <s v="SCOH8P 55"/>
        <s v="SCOH8P 60"/>
        <s v="SCOH8P 65"/>
        <s v="SCOH8P 70"/>
        <s v="SCOH8C 82"/>
        <s v="SCOH8C 83"/>
        <s v="SCOJ8C 60"/>
        <s v="SCOJ8C 65"/>
        <s v="SCOJ8C 72"/>
        <s v="SCOJ8C 75"/>
        <s v="SCOJ8C 80"/>
        <s v="SCOJ8P 40"/>
        <s v="SCOJ8P 55"/>
        <s v="SCOJ8P 60"/>
        <s v="SCOK8C 60"/>
        <s v="SCOK8C 65"/>
        <s v="SCOK8C 72"/>
        <s v="SCOK8C 75"/>
        <s v="SCOK8C 80"/>
        <s v="SCOK8P 40"/>
        <s v="SCOK8P 55"/>
        <s v="SCOK8P 60"/>
        <s v="SCOM8C 60"/>
        <s v="SCOM8C 65"/>
        <s v="SCOM8C 72"/>
        <s v="SCOM8C 75"/>
        <s v="SCOM8C 80"/>
        <s v="SCOM8P 40"/>
        <s v="SCOM8P 55"/>
        <s v="SCOM8P 60"/>
        <s v="SCON8C 60"/>
        <s v="SCON8C 65"/>
        <s v="SCON8C 80"/>
        <s v="SCON8P 40"/>
        <s v="SCON8P 45"/>
        <s v="SCON8P 65"/>
        <s v="SCOQ8C 60"/>
        <s v="SCOQ8C 65"/>
        <s v="SCOQ8C 80"/>
        <s v="SCOQ8P 40"/>
        <s v="SCOQ8P 45"/>
        <s v="SCOQ8P 65"/>
        <s v="SCOU8C 60"/>
        <s v="SCOU8C 65"/>
        <s v="SCOU8C 80"/>
        <s v="SCOU8P 40"/>
        <s v="SCOU8P 45"/>
        <s v="SCOU8P 65"/>
        <s v="SCOV8C 60"/>
        <s v="SCOV8C 65"/>
        <s v="SCOV8C 80"/>
        <s v="SCOV8P 40"/>
        <s v="SCOV8P 45"/>
        <s v="SCOV8P 65"/>
        <s v="SCOX8C 60"/>
        <s v="SCOX8C 65"/>
        <s v="SCOX8C 80"/>
        <s v="SCOX8P 40"/>
        <s v="SCOX8P 45"/>
        <s v="SCOX8P 65"/>
        <s v="SCOZ8C 60"/>
        <s v="SCOZ8C 65"/>
        <s v="SCOZ8C 80"/>
        <s v="SCOZ8P 40"/>
        <s v="SCOZ8P 45"/>
        <s v="SCOZ8P 65"/>
        <s v="SCOJ8P 65"/>
        <s v="SCOK8P 65"/>
        <s v="SCOM8P 65"/>
        <s v="RBTK8P 3600"/>
        <s v="RBTK8C 4000"/>
        <s v="CKCK8C 1350"/>
        <s v="CKCK8P 1200"/>
        <s v="CKCK8EP 1200"/>
        <s v="CKCK8C 1300"/>
        <s v="RBTV8P 3550"/>
        <s v="RBTV8C 3850"/>
        <s v="CKCK8P 1294"/>
        <s v="CKCK8C 1294"/>
        <s v="IOEK8C 516"/>
        <s v="IOEK8P 516"/>
        <s v="LNJ8C 14500"/>
        <s v="LMCADP 20180309"/>
        <s v="LMCADP 20180328"/>
        <s v="LMCADP 20180405"/>
        <s v="LMCADP 20180410"/>
        <s v="LMCADP 20180522"/>
      </sharedItems>
    </cacheField>
    <cacheField name="Lots" numFmtId="0">
      <sharedItems containsSemiMixedTypes="0" containsString="0" containsNumber="1" minValue="1" maxValue="1000"/>
    </cacheField>
    <cacheField name="Price" numFmtId="0">
      <sharedItems containsSemiMixedTypes="0" containsString="0" containsNumber="1" minValue="0.5" maxValue="21820"/>
    </cacheField>
    <cacheField name="Contract Expiry" numFmtId="14">
      <sharedItems containsSemiMixedTypes="0" containsNonDate="0" containsDate="1" containsString="0" minDate="2018-03-09T00:00:00" maxDate="2018-12-30T00:00:00" count="66">
        <d v="2018-03-15T00:00:00"/>
        <d v="2018-03-21T00:00:00"/>
        <d v="2018-03-28T00:00:00"/>
        <d v="2018-04-03T00:00:00"/>
        <d v="2018-04-12T00:00:00"/>
        <d v="2018-04-16T00:00:00"/>
        <d v="2018-04-18T00:00:00"/>
        <d v="2018-04-23T00:00:00"/>
        <d v="2018-04-25T00:00:00"/>
        <d v="2018-05-02T00:00:00"/>
        <d v="2018-05-04T00:00:00"/>
        <d v="2018-05-08T00:00:00"/>
        <d v="2018-05-09T00:00:00"/>
        <d v="2018-05-14T00:00:00"/>
        <d v="2018-05-16T00:00:00"/>
        <d v="2018-06-01T00:00:00"/>
        <d v="2018-09-19T00:00:00"/>
        <d v="2018-04-05T00:00:00"/>
        <d v="2018-04-09T00:00:00"/>
        <d v="2018-05-11T00:00:00"/>
        <d v="2018-05-29T00:00:00"/>
        <d v="2018-03-26T00:00:00"/>
        <d v="2018-12-14T00:00:00"/>
        <d v="2018-06-20T00:00:00"/>
        <d v="2018-06-29T00:00:00"/>
        <d v="2018-06-27T00:00:00"/>
        <d v="2018-11-26T00:00:00"/>
        <d v="2018-03-13T00:00:00"/>
        <d v="2018-03-14T00:00:00"/>
        <d v="2018-03-20T00:00:00"/>
        <d v="2018-03-22T00:00:00"/>
        <d v="2018-03-29T00:00:00"/>
        <d v="2018-04-17T00:00:00"/>
        <d v="2018-04-19T00:00:00"/>
        <d v="2018-04-24T00:00:00"/>
        <d v="2018-04-26T00:00:00"/>
        <d v="2018-04-30T00:00:00"/>
        <d v="2018-05-23T00:00:00"/>
        <d v="2018-05-25T00:00:00"/>
        <d v="2018-06-05T00:00:00"/>
        <d v="2018-06-06T00:00:00"/>
        <d v="2018-06-08T00:00:00"/>
        <d v="2018-07-18T00:00:00"/>
        <d v="2018-08-15T00:00:00"/>
        <d v="2018-03-12T00:00:00"/>
        <d v="2018-03-19T00:00:00"/>
        <d v="2018-04-11T00:00:00"/>
        <d v="2018-04-04T00:00:00"/>
        <d v="2018-05-01T00:00:00"/>
        <d v="2018-05-31T00:00:00"/>
        <d v="2018-08-01T00:00:00"/>
        <d v="2018-09-05T00:00:00"/>
        <d v="2018-07-04T00:00:00"/>
        <d v="2018-07-31T00:00:00"/>
        <d v="2018-08-31T00:00:00"/>
        <d v="2018-09-28T00:00:00"/>
        <d v="2018-10-31T00:00:00"/>
        <d v="2018-11-30T00:00:00"/>
        <d v="2018-12-28T00:00:00"/>
        <d v="2018-03-31T00:00:00"/>
        <d v="2018-06-30T00:00:00"/>
        <d v="2018-09-30T00:00:00"/>
        <d v="2018-12-29T00:00:00"/>
        <d v="2018-03-09T00:00:00"/>
        <d v="2018-04-10T00:00:00"/>
        <d v="2018-05-22T00:00:00"/>
      </sharedItems>
    </cacheField>
    <cacheField name="Trader" numFmtId="0">
      <sharedItems containsBlank="1"/>
    </cacheField>
    <cacheField name="Price in Decimal" numFmtId="0">
      <sharedItems containsString="0" containsBlank="1" containsNumber="1" minValue="-719713.89999999991" maxValue="317500"/>
    </cacheField>
    <cacheField name="Closing price" numFmtId="0">
      <sharedItems containsSemiMixedTypes="0" containsString="0" containsNumber="1" minValue="-210000" maxValue="1930000"/>
    </cacheField>
    <cacheField name="Commission fee" numFmtId="0">
      <sharedItems containsString="0" containsBlank="1" containsNumber="1" minValue="-5328" maxValue="5073.3671875"/>
    </cacheField>
    <cacheField name="Unrealized PnL" numFmtId="0">
      <sharedItems containsSemiMixedTypes="0" containsString="0" containsNumber="1" minValue="-1668929.2500000009" maxValue="1879950.49"/>
    </cacheField>
    <cacheField name="ticker" numFmtId="0">
      <sharedItems/>
    </cacheField>
    <cacheField name="asset class" numFmtId="0">
      <sharedItems count="19">
        <s v="NI"/>
        <s v="CA"/>
        <s v="ZS"/>
        <s v="AH"/>
        <s v="Silver"/>
        <s v="Brent"/>
        <s v="Corn"/>
        <s v="Coffee"/>
        <s v="Sugar"/>
        <s v="Gold"/>
        <s v="Soybean"/>
        <s v="Natural Gas"/>
        <s v="PB"/>
        <s v="SN"/>
        <s v="SG Iron Ore"/>
        <s v="HK Iron Ore"/>
        <s v="Rebar"/>
        <s v="Coaking Coal"/>
        <s v="CN Iron Ore"/>
      </sharedItems>
    </cacheField>
    <cacheField name="contract size" numFmtId="0">
      <sharedItems containsSemiMixedTypes="0" containsString="0" containsNumber="1" containsInteger="1" minValue="5" maxValue="112000"/>
    </cacheField>
    <cacheField name="qty" numFmtId="0">
      <sharedItems containsSemiMixedTypes="0" containsString="0" containsNumber="1" minValue="-500000" maxValue="500000"/>
    </cacheField>
    <cacheField name="notional" numFmtId="0">
      <sharedItems containsSemiMixedTypes="0" containsString="0" containsNumber="1" minValue="4750" maxValue="200625000"/>
    </cacheField>
    <cacheField name="Asofdate" numFmtId="14">
      <sharedItems containsSemiMixedTypes="0" containsNonDate="0" containsDate="1" containsString="0" minDate="2018-03-09T00:00:00" maxDate="2018-03-10T00:00:00"/>
    </cacheField>
    <cacheField name="Maturity" numFmtId="176">
      <sharedItems containsSemiMixedTypes="0" containsString="0" containsNumber="1" minValue="0" maxValue="0.80821917808219179" count="66">
        <n v="1.643835616438356E-2"/>
        <n v="3.287671232876712E-2"/>
        <n v="5.2054794520547946E-2"/>
        <n v="6.8493150684931503E-2"/>
        <n v="9.3150684931506855E-2"/>
        <n v="0.10410958904109589"/>
        <n v="0.1095890410958904"/>
        <n v="0.12328767123287671"/>
        <n v="0.12876712328767123"/>
        <n v="0.14794520547945206"/>
        <n v="0.15342465753424658"/>
        <n v="0.16438356164383561"/>
        <n v="0.16712328767123288"/>
        <n v="0.18082191780821918"/>
        <n v="0.18630136986301371"/>
        <n v="0.23013698630136986"/>
        <n v="0.53150684931506853"/>
        <n v="7.3972602739726029E-2"/>
        <n v="8.4931506849315067E-2"/>
        <n v="0.17260273972602741"/>
        <n v="0.22191780821917809"/>
        <n v="4.6575342465753428E-2"/>
        <n v="0.76712328767123283"/>
        <n v="0.28219178082191781"/>
        <n v="0.30684931506849317"/>
        <n v="0.30136986301369861"/>
        <n v="0.71780821917808224"/>
        <n v="1.0958904109589041E-2"/>
        <n v="1.3698630136986301E-2"/>
        <n v="3.0136986301369864E-2"/>
        <n v="3.5616438356164383E-2"/>
        <n v="5.4794520547945202E-2"/>
        <n v="0.10684931506849316"/>
        <n v="0.11232876712328767"/>
        <n v="0.12602739726027398"/>
        <n v="0.13150684931506848"/>
        <n v="0.14246575342465753"/>
        <n v="0.20547945205479451"/>
        <n v="0.21095890410958903"/>
        <n v="0.24109589041095891"/>
        <n v="0.24383561643835616"/>
        <n v="0.24931506849315069"/>
        <n v="0.35890410958904112"/>
        <n v="0.43561643835616437"/>
        <n v="8.21917808219178E-3"/>
        <n v="2.7397260273972601E-2"/>
        <n v="9.0410958904109592E-2"/>
        <n v="7.1232876712328766E-2"/>
        <n v="0.14520547945205478"/>
        <n v="0.22739726027397261"/>
        <n v="0.39726027397260272"/>
        <n v="0.49315068493150682"/>
        <n v="0.32054794520547947"/>
        <n v="0.39452054794520547"/>
        <n v="0.47945205479452052"/>
        <n v="0.55616438356164388"/>
        <n v="0.64657534246575343"/>
        <n v="0.72876712328767124"/>
        <n v="0.80547945205479454"/>
        <n v="6.0273972602739728E-2"/>
        <n v="0.30958904109589042"/>
        <n v="0.56164383561643838"/>
        <n v="0.80821917808219179"/>
        <n v="0"/>
        <n v="8.7671232876712329E-2"/>
        <n v="0.20273972602739726"/>
      </sharedItems>
    </cacheField>
    <cacheField name="PFE Mtype" numFmtId="0">
      <sharedItems containsSemiMixedTypes="0" containsString="0" containsNumber="1" containsInteger="1" minValue="0" maxValue="0"/>
    </cacheField>
    <cacheField name="asset id" numFmtId="0">
      <sharedItems containsSemiMixedTypes="0" containsString="0" containsNumber="1" containsInteger="1" minValue="2" maxValue="5"/>
    </cacheField>
    <cacheField name="add-on factor" numFmtId="0">
      <sharedItems containsSemiMixedTypes="0" containsString="0" containsNumber="1" minValue="0.01" maxValue="0.1"/>
    </cacheField>
    <cacheField name="Agross" numFmtId="0">
      <sharedItems containsSemiMixedTypes="0" containsString="0" containsNumber="1" minValue="475" maxValue="20062500"/>
    </cacheField>
    <cacheField name="net rcost" numFmtId="0">
      <sharedItems containsSemiMixedTypes="0" containsString="0" containsNumber="1" minValue="-1668929.2500000009" maxValue="1879950.49"/>
    </cacheField>
    <cacheField name="gross rcost" numFmtId="0">
      <sharedItems containsSemiMixedTypes="0" containsString="0" containsNumber="1" minValue="0" maxValue="1879950.49"/>
    </cacheField>
    <cacheField name="N_weighted_M " numFmtId="0">
      <sharedItems containsSemiMixedTypes="0" containsString="0" containsNumber="1" minValue="0" maxValue="153904109.58904108"/>
    </cacheField>
    <cacheField name="commodity price" numFmtId="0">
      <sharedItems containsNonDate="0" containsString="0" containsBlank="1"/>
    </cacheField>
    <cacheField name="vol" numFmtId="0">
      <sharedItems containsNonDate="0" containsString="0" containsBlank="1"/>
    </cacheField>
    <cacheField name="delta" numFmtId="0">
      <sharedItems containsNonDate="0" containsString="0" containsBlank="1"/>
    </cacheField>
    <cacheField name="gamma" numFmtId="0">
      <sharedItems containsNonDate="0" containsString="0" containsBlank="1" count="1">
        <m/>
      </sharedItems>
    </cacheField>
    <cacheField name="vega" numFmtId="0">
      <sharedItems containsNonDate="0" containsString="0" containsBlank="1" count="1">
        <m/>
      </sharedItems>
    </cacheField>
    <cacheField name="position" numFmtId="0">
      <sharedItems containsSemiMixedTypes="0" containsString="0" containsNumber="1" containsInteger="1" minValue="-500000" maxValue="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"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0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4"/>
    <n v="201807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5"/>
    <n v="20180831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6"/>
    <n v="20180928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7"/>
    <n v="20181031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8"/>
    <n v="20181130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9"/>
    <n v="20181231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1"/>
    <n v="20180430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2"/>
    <n v="20180531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3"/>
    <n v="20180629"/>
  </r>
  <r>
    <x v="4"/>
    <n v="20180731"/>
  </r>
  <r>
    <x v="4"/>
    <n v="20180731"/>
  </r>
  <r>
    <x v="4"/>
    <n v="20180731"/>
  </r>
  <r>
    <x v="5"/>
    <n v="20180831"/>
  </r>
  <r>
    <x v="5"/>
    <n v="20180831"/>
  </r>
  <r>
    <x v="5"/>
    <n v="20180831"/>
  </r>
  <r>
    <x v="6"/>
    <n v="20180928"/>
  </r>
  <r>
    <x v="6"/>
    <n v="20180928"/>
  </r>
  <r>
    <x v="6"/>
    <n v="20180928"/>
  </r>
  <r>
    <x v="6"/>
    <n v="20180928"/>
  </r>
  <r>
    <x v="7"/>
    <n v="20181031"/>
  </r>
  <r>
    <x v="8"/>
    <n v="20181130"/>
  </r>
  <r>
    <x v="9"/>
    <n v="201812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x v="0"/>
    <n v="20180313"/>
  </r>
  <r>
    <x v="0"/>
    <n v="20180313"/>
  </r>
  <r>
    <x v="0"/>
    <n v="20180328"/>
  </r>
  <r>
    <x v="0"/>
    <n v="20180328"/>
  </r>
  <r>
    <x v="0"/>
    <n v="20180409"/>
  </r>
  <r>
    <x v="0"/>
    <n v="20180409"/>
  </r>
  <r>
    <x v="0"/>
    <n v="20180412"/>
  </r>
  <r>
    <x v="0"/>
    <n v="20180419"/>
  </r>
  <r>
    <x v="0"/>
    <n v="20180608"/>
  </r>
  <r>
    <x v="0"/>
    <n v="20180608"/>
  </r>
  <r>
    <x v="0"/>
    <n v="20180608"/>
  </r>
  <r>
    <x v="0"/>
    <n v="20180313"/>
  </r>
  <r>
    <x v="0"/>
    <n v="20180313"/>
  </r>
  <r>
    <x v="0"/>
    <n v="20180418"/>
  </r>
  <r>
    <x v="0"/>
    <n v="20180409"/>
  </r>
  <r>
    <x v="0"/>
    <n v="2018032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93">
  <r>
    <x v="0"/>
    <n v="20180313"/>
  </r>
  <r>
    <x v="0"/>
    <n v="20180313"/>
  </r>
  <r>
    <x v="0"/>
    <n v="20180329"/>
  </r>
  <r>
    <x v="0"/>
    <n v="20180329"/>
  </r>
  <r>
    <x v="0"/>
    <n v="20180416"/>
  </r>
  <r>
    <x v="0"/>
    <n v="20180416"/>
  </r>
  <r>
    <x v="0"/>
    <n v="20180423"/>
  </r>
  <r>
    <x v="0"/>
    <n v="20180423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30"/>
  </r>
  <r>
    <x v="0"/>
    <n v="20180430"/>
  </r>
  <r>
    <x v="0"/>
    <n v="20180502"/>
  </r>
  <r>
    <x v="0"/>
    <n v="20180502"/>
  </r>
  <r>
    <x v="0"/>
    <n v="20180508"/>
  </r>
  <r>
    <x v="0"/>
    <n v="20180508"/>
  </r>
  <r>
    <x v="0"/>
    <n v="20180509"/>
  </r>
  <r>
    <x v="0"/>
    <n v="20180509"/>
  </r>
  <r>
    <x v="0"/>
    <n v="20180514"/>
  </r>
  <r>
    <x v="0"/>
    <n v="20180514"/>
  </r>
  <r>
    <x v="0"/>
    <n v="20180514"/>
  </r>
  <r>
    <x v="0"/>
    <n v="20180516"/>
  </r>
  <r>
    <x v="0"/>
    <n v="20180516"/>
  </r>
  <r>
    <x v="0"/>
    <n v="20180523"/>
  </r>
  <r>
    <x v="0"/>
    <n v="20180529"/>
  </r>
  <r>
    <x v="0"/>
    <n v="20180529"/>
  </r>
  <r>
    <x v="0"/>
    <n v="20180529"/>
  </r>
  <r>
    <x v="0"/>
    <n v="20180529"/>
  </r>
  <r>
    <x v="0"/>
    <n v="20180529"/>
  </r>
  <r>
    <x v="0"/>
    <n v="20180601"/>
  </r>
  <r>
    <x v="0"/>
    <n v="20180601"/>
  </r>
  <r>
    <x v="0"/>
    <n v="20180606"/>
  </r>
  <r>
    <x v="0"/>
    <n v="20180608"/>
  </r>
  <r>
    <x v="0"/>
    <n v="20180608"/>
  </r>
  <r>
    <x v="0"/>
    <n v="20180313"/>
  </r>
  <r>
    <x v="0"/>
    <n v="20180313"/>
  </r>
  <r>
    <x v="0"/>
    <n v="20180314"/>
  </r>
  <r>
    <x v="0"/>
    <n v="20180314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2"/>
  </r>
  <r>
    <x v="0"/>
    <n v="20180322"/>
  </r>
  <r>
    <x v="0"/>
    <n v="20180322"/>
  </r>
  <r>
    <x v="0"/>
    <n v="20180329"/>
  </r>
  <r>
    <x v="0"/>
    <n v="20180329"/>
  </r>
  <r>
    <x v="0"/>
    <n v="20180403"/>
  </r>
  <r>
    <x v="0"/>
    <n v="20180403"/>
  </r>
  <r>
    <x v="0"/>
    <n v="20180405"/>
  </r>
  <r>
    <x v="0"/>
    <n v="20180405"/>
  </r>
  <r>
    <x v="0"/>
    <n v="20180412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7"/>
  </r>
  <r>
    <x v="0"/>
    <n v="20180417"/>
  </r>
  <r>
    <x v="0"/>
    <n v="20180417"/>
  </r>
  <r>
    <x v="0"/>
    <n v="20180418"/>
  </r>
  <r>
    <x v="0"/>
    <n v="20180418"/>
  </r>
  <r>
    <x v="0"/>
    <n v="20180423"/>
  </r>
  <r>
    <x v="0"/>
    <n v="20180423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24"/>
  </r>
  <r>
    <x v="0"/>
    <n v="20180425"/>
  </r>
  <r>
    <x v="0"/>
    <n v="20180425"/>
  </r>
  <r>
    <x v="0"/>
    <n v="20180425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501"/>
  </r>
  <r>
    <x v="0"/>
    <n v="20180501"/>
  </r>
  <r>
    <x v="0"/>
    <n v="20180502"/>
  </r>
  <r>
    <x v="0"/>
    <n v="20180502"/>
  </r>
  <r>
    <x v="0"/>
    <n v="20180502"/>
  </r>
  <r>
    <x v="0"/>
    <n v="20180504"/>
  </r>
  <r>
    <x v="0"/>
    <n v="20180504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9"/>
  </r>
  <r>
    <x v="0"/>
    <n v="20180509"/>
  </r>
  <r>
    <x v="0"/>
    <n v="20180514"/>
  </r>
  <r>
    <x v="0"/>
    <n v="20180514"/>
  </r>
  <r>
    <x v="0"/>
    <n v="20180514"/>
  </r>
  <r>
    <x v="0"/>
    <n v="20180514"/>
  </r>
  <r>
    <x v="0"/>
    <n v="20180514"/>
  </r>
  <r>
    <x v="0"/>
    <n v="20180516"/>
  </r>
  <r>
    <x v="0"/>
    <n v="20180516"/>
  </r>
  <r>
    <x v="0"/>
    <n v="20180523"/>
  </r>
  <r>
    <x v="0"/>
    <n v="20180525"/>
  </r>
  <r>
    <x v="0"/>
    <n v="20180525"/>
  </r>
  <r>
    <x v="0"/>
    <n v="20180525"/>
  </r>
  <r>
    <x v="0"/>
    <n v="20180529"/>
  </r>
  <r>
    <x v="0"/>
    <n v="20180529"/>
  </r>
  <r>
    <x v="0"/>
    <n v="20180529"/>
  </r>
  <r>
    <x v="0"/>
    <n v="20180529"/>
  </r>
  <r>
    <x v="0"/>
    <n v="20180529"/>
  </r>
  <r>
    <x v="0"/>
    <n v="20180529"/>
  </r>
  <r>
    <x v="0"/>
    <n v="20180529"/>
  </r>
  <r>
    <x v="0"/>
    <n v="20180601"/>
  </r>
  <r>
    <x v="0"/>
    <n v="20180601"/>
  </r>
  <r>
    <x v="0"/>
    <n v="20180601"/>
  </r>
  <r>
    <x v="0"/>
    <n v="20180601"/>
  </r>
  <r>
    <x v="0"/>
    <n v="20180605"/>
  </r>
  <r>
    <x v="0"/>
    <n v="20180605"/>
  </r>
  <r>
    <x v="0"/>
    <n v="20180606"/>
  </r>
  <r>
    <x v="0"/>
    <n v="20180608"/>
  </r>
  <r>
    <x v="0"/>
    <n v="20180312"/>
  </r>
  <r>
    <x v="0"/>
    <n v="20180312"/>
  </r>
  <r>
    <x v="0"/>
    <n v="20180313"/>
  </r>
  <r>
    <x v="0"/>
    <n v="20180313"/>
  </r>
  <r>
    <x v="0"/>
    <n v="20180319"/>
  </r>
  <r>
    <x v="0"/>
    <n v="20180319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2"/>
  </r>
  <r>
    <x v="0"/>
    <n v="20180403"/>
  </r>
  <r>
    <x v="0"/>
    <n v="20180403"/>
  </r>
  <r>
    <x v="0"/>
    <n v="20180403"/>
  </r>
  <r>
    <x v="0"/>
    <n v="20180403"/>
  </r>
  <r>
    <x v="0"/>
    <n v="20180404"/>
  </r>
  <r>
    <x v="0"/>
    <n v="20180404"/>
  </r>
  <r>
    <x v="0"/>
    <n v="20180405"/>
  </r>
  <r>
    <x v="0"/>
    <n v="20180405"/>
  </r>
  <r>
    <x v="0"/>
    <n v="20180409"/>
  </r>
  <r>
    <x v="0"/>
    <n v="20180409"/>
  </r>
  <r>
    <x v="0"/>
    <n v="20180410"/>
  </r>
  <r>
    <x v="0"/>
    <n v="20180410"/>
  </r>
  <r>
    <x v="0"/>
    <n v="20180412"/>
  </r>
  <r>
    <x v="0"/>
    <n v="20180412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25"/>
  </r>
  <r>
    <x v="0"/>
    <n v="20180425"/>
  </r>
  <r>
    <x v="0"/>
    <n v="20180425"/>
  </r>
  <r>
    <x v="0"/>
    <n v="20180430"/>
  </r>
  <r>
    <x v="0"/>
    <n v="20180430"/>
  </r>
  <r>
    <x v="0"/>
    <n v="20180501"/>
  </r>
  <r>
    <x v="0"/>
    <n v="20180501"/>
  </r>
  <r>
    <x v="0"/>
    <n v="20180502"/>
  </r>
  <r>
    <x v="0"/>
    <n v="20180502"/>
  </r>
  <r>
    <x v="0"/>
    <n v="20180504"/>
  </r>
  <r>
    <x v="0"/>
    <n v="20180504"/>
  </r>
  <r>
    <x v="0"/>
    <n v="20180504"/>
  </r>
  <r>
    <x v="0"/>
    <n v="20180508"/>
  </r>
  <r>
    <x v="0"/>
    <n v="20180508"/>
  </r>
  <r>
    <x v="0"/>
    <n v="20180508"/>
  </r>
  <r>
    <x v="0"/>
    <n v="20180509"/>
  </r>
  <r>
    <x v="0"/>
    <n v="20180509"/>
  </r>
  <r>
    <x v="0"/>
    <n v="20180529"/>
  </r>
  <r>
    <x v="0"/>
    <n v="20180601"/>
  </r>
  <r>
    <x v="0"/>
    <n v="20180601"/>
  </r>
  <r>
    <x v="0"/>
    <n v="20180608"/>
  </r>
  <r>
    <x v="0"/>
    <n v="20180608"/>
  </r>
  <r>
    <x v="0"/>
    <n v="20180312"/>
  </r>
  <r>
    <x v="0"/>
    <n v="20180312"/>
  </r>
  <r>
    <x v="0"/>
    <n v="20180312"/>
  </r>
  <r>
    <x v="0"/>
    <n v="20180312"/>
  </r>
  <r>
    <x v="0"/>
    <n v="20180312"/>
  </r>
  <r>
    <x v="0"/>
    <n v="20180312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19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403"/>
  </r>
  <r>
    <x v="0"/>
    <n v="20180403"/>
  </r>
  <r>
    <x v="0"/>
    <n v="20180410"/>
  </r>
  <r>
    <x v="0"/>
    <n v="20180410"/>
  </r>
  <r>
    <x v="0"/>
    <n v="20180410"/>
  </r>
  <r>
    <x v="0"/>
    <n v="20180410"/>
  </r>
  <r>
    <x v="0"/>
    <n v="20180411"/>
  </r>
  <r>
    <x v="0"/>
    <n v="20180411"/>
  </r>
  <r>
    <x v="0"/>
    <n v="20180412"/>
  </r>
  <r>
    <x v="0"/>
    <n v="20180412"/>
  </r>
  <r>
    <x v="0"/>
    <n v="20180416"/>
  </r>
  <r>
    <x v="0"/>
    <n v="20180418"/>
  </r>
  <r>
    <x v="0"/>
    <n v="20180418"/>
  </r>
  <r>
    <x v="0"/>
    <n v="20180418"/>
  </r>
  <r>
    <x v="0"/>
    <n v="20180418"/>
  </r>
  <r>
    <x v="0"/>
    <n v="20180423"/>
  </r>
  <r>
    <x v="0"/>
    <n v="20180423"/>
  </r>
  <r>
    <x v="0"/>
    <n v="20180425"/>
  </r>
  <r>
    <x v="0"/>
    <n v="20180425"/>
  </r>
  <r>
    <x v="0"/>
    <n v="20180425"/>
  </r>
  <r>
    <x v="0"/>
    <n v="20180501"/>
  </r>
  <r>
    <x v="0"/>
    <n v="20180501"/>
  </r>
  <r>
    <x v="0"/>
    <n v="20180502"/>
  </r>
  <r>
    <x v="0"/>
    <n v="20180502"/>
  </r>
  <r>
    <x v="0"/>
    <n v="20180502"/>
  </r>
  <r>
    <x v="0"/>
    <n v="20180502"/>
  </r>
  <r>
    <x v="0"/>
    <n v="20180504"/>
  </r>
  <r>
    <x v="0"/>
    <n v="20180514"/>
  </r>
  <r>
    <x v="0"/>
    <n v="20180522"/>
  </r>
  <r>
    <x v="0"/>
    <n v="20180522"/>
  </r>
  <r>
    <x v="0"/>
    <n v="20180529"/>
  </r>
  <r>
    <x v="0"/>
    <n v="20180601"/>
  </r>
  <r>
    <x v="0"/>
    <n v="20180606"/>
  </r>
  <r>
    <x v="0"/>
    <n v="20180606"/>
  </r>
  <r>
    <x v="0"/>
    <n v="20180412"/>
  </r>
  <r>
    <x v="0"/>
    <n v="20180412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25"/>
  </r>
  <r>
    <x v="0"/>
    <n v="20180425"/>
  </r>
  <r>
    <x v="0"/>
    <n v="20180501"/>
  </r>
  <r>
    <x v="0"/>
    <n v="20180501"/>
  </r>
  <r>
    <x v="0"/>
    <n v="20180502"/>
  </r>
  <r>
    <x v="0"/>
    <n v="20180502"/>
  </r>
  <r>
    <x v="0"/>
    <n v="20180502"/>
  </r>
  <r>
    <x v="0"/>
    <n v="20180502"/>
  </r>
  <r>
    <x v="0"/>
    <n v="20180504"/>
  </r>
  <r>
    <x v="0"/>
    <n v="20180504"/>
  </r>
  <r>
    <x v="0"/>
    <n v="20180504"/>
  </r>
  <r>
    <x v="0"/>
    <n v="20180504"/>
  </r>
  <r>
    <x v="0"/>
    <n v="20180504"/>
  </r>
  <r>
    <x v="0"/>
    <n v="20180504"/>
  </r>
  <r>
    <x v="0"/>
    <n v="20180504"/>
  </r>
  <r>
    <x v="0"/>
    <n v="20180508"/>
  </r>
  <r>
    <x v="0"/>
    <n v="20180508"/>
  </r>
  <r>
    <x v="0"/>
    <n v="20180509"/>
  </r>
  <r>
    <x v="0"/>
    <n v="20180509"/>
  </r>
  <r>
    <x v="0"/>
    <n v="20180525"/>
  </r>
  <r>
    <x v="0"/>
    <n v="20180529"/>
  </r>
  <r>
    <x v="0"/>
    <n v="20180601"/>
  </r>
  <r>
    <x v="0"/>
    <n v="20180601"/>
  </r>
  <r>
    <x v="0"/>
    <n v="20180314"/>
  </r>
  <r>
    <x v="0"/>
    <n v="20180314"/>
  </r>
  <r>
    <x v="0"/>
    <n v="20180312"/>
  </r>
  <r>
    <x v="0"/>
    <n v="20180312"/>
  </r>
  <r>
    <x v="0"/>
    <n v="20180312"/>
  </r>
  <r>
    <x v="0"/>
    <n v="20180312"/>
  </r>
  <r>
    <x v="0"/>
    <n v="20180312"/>
  </r>
  <r>
    <x v="0"/>
    <n v="20180321"/>
  </r>
  <r>
    <x v="0"/>
    <n v="20180403"/>
  </r>
  <r>
    <x v="0"/>
    <n v="20180403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508"/>
  </r>
  <r>
    <x v="0"/>
    <n v="20180508"/>
  </r>
  <r>
    <x v="0"/>
    <n v="20180508"/>
  </r>
  <r>
    <x v="0"/>
    <n v="20180313"/>
  </r>
  <r>
    <x v="0"/>
    <n v="20180313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412"/>
  </r>
  <r>
    <x v="0"/>
    <n v="20180416"/>
  </r>
  <r>
    <x v="0"/>
    <n v="20180416"/>
  </r>
  <r>
    <x v="0"/>
    <n v="20180416"/>
  </r>
  <r>
    <x v="0"/>
    <n v="20180418"/>
  </r>
  <r>
    <x v="0"/>
    <n v="20180418"/>
  </r>
  <r>
    <x v="0"/>
    <n v="20180418"/>
  </r>
  <r>
    <x v="0"/>
    <n v="20180423"/>
  </r>
  <r>
    <x v="0"/>
    <n v="20180423"/>
  </r>
  <r>
    <x v="0"/>
    <n v="20180425"/>
  </r>
  <r>
    <x v="0"/>
    <n v="20180425"/>
  </r>
  <r>
    <x v="0"/>
    <n v="20180502"/>
  </r>
  <r>
    <x v="0"/>
    <n v="20180502"/>
  </r>
  <r>
    <x v="0"/>
    <n v="20180502"/>
  </r>
  <r>
    <x v="0"/>
    <n v="20180504"/>
  </r>
  <r>
    <x v="0"/>
    <n v="20180508"/>
  </r>
  <r>
    <x v="0"/>
    <n v="20180508"/>
  </r>
  <r>
    <x v="0"/>
    <n v="20180509"/>
  </r>
  <r>
    <x v="0"/>
    <n v="20180509"/>
  </r>
  <r>
    <x v="0"/>
    <n v="20180514"/>
  </r>
  <r>
    <x v="0"/>
    <n v="20180601"/>
  </r>
  <r>
    <x v="0"/>
    <n v="20180601"/>
  </r>
  <r>
    <x v="0"/>
    <n v="20180312"/>
  </r>
  <r>
    <x v="0"/>
    <n v="20180312"/>
  </r>
  <r>
    <x v="0"/>
    <n v="20180312"/>
  </r>
  <r>
    <x v="0"/>
    <n v="20180312"/>
  </r>
  <r>
    <x v="0"/>
    <n v="20180312"/>
  </r>
  <r>
    <x v="0"/>
    <n v="20180312"/>
  </r>
  <r>
    <x v="0"/>
    <n v="20180313"/>
  </r>
  <r>
    <x v="0"/>
    <n v="20180313"/>
  </r>
  <r>
    <x v="0"/>
    <n v="20180314"/>
  </r>
  <r>
    <x v="0"/>
    <n v="20180314"/>
  </r>
  <r>
    <x v="0"/>
    <n v="20180319"/>
  </r>
  <r>
    <x v="0"/>
    <n v="20180319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1"/>
  </r>
  <r>
    <x v="0"/>
    <n v="20180322"/>
  </r>
  <r>
    <x v="0"/>
    <n v="20180322"/>
  </r>
  <r>
    <x v="0"/>
    <n v="20180322"/>
  </r>
  <r>
    <x v="0"/>
    <n v="20180322"/>
  </r>
  <r>
    <x v="0"/>
    <n v="20180328"/>
  </r>
  <r>
    <x v="0"/>
    <n v="20180328"/>
  </r>
  <r>
    <x v="0"/>
    <n v="20180328"/>
  </r>
  <r>
    <x v="0"/>
    <n v="20180328"/>
  </r>
  <r>
    <x v="0"/>
    <n v="20180328"/>
  </r>
  <r>
    <x v="0"/>
    <n v="20180328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329"/>
  </r>
  <r>
    <x v="0"/>
    <n v="20180403"/>
  </r>
  <r>
    <x v="0"/>
    <n v="20180403"/>
  </r>
  <r>
    <x v="0"/>
    <n v="20180403"/>
  </r>
  <r>
    <x v="0"/>
    <n v="20180403"/>
  </r>
  <r>
    <x v="0"/>
    <n v="20180403"/>
  </r>
  <r>
    <x v="0"/>
    <n v="20180403"/>
  </r>
  <r>
    <x v="0"/>
    <n v="20180404"/>
  </r>
  <r>
    <x v="0"/>
    <n v="20180404"/>
  </r>
  <r>
    <x v="0"/>
    <n v="20180405"/>
  </r>
  <r>
    <x v="0"/>
    <n v="20180405"/>
  </r>
  <r>
    <x v="0"/>
    <n v="20180409"/>
  </r>
  <r>
    <x v="0"/>
    <n v="20180409"/>
  </r>
  <r>
    <x v="0"/>
    <n v="20180410"/>
  </r>
  <r>
    <x v="0"/>
    <n v="20180410"/>
  </r>
  <r>
    <x v="0"/>
    <n v="20180411"/>
  </r>
  <r>
    <x v="0"/>
    <n v="20180411"/>
  </r>
  <r>
    <x v="0"/>
    <n v="20180412"/>
  </r>
  <r>
    <x v="0"/>
    <n v="20180412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6"/>
  </r>
  <r>
    <x v="0"/>
    <n v="20180417"/>
  </r>
  <r>
    <x v="0"/>
    <n v="20180417"/>
  </r>
  <r>
    <x v="0"/>
    <n v="20180417"/>
  </r>
  <r>
    <x v="0"/>
    <n v="20180418"/>
  </r>
  <r>
    <x v="0"/>
    <n v="20180418"/>
  </r>
  <r>
    <x v="0"/>
    <n v="20180418"/>
  </r>
  <r>
    <x v="0"/>
    <n v="20180418"/>
  </r>
  <r>
    <x v="0"/>
    <n v="20180418"/>
  </r>
  <r>
    <x v="0"/>
    <n v="20180418"/>
  </r>
  <r>
    <x v="0"/>
    <n v="20180418"/>
  </r>
  <r>
    <x v="0"/>
    <n v="20180418"/>
  </r>
  <r>
    <x v="0"/>
    <n v="20180423"/>
  </r>
  <r>
    <x v="0"/>
    <n v="20180423"/>
  </r>
  <r>
    <x v="0"/>
    <n v="20180425"/>
  </r>
  <r>
    <x v="0"/>
    <n v="20180425"/>
  </r>
  <r>
    <x v="0"/>
    <n v="20180425"/>
  </r>
  <r>
    <x v="0"/>
    <n v="20180425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430"/>
  </r>
  <r>
    <x v="0"/>
    <n v="20180501"/>
  </r>
  <r>
    <x v="0"/>
    <n v="20180501"/>
  </r>
  <r>
    <x v="0"/>
    <n v="20180502"/>
  </r>
  <r>
    <x v="0"/>
    <n v="20180502"/>
  </r>
  <r>
    <x v="0"/>
    <n v="20180502"/>
  </r>
  <r>
    <x v="0"/>
    <n v="20180502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8"/>
  </r>
  <r>
    <x v="0"/>
    <n v="20180509"/>
  </r>
  <r>
    <x v="0"/>
    <n v="20180509"/>
  </r>
  <r>
    <x v="0"/>
    <n v="20180514"/>
  </r>
  <r>
    <x v="0"/>
    <n v="20180514"/>
  </r>
  <r>
    <x v="0"/>
    <n v="20180514"/>
  </r>
  <r>
    <x v="0"/>
    <n v="20180514"/>
  </r>
  <r>
    <x v="0"/>
    <n v="20180522"/>
  </r>
  <r>
    <x v="0"/>
    <n v="20180522"/>
  </r>
  <r>
    <x v="0"/>
    <n v="20180525"/>
  </r>
  <r>
    <x v="0"/>
    <n v="20180525"/>
  </r>
  <r>
    <x v="0"/>
    <n v="20180529"/>
  </r>
  <r>
    <x v="0"/>
    <n v="20180529"/>
  </r>
  <r>
    <x v="0"/>
    <n v="20180601"/>
  </r>
  <r>
    <x v="0"/>
    <n v="20180601"/>
  </r>
  <r>
    <x v="0"/>
    <n v="20180601"/>
  </r>
  <r>
    <x v="0"/>
    <n v="20180601"/>
  </r>
  <r>
    <x v="0"/>
    <n v="20180605"/>
  </r>
  <r>
    <x v="0"/>
    <n v="20180605"/>
  </r>
  <r>
    <x v="0"/>
    <n v="20180606"/>
  </r>
  <r>
    <x v="0"/>
    <n v="20180606"/>
  </r>
  <r>
    <x v="0"/>
    <n v="20180608"/>
  </r>
  <r>
    <x v="0"/>
    <n v="201806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28">
  <r>
    <s v="Forward"/>
    <s v="COMMDTY6-370302"/>
    <d v="2017-12-15T00:00:00"/>
    <x v="0"/>
    <s v="S"/>
    <s v="LMNIDP 20180315"/>
    <n v="10"/>
    <n v="11450"/>
    <d v="2018-03-15T00:00:00"/>
    <s v="LAWRENCE LU"/>
    <m/>
    <n v="13216"/>
    <n v="-125.35"/>
    <n v="-105960"/>
    <s v="LMNIDP"/>
    <s v="NI"/>
    <n v="6"/>
    <n v="60"/>
    <n v="687000"/>
    <d v="2018-03-09T00:00:00"/>
    <n v="1.643835616438356E-2"/>
    <n v="0"/>
    <n v="5"/>
    <n v="0.1"/>
    <n v="68700"/>
    <n v="-105960"/>
    <n v="0"/>
    <n v="11293.150684931506"/>
  </r>
  <r>
    <s v="Forward"/>
    <s v="COMMDTY6-m84868"/>
    <d v="2018-01-08T00:00:00"/>
    <x v="0"/>
    <s v="S"/>
    <s v="LMCADP 20180321"/>
    <n v="60"/>
    <n v="7100"/>
    <d v="2018-03-21T00:00:00"/>
    <s v="LAWRENCE LU"/>
    <m/>
    <n v="6801.75"/>
    <n v="-1880.06"/>
    <n v="447375"/>
    <s v="LMCADP"/>
    <s v="CA"/>
    <n v="25"/>
    <n v="1500"/>
    <n v="10650000"/>
    <d v="2018-03-09T00:00:00"/>
    <n v="3.287671232876712E-2"/>
    <n v="0"/>
    <n v="5"/>
    <n v="0.1"/>
    <n v="1065000"/>
    <n v="447375"/>
    <n v="447375"/>
    <n v="350136.98630136985"/>
  </r>
  <r>
    <s v="Forward"/>
    <s v="COMMDTY6-m85267"/>
    <d v="2018-01-18T00:00:00"/>
    <x v="0"/>
    <s v="S"/>
    <s v="LMCADP 20180321"/>
    <n v="30"/>
    <n v="7077.25"/>
    <d v="2018-03-21T00:00:00"/>
    <s v="LAWRENCE LU"/>
    <m/>
    <n v="6801.75"/>
    <n v="-883.37"/>
    <n v="206625"/>
    <s v="LMCADP"/>
    <s v="CA"/>
    <n v="25"/>
    <n v="750"/>
    <n v="5307937.5"/>
    <d v="2018-03-09T00:00:00"/>
    <n v="3.287671232876712E-2"/>
    <n v="0"/>
    <n v="5"/>
    <n v="0.1"/>
    <n v="530793.75"/>
    <n v="206625"/>
    <n v="206625"/>
    <n v="174507.53424657532"/>
  </r>
  <r>
    <s v="Forward"/>
    <s v="COMMDTY6-m85958"/>
    <d v="2018-02-12T00:00:00"/>
    <x v="0"/>
    <s v="S"/>
    <s v="LMCADP 20180321"/>
    <n v="28"/>
    <n v="6811.5"/>
    <d v="2018-03-21T00:00:00"/>
    <s v="LAWRENCE LU"/>
    <m/>
    <n v="6801.75"/>
    <n v="-845.81"/>
    <n v="6825"/>
    <s v="LMCADP"/>
    <s v="CA"/>
    <n v="25"/>
    <n v="700"/>
    <n v="4768050"/>
    <d v="2018-03-09T00:00:00"/>
    <n v="3.287671232876712E-2"/>
    <n v="0"/>
    <n v="5"/>
    <n v="0.1"/>
    <n v="476805"/>
    <n v="6825"/>
    <n v="6825"/>
    <n v="156757.80821917806"/>
  </r>
  <r>
    <s v="Forward"/>
    <s v="COMMDTY6-m86112"/>
    <d v="2018-02-14T00:00:00"/>
    <x v="0"/>
    <s v="S"/>
    <s v="LMCADP 20180321"/>
    <n v="21"/>
    <n v="6964.5"/>
    <d v="2018-03-21T00:00:00"/>
    <s v="LAWRENCE LU"/>
    <m/>
    <n v="6801.75"/>
    <n v="0"/>
    <n v="85443.75"/>
    <s v="LMCADP"/>
    <s v="CA"/>
    <n v="25"/>
    <n v="525"/>
    <n v="3656362.5"/>
    <d v="2018-03-09T00:00:00"/>
    <n v="3.287671232876712E-2"/>
    <n v="0"/>
    <n v="5"/>
    <n v="0.1"/>
    <n v="365636.25"/>
    <n v="85443.75"/>
    <n v="85443.75"/>
    <n v="120209.17808219176"/>
  </r>
  <r>
    <s v="Forward"/>
    <s v="COMMDTY6-m86433"/>
    <d v="2018-03-02T00:00:00"/>
    <x v="0"/>
    <s v="B"/>
    <s v="LMCADP 20180321"/>
    <n v="20"/>
    <n v="6903"/>
    <d v="2018-03-21T00:00:00"/>
    <s v="LAWRENCE LU"/>
    <m/>
    <n v="6801.75"/>
    <n v="-575.27"/>
    <n v="-50625"/>
    <s v="LMCADP"/>
    <s v="CA"/>
    <n v="25"/>
    <n v="500"/>
    <n v="3451500"/>
    <d v="2018-03-09T00:00:00"/>
    <n v="3.287671232876712E-2"/>
    <n v="0"/>
    <n v="5"/>
    <n v="0.1"/>
    <n v="345150"/>
    <n v="-50625"/>
    <n v="0"/>
    <n v="113473.97260273971"/>
  </r>
  <r>
    <s v="Forward"/>
    <s v="COMMDTY6-m86505"/>
    <d v="2018-03-07T00:00:00"/>
    <x v="0"/>
    <s v="B"/>
    <s v="LMCADP 20180321"/>
    <n v="20"/>
    <n v="6879.75"/>
    <d v="2018-03-21T00:00:00"/>
    <s v="LAWRENCE LU"/>
    <m/>
    <n v="6801.75"/>
    <n v="-573.48"/>
    <n v="-39000"/>
    <s v="LMCADP"/>
    <s v="CA"/>
    <n v="25"/>
    <n v="500"/>
    <n v="3439875"/>
    <d v="2018-03-09T00:00:00"/>
    <n v="3.287671232876712E-2"/>
    <n v="0"/>
    <n v="5"/>
    <n v="0.1"/>
    <n v="343987.5"/>
    <n v="-39000"/>
    <n v="0"/>
    <n v="113091.7808219178"/>
  </r>
  <r>
    <s v="Forward"/>
    <s v="COMMDTY6-m84912"/>
    <d v="2018-01-09T00:00:00"/>
    <x v="0"/>
    <s v="B"/>
    <s v="LMZSDP 20180321"/>
    <n v="50"/>
    <n v="3370"/>
    <d v="2018-03-21T00:00:00"/>
    <s v="LAWRENCE LU"/>
    <m/>
    <n v="3228"/>
    <n v="-838.2"/>
    <n v="-177500"/>
    <s v="LMZSDP"/>
    <s v="ZS"/>
    <n v="25"/>
    <n v="1250"/>
    <n v="4212500"/>
    <d v="2018-03-09T00:00:00"/>
    <n v="3.287671232876712E-2"/>
    <n v="0"/>
    <n v="5"/>
    <n v="0.1"/>
    <n v="421250"/>
    <n v="-177500"/>
    <n v="0"/>
    <n v="138493.15068493149"/>
  </r>
  <r>
    <s v="Forward"/>
    <s v="COMMDTY6-m84943"/>
    <d v="2018-01-10T00:00:00"/>
    <x v="0"/>
    <s v="S"/>
    <s v="LMZSDP 20180321"/>
    <n v="40"/>
    <n v="3340"/>
    <d v="2018-03-21T00:00:00"/>
    <s v="LAWRENCE LU"/>
    <m/>
    <n v="3228"/>
    <n v="-665.88"/>
    <n v="112000"/>
    <s v="LMZSDP"/>
    <s v="ZS"/>
    <n v="25"/>
    <n v="1000"/>
    <n v="3340000"/>
    <d v="2018-03-09T00:00:00"/>
    <n v="3.287671232876712E-2"/>
    <n v="0"/>
    <n v="5"/>
    <n v="0.1"/>
    <n v="334000"/>
    <n v="112000"/>
    <n v="112000"/>
    <n v="109808.21917808217"/>
  </r>
  <r>
    <s v="Forward"/>
    <s v="COMMDTY6-m86495"/>
    <d v="2018-03-07T00:00:00"/>
    <x v="0"/>
    <s v="B"/>
    <s v="LMZSDP 20180321"/>
    <n v="40"/>
    <n v="3280"/>
    <d v="2018-03-21T00:00:00"/>
    <s v="LAWRENCE LU"/>
    <m/>
    <n v="3228"/>
    <n v="0"/>
    <n v="-52000"/>
    <s v="LMZSDP"/>
    <s v="ZS"/>
    <n v="25"/>
    <n v="1000"/>
    <n v="3280000"/>
    <d v="2018-03-09T00:00:00"/>
    <n v="3.287671232876712E-2"/>
    <n v="0"/>
    <n v="5"/>
    <n v="0.1"/>
    <n v="328000"/>
    <n v="-52000"/>
    <n v="0"/>
    <n v="107835.61643835616"/>
  </r>
  <r>
    <s v="Forward"/>
    <s v="COMMDTY6-m86565"/>
    <d v="2018-03-08T00:00:00"/>
    <x v="0"/>
    <s v="S"/>
    <s v="LMZSDP 20180321"/>
    <n v="40"/>
    <n v="3242.75"/>
    <d v="2018-03-21T00:00:00"/>
    <s v="LAWRENCE LU"/>
    <m/>
    <n v="3228"/>
    <n v="-578.68000000000006"/>
    <n v="14750"/>
    <s v="LMZSDP"/>
    <s v="ZS"/>
    <n v="25"/>
    <n v="1000"/>
    <n v="3242750"/>
    <d v="2018-03-09T00:00:00"/>
    <n v="3.287671232876712E-2"/>
    <n v="0"/>
    <n v="5"/>
    <n v="0.1"/>
    <n v="324275"/>
    <n v="14750"/>
    <n v="14750"/>
    <n v="106610.95890410958"/>
  </r>
  <r>
    <s v="Forward"/>
    <s v="COMMDTY6-m86293"/>
    <d v="2018-02-26T00:00:00"/>
    <x v="0"/>
    <s v="B"/>
    <s v="LMAHDP 20180328"/>
    <n v="10"/>
    <n v="2168.5"/>
    <d v="2018-03-28T00:00:00"/>
    <s v="LAWRENCE LU"/>
    <m/>
    <n v="2092.13"/>
    <n v="-120.71"/>
    <n v="-19092.499999999971"/>
    <s v="LMAHDP"/>
    <s v="AH"/>
    <n v="25"/>
    <n v="250"/>
    <n v="542125"/>
    <d v="2018-03-09T00:00:00"/>
    <n v="5.2054794520547946E-2"/>
    <n v="0"/>
    <n v="5"/>
    <n v="0.1"/>
    <n v="54212.5"/>
    <n v="-19092.499999999971"/>
    <n v="0"/>
    <n v="28220.205479452055"/>
  </r>
  <r>
    <s v="Forward"/>
    <s v="COMMDTY6-m84785"/>
    <d v="2018-01-03T00:00:00"/>
    <x v="0"/>
    <s v="B"/>
    <s v="LMNIDP 20180403"/>
    <n v="50"/>
    <n v="12587.1"/>
    <d v="2018-04-03T00:00:00"/>
    <s v="LAWRENCE LU"/>
    <m/>
    <n v="13228.44"/>
    <n v="0"/>
    <n v="192402.00000000006"/>
    <s v="LMNIDP"/>
    <s v="NI"/>
    <n v="6"/>
    <n v="300"/>
    <n v="3776130"/>
    <d v="2018-03-09T00:00:00"/>
    <n v="6.8493150684931503E-2"/>
    <n v="0"/>
    <n v="5"/>
    <n v="0.1"/>
    <n v="377613"/>
    <n v="192402.00000000006"/>
    <n v="192402.00000000006"/>
    <n v="258639.0410958904"/>
  </r>
  <r>
    <s v="Forward"/>
    <s v="COMMDTY6-m84786"/>
    <d v="2018-01-03T00:00:00"/>
    <x v="0"/>
    <s v="S"/>
    <s v="LMNIDP 20180403"/>
    <n v="50"/>
    <n v="12587.1"/>
    <d v="2018-04-03T00:00:00"/>
    <s v="LAWRENCE LU"/>
    <m/>
    <n v="13228.44"/>
    <n v="0"/>
    <n v="-192402.00000000006"/>
    <s v="LMNIDP"/>
    <s v="NI"/>
    <n v="6"/>
    <n v="300"/>
    <n v="3776130"/>
    <d v="2018-03-09T00:00:00"/>
    <n v="6.8493150684931503E-2"/>
    <n v="0"/>
    <n v="5"/>
    <n v="0.1"/>
    <n v="377613"/>
    <n v="-192402.00000000006"/>
    <n v="0"/>
    <n v="258639.0410958904"/>
  </r>
  <r>
    <s v="Forward"/>
    <s v="COMMDTY6-m85418"/>
    <d v="2018-01-25T00:00:00"/>
    <x v="0"/>
    <s v="B"/>
    <s v="LMCADP 20180412"/>
    <n v="8"/>
    <n v="7147.5"/>
    <d v="2018-04-12T00:00:00"/>
    <s v="LAWRENCE LU"/>
    <m/>
    <n v="6811.5"/>
    <n v="-237.76000000000002"/>
    <n v="-67200"/>
    <s v="LMCADP"/>
    <s v="CA"/>
    <n v="25"/>
    <n v="200"/>
    <n v="1429500"/>
    <d v="2018-03-09T00:00:00"/>
    <n v="9.3150684931506855E-2"/>
    <n v="0"/>
    <n v="5"/>
    <n v="0.1"/>
    <n v="142950"/>
    <n v="-67200"/>
    <n v="0"/>
    <n v="133158.90410958906"/>
  </r>
  <r>
    <s v="Forward"/>
    <s v="COMMDTY6-m85057"/>
    <d v="2018-01-15T00:00:00"/>
    <x v="0"/>
    <s v="B"/>
    <s v="LMCADP 20180416"/>
    <n v="40"/>
    <n v="7217.5"/>
    <d v="2018-04-16T00:00:00"/>
    <s v="LAWRENCE LU"/>
    <m/>
    <n v="6814.5"/>
    <n v="-1199.73"/>
    <n v="-403000"/>
    <s v="LMCADP"/>
    <s v="CA"/>
    <n v="25"/>
    <n v="1000"/>
    <n v="7217500"/>
    <d v="2018-03-09T00:00:00"/>
    <n v="0.10410958904109589"/>
    <n v="0"/>
    <n v="5"/>
    <n v="0.1"/>
    <n v="721750"/>
    <n v="-403000"/>
    <n v="0"/>
    <n v="751410.95890410966"/>
  </r>
  <r>
    <s v="Forward"/>
    <s v="COMMDTY6-m85611"/>
    <d v="2018-01-31T00:00:00"/>
    <x v="0"/>
    <s v="S"/>
    <s v="LMCADP 20180416"/>
    <n v="5"/>
    <n v="7136.25"/>
    <d v="2018-04-16T00:00:00"/>
    <s v="LAWRENCE LU"/>
    <m/>
    <n v="6814.5"/>
    <n v="-148.38"/>
    <n v="40218.75"/>
    <s v="LMCADP"/>
    <s v="CA"/>
    <n v="25"/>
    <n v="125"/>
    <n v="892031.25"/>
    <d v="2018-03-09T00:00:00"/>
    <n v="0.10410958904109589"/>
    <n v="0"/>
    <n v="5"/>
    <n v="0.1"/>
    <n v="89203.125"/>
    <n v="40218.75"/>
    <n v="40218.75"/>
    <n v="92869.006849315076"/>
  </r>
  <r>
    <s v="Forward"/>
    <s v="COMMDTY6-m86247"/>
    <d v="2018-02-23T00:00:00"/>
    <x v="0"/>
    <s v="S"/>
    <s v="LMCADP 20180416"/>
    <n v="40"/>
    <n v="7098.25"/>
    <d v="2018-04-16T00:00:00"/>
    <s v="LAWRENCE LU"/>
    <m/>
    <n v="6814.5"/>
    <n v="-1181.0999999999999"/>
    <n v="283750"/>
    <s v="LMCADP"/>
    <s v="CA"/>
    <n v="25"/>
    <n v="1000"/>
    <n v="7098250"/>
    <d v="2018-03-09T00:00:00"/>
    <n v="0.10410958904109589"/>
    <n v="0"/>
    <n v="5"/>
    <n v="0.1"/>
    <n v="709825"/>
    <n v="283750"/>
    <n v="283750"/>
    <n v="738995.89041095891"/>
  </r>
  <r>
    <s v="Forward"/>
    <s v="COMMDTY6-m84540"/>
    <d v="2017-12-20T00:00:00"/>
    <x v="0"/>
    <s v="S"/>
    <s v="LMCADP 20180418"/>
    <n v="32"/>
    <n v="6983"/>
    <d v="2018-04-18T00:00:00"/>
    <s v="LAWRENCE LU"/>
    <m/>
    <n v="6812.75"/>
    <n v="-988.08"/>
    <n v="136200"/>
    <s v="LMCADP"/>
    <s v="CA"/>
    <n v="25"/>
    <n v="800"/>
    <n v="5586400"/>
    <d v="2018-03-09T00:00:00"/>
    <n v="0.1095890410958904"/>
    <n v="0"/>
    <n v="5"/>
    <n v="0.1"/>
    <n v="558640"/>
    <n v="136200"/>
    <n v="136200"/>
    <n v="612208.21917808219"/>
  </r>
  <r>
    <s v="Forward"/>
    <s v="COMMDTY6-m86420"/>
    <d v="2018-03-01T00:00:00"/>
    <x v="0"/>
    <s v="S"/>
    <s v="LMCADP 20180418"/>
    <n v="12"/>
    <n v="6871.25"/>
    <d v="2018-04-18T00:00:00"/>
    <s v="LAWRENCE LU"/>
    <m/>
    <n v="6812.75"/>
    <n v="-343.69"/>
    <n v="17550"/>
    <s v="LMCADP"/>
    <s v="CA"/>
    <n v="25"/>
    <n v="300"/>
    <n v="2061375"/>
    <d v="2018-03-09T00:00:00"/>
    <n v="0.1095890410958904"/>
    <n v="0"/>
    <n v="5"/>
    <n v="0.1"/>
    <n v="206137.5"/>
    <n v="17550"/>
    <n v="17550"/>
    <n v="225904.10958904109"/>
  </r>
  <r>
    <s v="Forward"/>
    <s v="COMMDTY6-m85924"/>
    <d v="2018-02-09T00:00:00"/>
    <x v="0"/>
    <s v="S"/>
    <s v="LMZSDP 20180418"/>
    <n v="40"/>
    <n v="3390"/>
    <d v="2018-04-18T00:00:00"/>
    <s v="LAWRENCE LU"/>
    <m/>
    <n v="3228"/>
    <n v="-673.69"/>
    <n v="162000"/>
    <s v="LMZSDP"/>
    <s v="ZS"/>
    <n v="25"/>
    <n v="1000"/>
    <n v="3390000"/>
    <d v="2018-03-09T00:00:00"/>
    <n v="0.1095890410958904"/>
    <n v="0"/>
    <n v="5"/>
    <n v="0.1"/>
    <n v="339000"/>
    <n v="162000"/>
    <n v="162000"/>
    <n v="371506.84931506845"/>
  </r>
  <r>
    <s v="Forward"/>
    <s v="COMMDTY6-m85968"/>
    <d v="2018-02-12T00:00:00"/>
    <x v="0"/>
    <s v="S"/>
    <s v="LMZSDP 20180418"/>
    <n v="40"/>
    <n v="3410"/>
    <d v="2018-04-18T00:00:00"/>
    <s v="LAWRENCE LU"/>
    <m/>
    <n v="3228"/>
    <n v="-1281.3900000000001"/>
    <n v="182000"/>
    <s v="LMZSDP"/>
    <s v="ZS"/>
    <n v="25"/>
    <n v="1000"/>
    <n v="3410000"/>
    <d v="2018-03-09T00:00:00"/>
    <n v="0.1095890410958904"/>
    <n v="0"/>
    <n v="5"/>
    <n v="0.1"/>
    <n v="341000"/>
    <n v="182000"/>
    <n v="182000"/>
    <n v="373698.63013698626"/>
  </r>
  <r>
    <s v="Forward"/>
    <s v="COMMDTY6-m85980"/>
    <d v="2018-02-12T00:00:00"/>
    <x v="0"/>
    <s v="S"/>
    <s v="LMZSDP 20180418"/>
    <n v="40"/>
    <n v="3408.5"/>
    <d v="2018-04-18T00:00:00"/>
    <s v="LAWRENCE LU"/>
    <m/>
    <n v="3228"/>
    <n v="0"/>
    <n v="180500"/>
    <s v="LMZSDP"/>
    <s v="ZS"/>
    <n v="25"/>
    <n v="1000"/>
    <n v="3408500"/>
    <d v="2018-03-09T00:00:00"/>
    <n v="0.1095890410958904"/>
    <n v="0"/>
    <n v="5"/>
    <n v="0.1"/>
    <n v="340850"/>
    <n v="180500"/>
    <n v="180500"/>
    <n v="373534.24657534243"/>
  </r>
  <r>
    <s v="Forward"/>
    <s v="COMMDTY6-m86031"/>
    <d v="2018-02-13T00:00:00"/>
    <x v="0"/>
    <s v="B"/>
    <s v="LMZSDP 20180418"/>
    <n v="40"/>
    <n v="3418"/>
    <d v="2018-04-18T00:00:00"/>
    <s v="LAWRENCE LU"/>
    <m/>
    <n v="3228"/>
    <n v="-678.06"/>
    <n v="-190000"/>
    <s v="LMZSDP"/>
    <s v="ZS"/>
    <n v="25"/>
    <n v="1000"/>
    <n v="3418000"/>
    <d v="2018-03-09T00:00:00"/>
    <n v="0.1095890410958904"/>
    <n v="0"/>
    <n v="5"/>
    <n v="0.1"/>
    <n v="341800"/>
    <n v="-190000"/>
    <n v="0"/>
    <n v="374575.34246575338"/>
  </r>
  <r>
    <s v="Forward"/>
    <s v="COMMDTY6-m85323"/>
    <d v="2018-01-23T00:00:00"/>
    <x v="0"/>
    <s v="B"/>
    <s v="LMCADP 20180423"/>
    <n v="2"/>
    <n v="6960.75"/>
    <d v="2018-04-23T00:00:00"/>
    <s v="LAWRENCE LU"/>
    <m/>
    <n v="6813.98"/>
    <n v="0"/>
    <n v="-7338.5000000000218"/>
    <s v="LMCADP"/>
    <s v="CA"/>
    <n v="25"/>
    <n v="50"/>
    <n v="348037.5"/>
    <d v="2018-03-09T00:00:00"/>
    <n v="0.12328767123287671"/>
    <n v="0"/>
    <n v="5"/>
    <n v="0.1"/>
    <n v="34803.75"/>
    <n v="-7338.5000000000218"/>
    <n v="0"/>
    <n v="42908.732876712325"/>
  </r>
  <r>
    <s v="Forward"/>
    <s v="COMMDTY6-m85324"/>
    <d v="2018-01-23T00:00:00"/>
    <x v="0"/>
    <s v="S"/>
    <s v="LMCADP 20180423"/>
    <n v="2"/>
    <n v="6960.75"/>
    <d v="2018-04-23T00:00:00"/>
    <s v="LAWRENCE LU"/>
    <m/>
    <n v="6813.98"/>
    <n v="0"/>
    <n v="7338.5000000000218"/>
    <s v="LMCADP"/>
    <s v="CA"/>
    <n v="25"/>
    <n v="50"/>
    <n v="348037.5"/>
    <d v="2018-03-09T00:00:00"/>
    <n v="0.12328767123287671"/>
    <n v="0"/>
    <n v="5"/>
    <n v="0.1"/>
    <n v="34803.75"/>
    <n v="7338.5000000000218"/>
    <n v="7338.5000000000218"/>
    <n v="42908.732876712325"/>
  </r>
  <r>
    <s v="Forward"/>
    <s v="COMMDTY6-m85416"/>
    <d v="2018-01-25T00:00:00"/>
    <x v="0"/>
    <s v="B"/>
    <s v="LMCADP 20180425"/>
    <n v="8"/>
    <n v="7146.5"/>
    <d v="2018-04-25T00:00:00"/>
    <s v="LAWRENCE LU"/>
    <m/>
    <n v="6815.34"/>
    <n v="0"/>
    <n v="-66231.999999999971"/>
    <s v="LMCADP"/>
    <s v="CA"/>
    <n v="25"/>
    <n v="200"/>
    <n v="1429300"/>
    <d v="2018-03-09T00:00:00"/>
    <n v="0.12876712328767123"/>
    <n v="0"/>
    <n v="5"/>
    <n v="0.1"/>
    <n v="142930"/>
    <n v="-66231.999999999971"/>
    <n v="0"/>
    <n v="184046.84931506848"/>
  </r>
  <r>
    <s v="Forward"/>
    <s v="COMMDTY6-m85417"/>
    <d v="2018-01-25T00:00:00"/>
    <x v="0"/>
    <s v="S"/>
    <s v="LMCADP 20180425"/>
    <n v="8"/>
    <n v="7146.5"/>
    <d v="2018-04-25T00:00:00"/>
    <s v="LAWRENCE LU"/>
    <m/>
    <n v="6815.34"/>
    <n v="0"/>
    <n v="66231.999999999971"/>
    <s v="LMCADP"/>
    <s v="CA"/>
    <n v="25"/>
    <n v="200"/>
    <n v="1429300"/>
    <d v="2018-03-09T00:00:00"/>
    <n v="0.12876712328767123"/>
    <n v="0"/>
    <n v="5"/>
    <n v="0.1"/>
    <n v="142930"/>
    <n v="66231.999999999971"/>
    <n v="66231.999999999971"/>
    <n v="184046.84931506848"/>
  </r>
  <r>
    <s v="Forward"/>
    <s v="COMMDTY6-m85699"/>
    <d v="2018-02-02T00:00:00"/>
    <x v="0"/>
    <s v="B"/>
    <s v="LMCADP 20180502"/>
    <n v="12"/>
    <n v="7060"/>
    <d v="2018-05-02T00:00:00"/>
    <s v="LAWRENCE LU"/>
    <m/>
    <n v="6820.19"/>
    <n v="-352.54"/>
    <n v="-71943.000000000116"/>
    <s v="LMCADP"/>
    <s v="CA"/>
    <n v="25"/>
    <n v="300"/>
    <n v="2118000"/>
    <d v="2018-03-09T00:00:00"/>
    <n v="0.14794520547945206"/>
    <n v="0"/>
    <n v="5"/>
    <n v="0.1"/>
    <n v="211800"/>
    <n v="-71943.000000000116"/>
    <n v="0"/>
    <n v="313347.94520547945"/>
  </r>
  <r>
    <s v="Forward"/>
    <s v="COMMDTY6-m85785"/>
    <d v="2018-02-06T00:00:00"/>
    <x v="0"/>
    <s v="B"/>
    <s v="LMCADP 20180504"/>
    <n v="14"/>
    <n v="7097"/>
    <d v="2018-05-04T00:00:00"/>
    <s v="LAWRENCE LU"/>
    <m/>
    <n v="6821.63"/>
    <n v="-413.32"/>
    <n v="-96379.499999999956"/>
    <s v="LMCADP"/>
    <s v="CA"/>
    <n v="25"/>
    <n v="350"/>
    <n v="2483950"/>
    <d v="2018-03-09T00:00:00"/>
    <n v="0.15342465753424658"/>
    <n v="0"/>
    <n v="5"/>
    <n v="0.1"/>
    <n v="248395"/>
    <n v="-96379.499999999956"/>
    <n v="0"/>
    <n v="381099.17808219179"/>
  </r>
  <r>
    <s v="Forward"/>
    <s v="COMMDTY6-m85783"/>
    <d v="2018-02-06T00:00:00"/>
    <x v="0"/>
    <s v="B"/>
    <s v="LMCADP 20180508"/>
    <n v="14"/>
    <n v="7099"/>
    <d v="2018-05-08T00:00:00"/>
    <s v="LAWRENCE LU"/>
    <m/>
    <n v="6824.5"/>
    <n v="0"/>
    <n v="-96075"/>
    <s v="LMCADP"/>
    <s v="CA"/>
    <n v="25"/>
    <n v="350"/>
    <n v="2484650"/>
    <d v="2018-03-09T00:00:00"/>
    <n v="0.16438356164383561"/>
    <n v="0"/>
    <n v="5"/>
    <n v="0.1"/>
    <n v="248465"/>
    <n v="-96075"/>
    <n v="0"/>
    <n v="408435.61643835617"/>
  </r>
  <r>
    <s v="Forward"/>
    <s v="COMMDTY6-m85784"/>
    <d v="2018-02-06T00:00:00"/>
    <x v="0"/>
    <s v="S"/>
    <s v="LMCADP 20180508"/>
    <n v="14"/>
    <n v="7099"/>
    <d v="2018-05-08T00:00:00"/>
    <s v="LAWRENCE LU"/>
    <m/>
    <n v="6824.5"/>
    <n v="0"/>
    <n v="96075"/>
    <s v="LMCADP"/>
    <s v="CA"/>
    <n v="25"/>
    <n v="350"/>
    <n v="2484650"/>
    <d v="2018-03-09T00:00:00"/>
    <n v="0.16438356164383561"/>
    <n v="0"/>
    <n v="5"/>
    <n v="0.1"/>
    <n v="248465"/>
    <n v="96075"/>
    <n v="96075"/>
    <n v="408435.61643835617"/>
  </r>
  <r>
    <s v="Forward"/>
    <s v="COMMDTY6-m85790"/>
    <d v="2018-02-06T00:00:00"/>
    <x v="0"/>
    <s v="S"/>
    <s v="LMZSDP 20180508"/>
    <n v="50"/>
    <n v="3482.5"/>
    <d v="2018-05-08T00:00:00"/>
    <s v="LAWRENCE LU"/>
    <m/>
    <n v="3228.7"/>
    <n v="-860.18"/>
    <n v="317250.00000000023"/>
    <s v="LMZSDP"/>
    <s v="ZS"/>
    <n v="25"/>
    <n v="1250"/>
    <n v="4353125"/>
    <d v="2018-03-09T00:00:00"/>
    <n v="0.16438356164383561"/>
    <n v="0"/>
    <n v="5"/>
    <n v="0.1"/>
    <n v="435312.5"/>
    <n v="317250.00000000023"/>
    <n v="317250.00000000023"/>
    <n v="715582.19178082189"/>
  </r>
  <r>
    <s v="Forward"/>
    <s v="COMMDTY6-m85940"/>
    <d v="2018-02-09T00:00:00"/>
    <x v="0"/>
    <s v="B"/>
    <s v="LMCADP 20180509"/>
    <n v="1"/>
    <n v="6829"/>
    <d v="2018-05-09T00:00:00"/>
    <s v="LAWRENCE LU"/>
    <m/>
    <n v="6824.83"/>
    <n v="0"/>
    <n v="-104.25000000000182"/>
    <s v="LMCADP"/>
    <s v="CA"/>
    <n v="25"/>
    <n v="25"/>
    <n v="170725"/>
    <d v="2018-03-09T00:00:00"/>
    <n v="0.16712328767123288"/>
    <n v="0"/>
    <n v="5"/>
    <n v="0.1"/>
    <n v="17072.5"/>
    <n v="-104.25000000000182"/>
    <n v="0"/>
    <n v="28532.123287671235"/>
  </r>
  <r>
    <s v="Forward"/>
    <s v="COMMDTY6-m85940"/>
    <d v="2018-02-09T00:00:00"/>
    <x v="0"/>
    <s v="B"/>
    <s v="LMCADP 20180509"/>
    <n v="1"/>
    <n v="6830.5"/>
    <d v="2018-05-09T00:00:00"/>
    <s v="LAWRENCE LU"/>
    <m/>
    <n v="6824.83"/>
    <n v="-56.96"/>
    <n v="-141.75000000000182"/>
    <s v="LMCADP"/>
    <s v="CA"/>
    <n v="25"/>
    <n v="25"/>
    <n v="170762.5"/>
    <d v="2018-03-09T00:00:00"/>
    <n v="0.16712328767123288"/>
    <n v="0"/>
    <n v="5"/>
    <n v="0.1"/>
    <n v="17076.25"/>
    <n v="-141.75000000000182"/>
    <n v="0"/>
    <n v="28538.390410958906"/>
  </r>
  <r>
    <s v="Forward"/>
    <s v="COMMDTY6-m86215"/>
    <d v="2018-02-22T00:00:00"/>
    <x v="0"/>
    <s v="B"/>
    <s v="LMCADP 20180509"/>
    <n v="16"/>
    <n v="7072"/>
    <d v="2018-05-09T00:00:00"/>
    <s v="LAWRENCE LU"/>
    <m/>
    <n v="6824.83"/>
    <n v="-470.8"/>
    <n v="-98868.000000000029"/>
    <s v="LMCADP"/>
    <s v="CA"/>
    <n v="25"/>
    <n v="400"/>
    <n v="2828800"/>
    <d v="2018-03-09T00:00:00"/>
    <n v="0.16712328767123288"/>
    <n v="0"/>
    <n v="5"/>
    <n v="0.1"/>
    <n v="282880"/>
    <n v="-98868.000000000029"/>
    <n v="0"/>
    <n v="472758.35616438359"/>
  </r>
  <r>
    <s v="Forward"/>
    <s v="COMMDTY6-m86111"/>
    <d v="2018-02-14T00:00:00"/>
    <x v="0"/>
    <s v="B"/>
    <s v="LMCADP 20180514"/>
    <n v="21"/>
    <n v="6990"/>
    <d v="2018-05-14T00:00:00"/>
    <s v="LAWRENCE LU"/>
    <m/>
    <n v="6826.5"/>
    <n v="-649"/>
    <n v="-85837.5"/>
    <s v="LMCADP"/>
    <s v="CA"/>
    <n v="25"/>
    <n v="525"/>
    <n v="3669750"/>
    <d v="2018-03-09T00:00:00"/>
    <n v="0.18082191780821918"/>
    <n v="0"/>
    <n v="5"/>
    <n v="0.1"/>
    <n v="366975"/>
    <n v="-85837.5"/>
    <n v="0"/>
    <n v="663571.23287671234"/>
  </r>
  <r>
    <s v="Forward"/>
    <s v="COMMDTY6-m86089"/>
    <d v="2018-02-13T00:00:00"/>
    <x v="0"/>
    <s v="S"/>
    <s v="LMZSDP 20180514"/>
    <n v="49"/>
    <n v="3438.75"/>
    <d v="2018-05-14T00:00:00"/>
    <s v="LAWRENCE LU"/>
    <m/>
    <n v="3228.93"/>
    <n v="0"/>
    <n v="257029.50000000017"/>
    <s v="LMZSDP"/>
    <s v="ZS"/>
    <n v="25"/>
    <n v="1225"/>
    <n v="4212468.75"/>
    <d v="2018-03-09T00:00:00"/>
    <n v="0.18082191780821918"/>
    <n v="0"/>
    <n v="5"/>
    <n v="0.1"/>
    <n v="421246.875"/>
    <n v="257029.50000000017"/>
    <n v="257029.50000000017"/>
    <n v="761706.67808219185"/>
  </r>
  <r>
    <s v="Forward"/>
    <s v="COMMDTY6-m86090"/>
    <d v="2018-02-13T00:00:00"/>
    <x v="0"/>
    <s v="B"/>
    <s v="LMZSDP 20180514"/>
    <n v="49"/>
    <n v="3438.75"/>
    <d v="2018-05-14T00:00:00"/>
    <s v="LAWRENCE LU"/>
    <m/>
    <n v="3228.93"/>
    <n v="0"/>
    <n v="-257029.50000000017"/>
    <s v="LMZSDP"/>
    <s v="ZS"/>
    <n v="25"/>
    <n v="1225"/>
    <n v="4212468.75"/>
    <d v="2018-03-09T00:00:00"/>
    <n v="0.18082191780821918"/>
    <n v="0"/>
    <n v="5"/>
    <n v="0.1"/>
    <n v="421246.875"/>
    <n v="-257029.50000000017"/>
    <n v="0"/>
    <n v="761706.67808219185"/>
  </r>
  <r>
    <s v="Forward"/>
    <s v="COMMDTY6-m86102"/>
    <d v="2018-02-14T00:00:00"/>
    <x v="0"/>
    <s v="B"/>
    <s v="LMZSDP 20180514"/>
    <n v="50"/>
    <n v="3467.7"/>
    <d v="2018-05-14T00:00:00"/>
    <s v="LAWRENCE LU"/>
    <m/>
    <n v="3228.93"/>
    <n v="0"/>
    <n v="-298462.5"/>
    <s v="LMZSDP"/>
    <s v="ZS"/>
    <n v="25"/>
    <n v="1250"/>
    <n v="4334625"/>
    <d v="2018-03-09T00:00:00"/>
    <n v="0.18082191780821918"/>
    <n v="0"/>
    <n v="5"/>
    <n v="0.1"/>
    <n v="433462.5"/>
    <n v="-298462.5"/>
    <n v="0"/>
    <n v="783795.20547945204"/>
  </r>
  <r>
    <s v="Forward"/>
    <s v="COMMDTY6-m86099"/>
    <d v="2018-02-14T00:00:00"/>
    <x v="0"/>
    <s v="S"/>
    <s v="LMZSDP 20180514"/>
    <n v="50"/>
    <n v="3467.7"/>
    <d v="2018-05-14T00:00:00"/>
    <s v="LAWRENCE LU"/>
    <m/>
    <n v="3228.93"/>
    <n v="0"/>
    <n v="298462.5"/>
    <s v="LMZSDP"/>
    <s v="ZS"/>
    <n v="25"/>
    <n v="1250"/>
    <n v="4334625"/>
    <d v="2018-03-09T00:00:00"/>
    <n v="0.18082191780821918"/>
    <n v="0"/>
    <n v="5"/>
    <n v="0.1"/>
    <n v="433462.5"/>
    <n v="298462.5"/>
    <n v="298462.5"/>
    <n v="783795.20547945204"/>
  </r>
  <r>
    <s v="Forward"/>
    <s v="COMMDTY6-m86099"/>
    <d v="2018-02-14T00:00:00"/>
    <x v="0"/>
    <s v="S"/>
    <s v="LMZSDP 20180514"/>
    <n v="14"/>
    <n v="3466.5"/>
    <d v="2018-05-14T00:00:00"/>
    <s v="LAWRENCE LU"/>
    <m/>
    <n v="3228.93"/>
    <n v="0"/>
    <n v="83149.500000000058"/>
    <s v="LMZSDP"/>
    <s v="ZS"/>
    <n v="25"/>
    <n v="350"/>
    <n v="1213275"/>
    <d v="2018-03-09T00:00:00"/>
    <n v="0.18082191780821918"/>
    <n v="0"/>
    <n v="5"/>
    <n v="0.1"/>
    <n v="121327.5"/>
    <n v="83149.500000000058"/>
    <n v="83149.500000000058"/>
    <n v="219386.71232876714"/>
  </r>
  <r>
    <s v="Forward"/>
    <s v="COMMDTY6-m86099"/>
    <d v="2018-02-14T00:00:00"/>
    <x v="0"/>
    <s v="S"/>
    <s v="LMZSDP 20180514"/>
    <n v="4"/>
    <n v="3467"/>
    <d v="2018-05-14T00:00:00"/>
    <s v="LAWRENCE LU"/>
    <m/>
    <n v="3228.93"/>
    <n v="0"/>
    <n v="23807.000000000015"/>
    <s v="LMZSDP"/>
    <s v="ZS"/>
    <n v="25"/>
    <n v="100"/>
    <n v="346700"/>
    <d v="2018-03-09T00:00:00"/>
    <n v="0.18082191780821918"/>
    <n v="0"/>
    <n v="5"/>
    <n v="0.1"/>
    <n v="34670"/>
    <n v="23807.000000000015"/>
    <n v="23807.000000000015"/>
    <n v="62690.95890410959"/>
  </r>
  <r>
    <s v="Forward"/>
    <s v="COMMDTY6-m86099"/>
    <d v="2018-02-14T00:00:00"/>
    <x v="0"/>
    <s v="S"/>
    <s v="LMZSDP 20180514"/>
    <n v="3"/>
    <n v="3467.5"/>
    <d v="2018-05-14T00:00:00"/>
    <s v="LAWRENCE LU"/>
    <m/>
    <n v="3228.93"/>
    <n v="0"/>
    <n v="17892.750000000011"/>
    <s v="LMZSDP"/>
    <s v="ZS"/>
    <n v="25"/>
    <n v="75"/>
    <n v="260062.5"/>
    <d v="2018-03-09T00:00:00"/>
    <n v="0.18082191780821918"/>
    <n v="0"/>
    <n v="5"/>
    <n v="0.1"/>
    <n v="26006.25"/>
    <n v="17892.750000000011"/>
    <n v="17892.750000000011"/>
    <n v="47025"/>
  </r>
  <r>
    <s v="Forward"/>
    <s v="COMMDTY6-m86099"/>
    <d v="2018-02-14T00:00:00"/>
    <x v="0"/>
    <s v="S"/>
    <s v="LMZSDP 20180514"/>
    <n v="3"/>
    <n v="3469"/>
    <d v="2018-05-14T00:00:00"/>
    <s v="LAWRENCE LU"/>
    <m/>
    <n v="3228.93"/>
    <n v="0"/>
    <n v="18005.250000000011"/>
    <s v="LMZSDP"/>
    <s v="ZS"/>
    <n v="25"/>
    <n v="75"/>
    <n v="260175"/>
    <d v="2018-03-09T00:00:00"/>
    <n v="0.18082191780821918"/>
    <n v="0"/>
    <n v="5"/>
    <n v="0.1"/>
    <n v="26017.5"/>
    <n v="18005.250000000011"/>
    <n v="18005.250000000011"/>
    <n v="47045.342465753427"/>
  </r>
  <r>
    <s v="Forward"/>
    <s v="COMMDTY6-m86099"/>
    <d v="2018-02-14T00:00:00"/>
    <x v="0"/>
    <s v="S"/>
    <s v="LMZSDP 20180514"/>
    <n v="1"/>
    <n v="3469.5"/>
    <d v="2018-05-14T00:00:00"/>
    <s v="LAWRENCE LU"/>
    <m/>
    <n v="3228.93"/>
    <n v="0"/>
    <n v="6014.2500000000036"/>
    <s v="LMZSDP"/>
    <s v="ZS"/>
    <n v="25"/>
    <n v="25"/>
    <n v="86737.5"/>
    <d v="2018-03-09T00:00:00"/>
    <n v="0.18082191780821918"/>
    <n v="0"/>
    <n v="5"/>
    <n v="0.1"/>
    <n v="8673.75"/>
    <n v="6014.2500000000036"/>
    <n v="6014.2500000000036"/>
    <n v="15684.041095890412"/>
  </r>
  <r>
    <s v="Forward"/>
    <s v="COMMDTY6-m86118"/>
    <d v="2018-02-14T00:00:00"/>
    <x v="0"/>
    <s v="S"/>
    <s v="LMZSDP 20180514"/>
    <n v="30"/>
    <n v="3490.5"/>
    <d v="2018-05-14T00:00:00"/>
    <s v="LAWRENCE LU"/>
    <m/>
    <n v="3228.93"/>
    <n v="-900.6"/>
    <n v="196177.50000000012"/>
    <s v="LMZSDP"/>
    <s v="ZS"/>
    <n v="25"/>
    <n v="750"/>
    <n v="2617875"/>
    <d v="2018-03-09T00:00:00"/>
    <n v="0.18082191780821918"/>
    <n v="0"/>
    <n v="5"/>
    <n v="0.1"/>
    <n v="261787.5"/>
    <n v="196177.50000000012"/>
    <n v="196177.50000000012"/>
    <n v="473369.17808219179"/>
  </r>
  <r>
    <s v="Forward"/>
    <s v="COMMDTY6-m86496"/>
    <d v="2018-03-07T00:00:00"/>
    <x v="0"/>
    <s v="S"/>
    <s v="LMZSDP 20180516"/>
    <n v="40"/>
    <n v="3274"/>
    <d v="2018-05-16T00:00:00"/>
    <s v="LAWRENCE LU"/>
    <m/>
    <n v="3229"/>
    <n v="-655.56"/>
    <n v="45000"/>
    <s v="LMZSDP"/>
    <s v="ZS"/>
    <n v="25"/>
    <n v="1000"/>
    <n v="3274000"/>
    <d v="2018-03-09T00:00:00"/>
    <n v="0.18630136986301371"/>
    <n v="0"/>
    <n v="5"/>
    <n v="0.1"/>
    <n v="327400"/>
    <n v="45000"/>
    <n v="45000"/>
    <n v="609950.68493150687"/>
  </r>
  <r>
    <s v="Forward"/>
    <s v="COMMDTY6-m86421"/>
    <d v="2018-03-02T00:00:00"/>
    <x v="0"/>
    <s v="B"/>
    <s v="LMCADP 20180601"/>
    <n v="20"/>
    <n v="6930"/>
    <d v="2018-06-01T00:00:00"/>
    <s v="LAWRENCE LU"/>
    <m/>
    <n v="6830.67"/>
    <n v="0"/>
    <n v="-49664.999999999964"/>
    <s v="LMCADP"/>
    <s v="CA"/>
    <n v="25"/>
    <n v="500"/>
    <n v="3465000"/>
    <d v="2018-03-09T00:00:00"/>
    <n v="0.23013698630136986"/>
    <n v="0"/>
    <n v="5"/>
    <n v="0.1"/>
    <n v="346500"/>
    <n v="-49664.999999999964"/>
    <n v="0"/>
    <n v="797424.65753424657"/>
  </r>
  <r>
    <s v="Forward"/>
    <s v="COMMDTY6-m86422"/>
    <d v="2018-03-02T00:00:00"/>
    <x v="0"/>
    <s v="S"/>
    <s v="LMCADP 20180601"/>
    <n v="20"/>
    <n v="6930"/>
    <d v="2018-06-01T00:00:00"/>
    <s v="LAWRENCE LU"/>
    <m/>
    <n v="6830.67"/>
    <n v="0"/>
    <n v="49664.999999999964"/>
    <s v="LMCADP"/>
    <s v="CA"/>
    <n v="25"/>
    <n v="500"/>
    <n v="3465000"/>
    <d v="2018-03-09T00:00:00"/>
    <n v="0.23013698630136986"/>
    <n v="0"/>
    <n v="5"/>
    <n v="0.1"/>
    <n v="346500"/>
    <n v="49664.999999999964"/>
    <n v="49664.999999999964"/>
    <n v="797424.65753424657"/>
  </r>
  <r>
    <s v="Forward"/>
    <s v="COMMDTY6-m86091"/>
    <d v="2018-02-13T00:00:00"/>
    <x v="0"/>
    <s v="S"/>
    <s v="LMZSDP 20180919"/>
    <n v="49"/>
    <n v="3416.75"/>
    <d v="2018-09-19T00:00:00"/>
    <s v="LAWRENCE LU"/>
    <m/>
    <n v="3221"/>
    <n v="-742.19"/>
    <n v="239793.75"/>
    <s v="LMZSDP"/>
    <s v="ZS"/>
    <n v="25"/>
    <n v="1225"/>
    <n v="4185518.75"/>
    <d v="2018-03-09T00:00:00"/>
    <n v="0.53150684931506853"/>
    <n v="0"/>
    <n v="5"/>
    <n v="0.1"/>
    <n v="418551.875"/>
    <n v="239793.75"/>
    <n v="239793.75"/>
    <n v="2224631.8835616438"/>
  </r>
  <r>
    <s v="Forward"/>
    <s v="COMMDTY6-m86103"/>
    <d v="2018-02-14T00:00:00"/>
    <x v="0"/>
    <s v="S"/>
    <s v="LMZSDP 20180919"/>
    <n v="17"/>
    <n v="3442.5"/>
    <d v="2018-09-19T00:00:00"/>
    <s v="LAWRENCE LU"/>
    <m/>
    <n v="3221"/>
    <n v="0"/>
    <n v="94137.5"/>
    <s v="LMZSDP"/>
    <s v="ZS"/>
    <n v="25"/>
    <n v="425"/>
    <n v="1463062.5"/>
    <d v="2018-03-09T00:00:00"/>
    <n v="0.53150684931506853"/>
    <n v="0"/>
    <n v="5"/>
    <n v="0.1"/>
    <n v="146306.25"/>
    <n v="94137.5"/>
    <n v="94137.5"/>
    <n v="777627.73972602747"/>
  </r>
  <r>
    <s v="Forward"/>
    <s v="COMMDTY6-m86103"/>
    <d v="2018-02-14T00:00:00"/>
    <x v="0"/>
    <s v="S"/>
    <s v="LMZSDP 20180919"/>
    <n v="11"/>
    <n v="3443"/>
    <d v="2018-09-19T00:00:00"/>
    <s v="LAWRENCE LU"/>
    <m/>
    <n v="3221"/>
    <n v="0"/>
    <n v="61050"/>
    <s v="LMZSDP"/>
    <s v="ZS"/>
    <n v="25"/>
    <n v="275"/>
    <n v="946825"/>
    <d v="2018-03-09T00:00:00"/>
    <n v="0.53150684931506853"/>
    <n v="0"/>
    <n v="5"/>
    <n v="0.1"/>
    <n v="94682.5"/>
    <n v="61050"/>
    <n v="61050"/>
    <n v="503243.97260273976"/>
  </r>
  <r>
    <s v="Forward"/>
    <s v="COMMDTY6-m86103"/>
    <d v="2018-02-14T00:00:00"/>
    <x v="0"/>
    <s v="S"/>
    <s v="LMZSDP 20180919"/>
    <n v="3"/>
    <n v="3443.5"/>
    <d v="2018-09-19T00:00:00"/>
    <s v="LAWRENCE LU"/>
    <m/>
    <n v="3221"/>
    <n v="-762.7"/>
    <n v="16687.5"/>
    <s v="LMZSDP"/>
    <s v="ZS"/>
    <n v="25"/>
    <n v="75"/>
    <n v="258262.5"/>
    <d v="2018-03-09T00:00:00"/>
    <n v="0.53150684931506853"/>
    <n v="0"/>
    <n v="5"/>
    <n v="0.1"/>
    <n v="25826.25"/>
    <n v="16687.5"/>
    <n v="16687.5"/>
    <n v="137268.28767123289"/>
  </r>
  <r>
    <s v="Forward"/>
    <s v="COMMDTY6-m86103"/>
    <d v="2018-02-14T00:00:00"/>
    <x v="0"/>
    <s v="S"/>
    <s v="LMZSDP 20180919"/>
    <n v="4"/>
    <n v="3444"/>
    <d v="2018-09-19T00:00:00"/>
    <s v="LAWRENCE LU"/>
    <m/>
    <n v="3221"/>
    <n v="0"/>
    <n v="22300"/>
    <s v="LMZSDP"/>
    <s v="ZS"/>
    <n v="25"/>
    <n v="100"/>
    <n v="344400"/>
    <d v="2018-03-09T00:00:00"/>
    <n v="0.53150684931506853"/>
    <n v="0"/>
    <n v="5"/>
    <n v="0.1"/>
    <n v="34440"/>
    <n v="22300"/>
    <n v="22300"/>
    <n v="183050.9589041096"/>
  </r>
  <r>
    <s v="Forward"/>
    <s v="COMMDTY6-m86103"/>
    <d v="2018-02-14T00:00:00"/>
    <x v="0"/>
    <s v="S"/>
    <s v="LMZSDP 20180919"/>
    <n v="15"/>
    <n v="3446.5"/>
    <d v="2018-09-19T00:00:00"/>
    <s v="LAWRENCE LU"/>
    <m/>
    <n v="3221"/>
    <n v="0"/>
    <n v="84562.5"/>
    <s v="LMZSDP"/>
    <s v="ZS"/>
    <n v="25"/>
    <n v="375"/>
    <n v="1292437.5"/>
    <d v="2018-03-09T00:00:00"/>
    <n v="0.53150684931506853"/>
    <n v="0"/>
    <n v="5"/>
    <n v="0.1"/>
    <n v="129243.75"/>
    <n v="84562.5"/>
    <n v="84562.5"/>
    <n v="686939.38356164389"/>
  </r>
  <r>
    <s v="Forward"/>
    <s v="COMMDTY6-m84916"/>
    <d v="2018-01-09T00:00:00"/>
    <x v="1"/>
    <s v="B"/>
    <s v="LMZSDP 20180321"/>
    <n v="80"/>
    <n v="3375.25"/>
    <d v="2018-03-21T00:00:00"/>
    <s v="LAWRENCE LU"/>
    <m/>
    <n v="3228"/>
    <n v="0"/>
    <n v="-294500"/>
    <s v="LMZSDP"/>
    <s v="ZS"/>
    <n v="25"/>
    <n v="2000"/>
    <n v="6750500"/>
    <d v="2018-03-09T00:00:00"/>
    <n v="3.287671232876712E-2"/>
    <n v="0"/>
    <n v="5"/>
    <n v="0.1"/>
    <n v="675050"/>
    <n v="-294500"/>
    <n v="0"/>
    <n v="221934.24657534243"/>
  </r>
  <r>
    <s v="Forward"/>
    <s v="COMMDTY6-m84836"/>
    <d v="2018-01-05T00:00:00"/>
    <x v="1"/>
    <s v="S"/>
    <s v="LMZSDP 20180405"/>
    <n v="20"/>
    <n v="3367.75"/>
    <d v="2018-04-05T00:00:00"/>
    <s v="LAWRENCE LU"/>
    <m/>
    <n v="3228"/>
    <n v="0"/>
    <n v="69875"/>
    <s v="LMZSDP"/>
    <s v="ZS"/>
    <n v="25"/>
    <n v="500"/>
    <n v="1683875"/>
    <d v="2018-03-09T00:00:00"/>
    <n v="7.3972602739726029E-2"/>
    <n v="0"/>
    <n v="5"/>
    <n v="0.1"/>
    <n v="168387.5"/>
    <n v="69875"/>
    <n v="69875"/>
    <n v="124560.61643835617"/>
  </r>
  <r>
    <s v="Forward"/>
    <s v="COMMDTY6-m85134"/>
    <d v="2018-01-15T00:00:00"/>
    <x v="1"/>
    <s v="S"/>
    <s v="LMAHDP 20180409"/>
    <n v="10"/>
    <n v="2237.25"/>
    <d v="2018-04-09T00:00:00"/>
    <s v="LAWRENCE LU"/>
    <m/>
    <n v="2094.48"/>
    <n v="0"/>
    <n v="35692.499999999993"/>
    <s v="LMAHDP"/>
    <s v="AH"/>
    <n v="25"/>
    <n v="250"/>
    <n v="559312.5"/>
    <d v="2018-03-09T00:00:00"/>
    <n v="8.4931506849315067E-2"/>
    <n v="0"/>
    <n v="5"/>
    <n v="0.1"/>
    <n v="55931.25"/>
    <n v="35692.499999999993"/>
    <n v="35692.499999999993"/>
    <n v="47503.253424657531"/>
  </r>
  <r>
    <s v="Forward"/>
    <s v="COMMDTY6-m85966"/>
    <d v="2018-02-12T00:00:00"/>
    <x v="1"/>
    <s v="S"/>
    <s v="LMZSDP 20180418"/>
    <n v="40"/>
    <n v="3410"/>
    <d v="2018-04-18T00:00:00"/>
    <s v="LAWRENCE LU"/>
    <m/>
    <n v="3228"/>
    <n v="0"/>
    <n v="182000"/>
    <s v="LMZSDP"/>
    <s v="ZS"/>
    <n v="25"/>
    <n v="1000"/>
    <n v="3410000"/>
    <d v="2018-03-09T00:00:00"/>
    <n v="0.1095890410958904"/>
    <n v="0"/>
    <n v="5"/>
    <n v="0.1"/>
    <n v="341000"/>
    <n v="182000"/>
    <n v="182000"/>
    <n v="373698.63013698626"/>
  </r>
  <r>
    <s v="Forward"/>
    <s v="COMMDTY6-m85977"/>
    <d v="2018-02-12T00:00:00"/>
    <x v="1"/>
    <s v="S"/>
    <s v="LMZSDP 20180418"/>
    <n v="40"/>
    <n v="3408.25"/>
    <d v="2018-04-18T00:00:00"/>
    <s v="LAWRENCE LU"/>
    <m/>
    <n v="3228"/>
    <n v="0"/>
    <n v="180250"/>
    <s v="LMZSDP"/>
    <s v="ZS"/>
    <n v="25"/>
    <n v="1000"/>
    <n v="3408250"/>
    <d v="2018-03-09T00:00:00"/>
    <n v="0.1095890410958904"/>
    <n v="0"/>
    <n v="5"/>
    <n v="0.1"/>
    <n v="340825"/>
    <n v="180250"/>
    <n v="180250"/>
    <n v="373506.84931506845"/>
  </r>
  <r>
    <s v="Forward"/>
    <s v="COMMDTY6-m85962"/>
    <d v="2018-02-12T00:00:00"/>
    <x v="1"/>
    <s v="B"/>
    <s v="LMZSDP 20180511"/>
    <n v="20"/>
    <n v="3408.25"/>
    <d v="2018-05-11T00:00:00"/>
    <s v="LAWRENCE LU"/>
    <m/>
    <n v="3228.81"/>
    <n v="0"/>
    <n v="-89720.000000000029"/>
    <s v="LMZSDP"/>
    <s v="ZS"/>
    <n v="25"/>
    <n v="500"/>
    <n v="1704125"/>
    <d v="2018-03-09T00:00:00"/>
    <n v="0.17260273972602741"/>
    <n v="0"/>
    <n v="5"/>
    <n v="0.1"/>
    <n v="170412.5"/>
    <n v="-89720.000000000029"/>
    <n v="0"/>
    <n v="294136.64383561647"/>
  </r>
  <r>
    <s v="Forward"/>
    <s v="COMMDTY6-m86106"/>
    <d v="2018-02-14T00:00:00"/>
    <x v="1"/>
    <s v="B"/>
    <s v="LMZSDP 20180514"/>
    <n v="90"/>
    <n v="3464"/>
    <d v="2018-05-14T00:00:00"/>
    <s v="LAWRENCE LU"/>
    <m/>
    <n v="3228.93"/>
    <n v="0"/>
    <n v="-528907.50000000035"/>
    <s v="LMZSDP"/>
    <s v="ZS"/>
    <n v="25"/>
    <n v="2250"/>
    <n v="7794000"/>
    <d v="2018-03-09T00:00:00"/>
    <n v="0.18082191780821918"/>
    <n v="0"/>
    <n v="5"/>
    <n v="0.1"/>
    <n v="779400"/>
    <n v="-528907.50000000035"/>
    <n v="0"/>
    <n v="1409326.0273972603"/>
  </r>
  <r>
    <s v="Forward"/>
    <s v="COMMDTY6-m86107"/>
    <d v="2018-02-14T00:00:00"/>
    <x v="1"/>
    <s v="S"/>
    <s v="LMZSDP 20180919"/>
    <n v="90"/>
    <n v="3439.75"/>
    <d v="2018-09-19T00:00:00"/>
    <s v="LAWRENCE LU"/>
    <m/>
    <n v="3221"/>
    <n v="0"/>
    <n v="492187.5"/>
    <s v="LMZSDP"/>
    <s v="ZS"/>
    <n v="25"/>
    <n v="2250"/>
    <n v="7739437.5"/>
    <d v="2018-03-09T00:00:00"/>
    <n v="0.53150684931506853"/>
    <n v="0"/>
    <n v="5"/>
    <n v="0.1"/>
    <n v="773943.75"/>
    <n v="492187.5"/>
    <n v="492187.5"/>
    <n v="4113564.0410958906"/>
  </r>
  <r>
    <s v="Future"/>
    <s v="COMMDTY7-m86285"/>
    <d v="2018-02-26T00:00:00"/>
    <x v="2"/>
    <s v="B"/>
    <s v="SIK8"/>
    <n v="64"/>
    <n v="16.706"/>
    <d v="2018-05-29T00:00:00"/>
    <s v="LAWRENCE LU"/>
    <m/>
    <n v="16.5"/>
    <n v="-352"/>
    <n v="-65919.99999999984"/>
    <s v="SIK8"/>
    <s v="Silver"/>
    <n v="5000"/>
    <n v="320000"/>
    <n v="5345920"/>
    <d v="2018-03-09T00:00:00"/>
    <n v="0.22191780821917809"/>
    <n v="0"/>
    <n v="4"/>
    <n v="7.0000000000000007E-2"/>
    <n v="374214.40000000002"/>
    <n v="-65919.99999999984"/>
    <n v="0"/>
    <n v="1186354.8493150685"/>
  </r>
  <r>
    <s v="Future"/>
    <s v="COMMDTY7-m86328"/>
    <d v="2018-02-27T00:00:00"/>
    <x v="2"/>
    <s v="B"/>
    <s v="SIK8"/>
    <n v="30"/>
    <n v="16.7"/>
    <d v="2018-05-29T00:00:00"/>
    <s v="LAWRENCE LU"/>
    <m/>
    <n v="16.5"/>
    <n v="-165"/>
    <n v="-29999.999999999894"/>
    <s v="SIK8"/>
    <s v="Silver"/>
    <n v="5000"/>
    <n v="150000"/>
    <n v="2505000"/>
    <d v="2018-03-09T00:00:00"/>
    <n v="0.22191780821917809"/>
    <n v="0"/>
    <n v="4"/>
    <n v="7.0000000000000007E-2"/>
    <n v="175350.00000000003"/>
    <n v="-29999.999999999894"/>
    <n v="0"/>
    <n v="555904.10958904109"/>
  </r>
  <r>
    <s v="Future"/>
    <s v="COMMDTY6-m85443"/>
    <d v="2018-01-26T00:00:00"/>
    <x v="2"/>
    <s v="S"/>
    <s v="COK8P 65"/>
    <n v="40"/>
    <n v="0.63"/>
    <d v="2018-03-26T00:00:00"/>
    <s v="LAWRENCE LU"/>
    <m/>
    <n v="2.09"/>
    <m/>
    <n v="-58400"/>
    <s v="COK8P"/>
    <s v="Brent"/>
    <n v="1000"/>
    <n v="40000"/>
    <n v="25200"/>
    <d v="2018-03-09T00:00:00"/>
    <n v="4.6575342465753428E-2"/>
    <n v="0"/>
    <n v="5"/>
    <n v="0.1"/>
    <n v="2520"/>
    <n v="-58400"/>
    <n v="0"/>
    <n v="1173.6986301369864"/>
  </r>
  <r>
    <s v="Future"/>
    <s v="COMMDTY6-m85443"/>
    <d v="2018-01-26T00:00:00"/>
    <x v="2"/>
    <s v="S"/>
    <s v="COK8P 65"/>
    <n v="30"/>
    <n v="0.64"/>
    <d v="2018-03-26T00:00:00"/>
    <s v="LAWRENCE LU"/>
    <m/>
    <n v="2.09"/>
    <n v="-385"/>
    <n v="-43499.999999999993"/>
    <s v="COK8P"/>
    <s v="Brent"/>
    <n v="1000"/>
    <n v="30000"/>
    <n v="19200"/>
    <d v="2018-03-09T00:00:00"/>
    <n v="4.6575342465753428E-2"/>
    <n v="0"/>
    <n v="5"/>
    <n v="0.1"/>
    <n v="1920"/>
    <n v="-43499.999999999993"/>
    <n v="0"/>
    <n v="894.2465753424658"/>
  </r>
  <r>
    <s v="Future"/>
    <s v="COMMDTY6-m86394"/>
    <d v="2018-03-01T00:00:00"/>
    <x v="2"/>
    <s v="B"/>
    <s v="C Z8"/>
    <n v="100"/>
    <n v="401.25"/>
    <d v="2018-12-14T00:00:00"/>
    <s v="LAWRENCE LU"/>
    <m/>
    <n v="410.25"/>
    <n v="0"/>
    <n v="450"/>
    <s v="C"/>
    <s v="Corn"/>
    <n v="5000"/>
    <n v="500000"/>
    <n v="200625000"/>
    <d v="2018-03-09T00:00:00"/>
    <n v="0.76712328767123283"/>
    <n v="0"/>
    <n v="5"/>
    <n v="0.1"/>
    <n v="20062500"/>
    <n v="450"/>
    <n v="450"/>
    <n v="153904109.58904108"/>
  </r>
  <r>
    <s v="Future"/>
    <s v="COMMDTY6-m86379"/>
    <d v="2018-02-28T00:00:00"/>
    <x v="2"/>
    <s v="B"/>
    <s v="FCCN8"/>
    <n v="1"/>
    <n v="123.15"/>
    <d v="2018-06-20T00:00:00"/>
    <s v="LAWRENCE LU"/>
    <m/>
    <n v="122.6"/>
    <m/>
    <n v="-206.25000000000426"/>
    <s v="FCCN8"/>
    <s v="Coffee"/>
    <n v="37500"/>
    <n v="37500"/>
    <n v="4618125"/>
    <d v="2018-03-09T00:00:00"/>
    <n v="0.28219178082191781"/>
    <n v="0"/>
    <n v="5"/>
    <n v="0.1"/>
    <n v="461812.5"/>
    <n v="-206.25000000000426"/>
    <n v="0"/>
    <n v="1303196.9178082191"/>
  </r>
  <r>
    <s v="Future"/>
    <s v="COMMDTY6-m86425"/>
    <d v="2018-03-05T00:00:00"/>
    <x v="2"/>
    <s v="B"/>
    <s v="FCCN8"/>
    <n v="1"/>
    <n v="123.1"/>
    <d v="2018-06-20T00:00:00"/>
    <s v="LAWRENCE LU"/>
    <m/>
    <n v="122.6"/>
    <m/>
    <n v="-187.5"/>
    <s v="FCCN8"/>
    <s v="Coffee"/>
    <n v="37500"/>
    <n v="37500"/>
    <n v="4616250"/>
    <d v="2018-03-09T00:00:00"/>
    <n v="0.28219178082191781"/>
    <n v="0"/>
    <n v="5"/>
    <n v="0.1"/>
    <n v="461625"/>
    <n v="-187.5"/>
    <n v="0"/>
    <n v="1302667.8082191781"/>
  </r>
  <r>
    <s v="Future"/>
    <s v="COMMDTY6-m86427"/>
    <d v="2018-03-05T00:00:00"/>
    <x v="2"/>
    <s v="B"/>
    <s v="FSBN8"/>
    <n v="1"/>
    <n v="13.73"/>
    <d v="2018-06-29T00:00:00"/>
    <s v="LAWRENCE LU"/>
    <m/>
    <n v="13.1"/>
    <m/>
    <n v="-705.60000000000082"/>
    <s v="FSBN8"/>
    <s v="Sugar"/>
    <n v="112000"/>
    <n v="112000"/>
    <n v="1537760"/>
    <d v="2018-03-09T00:00:00"/>
    <n v="0.30684931506849317"/>
    <n v="0"/>
    <n v="5"/>
    <n v="0.1"/>
    <n v="153776"/>
    <n v="-705.60000000000082"/>
    <n v="0"/>
    <n v="471860.60273972608"/>
  </r>
  <r>
    <s v="Future"/>
    <s v="COMMDTY6-m86473"/>
    <d v="2018-03-06T00:00:00"/>
    <x v="2"/>
    <s v="B"/>
    <s v="GCM8"/>
    <n v="5"/>
    <n v="1339"/>
    <d v="2018-06-27T00:00:00"/>
    <s v="LAWRENCE LU"/>
    <m/>
    <n v="1327.6"/>
    <n v="-27.5"/>
    <n v="-5700.0000000000455"/>
    <s v="GCM8"/>
    <s v="Gold"/>
    <n v="100"/>
    <n v="500"/>
    <n v="669500"/>
    <d v="2018-03-09T00:00:00"/>
    <n v="0.30136986301369861"/>
    <n v="0"/>
    <n v="2"/>
    <n v="0.01"/>
    <n v="6695"/>
    <n v="-5700.0000000000455"/>
    <n v="0"/>
    <n v="201767.12328767122"/>
  </r>
  <r>
    <s v="Future"/>
    <s v="COMMDTY6-m86381"/>
    <d v="2018-02-28T00:00:00"/>
    <x v="2"/>
    <s v="B"/>
    <s v="SBN8"/>
    <n v="1"/>
    <n v="13.38"/>
    <d v="2018-06-29T00:00:00"/>
    <s v="LAWRENCE LU"/>
    <m/>
    <n v="13.1"/>
    <m/>
    <n v="-313.60000000000127"/>
    <s v="SBN8"/>
    <s v="Soybean"/>
    <n v="5000"/>
    <n v="5000"/>
    <n v="66900"/>
    <d v="2018-03-09T00:00:00"/>
    <n v="0.30684931506849317"/>
    <n v="0"/>
    <n v="5"/>
    <n v="0.1"/>
    <n v="6690"/>
    <n v="-313.60000000000127"/>
    <n v="0"/>
    <n v="20528.219178082192"/>
  </r>
  <r>
    <s v="Future"/>
    <s v="COMMDTY6-m86383"/>
    <d v="2018-02-28T00:00:00"/>
    <x v="2"/>
    <s v="B"/>
    <s v="NGZ18"/>
    <n v="1"/>
    <n v="2.976"/>
    <d v="2018-11-26T00:00:00"/>
    <s v="LAWRENCE LU"/>
    <m/>
    <n v="3.044"/>
    <n v="-5.5"/>
    <n v="680.00000000000057"/>
    <s v="NGZ18"/>
    <s v="Natural Gas"/>
    <n v="10000"/>
    <n v="10000"/>
    <n v="29760"/>
    <d v="2018-03-09T00:00:00"/>
    <n v="0.71780821917808224"/>
    <n v="0"/>
    <n v="5"/>
    <n v="0.1"/>
    <n v="2976"/>
    <n v="680.00000000000057"/>
    <n v="680.00000000000057"/>
    <n v="21361.972602739726"/>
  </r>
  <r>
    <s v="Forward"/>
    <s v="COMMDTY6-m85383"/>
    <d v="2018-01-24T00:00:00"/>
    <x v="2"/>
    <s v="B"/>
    <s v="LMCADP 20180313"/>
    <n v="2"/>
    <n v="6937.4"/>
    <d v="2018-03-13T00:00:00"/>
    <s v="LAWRENCE LU"/>
    <m/>
    <n v="6800.25"/>
    <n v="-54.18"/>
    <n v="-6857.4999999999818"/>
    <s v="LMCADP"/>
    <s v="CA"/>
    <n v="25"/>
    <n v="50"/>
    <n v="346870"/>
    <d v="2018-03-09T00:00:00"/>
    <n v="1.0958904109589041E-2"/>
    <n v="0"/>
    <n v="5"/>
    <n v="0.1"/>
    <n v="34687"/>
    <n v="-6857.4999999999818"/>
    <n v="0"/>
    <n v="3801.3150684931506"/>
  </r>
  <r>
    <s v="Forward"/>
    <s v="COMMDTY6-369065"/>
    <d v="2017-12-13T00:00:00"/>
    <x v="2"/>
    <s v="S"/>
    <s v="LMZSDP 20180313"/>
    <n v="20"/>
    <n v="3163.5"/>
    <d v="2018-03-13T00:00:00"/>
    <s v="LAWRENCE LU"/>
    <m/>
    <n v="3226.67"/>
    <n v="0"/>
    <n v="-31585.000000000036"/>
    <s v="LMZSDP"/>
    <s v="ZS"/>
    <n v="25"/>
    <n v="500"/>
    <n v="1581750"/>
    <d v="2018-03-09T00:00:00"/>
    <n v="1.0958904109589041E-2"/>
    <n v="0"/>
    <n v="5"/>
    <n v="0.1"/>
    <n v="158175"/>
    <n v="-31585.000000000036"/>
    <n v="0"/>
    <n v="17334.246575342466"/>
  </r>
  <r>
    <s v="Forward"/>
    <s v="COMMDTY6-370165"/>
    <d v="2017-12-14T00:00:00"/>
    <x v="2"/>
    <s v="B"/>
    <s v="LMCADP 20180314"/>
    <n v="8"/>
    <n v="6712"/>
    <d v="2018-03-14T00:00:00"/>
    <s v="LAWRENCE LU"/>
    <m/>
    <n v="6800.75"/>
    <n v="0"/>
    <n v="17750"/>
    <s v="LMCADP"/>
    <s v="CA"/>
    <n v="25"/>
    <n v="200"/>
    <n v="1342400"/>
    <d v="2018-03-09T00:00:00"/>
    <n v="1.3698630136986301E-2"/>
    <n v="0"/>
    <n v="5"/>
    <n v="0.1"/>
    <n v="134240"/>
    <n v="17750"/>
    <n v="17750"/>
    <n v="18389.04109589041"/>
  </r>
  <r>
    <s v="Forward"/>
    <s v="COMMDTY6-370166"/>
    <d v="2017-12-14T00:00:00"/>
    <x v="2"/>
    <s v="S"/>
    <s v="LMCADP 20180314"/>
    <n v="8"/>
    <n v="6712"/>
    <d v="2018-03-14T00:00:00"/>
    <s v="LAWRENCE LU"/>
    <m/>
    <n v="6800.75"/>
    <n v="0"/>
    <n v="-17750"/>
    <s v="LMCADP"/>
    <s v="CA"/>
    <n v="25"/>
    <n v="200"/>
    <n v="1342400"/>
    <d v="2018-03-09T00:00:00"/>
    <n v="1.3698630136986301E-2"/>
    <n v="0"/>
    <n v="5"/>
    <n v="0.1"/>
    <n v="134240"/>
    <n v="-17750"/>
    <n v="0"/>
    <n v="18389.04109589041"/>
  </r>
  <r>
    <s v="Forward"/>
    <s v="COMMDTY6-m84511"/>
    <d v="2017-12-20T00:00:00"/>
    <x v="2"/>
    <s v="S"/>
    <s v="LMNIDP 20180320"/>
    <n v="4"/>
    <n v="11800"/>
    <d v="2018-03-20T00:00:00"/>
    <s v="LAWRENCE LU"/>
    <m/>
    <n v="13219.33"/>
    <n v="-44.24"/>
    <n v="-34063.919999999998"/>
    <s v="LMNIDP"/>
    <s v="NI"/>
    <n v="6"/>
    <n v="24"/>
    <n v="283200"/>
    <d v="2018-03-09T00:00:00"/>
    <n v="3.0136986301369864E-2"/>
    <n v="0"/>
    <n v="5"/>
    <n v="0.1"/>
    <n v="28320"/>
    <n v="-34063.919999999998"/>
    <n v="0"/>
    <n v="8534.7945205479464"/>
  </r>
  <r>
    <s v="Forward"/>
    <s v="COMMDTY6-m84551"/>
    <d v="2017-12-21T00:00:00"/>
    <x v="2"/>
    <s v="B"/>
    <s v="LMCADP 20180321"/>
    <n v="41"/>
    <n v="7031.71"/>
    <d v="2018-03-21T00:00:00"/>
    <s v="LAWRENCE LU"/>
    <m/>
    <n v="6801.75"/>
    <n v="0"/>
    <n v="-235709"/>
    <s v="LMCADP"/>
    <s v="CA"/>
    <n v="25"/>
    <n v="1025"/>
    <n v="7207502.75"/>
    <d v="2018-03-09T00:00:00"/>
    <n v="3.287671232876712E-2"/>
    <n v="0"/>
    <n v="5"/>
    <n v="0.1"/>
    <n v="720750.27500000002"/>
    <n v="-235709"/>
    <n v="0"/>
    <n v="236958.99452054792"/>
  </r>
  <r>
    <s v="Forward"/>
    <s v="COMMDTY6-m84552"/>
    <d v="2017-12-21T00:00:00"/>
    <x v="2"/>
    <s v="S"/>
    <s v="LMCADP 20180321"/>
    <n v="41"/>
    <n v="7031.71"/>
    <d v="2018-03-21T00:00:00"/>
    <s v="LAWRENCE LU"/>
    <m/>
    <n v="6801.75"/>
    <n v="0"/>
    <n v="235709"/>
    <s v="LMCADP"/>
    <s v="CA"/>
    <n v="25"/>
    <n v="1025"/>
    <n v="7207502.75"/>
    <d v="2018-03-09T00:00:00"/>
    <n v="3.287671232876712E-2"/>
    <n v="0"/>
    <n v="5"/>
    <n v="0.1"/>
    <n v="720750.27500000002"/>
    <n v="235709"/>
    <n v="235709"/>
    <n v="236958.99452054792"/>
  </r>
  <r>
    <s v="Forward"/>
    <s v="COMMDTY6-m85258"/>
    <d v="2018-01-18T00:00:00"/>
    <x v="2"/>
    <s v="S"/>
    <s v="LMCADP 20180321"/>
    <n v="19"/>
    <n v="7077.25"/>
    <d v="2018-03-21T00:00:00"/>
    <s v="LAWRENCE LU"/>
    <m/>
    <n v="6801.75"/>
    <n v="-525.1"/>
    <n v="130862.5"/>
    <s v="LMCADP"/>
    <s v="CA"/>
    <n v="25"/>
    <n v="475"/>
    <n v="3361693.75"/>
    <d v="2018-03-09T00:00:00"/>
    <n v="3.287671232876712E-2"/>
    <n v="0"/>
    <n v="5"/>
    <n v="0.1"/>
    <n v="336169.375"/>
    <n v="130862.5"/>
    <n v="130862.5"/>
    <n v="110521.43835616438"/>
  </r>
  <r>
    <s v="Forward"/>
    <s v="COMMDTY6-m85531"/>
    <d v="2018-01-29T00:00:00"/>
    <x v="2"/>
    <s v="S"/>
    <s v="LMCADP 20180321"/>
    <n v="20"/>
    <n v="7124"/>
    <d v="2018-03-21T00:00:00"/>
    <s v="LAWRENCE LU"/>
    <m/>
    <n v="6801.75"/>
    <n v="-556.38"/>
    <n v="161125"/>
    <s v="LMCADP"/>
    <s v="CA"/>
    <n v="25"/>
    <n v="500"/>
    <n v="3562000"/>
    <d v="2018-03-09T00:00:00"/>
    <n v="3.287671232876712E-2"/>
    <n v="0"/>
    <n v="5"/>
    <n v="0.1"/>
    <n v="356200"/>
    <n v="161125"/>
    <n v="161125"/>
    <n v="117106.84931506848"/>
  </r>
  <r>
    <s v="Forward"/>
    <s v="COMMDTY6-m85537"/>
    <d v="2018-01-29T00:00:00"/>
    <x v="2"/>
    <s v="S"/>
    <s v="LMCADP 20180321"/>
    <n v="20"/>
    <n v="7090.25"/>
    <d v="2018-03-21T00:00:00"/>
    <s v="LAWRENCE LU"/>
    <m/>
    <n v="6801.75"/>
    <n v="-553.75"/>
    <n v="144250"/>
    <s v="LMCADP"/>
    <s v="CA"/>
    <n v="25"/>
    <n v="500"/>
    <n v="3545125"/>
    <d v="2018-03-09T00:00:00"/>
    <n v="3.287671232876712E-2"/>
    <n v="0"/>
    <n v="5"/>
    <n v="0.1"/>
    <n v="354512.5"/>
    <n v="144250"/>
    <n v="144250"/>
    <n v="116552.05479452053"/>
  </r>
  <r>
    <s v="Forward"/>
    <s v="COMMDTY6-m85618"/>
    <d v="2018-01-30T00:00:00"/>
    <x v="2"/>
    <s v="B"/>
    <s v="LMCADP 20180321"/>
    <n v="40"/>
    <n v="7078.51"/>
    <d v="2018-03-21T00:00:00"/>
    <s v="LAWRENCE LU"/>
    <m/>
    <n v="6801.75"/>
    <n v="-1105.6600000000001"/>
    <n v="-276760.00000000023"/>
    <s v="LMCADP"/>
    <s v="CA"/>
    <n v="25"/>
    <n v="1000"/>
    <n v="7078510"/>
    <d v="2018-03-09T00:00:00"/>
    <n v="3.287671232876712E-2"/>
    <n v="0"/>
    <n v="5"/>
    <n v="0.1"/>
    <n v="707851"/>
    <n v="-276760.00000000023"/>
    <n v="0"/>
    <n v="232718.13698630134"/>
  </r>
  <r>
    <s v="Forward"/>
    <s v="COMMDTY6-m85888"/>
    <d v="2018-02-07T00:00:00"/>
    <x v="2"/>
    <s v="S"/>
    <s v="LMCADP 20180321"/>
    <n v="1"/>
    <n v="7057"/>
    <d v="2018-03-21T00:00:00"/>
    <s v="LAWRENCE LU"/>
    <m/>
    <n v="6801.75"/>
    <n v="-27.56"/>
    <n v="6381.25"/>
    <s v="LMCADP"/>
    <s v="CA"/>
    <n v="25"/>
    <n v="25"/>
    <n v="176425"/>
    <d v="2018-03-09T00:00:00"/>
    <n v="3.287671232876712E-2"/>
    <n v="0"/>
    <n v="5"/>
    <n v="0.1"/>
    <n v="17642.5"/>
    <n v="6381.25"/>
    <n v="6381.25"/>
    <n v="5800.2739726027394"/>
  </r>
  <r>
    <s v="Forward"/>
    <s v="COMMDTY6-m86074"/>
    <d v="2018-02-13T00:00:00"/>
    <x v="2"/>
    <s v="B"/>
    <s v="LMCADP 20180321"/>
    <n v="20"/>
    <n v="6875.75"/>
    <d v="2018-03-21T00:00:00"/>
    <s v="LAWRENCE LU"/>
    <m/>
    <n v="6801.75"/>
    <n v="-537"/>
    <n v="-37000"/>
    <s v="LMCADP"/>
    <s v="CA"/>
    <n v="25"/>
    <n v="500"/>
    <n v="3437875"/>
    <d v="2018-03-09T00:00:00"/>
    <n v="3.287671232876712E-2"/>
    <n v="0"/>
    <n v="5"/>
    <n v="0.1"/>
    <n v="343787.5"/>
    <n v="-37000"/>
    <n v="0"/>
    <n v="113026.02739726026"/>
  </r>
  <r>
    <s v="Forward"/>
    <s v="COMMDTY6-m86353"/>
    <d v="2018-02-27T00:00:00"/>
    <x v="2"/>
    <s v="B"/>
    <s v="LMCADP 20180321"/>
    <n v="36"/>
    <n v="7096.24"/>
    <d v="2018-03-21T00:00:00"/>
    <s v="LAWRENCE LU"/>
    <m/>
    <n v="6801.75"/>
    <n v="-997.59"/>
    <n v="-265040.99999999983"/>
    <s v="LMCADP"/>
    <s v="CA"/>
    <n v="25"/>
    <n v="900"/>
    <n v="6386616"/>
    <d v="2018-03-09T00:00:00"/>
    <n v="3.287671232876712E-2"/>
    <n v="0"/>
    <n v="5"/>
    <n v="0.1"/>
    <n v="638661.60000000009"/>
    <n v="-265040.99999999983"/>
    <n v="0"/>
    <n v="209970.93698630136"/>
  </r>
  <r>
    <s v="Forward"/>
    <s v="COMMDTY6-m86451"/>
    <d v="2018-03-05T00:00:00"/>
    <x v="2"/>
    <s v="B"/>
    <s v="LMCADP 20180321"/>
    <n v="69"/>
    <n v="6897.09"/>
    <d v="2018-03-21T00:00:00"/>
    <s v="LAWRENCE LU"/>
    <m/>
    <n v="6801.75"/>
    <n v="0"/>
    <n v="-164461.50000000026"/>
    <s v="LMCADP"/>
    <s v="CA"/>
    <n v="25"/>
    <n v="1725"/>
    <n v="11897480.25"/>
    <d v="2018-03-09T00:00:00"/>
    <n v="3.287671232876712E-2"/>
    <n v="0"/>
    <n v="5"/>
    <n v="0.1"/>
    <n v="1189748.0250000001"/>
    <n v="-164461.50000000026"/>
    <n v="0"/>
    <n v="391150.03561643831"/>
  </r>
  <r>
    <s v="Forward"/>
    <s v="COMMDTY6-337417"/>
    <d v="2017-08-04T00:00:00"/>
    <x v="2"/>
    <s v="B"/>
    <s v="LMNIDP 20180321"/>
    <n v="42"/>
    <n v="10425"/>
    <d v="2018-03-21T00:00:00"/>
    <s v="LAWRENCE LU"/>
    <m/>
    <n v="13220"/>
    <n v="-410.35"/>
    <n v="704340"/>
    <s v="LMNIDP"/>
    <s v="NI"/>
    <n v="6"/>
    <n v="252"/>
    <n v="2627100"/>
    <d v="2018-03-09T00:00:00"/>
    <n v="3.287671232876712E-2"/>
    <n v="0"/>
    <n v="5"/>
    <n v="0.1"/>
    <n v="262710"/>
    <n v="704340"/>
    <n v="704340"/>
    <n v="86370.410958904104"/>
  </r>
  <r>
    <s v="Forward"/>
    <s v="COMMDTY6-339915"/>
    <d v="2017-08-17T00:00:00"/>
    <x v="2"/>
    <s v="S"/>
    <s v="LMNIDP 20180321"/>
    <n v="27"/>
    <n v="10835.5"/>
    <d v="2018-03-21T00:00:00"/>
    <s v="LAWRENCE LU"/>
    <m/>
    <n v="13220"/>
    <n v="-274.19"/>
    <n v="-386289"/>
    <s v="LMNIDP"/>
    <s v="NI"/>
    <n v="6"/>
    <n v="162"/>
    <n v="1755351"/>
    <d v="2018-03-09T00:00:00"/>
    <n v="3.287671232876712E-2"/>
    <n v="0"/>
    <n v="5"/>
    <n v="0.1"/>
    <n v="175535.1"/>
    <n v="-386289"/>
    <n v="0"/>
    <n v="57710.169863013696"/>
  </r>
  <r>
    <s v="Forward"/>
    <s v="COMMDTY6-m84918"/>
    <d v="2018-01-09T00:00:00"/>
    <x v="2"/>
    <s v="B"/>
    <s v="LMZSDP 20180321"/>
    <n v="30"/>
    <n v="3370"/>
    <d v="2018-03-21T00:00:00"/>
    <s v="LAWRENCE LU"/>
    <m/>
    <n v="3228"/>
    <n v="-394.8"/>
    <n v="-106500"/>
    <s v="LMZSDP"/>
    <s v="ZS"/>
    <n v="25"/>
    <n v="750"/>
    <n v="2527500"/>
    <d v="2018-03-09T00:00:00"/>
    <n v="3.287671232876712E-2"/>
    <n v="0"/>
    <n v="5"/>
    <n v="0.1"/>
    <n v="252750"/>
    <n v="-106500"/>
    <n v="0"/>
    <n v="83095.890410958891"/>
  </r>
  <r>
    <s v="Forward"/>
    <s v="COMMDTY6-m86559"/>
    <d v="2018-03-08T00:00:00"/>
    <x v="2"/>
    <s v="S"/>
    <s v="LMZSDP 20180321"/>
    <n v="40"/>
    <n v="3242.75"/>
    <d v="2018-03-21T00:00:00"/>
    <s v="LAWRENCE LU"/>
    <m/>
    <n v="3228"/>
    <n v="-506.52"/>
    <n v="14750"/>
    <s v="LMZSDP"/>
    <s v="ZS"/>
    <n v="25"/>
    <n v="1000"/>
    <n v="3242750"/>
    <d v="2018-03-09T00:00:00"/>
    <n v="3.287671232876712E-2"/>
    <n v="0"/>
    <n v="5"/>
    <n v="0.1"/>
    <n v="324275"/>
    <n v="14750"/>
    <n v="14750"/>
    <n v="106610.95890410958"/>
  </r>
  <r>
    <s v="Forward"/>
    <s v="COMMDTY6-m84602"/>
    <d v="2017-12-22T00:00:00"/>
    <x v="2"/>
    <s v="S"/>
    <s v="LMCADP 20180322"/>
    <n v="29"/>
    <n v="7093.69"/>
    <d v="2018-03-22T00:00:00"/>
    <s v="LAWRENCE LU"/>
    <m/>
    <n v="6798.75"/>
    <n v="0"/>
    <n v="213831.49999999968"/>
    <s v="LMCADP"/>
    <s v="CA"/>
    <n v="25"/>
    <n v="725"/>
    <n v="5142925.25"/>
    <d v="2018-03-09T00:00:00"/>
    <n v="3.5616438356164383E-2"/>
    <n v="0"/>
    <n v="5"/>
    <n v="0.1"/>
    <n v="514292.52500000002"/>
    <n v="213831.49999999968"/>
    <n v="213831.49999999968"/>
    <n v="183172.68013698631"/>
  </r>
  <r>
    <s v="Forward"/>
    <s v="COMMDTY6-m84603"/>
    <d v="2017-12-22T00:00:00"/>
    <x v="2"/>
    <s v="B"/>
    <s v="LMCADP 20180322"/>
    <n v="29"/>
    <n v="7093.69"/>
    <d v="2018-03-22T00:00:00"/>
    <s v="LAWRENCE LU"/>
    <m/>
    <n v="6798.75"/>
    <n v="0"/>
    <n v="-213831.49999999968"/>
    <s v="LMCADP"/>
    <s v="CA"/>
    <n v="25"/>
    <n v="725"/>
    <n v="5142925.25"/>
    <d v="2018-03-09T00:00:00"/>
    <n v="3.5616438356164383E-2"/>
    <n v="0"/>
    <n v="5"/>
    <n v="0.1"/>
    <n v="514292.52500000002"/>
    <n v="-213831.49999999968"/>
    <n v="0"/>
    <n v="183172.68013698631"/>
  </r>
  <r>
    <s v="Forward"/>
    <s v="COMMDTY6-m84614"/>
    <d v="2017-12-22T00:00:00"/>
    <x v="2"/>
    <s v="B"/>
    <s v="LMCADP 20180322"/>
    <n v="40"/>
    <n v="7115"/>
    <d v="2018-03-22T00:00:00"/>
    <s v="LAWRENCE LU"/>
    <m/>
    <n v="6798.75"/>
    <n v="-1111.3599999999999"/>
    <n v="-316250"/>
    <s v="LMCADP"/>
    <s v="CA"/>
    <n v="25"/>
    <n v="1000"/>
    <n v="7115000"/>
    <d v="2018-03-09T00:00:00"/>
    <n v="3.5616438356164383E-2"/>
    <n v="0"/>
    <n v="5"/>
    <n v="0.1"/>
    <n v="711500"/>
    <n v="-316250"/>
    <n v="0"/>
    <n v="253410.95890410958"/>
  </r>
  <r>
    <s v="Forward"/>
    <s v="COMMDTY6-m84642"/>
    <d v="2017-12-28T00:00:00"/>
    <x v="2"/>
    <s v="S"/>
    <s v="LMAHDP 20180328"/>
    <n v="1"/>
    <n v="2231.5"/>
    <d v="2018-03-28T00:00:00"/>
    <s v="LAWRENCE LU"/>
    <m/>
    <n v="2092.13"/>
    <n v="0"/>
    <n v="3484.2499999999973"/>
    <s v="LMAHDP"/>
    <s v="AH"/>
    <n v="25"/>
    <n v="25"/>
    <n v="55787.5"/>
    <d v="2018-03-09T00:00:00"/>
    <n v="5.2054794520547946E-2"/>
    <n v="0"/>
    <n v="5"/>
    <n v="0.1"/>
    <n v="5578.75"/>
    <n v="3484.2499999999973"/>
    <n v="3484.2499999999973"/>
    <n v="2904.0068493150684"/>
  </r>
  <r>
    <s v="Forward"/>
    <s v="COMMDTY6-m84642"/>
    <d v="2017-12-28T00:00:00"/>
    <x v="2"/>
    <s v="S"/>
    <s v="LMAHDP 20180328"/>
    <n v="8"/>
    <n v="2232"/>
    <d v="2018-03-28T00:00:00"/>
    <s v="LAWRENCE LU"/>
    <m/>
    <n v="2092.13"/>
    <n v="-174.47"/>
    <n v="27973.999999999978"/>
    <s v="LMAHDP"/>
    <s v="AH"/>
    <n v="25"/>
    <n v="200"/>
    <n v="446400"/>
    <d v="2018-03-09T00:00:00"/>
    <n v="5.2054794520547946E-2"/>
    <n v="0"/>
    <n v="5"/>
    <n v="0.1"/>
    <n v="44640"/>
    <n v="27973.999999999978"/>
    <n v="27973.999999999978"/>
    <n v="23237.260273972603"/>
  </r>
  <r>
    <s v="Forward"/>
    <s v="COMMDTY6-m84642"/>
    <d v="2017-12-28T00:00:00"/>
    <x v="2"/>
    <s v="S"/>
    <s v="LMAHDP 20180328"/>
    <n v="4"/>
    <n v="2232.5"/>
    <d v="2018-03-28T00:00:00"/>
    <s v="LAWRENCE LU"/>
    <m/>
    <n v="2092.13"/>
    <n v="0"/>
    <n v="14036.999999999989"/>
    <s v="LMAHDP"/>
    <s v="AH"/>
    <n v="25"/>
    <n v="100"/>
    <n v="223250"/>
    <d v="2018-03-09T00:00:00"/>
    <n v="5.2054794520547946E-2"/>
    <n v="0"/>
    <n v="5"/>
    <n v="0.1"/>
    <n v="22325"/>
    <n v="14036.999999999989"/>
    <n v="14036.999999999989"/>
    <n v="11621.232876712329"/>
  </r>
  <r>
    <s v="Forward"/>
    <s v="COMMDTY6-m84642"/>
    <d v="2017-12-28T00:00:00"/>
    <x v="2"/>
    <s v="S"/>
    <s v="LMAHDP 20180328"/>
    <n v="3"/>
    <n v="2233"/>
    <d v="2018-03-28T00:00:00"/>
    <s v="LAWRENCE LU"/>
    <m/>
    <n v="2092.13"/>
    <n v="0"/>
    <n v="10565.249999999993"/>
    <s v="LMAHDP"/>
    <s v="AH"/>
    <n v="25"/>
    <n v="75"/>
    <n v="167475"/>
    <d v="2018-03-09T00:00:00"/>
    <n v="5.2054794520547946E-2"/>
    <n v="0"/>
    <n v="5"/>
    <n v="0.1"/>
    <n v="16747.5"/>
    <n v="10565.249999999993"/>
    <n v="10565.249999999993"/>
    <n v="8717.8767123287671"/>
  </r>
  <r>
    <s v="Forward"/>
    <s v="COMMDTY6-m84642"/>
    <d v="2017-12-28T00:00:00"/>
    <x v="2"/>
    <s v="S"/>
    <s v="LMAHDP 20180328"/>
    <n v="4"/>
    <n v="2237"/>
    <d v="2018-03-28T00:00:00"/>
    <s v="LAWRENCE LU"/>
    <m/>
    <n v="2092.13"/>
    <n v="0"/>
    <n v="14486.999999999989"/>
    <s v="LMAHDP"/>
    <s v="AH"/>
    <n v="25"/>
    <n v="100"/>
    <n v="223700"/>
    <d v="2018-03-09T00:00:00"/>
    <n v="5.2054794520547946E-2"/>
    <n v="0"/>
    <n v="5"/>
    <n v="0.1"/>
    <n v="22370"/>
    <n v="14486.999999999989"/>
    <n v="14486.999999999989"/>
    <n v="11644.657534246575"/>
  </r>
  <r>
    <s v="Forward"/>
    <s v="COMMDTY6-m84643"/>
    <d v="2017-12-28T00:00:00"/>
    <x v="2"/>
    <s v="S"/>
    <s v="LMZSDP 20180328"/>
    <n v="10"/>
    <n v="3295"/>
    <d v="2018-03-28T00:00:00"/>
    <s v="LAWRENCE LU"/>
    <m/>
    <n v="3228"/>
    <n v="0"/>
    <n v="16750"/>
    <s v="LMZSDP"/>
    <s v="ZS"/>
    <n v="25"/>
    <n v="250"/>
    <n v="823750"/>
    <d v="2018-03-09T00:00:00"/>
    <n v="5.2054794520547946E-2"/>
    <n v="0"/>
    <n v="5"/>
    <n v="0.1"/>
    <n v="82375"/>
    <n v="16750"/>
    <n v="16750"/>
    <n v="42880.136986301368"/>
  </r>
  <r>
    <s v="Forward"/>
    <s v="COMMDTY6-m84641"/>
    <d v="2017-12-28T00:00:00"/>
    <x v="2"/>
    <s v="B"/>
    <s v="LMZSDP 20180328"/>
    <n v="6"/>
    <n v="3268"/>
    <d v="2018-03-28T00:00:00"/>
    <s v="LAWRENCE LU"/>
    <m/>
    <n v="3228"/>
    <n v="0"/>
    <n v="-6000"/>
    <s v="LMZSDP"/>
    <s v="ZS"/>
    <n v="25"/>
    <n v="150"/>
    <n v="490200"/>
    <d v="2018-03-09T00:00:00"/>
    <n v="5.2054794520547946E-2"/>
    <n v="0"/>
    <n v="5"/>
    <n v="0.1"/>
    <n v="49020"/>
    <n v="-6000"/>
    <n v="0"/>
    <n v="25517.260273972603"/>
  </r>
  <r>
    <s v="Forward"/>
    <s v="COMMDTY6-m84641"/>
    <d v="2017-12-28T00:00:00"/>
    <x v="2"/>
    <s v="B"/>
    <s v="LMZSDP 20180328"/>
    <n v="1"/>
    <n v="3268.5"/>
    <d v="2018-03-28T00:00:00"/>
    <s v="LAWRENCE LU"/>
    <m/>
    <n v="3228"/>
    <n v="0"/>
    <n v="-1012.5"/>
    <s v="LMZSDP"/>
    <s v="ZS"/>
    <n v="25"/>
    <n v="25"/>
    <n v="81712.5"/>
    <d v="2018-03-09T00:00:00"/>
    <n v="5.2054794520547946E-2"/>
    <n v="0"/>
    <n v="5"/>
    <n v="0.1"/>
    <n v="8171.25"/>
    <n v="-1012.5"/>
    <n v="0"/>
    <n v="4253.5273972602745"/>
  </r>
  <r>
    <s v="Forward"/>
    <s v="COMMDTY6-m84641"/>
    <d v="2017-12-28T00:00:00"/>
    <x v="2"/>
    <s v="B"/>
    <s v="LMZSDP 20180328"/>
    <n v="1"/>
    <n v="3269"/>
    <d v="2018-03-28T00:00:00"/>
    <s v="LAWRENCE LU"/>
    <m/>
    <n v="3228"/>
    <n v="0"/>
    <n v="-1025"/>
    <s v="LMZSDP"/>
    <s v="ZS"/>
    <n v="25"/>
    <n v="25"/>
    <n v="81725"/>
    <d v="2018-03-09T00:00:00"/>
    <n v="5.2054794520547946E-2"/>
    <n v="0"/>
    <n v="5"/>
    <n v="0.1"/>
    <n v="8172.5"/>
    <n v="-1025"/>
    <n v="0"/>
    <n v="4254.178082191781"/>
  </r>
  <r>
    <s v="Forward"/>
    <s v="COMMDTY6-m84641"/>
    <d v="2017-12-28T00:00:00"/>
    <x v="2"/>
    <s v="B"/>
    <s v="LMZSDP 20180328"/>
    <n v="3"/>
    <n v="3270"/>
    <d v="2018-03-28T00:00:00"/>
    <s v="LAWRENCE LU"/>
    <m/>
    <n v="3228"/>
    <n v="-384.1"/>
    <n v="-3150"/>
    <s v="LMZSDP"/>
    <s v="ZS"/>
    <n v="25"/>
    <n v="75"/>
    <n v="245250"/>
    <d v="2018-03-09T00:00:00"/>
    <n v="5.2054794520547946E-2"/>
    <n v="0"/>
    <n v="5"/>
    <n v="0.1"/>
    <n v="24525"/>
    <n v="-3150"/>
    <n v="0"/>
    <n v="12766.438356164384"/>
  </r>
  <r>
    <s v="Forward"/>
    <s v="COMMDTY6-m84641"/>
    <d v="2017-12-28T00:00:00"/>
    <x v="2"/>
    <s v="B"/>
    <s v="LMZSDP 20180328"/>
    <n v="3"/>
    <n v="3270.5"/>
    <d v="2018-03-28T00:00:00"/>
    <s v="LAWRENCE LU"/>
    <m/>
    <n v="3228"/>
    <n v="0"/>
    <n v="-3187.5"/>
    <s v="LMZSDP"/>
    <s v="ZS"/>
    <n v="25"/>
    <n v="75"/>
    <n v="245287.5"/>
    <d v="2018-03-09T00:00:00"/>
    <n v="5.2054794520547946E-2"/>
    <n v="0"/>
    <n v="5"/>
    <n v="0.1"/>
    <n v="24528.75"/>
    <n v="-3187.5"/>
    <n v="0"/>
    <n v="12768.390410958904"/>
  </r>
  <r>
    <s v="Forward"/>
    <s v="COMMDTY6-m84641"/>
    <d v="2017-12-28T00:00:00"/>
    <x v="2"/>
    <s v="B"/>
    <s v="LMZSDP 20180328"/>
    <n v="1"/>
    <n v="3271.5"/>
    <d v="2018-03-28T00:00:00"/>
    <s v="LAWRENCE LU"/>
    <m/>
    <n v="3228"/>
    <n v="0"/>
    <n v="-1087.5"/>
    <s v="LMZSDP"/>
    <s v="ZS"/>
    <n v="25"/>
    <n v="25"/>
    <n v="81787.5"/>
    <d v="2018-03-09T00:00:00"/>
    <n v="5.2054794520547946E-2"/>
    <n v="0"/>
    <n v="5"/>
    <n v="0.1"/>
    <n v="8178.75"/>
    <n v="-1087.5"/>
    <n v="0"/>
    <n v="4257.4315068493152"/>
  </r>
  <r>
    <s v="Forward"/>
    <s v="COMMDTY6-m84641"/>
    <d v="2017-12-28T00:00:00"/>
    <x v="2"/>
    <s v="B"/>
    <s v="LMZSDP 20180328"/>
    <n v="1"/>
    <n v="3272"/>
    <d v="2018-03-28T00:00:00"/>
    <s v="LAWRENCE LU"/>
    <m/>
    <n v="3228"/>
    <n v="0"/>
    <n v="-1100"/>
    <s v="LMZSDP"/>
    <s v="ZS"/>
    <n v="25"/>
    <n v="25"/>
    <n v="81800"/>
    <d v="2018-03-09T00:00:00"/>
    <n v="5.2054794520547946E-2"/>
    <n v="0"/>
    <n v="5"/>
    <n v="0.1"/>
    <n v="8180"/>
    <n v="-1100"/>
    <n v="0"/>
    <n v="4258.0821917808216"/>
  </r>
  <r>
    <s v="Forward"/>
    <s v="COMMDTY6-m84641"/>
    <d v="2017-12-28T00:00:00"/>
    <x v="2"/>
    <s v="B"/>
    <s v="LMZSDP 20180328"/>
    <n v="4"/>
    <n v="3275"/>
    <d v="2018-03-28T00:00:00"/>
    <s v="LAWRENCE LU"/>
    <m/>
    <n v="3228"/>
    <n v="0"/>
    <n v="-4700"/>
    <s v="LMZSDP"/>
    <s v="ZS"/>
    <n v="25"/>
    <n v="100"/>
    <n v="327500"/>
    <d v="2018-03-09T00:00:00"/>
    <n v="5.2054794520547946E-2"/>
    <n v="0"/>
    <n v="5"/>
    <n v="0.1"/>
    <n v="32750"/>
    <n v="-4700"/>
    <n v="0"/>
    <n v="17047.945205479453"/>
  </r>
  <r>
    <s v="Forward"/>
    <s v="COMMDTY6-m85084"/>
    <d v="2018-01-15T00:00:00"/>
    <x v="2"/>
    <s v="S"/>
    <s v="LMZSDP 20180328"/>
    <n v="14"/>
    <n v="3372.08"/>
    <d v="2018-03-28T00:00:00"/>
    <s v="LAWRENCE LU"/>
    <m/>
    <n v="3228"/>
    <n v="-184.35"/>
    <n v="50427.999999999971"/>
    <s v="LMZSDP"/>
    <s v="ZS"/>
    <n v="25"/>
    <n v="350"/>
    <n v="1180228"/>
    <d v="2018-03-09T00:00:00"/>
    <n v="5.2054794520547946E-2"/>
    <n v="0"/>
    <n v="5"/>
    <n v="0.1"/>
    <n v="118022.8"/>
    <n v="50427.999999999971"/>
    <n v="50427.999999999971"/>
    <n v="61436.52602739726"/>
  </r>
  <r>
    <s v="Forward"/>
    <s v="COMMDTY6-m84682"/>
    <d v="2017-12-29T00:00:00"/>
    <x v="2"/>
    <s v="S"/>
    <s v="LMCADP 20180329"/>
    <n v="2"/>
    <n v="7249"/>
    <d v="2018-03-29T00:00:00"/>
    <s v="LAWRENCE LU"/>
    <m/>
    <n v="6801"/>
    <n v="-56.62"/>
    <n v="22400"/>
    <s v="LMCADP"/>
    <s v="CA"/>
    <n v="25"/>
    <n v="50"/>
    <n v="362450"/>
    <d v="2018-03-09T00:00:00"/>
    <n v="5.4794520547945202E-2"/>
    <n v="0"/>
    <n v="5"/>
    <n v="0.1"/>
    <n v="36245"/>
    <n v="22400"/>
    <n v="22400"/>
    <n v="19860.273972602739"/>
  </r>
  <r>
    <s v="Forward"/>
    <s v="COMMDTY6-m85400"/>
    <d v="2018-01-24T00:00:00"/>
    <x v="2"/>
    <s v="B"/>
    <s v="LMCADP 20180329"/>
    <n v="2"/>
    <n v="7064.38"/>
    <d v="2018-03-29T00:00:00"/>
    <s v="LAWRENCE LU"/>
    <m/>
    <n v="6801"/>
    <n v="-55.17"/>
    <n v="-13169.000000000005"/>
    <s v="LMCADP"/>
    <s v="CA"/>
    <n v="25"/>
    <n v="50"/>
    <n v="353219"/>
    <d v="2018-03-09T00:00:00"/>
    <n v="5.4794520547945202E-2"/>
    <n v="0"/>
    <n v="5"/>
    <n v="0.1"/>
    <n v="35321.9"/>
    <n v="-13169.000000000005"/>
    <n v="0"/>
    <n v="19354.465753424658"/>
  </r>
  <r>
    <s v="Forward"/>
    <s v="COMMDTY6-m84776"/>
    <d v="2018-01-03T00:00:00"/>
    <x v="2"/>
    <s v="B"/>
    <s v="LMCADP 20180403"/>
    <n v="40"/>
    <n v="7178.0625"/>
    <d v="2018-04-03T00:00:00"/>
    <s v="LAWRENCE LU"/>
    <m/>
    <n v="6804.75"/>
    <n v="0"/>
    <n v="-373312.5"/>
    <s v="LMCADP"/>
    <s v="CA"/>
    <n v="25"/>
    <n v="1000"/>
    <n v="7178062.5"/>
    <d v="2018-03-09T00:00:00"/>
    <n v="6.8493150684931503E-2"/>
    <n v="0"/>
    <n v="5"/>
    <n v="0.1"/>
    <n v="717806.25"/>
    <n v="-373312.5"/>
    <n v="0"/>
    <n v="491648.11643835611"/>
  </r>
  <r>
    <s v="Forward"/>
    <s v="COMMDTY6-m84778"/>
    <d v="2018-01-03T00:00:00"/>
    <x v="2"/>
    <s v="S"/>
    <s v="LMCADP 20180403"/>
    <n v="40"/>
    <n v="7178.0625"/>
    <d v="2018-04-03T00:00:00"/>
    <s v="LAWRENCE LU"/>
    <m/>
    <n v="6804.75"/>
    <n v="0"/>
    <n v="373312.5"/>
    <s v="LMCADP"/>
    <s v="CA"/>
    <n v="25"/>
    <n v="1000"/>
    <n v="7178062.5"/>
    <d v="2018-03-09T00:00:00"/>
    <n v="6.8493150684931503E-2"/>
    <n v="0"/>
    <n v="5"/>
    <n v="0.1"/>
    <n v="717806.25"/>
    <n v="373312.5"/>
    <n v="373312.5"/>
    <n v="491648.11643835611"/>
  </r>
  <r>
    <s v="Forward"/>
    <s v="COMMDTY6-m84874"/>
    <d v="2018-01-08T00:00:00"/>
    <x v="2"/>
    <s v="B"/>
    <s v="LMAHDP 20180409"/>
    <n v="8"/>
    <n v="2200.5"/>
    <d v="2018-04-09T00:00:00"/>
    <s v="LAWRENCE LU"/>
    <m/>
    <n v="2094.48"/>
    <n v="-68.72"/>
    <n v="-21203.999999999996"/>
    <s v="LMAHDP"/>
    <s v="AH"/>
    <n v="25"/>
    <n v="200"/>
    <n v="440100"/>
    <d v="2018-03-09T00:00:00"/>
    <n v="8.4931506849315067E-2"/>
    <n v="0"/>
    <n v="5"/>
    <n v="0.1"/>
    <n v="44010"/>
    <n v="-21203.999999999996"/>
    <n v="0"/>
    <n v="37378.356164383564"/>
  </r>
  <r>
    <s v="Forward"/>
    <s v="COMMDTY6-m84874"/>
    <d v="2018-01-08T00:00:00"/>
    <x v="2"/>
    <s v="B"/>
    <s v="LMAHDP 20180409"/>
    <n v="1"/>
    <n v="2201"/>
    <d v="2018-04-09T00:00:00"/>
    <s v="LAWRENCE LU"/>
    <m/>
    <n v="2094.48"/>
    <n v="-8.59"/>
    <n v="-2662.9999999999995"/>
    <s v="LMAHDP"/>
    <s v="AH"/>
    <n v="25"/>
    <n v="25"/>
    <n v="55025"/>
    <d v="2018-03-09T00:00:00"/>
    <n v="8.4931506849315067E-2"/>
    <n v="0"/>
    <n v="5"/>
    <n v="0.1"/>
    <n v="5502.5"/>
    <n v="-2662.9999999999995"/>
    <n v="0"/>
    <n v="4673.3561643835619"/>
  </r>
  <r>
    <s v="Forward"/>
    <s v="COMMDTY6-m84874"/>
    <d v="2018-01-08T00:00:00"/>
    <x v="2"/>
    <s v="B"/>
    <s v="LMAHDP 20180409"/>
    <n v="1"/>
    <n v="2201.5"/>
    <d v="2018-04-09T00:00:00"/>
    <s v="LAWRENCE LU"/>
    <m/>
    <n v="2094.48"/>
    <n v="-8.6"/>
    <n v="-2675.4999999999995"/>
    <s v="LMAHDP"/>
    <s v="AH"/>
    <n v="25"/>
    <n v="25"/>
    <n v="55037.5"/>
    <d v="2018-03-09T00:00:00"/>
    <n v="8.4931506849315067E-2"/>
    <n v="0"/>
    <n v="5"/>
    <n v="0.1"/>
    <n v="5503.75"/>
    <n v="-2675.4999999999995"/>
    <n v="0"/>
    <n v="4674.4178082191784"/>
  </r>
  <r>
    <s v="Forward"/>
    <s v="COMMDTY6-m84910"/>
    <d v="2018-01-09T00:00:00"/>
    <x v="2"/>
    <s v="B"/>
    <s v="LMAHDP 20180409"/>
    <n v="4"/>
    <n v="2179"/>
    <d v="2018-04-09T00:00:00"/>
    <s v="LAWRENCE LU"/>
    <m/>
    <n v="2094.48"/>
    <n v="-34.04"/>
    <n v="-8451.9999999999982"/>
    <s v="LMAHDP"/>
    <s v="AH"/>
    <n v="25"/>
    <n v="100"/>
    <n v="217900"/>
    <d v="2018-03-09T00:00:00"/>
    <n v="8.4931506849315067E-2"/>
    <n v="0"/>
    <n v="5"/>
    <n v="0.1"/>
    <n v="21790"/>
    <n v="-8451.9999999999982"/>
    <n v="0"/>
    <n v="18506.575342465752"/>
  </r>
  <r>
    <s v="Forward"/>
    <s v="COMMDTY6-m84910"/>
    <d v="2018-01-09T00:00:00"/>
    <x v="2"/>
    <s v="B"/>
    <s v="LMAHDP 20180409"/>
    <n v="6"/>
    <n v="2179.5"/>
    <d v="2018-04-09T00:00:00"/>
    <s v="LAWRENCE LU"/>
    <m/>
    <n v="2094.48"/>
    <n v="-51.06"/>
    <n v="-12752.999999999996"/>
    <s v="LMAHDP"/>
    <s v="AH"/>
    <n v="25"/>
    <n v="150"/>
    <n v="326925"/>
    <d v="2018-03-09T00:00:00"/>
    <n v="8.4931506849315067E-2"/>
    <n v="0"/>
    <n v="5"/>
    <n v="0.1"/>
    <n v="32692.5"/>
    <n v="-12752.999999999996"/>
    <n v="0"/>
    <n v="27766.232876712329"/>
  </r>
  <r>
    <s v="Forward"/>
    <s v="COMMDTY6-m84873"/>
    <d v="2018-01-08T00:00:00"/>
    <x v="2"/>
    <s v="S"/>
    <s v="LMZSDP 20180409"/>
    <n v="9"/>
    <n v="3348.5"/>
    <d v="2018-04-09T00:00:00"/>
    <s v="LAWRENCE LU"/>
    <m/>
    <n v="3228"/>
    <n v="-117.72"/>
    <n v="27112.5"/>
    <s v="LMZSDP"/>
    <s v="ZS"/>
    <n v="25"/>
    <n v="225"/>
    <n v="753412.5"/>
    <d v="2018-03-09T00:00:00"/>
    <n v="8.4931506849315067E-2"/>
    <n v="0"/>
    <n v="5"/>
    <n v="0.1"/>
    <n v="75341.25"/>
    <n v="27112.5"/>
    <n v="27112.5"/>
    <n v="63988.45890410959"/>
  </r>
  <r>
    <s v="Forward"/>
    <s v="COMMDTY6-m84873"/>
    <d v="2018-01-08T00:00:00"/>
    <x v="2"/>
    <s v="S"/>
    <s v="LMZSDP 20180409"/>
    <n v="1"/>
    <n v="3349"/>
    <d v="2018-04-09T00:00:00"/>
    <s v="LAWRENCE LU"/>
    <m/>
    <n v="3228"/>
    <n v="-13.08"/>
    <n v="3025"/>
    <s v="LMZSDP"/>
    <s v="ZS"/>
    <n v="25"/>
    <n v="25"/>
    <n v="83725"/>
    <d v="2018-03-09T00:00:00"/>
    <n v="8.4931506849315067E-2"/>
    <n v="0"/>
    <n v="5"/>
    <n v="0.1"/>
    <n v="8372.5"/>
    <n v="3025"/>
    <n v="3025"/>
    <n v="7110.8904109589039"/>
  </r>
  <r>
    <s v="Forward"/>
    <s v="COMMDTY6-m84909"/>
    <d v="2018-01-09T00:00:00"/>
    <x v="2"/>
    <s v="S"/>
    <s v="LMZSDP 20180409"/>
    <n v="2"/>
    <n v="3388.5"/>
    <d v="2018-04-09T00:00:00"/>
    <s v="LAWRENCE LU"/>
    <m/>
    <n v="3228"/>
    <n v="-26.46"/>
    <n v="8025"/>
    <s v="LMZSDP"/>
    <s v="ZS"/>
    <n v="25"/>
    <n v="50"/>
    <n v="169425"/>
    <d v="2018-03-09T00:00:00"/>
    <n v="8.4931506849315067E-2"/>
    <n v="0"/>
    <n v="5"/>
    <n v="0.1"/>
    <n v="16942.5"/>
    <n v="8025"/>
    <n v="8025"/>
    <n v="14389.520547945205"/>
  </r>
  <r>
    <s v="Forward"/>
    <s v="COMMDTY6-m84909"/>
    <d v="2018-01-09T00:00:00"/>
    <x v="2"/>
    <s v="S"/>
    <s v="LMZSDP 20180409"/>
    <n v="4"/>
    <n v="3390"/>
    <d v="2018-04-09T00:00:00"/>
    <s v="LAWRENCE LU"/>
    <m/>
    <n v="3228"/>
    <n v="-52.96"/>
    <n v="16200"/>
    <s v="LMZSDP"/>
    <s v="ZS"/>
    <n v="25"/>
    <n v="100"/>
    <n v="339000"/>
    <d v="2018-03-09T00:00:00"/>
    <n v="8.4931506849315067E-2"/>
    <n v="0"/>
    <n v="5"/>
    <n v="0.1"/>
    <n v="33900"/>
    <n v="16200"/>
    <n v="16200"/>
    <n v="28791.780821917808"/>
  </r>
  <r>
    <s v="Forward"/>
    <s v="COMMDTY6-m84909"/>
    <d v="2018-01-09T00:00:00"/>
    <x v="2"/>
    <s v="S"/>
    <s v="LMZSDP 20180409"/>
    <n v="4"/>
    <n v="3390.5"/>
    <d v="2018-04-09T00:00:00"/>
    <s v="LAWRENCE LU"/>
    <m/>
    <n v="3228"/>
    <n v="-52.96"/>
    <n v="16250"/>
    <s v="LMZSDP"/>
    <s v="ZS"/>
    <n v="25"/>
    <n v="100"/>
    <n v="339050"/>
    <d v="2018-03-09T00:00:00"/>
    <n v="8.4931506849315067E-2"/>
    <n v="0"/>
    <n v="5"/>
    <n v="0.1"/>
    <n v="33905"/>
    <n v="16250"/>
    <n v="16250"/>
    <n v="28796.027397260274"/>
  </r>
  <r>
    <s v="Forward"/>
    <s v="COMMDTY6-m85027"/>
    <d v="2018-01-12T00:00:00"/>
    <x v="2"/>
    <s v="B"/>
    <s v="LMAHDP 20180412"/>
    <n v="10"/>
    <n v="2190"/>
    <d v="2018-04-12T00:00:00"/>
    <s v="LAWRENCE LU"/>
    <m/>
    <n v="2095.0700000000002"/>
    <n v="-85.52"/>
    <n v="-23732.49999999996"/>
    <s v="LMAHDP"/>
    <s v="AH"/>
    <n v="25"/>
    <n v="250"/>
    <n v="547500"/>
    <d v="2018-03-09T00:00:00"/>
    <n v="9.3150684931506855E-2"/>
    <n v="0"/>
    <n v="5"/>
    <n v="0.1"/>
    <n v="54750"/>
    <n v="-23732.49999999996"/>
    <n v="0"/>
    <n v="51000"/>
  </r>
  <r>
    <s v="Forward"/>
    <s v="COMMDTY6-m85021"/>
    <d v="2018-01-12T00:00:00"/>
    <x v="2"/>
    <s v="S"/>
    <s v="LMCADP 20180412"/>
    <n v="8"/>
    <n v="7150"/>
    <d v="2018-04-12T00:00:00"/>
    <s v="LAWRENCE LU"/>
    <m/>
    <n v="6811.5"/>
    <n v="-223.36"/>
    <n v="67700"/>
    <s v="LMCADP"/>
    <s v="CA"/>
    <n v="25"/>
    <n v="200"/>
    <n v="1430000"/>
    <d v="2018-03-09T00:00:00"/>
    <n v="9.3150684931506855E-2"/>
    <n v="0"/>
    <n v="5"/>
    <n v="0.1"/>
    <n v="143000"/>
    <n v="67700"/>
    <n v="67700"/>
    <n v="133205.4794520548"/>
  </r>
  <r>
    <s v="Forward"/>
    <s v="COMMDTY6-m85024"/>
    <d v="2018-01-12T00:00:00"/>
    <x v="2"/>
    <s v="B"/>
    <s v="LMPBDP 20180412"/>
    <n v="1"/>
    <n v="2554"/>
    <d v="2018-04-12T00:00:00"/>
    <s v="LAWRENCE LU"/>
    <m/>
    <n v="2336.56"/>
    <n v="-9.9700000000000006"/>
    <n v="-5436.0000000000018"/>
    <s v="LMPBDP"/>
    <s v="PB"/>
    <n v="25"/>
    <n v="25"/>
    <n v="63850"/>
    <d v="2018-03-09T00:00:00"/>
    <n v="9.3150684931506855E-2"/>
    <n v="0"/>
    <n v="5"/>
    <n v="0.1"/>
    <n v="6385"/>
    <n v="-5436.0000000000018"/>
    <n v="0"/>
    <n v="5947.6712328767126"/>
  </r>
  <r>
    <s v="Forward"/>
    <s v="COMMDTY6-m85024"/>
    <d v="2018-01-12T00:00:00"/>
    <x v="2"/>
    <s v="B"/>
    <s v="LMPBDP 20180412"/>
    <n v="1"/>
    <n v="2554.5"/>
    <d v="2018-04-12T00:00:00"/>
    <s v="LAWRENCE LU"/>
    <m/>
    <n v="2336.56"/>
    <n v="-9.98"/>
    <n v="-5448.5000000000018"/>
    <s v="LMPBDP"/>
    <s v="PB"/>
    <n v="25"/>
    <n v="25"/>
    <n v="63862.5"/>
    <d v="2018-03-09T00:00:00"/>
    <n v="9.3150684931506855E-2"/>
    <n v="0"/>
    <n v="5"/>
    <n v="0.1"/>
    <n v="6386.25"/>
    <n v="-5448.5000000000018"/>
    <n v="0"/>
    <n v="5948.8356164383567"/>
  </r>
  <r>
    <s v="Forward"/>
    <s v="COMMDTY6-m85024"/>
    <d v="2018-01-12T00:00:00"/>
    <x v="2"/>
    <s v="B"/>
    <s v="LMPBDP 20180412"/>
    <n v="1"/>
    <n v="2558.5"/>
    <d v="2018-04-12T00:00:00"/>
    <s v="LAWRENCE LU"/>
    <m/>
    <n v="2336.56"/>
    <n v="-9.99"/>
    <n v="-5548.5000000000018"/>
    <s v="LMPBDP"/>
    <s v="PB"/>
    <n v="25"/>
    <n v="25"/>
    <n v="63962.5"/>
    <d v="2018-03-09T00:00:00"/>
    <n v="9.3150684931506855E-2"/>
    <n v="0"/>
    <n v="5"/>
    <n v="0.1"/>
    <n v="6396.25"/>
    <n v="-5548.5000000000018"/>
    <n v="0"/>
    <n v="5958.1506849315074"/>
  </r>
  <r>
    <s v="Forward"/>
    <s v="COMMDTY6-m85024"/>
    <d v="2018-01-12T00:00:00"/>
    <x v="2"/>
    <s v="B"/>
    <s v="LMPBDP 20180412"/>
    <n v="9"/>
    <n v="2559"/>
    <d v="2018-04-12T00:00:00"/>
    <s v="LAWRENCE LU"/>
    <m/>
    <n v="2336.56"/>
    <n v="-89.92"/>
    <n v="-50049.000000000015"/>
    <s v="LMPBDP"/>
    <s v="PB"/>
    <n v="25"/>
    <n v="225"/>
    <n v="575775"/>
    <d v="2018-03-09T00:00:00"/>
    <n v="9.3150684931506855E-2"/>
    <n v="0"/>
    <n v="5"/>
    <n v="0.1"/>
    <n v="57577.5"/>
    <n v="-50049.000000000015"/>
    <n v="0"/>
    <n v="53633.835616438359"/>
  </r>
  <r>
    <s v="Forward"/>
    <s v="COMMDTY6-m86518"/>
    <d v="2018-03-08T00:00:00"/>
    <x v="2"/>
    <s v="S"/>
    <s v="LMPBDP 20180412"/>
    <n v="12"/>
    <n v="2364"/>
    <d v="2018-04-12T00:00:00"/>
    <s v="LAWRENCE LU"/>
    <m/>
    <n v="2336.56"/>
    <n v="0"/>
    <n v="8232.0000000000164"/>
    <s v="LMPBDP"/>
    <s v="PB"/>
    <n v="25"/>
    <n v="300"/>
    <n v="709200"/>
    <d v="2018-03-09T00:00:00"/>
    <n v="9.3150684931506855E-2"/>
    <n v="0"/>
    <n v="5"/>
    <n v="0.1"/>
    <n v="70920"/>
    <n v="8232.0000000000164"/>
    <n v="8232.0000000000164"/>
    <n v="66062.465753424665"/>
  </r>
  <r>
    <s v="Forward"/>
    <s v="COMMDTY6-m85023"/>
    <d v="2018-01-12T00:00:00"/>
    <x v="2"/>
    <s v="S"/>
    <s v="LMZSDP 20180412"/>
    <n v="11"/>
    <n v="3386"/>
    <d v="2018-04-12T00:00:00"/>
    <s v="LAWRENCE LU"/>
    <m/>
    <n v="3228"/>
    <n v="-145.44"/>
    <n v="43450"/>
    <s v="LMZSDP"/>
    <s v="ZS"/>
    <n v="25"/>
    <n v="275"/>
    <n v="931150"/>
    <d v="2018-03-09T00:00:00"/>
    <n v="9.3150684931506855E-2"/>
    <n v="0"/>
    <n v="5"/>
    <n v="0.1"/>
    <n v="93115"/>
    <n v="43450"/>
    <n v="43450"/>
    <n v="86737.260273972614"/>
  </r>
  <r>
    <s v="Forward"/>
    <s v="COMMDTY6-m85023"/>
    <d v="2018-01-12T00:00:00"/>
    <x v="2"/>
    <s v="S"/>
    <s v="LMZSDP 20180412"/>
    <n v="1"/>
    <n v="3386.5"/>
    <d v="2018-04-12T00:00:00"/>
    <s v="LAWRENCE LU"/>
    <m/>
    <n v="3228"/>
    <n v="-13.22"/>
    <n v="3962.5"/>
    <s v="LMZSDP"/>
    <s v="ZS"/>
    <n v="25"/>
    <n v="25"/>
    <n v="84662.5"/>
    <d v="2018-03-09T00:00:00"/>
    <n v="9.3150684931506855E-2"/>
    <n v="0"/>
    <n v="5"/>
    <n v="0.1"/>
    <n v="8466.25"/>
    <n v="3962.5"/>
    <n v="3962.5"/>
    <n v="7886.3698630136987"/>
  </r>
  <r>
    <s v="Forward"/>
    <s v="COMMDTY6-m85028"/>
    <d v="2018-01-12T00:00:00"/>
    <x v="2"/>
    <s v="S"/>
    <s v="LMZSDP 20180412"/>
    <n v="10"/>
    <n v="3390"/>
    <d v="2018-04-12T00:00:00"/>
    <s v="LAWRENCE LU"/>
    <m/>
    <n v="3228"/>
    <n v="-132.38"/>
    <n v="40500"/>
    <s v="LMZSDP"/>
    <s v="ZS"/>
    <n v="25"/>
    <n v="250"/>
    <n v="847500"/>
    <d v="2018-03-09T00:00:00"/>
    <n v="9.3150684931506855E-2"/>
    <n v="0"/>
    <n v="5"/>
    <n v="0.1"/>
    <n v="84750"/>
    <n v="40500"/>
    <n v="40500"/>
    <n v="78945.205479452066"/>
  </r>
  <r>
    <s v="Forward"/>
    <s v="COMMDTY6-m86515"/>
    <d v="2018-03-08T00:00:00"/>
    <x v="2"/>
    <s v="B"/>
    <s v="LMZSDP 20180412"/>
    <n v="12"/>
    <n v="3245.25"/>
    <d v="2018-04-12T00:00:00"/>
    <s v="LAWRENCE LU"/>
    <m/>
    <n v="3228"/>
    <n v="0"/>
    <n v="-5175"/>
    <s v="LMZSDP"/>
    <s v="ZS"/>
    <n v="25"/>
    <n v="300"/>
    <n v="973575"/>
    <d v="2018-03-09T00:00:00"/>
    <n v="9.3150684931506855E-2"/>
    <n v="0"/>
    <n v="5"/>
    <n v="0.1"/>
    <n v="97357.5"/>
    <n v="-5175"/>
    <n v="0"/>
    <n v="90689.178082191793"/>
  </r>
  <r>
    <s v="Forward"/>
    <s v="COMMDTY6-m85059"/>
    <d v="2018-01-15T00:00:00"/>
    <x v="2"/>
    <s v="B"/>
    <s v="LMCADP 20180416"/>
    <n v="5"/>
    <n v="7217.5"/>
    <d v="2018-04-16T00:00:00"/>
    <s v="LAWRENCE LU"/>
    <m/>
    <n v="6814.5"/>
    <n v="-140.91"/>
    <n v="-50375"/>
    <s v="LMCADP"/>
    <s v="CA"/>
    <n v="25"/>
    <n v="125"/>
    <n v="902187.5"/>
    <d v="2018-03-09T00:00:00"/>
    <n v="0.10410958904109589"/>
    <n v="0"/>
    <n v="5"/>
    <n v="0.1"/>
    <n v="90218.75"/>
    <n v="-50375"/>
    <n v="0"/>
    <n v="93926.369863013708"/>
  </r>
  <r>
    <s v="Forward"/>
    <s v="COMMDTY6-m85070"/>
    <d v="2018-01-15T00:00:00"/>
    <x v="2"/>
    <s v="B"/>
    <s v="LMCADP 20180416"/>
    <n v="6"/>
    <n v="7218"/>
    <d v="2018-04-16T00:00:00"/>
    <s v="LAWRENCE LU"/>
    <m/>
    <n v="6814.5"/>
    <n v="-169.14"/>
    <n v="-60525"/>
    <s v="LMCADP"/>
    <s v="CA"/>
    <n v="25"/>
    <n v="150"/>
    <n v="1082700"/>
    <d v="2018-03-09T00:00:00"/>
    <n v="0.10410958904109589"/>
    <n v="0"/>
    <n v="5"/>
    <n v="0.1"/>
    <n v="108270"/>
    <n v="-60525"/>
    <n v="0"/>
    <n v="112719.45205479453"/>
  </r>
  <r>
    <s v="Forward"/>
    <s v="COMMDTY6-m85070"/>
    <d v="2018-01-15T00:00:00"/>
    <x v="2"/>
    <s v="B"/>
    <s v="LMCADP 20180416"/>
    <n v="12"/>
    <n v="7219"/>
    <d v="2018-04-16T00:00:00"/>
    <s v="LAWRENCE LU"/>
    <m/>
    <n v="6814.5"/>
    <n v="-338.28"/>
    <n v="-121350"/>
    <s v="LMCADP"/>
    <s v="CA"/>
    <n v="25"/>
    <n v="300"/>
    <n v="2165700"/>
    <d v="2018-03-09T00:00:00"/>
    <n v="0.10410958904109589"/>
    <n v="0"/>
    <n v="5"/>
    <n v="0.1"/>
    <n v="216570"/>
    <n v="-121350"/>
    <n v="0"/>
    <n v="225470.13698630137"/>
  </r>
  <r>
    <s v="Forward"/>
    <s v="COMMDTY6-m85141"/>
    <d v="2018-01-16T00:00:00"/>
    <x v="2"/>
    <s v="S"/>
    <s v="LMCADP 20180416"/>
    <n v="2"/>
    <n v="7091"/>
    <d v="2018-04-16T00:00:00"/>
    <s v="LAWRENCE LU"/>
    <m/>
    <n v="6814.5"/>
    <n v="-55.38"/>
    <n v="13825"/>
    <s v="LMCADP"/>
    <s v="CA"/>
    <n v="25"/>
    <n v="50"/>
    <n v="354550"/>
    <d v="2018-03-09T00:00:00"/>
    <n v="0.10410958904109589"/>
    <n v="0"/>
    <n v="5"/>
    <n v="0.1"/>
    <n v="35455"/>
    <n v="13825"/>
    <n v="13825"/>
    <n v="36912.054794520547"/>
  </r>
  <r>
    <s v="Forward"/>
    <s v="COMMDTY6-m85402"/>
    <d v="2018-01-24T00:00:00"/>
    <x v="2"/>
    <s v="B"/>
    <s v="LMCADP 20180416"/>
    <n v="2"/>
    <n v="7075.13"/>
    <d v="2018-04-16T00:00:00"/>
    <s v="LAWRENCE LU"/>
    <m/>
    <n v="6814.5"/>
    <n v="-55.26"/>
    <n v="-13031.500000000005"/>
    <s v="LMCADP"/>
    <s v="CA"/>
    <n v="25"/>
    <n v="50"/>
    <n v="353756.5"/>
    <d v="2018-03-09T00:00:00"/>
    <n v="0.10410958904109589"/>
    <n v="0"/>
    <n v="5"/>
    <n v="0.1"/>
    <n v="35375.65"/>
    <n v="-13031.500000000005"/>
    <n v="0"/>
    <n v="36829.443835616439"/>
  </r>
  <r>
    <s v="Forward"/>
    <s v="COMMDTY6-m86244"/>
    <d v="2018-02-23T00:00:00"/>
    <x v="2"/>
    <s v="S"/>
    <s v="LMCADP 20180416"/>
    <n v="40"/>
    <n v="7098.75"/>
    <d v="2018-04-16T00:00:00"/>
    <s v="LAWRENCE LU"/>
    <m/>
    <n v="6814.5"/>
    <n v="-1108.82"/>
    <n v="284250"/>
    <s v="LMCADP"/>
    <s v="CA"/>
    <n v="25"/>
    <n v="1000"/>
    <n v="7098750"/>
    <d v="2018-03-09T00:00:00"/>
    <n v="0.10410958904109589"/>
    <n v="0"/>
    <n v="5"/>
    <n v="0.1"/>
    <n v="709875"/>
    <n v="284250"/>
    <n v="284250"/>
    <n v="739047.94520547951"/>
  </r>
  <r>
    <s v="Forward"/>
    <s v="COMMDTY6-m85159"/>
    <d v="2018-01-17T00:00:00"/>
    <x v="2"/>
    <s v="S"/>
    <s v="LMCADP 20180417"/>
    <n v="8"/>
    <n v="7110"/>
    <d v="2018-04-17T00:00:00"/>
    <s v="LAWRENCE LU"/>
    <m/>
    <n v="6815.25"/>
    <n v="-222.11"/>
    <n v="58950"/>
    <s v="LMCADP"/>
    <s v="CA"/>
    <n v="25"/>
    <n v="200"/>
    <n v="1422000"/>
    <d v="2018-03-09T00:00:00"/>
    <n v="0.10684931506849316"/>
    <n v="0"/>
    <n v="5"/>
    <n v="0.1"/>
    <n v="142200"/>
    <n v="58950"/>
    <n v="58950"/>
    <n v="151939.72602739726"/>
  </r>
  <r>
    <s v="Forward"/>
    <s v="COMMDTY6-m85159"/>
    <d v="2018-01-17T00:00:00"/>
    <x v="2"/>
    <s v="S"/>
    <s v="LMCADP 20180417"/>
    <n v="1"/>
    <n v="7110.5"/>
    <d v="2018-04-17T00:00:00"/>
    <s v="LAWRENCE LU"/>
    <m/>
    <n v="6815.25"/>
    <n v="-27.77"/>
    <n v="7381.25"/>
    <s v="LMCADP"/>
    <s v="CA"/>
    <n v="25"/>
    <n v="25"/>
    <n v="177762.5"/>
    <d v="2018-03-09T00:00:00"/>
    <n v="0.10684931506849316"/>
    <n v="0"/>
    <n v="5"/>
    <n v="0.1"/>
    <n v="17776.25"/>
    <n v="7381.25"/>
    <n v="7381.25"/>
    <n v="18993.801369863013"/>
  </r>
  <r>
    <s v="Forward"/>
    <s v="COMMDTY6-m85159"/>
    <d v="2018-01-17T00:00:00"/>
    <x v="2"/>
    <s v="S"/>
    <s v="LMCADP 20180417"/>
    <n v="2"/>
    <n v="7111"/>
    <d v="2018-04-17T00:00:00"/>
    <s v="LAWRENCE LU"/>
    <m/>
    <n v="6815.25"/>
    <n v="-55.54"/>
    <n v="14787.5"/>
    <s v="LMCADP"/>
    <s v="CA"/>
    <n v="25"/>
    <n v="50"/>
    <n v="355550"/>
    <d v="2018-03-09T00:00:00"/>
    <n v="0.10684931506849316"/>
    <n v="0"/>
    <n v="5"/>
    <n v="0.1"/>
    <n v="35555"/>
    <n v="14787.5"/>
    <n v="14787.5"/>
    <n v="37990.273972602743"/>
  </r>
  <r>
    <s v="Forward"/>
    <s v="COMMDTY6-m85159"/>
    <d v="2018-01-17T00:00:00"/>
    <x v="2"/>
    <s v="S"/>
    <s v="LMCADP 20180417"/>
    <n v="1"/>
    <n v="7111.5"/>
    <d v="2018-04-17T00:00:00"/>
    <s v="LAWRENCE LU"/>
    <m/>
    <n v="6815.25"/>
    <n v="-27.77"/>
    <n v="7406.25"/>
    <s v="LMCADP"/>
    <s v="CA"/>
    <n v="25"/>
    <n v="25"/>
    <n v="177787.5"/>
    <d v="2018-03-09T00:00:00"/>
    <n v="0.10684931506849316"/>
    <n v="0"/>
    <n v="5"/>
    <n v="0.1"/>
    <n v="17778.75"/>
    <n v="7406.25"/>
    <n v="7406.25"/>
    <n v="18996.472602739726"/>
  </r>
  <r>
    <s v="Forward"/>
    <s v="COMMDTY6-m85063"/>
    <d v="2018-01-12T00:00:00"/>
    <x v="2"/>
    <s v="B"/>
    <s v="LMCADP 20180418"/>
    <n v="32"/>
    <n v="7150.5"/>
    <d v="2018-04-18T00:00:00"/>
    <s v="LAWRENCE LU"/>
    <m/>
    <n v="6812.75"/>
    <n v="-893.53"/>
    <n v="-270200"/>
    <s v="LMCADP"/>
    <s v="CA"/>
    <n v="25"/>
    <n v="800"/>
    <n v="5720400"/>
    <d v="2018-03-09T00:00:00"/>
    <n v="0.1095890410958904"/>
    <n v="0"/>
    <n v="5"/>
    <n v="0.1"/>
    <n v="572040"/>
    <n v="-270200"/>
    <n v="0"/>
    <n v="626893.15068493143"/>
  </r>
  <r>
    <s v="Forward"/>
    <s v="COMMDTY6-m86411"/>
    <d v="2018-03-01T00:00:00"/>
    <x v="2"/>
    <s v="B"/>
    <s v="LMCADP 20180418"/>
    <n v="8"/>
    <n v="6943.81"/>
    <d v="2018-04-18T00:00:00"/>
    <s v="LAWRENCE LU"/>
    <m/>
    <n v="6812.75"/>
    <n v="-216.92"/>
    <n v="-26212.00000000008"/>
    <s v="LMCADP"/>
    <s v="CA"/>
    <n v="25"/>
    <n v="200"/>
    <n v="1388762"/>
    <d v="2018-03-09T00:00:00"/>
    <n v="0.1095890410958904"/>
    <n v="0"/>
    <n v="5"/>
    <n v="0.1"/>
    <n v="138876.20000000001"/>
    <n v="-26212.00000000008"/>
    <n v="0"/>
    <n v="152193.09589041094"/>
  </r>
  <r>
    <s v="Forward"/>
    <s v="COMMDTY6-m86080"/>
    <d v="2018-02-13T00:00:00"/>
    <x v="2"/>
    <s v="B"/>
    <s v="LMNIDP 20180418"/>
    <n v="1"/>
    <n v="13433.5"/>
    <d v="2018-04-18T00:00:00"/>
    <s v="LAWRENCE LU"/>
    <m/>
    <n v="13239"/>
    <n v="0"/>
    <n v="-1167"/>
    <s v="LMNIDP"/>
    <s v="NI"/>
    <n v="6"/>
    <n v="6"/>
    <n v="80601"/>
    <d v="2018-03-09T00:00:00"/>
    <n v="0.1095890410958904"/>
    <n v="0"/>
    <n v="5"/>
    <n v="0.1"/>
    <n v="8060.1"/>
    <n v="-1167"/>
    <n v="0"/>
    <n v="8832.9863013698632"/>
  </r>
  <r>
    <s v="Forward"/>
    <s v="COMMDTY6-m85926"/>
    <d v="2018-02-09T00:00:00"/>
    <x v="2"/>
    <s v="S"/>
    <s v="LMZSDP 20180418"/>
    <n v="20"/>
    <n v="3390"/>
    <d v="2018-04-18T00:00:00"/>
    <s v="LAWRENCE LU"/>
    <m/>
    <n v="3228"/>
    <n v="0"/>
    <n v="81000"/>
    <s v="LMZSDP"/>
    <s v="ZS"/>
    <n v="25"/>
    <n v="500"/>
    <n v="1695000"/>
    <d v="2018-03-09T00:00:00"/>
    <n v="0.1095890410958904"/>
    <n v="0"/>
    <n v="5"/>
    <n v="0.1"/>
    <n v="169500"/>
    <n v="81000"/>
    <n v="81000"/>
    <n v="185753.42465753423"/>
  </r>
  <r>
    <s v="Forward"/>
    <s v="COMMDTY6-m85970"/>
    <d v="2018-02-12T00:00:00"/>
    <x v="2"/>
    <s v="S"/>
    <s v="LMZSDP 20180418"/>
    <n v="22"/>
    <n v="3410"/>
    <d v="2018-04-18T00:00:00"/>
    <s v="LAWRENCE LU"/>
    <m/>
    <n v="3228"/>
    <n v="0"/>
    <n v="100100"/>
    <s v="LMZSDP"/>
    <s v="ZS"/>
    <n v="25"/>
    <n v="550"/>
    <n v="1875500"/>
    <d v="2018-03-09T00:00:00"/>
    <n v="0.1095890410958904"/>
    <n v="0"/>
    <n v="5"/>
    <n v="0.1"/>
    <n v="187550"/>
    <n v="100100"/>
    <n v="100100"/>
    <n v="205534.24657534246"/>
  </r>
  <r>
    <s v="Forward"/>
    <s v="COMMDTY6-m85983"/>
    <d v="2018-02-12T00:00:00"/>
    <x v="2"/>
    <s v="S"/>
    <s v="LMZSDP 20180418"/>
    <n v="30"/>
    <n v="3408"/>
    <d v="2018-04-18T00:00:00"/>
    <s v="LAWRENCE LU"/>
    <m/>
    <n v="3228"/>
    <n v="-692.2"/>
    <n v="135000"/>
    <s v="LMZSDP"/>
    <s v="ZS"/>
    <n v="25"/>
    <n v="750"/>
    <n v="2556000"/>
    <d v="2018-03-09T00:00:00"/>
    <n v="0.1095890410958904"/>
    <n v="0"/>
    <n v="5"/>
    <n v="0.1"/>
    <n v="255600"/>
    <n v="135000"/>
    <n v="135000"/>
    <n v="280109.58904109587"/>
  </r>
  <r>
    <s v="Forward"/>
    <s v="COMMDTY6-m86033"/>
    <d v="2018-02-13T00:00:00"/>
    <x v="2"/>
    <s v="B"/>
    <s v="LMZSDP 20180418"/>
    <n v="40"/>
    <n v="3418.5"/>
    <d v="2018-04-18T00:00:00"/>
    <s v="LAWRENCE LU"/>
    <m/>
    <n v="3228"/>
    <n v="-533.97"/>
    <n v="-190500"/>
    <s v="LMZSDP"/>
    <s v="ZS"/>
    <n v="25"/>
    <n v="1000"/>
    <n v="3418500"/>
    <d v="2018-03-09T00:00:00"/>
    <n v="0.1095890410958904"/>
    <n v="0"/>
    <n v="5"/>
    <n v="0.1"/>
    <n v="341850"/>
    <n v="-190500"/>
    <n v="0"/>
    <n v="374630.13698630134"/>
  </r>
  <r>
    <s v="Forward"/>
    <s v="COMMDTY7-m85245"/>
    <d v="2018-01-19T00:00:00"/>
    <x v="2"/>
    <s v="S"/>
    <s v="LMAHDP 20180419"/>
    <n v="24"/>
    <n v="2236"/>
    <d v="2018-04-19T00:00:00"/>
    <s v="LAWRENCE LU"/>
    <m/>
    <n v="2096.46"/>
    <n v="-209.56"/>
    <n v="83723.999999999971"/>
    <s v="LMAHDP"/>
    <s v="AH"/>
    <n v="25"/>
    <n v="600"/>
    <n v="1341600"/>
    <d v="2018-03-09T00:00:00"/>
    <n v="0.11232876712328767"/>
    <n v="0"/>
    <n v="5"/>
    <n v="0.1"/>
    <n v="134160"/>
    <n v="83723.999999999971"/>
    <n v="83723.999999999971"/>
    <n v="150700.27397260274"/>
  </r>
  <r>
    <s v="Forward"/>
    <s v="COMMDTY6-m85302"/>
    <d v="2018-01-22T00:00:00"/>
    <x v="2"/>
    <s v="B"/>
    <s v="LMCADP 20180423"/>
    <n v="13"/>
    <n v="7070.5"/>
    <d v="2018-04-23T00:00:00"/>
    <s v="LAWRENCE LU"/>
    <m/>
    <n v="6813.98"/>
    <n v="0"/>
    <n v="-83369.000000000146"/>
    <s v="LMCADP"/>
    <s v="CA"/>
    <n v="25"/>
    <n v="325"/>
    <n v="2297912.5"/>
    <d v="2018-03-09T00:00:00"/>
    <n v="0.12328767123287671"/>
    <n v="0"/>
    <n v="5"/>
    <n v="0.1"/>
    <n v="229791.25"/>
    <n v="-83369.000000000146"/>
    <n v="0"/>
    <n v="283304.28082191781"/>
  </r>
  <r>
    <s v="Forward"/>
    <s v="COMMDTY6-m85313"/>
    <d v="2018-01-22T00:00:00"/>
    <x v="2"/>
    <s v="S"/>
    <s v="LMCADP 20180423"/>
    <n v="13"/>
    <n v="7070.5"/>
    <d v="2018-04-23T00:00:00"/>
    <s v="LAWRENCE LU"/>
    <m/>
    <n v="6813.98"/>
    <n v="0"/>
    <n v="83369.000000000146"/>
    <s v="LMCADP"/>
    <s v="CA"/>
    <n v="25"/>
    <n v="325"/>
    <n v="2297912.5"/>
    <d v="2018-03-09T00:00:00"/>
    <n v="0.12328767123287671"/>
    <n v="0"/>
    <n v="5"/>
    <n v="0.1"/>
    <n v="229791.25"/>
    <n v="83369.000000000146"/>
    <n v="83369.000000000146"/>
    <n v="283304.28082191781"/>
  </r>
  <r>
    <s v="Forward"/>
    <s v="COMMDTY6-m85378"/>
    <d v="2018-01-24T00:00:00"/>
    <x v="2"/>
    <s v="B"/>
    <s v="LMCADP 20180424"/>
    <n v="2"/>
    <n v="6951"/>
    <d v="2018-04-24T00:00:00"/>
    <s v="LAWRENCE LU"/>
    <m/>
    <n v="6814.66"/>
    <n v="0"/>
    <n v="-6817.0000000000073"/>
    <s v="LMCADP"/>
    <s v="CA"/>
    <n v="25"/>
    <n v="50"/>
    <n v="347550"/>
    <d v="2018-03-09T00:00:00"/>
    <n v="0.12602739726027398"/>
    <n v="0"/>
    <n v="5"/>
    <n v="0.1"/>
    <n v="34755"/>
    <n v="-6817.0000000000073"/>
    <n v="0"/>
    <n v="43800.821917808222"/>
  </r>
  <r>
    <s v="Forward"/>
    <s v="COMMDTY6-m85379"/>
    <d v="2018-01-24T00:00:00"/>
    <x v="2"/>
    <s v="S"/>
    <s v="LMCADP 20180424"/>
    <n v="2"/>
    <n v="6951"/>
    <d v="2018-04-24T00:00:00"/>
    <s v="LAWRENCE LU"/>
    <m/>
    <n v="6814.66"/>
    <n v="0"/>
    <n v="6817.0000000000073"/>
    <s v="LMCADP"/>
    <s v="CA"/>
    <n v="25"/>
    <n v="50"/>
    <n v="347550"/>
    <d v="2018-03-09T00:00:00"/>
    <n v="0.12602739726027398"/>
    <n v="0"/>
    <n v="5"/>
    <n v="0.1"/>
    <n v="34755"/>
    <n v="6817.0000000000073"/>
    <n v="6817.0000000000073"/>
    <n v="43800.821917808222"/>
  </r>
  <r>
    <s v="Forward"/>
    <s v="COMMDTY6-m85381"/>
    <d v="2018-01-24T00:00:00"/>
    <x v="2"/>
    <s v="B"/>
    <s v="LMCADP 20180424"/>
    <n v="2"/>
    <n v="6946.5"/>
    <d v="2018-04-24T00:00:00"/>
    <s v="LAWRENCE LU"/>
    <m/>
    <n v="6814.66"/>
    <n v="0"/>
    <n v="-6592.0000000000073"/>
    <s v="LMCADP"/>
    <s v="CA"/>
    <n v="25"/>
    <n v="50"/>
    <n v="347325"/>
    <d v="2018-03-09T00:00:00"/>
    <n v="0.12602739726027398"/>
    <n v="0"/>
    <n v="5"/>
    <n v="0.1"/>
    <n v="34732.5"/>
    <n v="-6592.0000000000073"/>
    <n v="0"/>
    <n v="43772.465753424658"/>
  </r>
  <r>
    <s v="Forward"/>
    <s v="COMMDTY6-m85382"/>
    <d v="2018-01-24T00:00:00"/>
    <x v="2"/>
    <s v="S"/>
    <s v="LMCADP 20180424"/>
    <n v="2"/>
    <n v="6946.5"/>
    <d v="2018-04-24T00:00:00"/>
    <s v="LAWRENCE LU"/>
    <m/>
    <n v="6814.66"/>
    <n v="0"/>
    <n v="6592.0000000000073"/>
    <s v="LMCADP"/>
    <s v="CA"/>
    <n v="25"/>
    <n v="50"/>
    <n v="347325"/>
    <d v="2018-03-09T00:00:00"/>
    <n v="0.12602739726027398"/>
    <n v="0"/>
    <n v="5"/>
    <n v="0.1"/>
    <n v="34732.5"/>
    <n v="6592.0000000000073"/>
    <n v="6592.0000000000073"/>
    <n v="43772.465753424658"/>
  </r>
  <r>
    <s v="Forward"/>
    <s v="COMMDTY6-m85398"/>
    <d v="2018-01-24T00:00:00"/>
    <x v="2"/>
    <s v="B"/>
    <s v="LMCADP 20180424"/>
    <n v="4"/>
    <n v="7073.125"/>
    <d v="2018-04-24T00:00:00"/>
    <s v="LAWRENCE LU"/>
    <m/>
    <n v="6814.66"/>
    <n v="0"/>
    <n v="-25846.500000000015"/>
    <s v="LMCADP"/>
    <s v="CA"/>
    <n v="25"/>
    <n v="100"/>
    <n v="707312.5"/>
    <d v="2018-03-09T00:00:00"/>
    <n v="0.12602739726027398"/>
    <n v="0"/>
    <n v="5"/>
    <n v="0.1"/>
    <n v="70731.25"/>
    <n v="-25846.500000000015"/>
    <n v="0"/>
    <n v="89140.753424657538"/>
  </r>
  <r>
    <s v="Forward"/>
    <s v="COMMDTY6-m85399"/>
    <d v="2018-01-24T00:00:00"/>
    <x v="2"/>
    <s v="S"/>
    <s v="LMCADP 20180424"/>
    <n v="2"/>
    <n v="7073.125"/>
    <d v="2018-04-24T00:00:00"/>
    <s v="LAWRENCE LU"/>
    <m/>
    <n v="6814.66"/>
    <n v="0"/>
    <n v="12923.250000000007"/>
    <s v="LMCADP"/>
    <s v="CA"/>
    <n v="25"/>
    <n v="50"/>
    <n v="353656.25"/>
    <d v="2018-03-09T00:00:00"/>
    <n v="0.12602739726027398"/>
    <n v="0"/>
    <n v="5"/>
    <n v="0.1"/>
    <n v="35365.625"/>
    <n v="12923.250000000007"/>
    <n v="12923.250000000007"/>
    <n v="44570.376712328769"/>
  </r>
  <r>
    <s v="Forward"/>
    <s v="COMMDTY6-m85401"/>
    <d v="2018-01-24T00:00:00"/>
    <x v="2"/>
    <s v="S"/>
    <s v="LMCADP 20180424"/>
    <n v="2"/>
    <n v="7073.125"/>
    <d v="2018-04-24T00:00:00"/>
    <s v="LAWRENCE LU"/>
    <m/>
    <n v="6814.66"/>
    <n v="0"/>
    <n v="12923.250000000007"/>
    <s v="LMCADP"/>
    <s v="CA"/>
    <n v="25"/>
    <n v="50"/>
    <n v="353656.25"/>
    <d v="2018-03-09T00:00:00"/>
    <n v="0.12602739726027398"/>
    <n v="0"/>
    <n v="5"/>
    <n v="0.1"/>
    <n v="35365.625"/>
    <n v="12923.250000000007"/>
    <n v="12923.250000000007"/>
    <n v="44570.376712328769"/>
  </r>
  <r>
    <s v="Forward"/>
    <s v="COMMDTY6-m85413"/>
    <d v="2018-01-25T00:00:00"/>
    <x v="2"/>
    <s v="S"/>
    <s v="LMCADP 20180425"/>
    <n v="8"/>
    <n v="7145.5"/>
    <d v="2018-04-25T00:00:00"/>
    <s v="LAWRENCE LU"/>
    <m/>
    <n v="6815.34"/>
    <n v="-223.23"/>
    <n v="66031.999999999971"/>
    <s v="LMCADP"/>
    <s v="CA"/>
    <n v="25"/>
    <n v="200"/>
    <n v="1429100"/>
    <d v="2018-03-09T00:00:00"/>
    <n v="0.12876712328767123"/>
    <n v="0"/>
    <n v="5"/>
    <n v="0.1"/>
    <n v="142910"/>
    <n v="66031.999999999971"/>
    <n v="66031.999999999971"/>
    <n v="184021.09589041094"/>
  </r>
  <r>
    <s v="Forward"/>
    <s v="COMMDTY6-m85430"/>
    <d v="2018-01-25T00:00:00"/>
    <x v="2"/>
    <s v="B"/>
    <s v="LMCADP 20180425"/>
    <n v="8"/>
    <n v="7151"/>
    <d v="2018-04-25T00:00:00"/>
    <s v="LAWRENCE LU"/>
    <m/>
    <n v="6815.34"/>
    <n v="-223.38000000000002"/>
    <n v="-67131.999999999971"/>
    <s v="LMCADP"/>
    <s v="CA"/>
    <n v="25"/>
    <n v="200"/>
    <n v="1430200"/>
    <d v="2018-03-09T00:00:00"/>
    <n v="0.12876712328767123"/>
    <n v="0"/>
    <n v="5"/>
    <n v="0.1"/>
    <n v="143020"/>
    <n v="-67131.999999999971"/>
    <n v="0"/>
    <n v="184162.73972602739"/>
  </r>
  <r>
    <s v="Forward"/>
    <s v="COMMDTY6-m85431"/>
    <d v="2018-01-25T00:00:00"/>
    <x v="2"/>
    <s v="S"/>
    <s v="LMCADP 20180425"/>
    <n v="8"/>
    <n v="7151"/>
    <d v="2018-04-25T00:00:00"/>
    <s v="LAWRENCE LU"/>
    <m/>
    <n v="6815.34"/>
    <n v="0"/>
    <n v="67131.999999999971"/>
    <s v="LMCADP"/>
    <s v="CA"/>
    <n v="25"/>
    <n v="200"/>
    <n v="1430200"/>
    <d v="2018-03-09T00:00:00"/>
    <n v="0.12876712328767123"/>
    <n v="0"/>
    <n v="5"/>
    <n v="0.1"/>
    <n v="143020"/>
    <n v="67131.999999999971"/>
    <n v="67131.999999999971"/>
    <n v="184162.73972602739"/>
  </r>
  <r>
    <s v="Forward"/>
    <s v="COMMDTY6-m85453"/>
    <d v="2018-01-26T00:00:00"/>
    <x v="2"/>
    <s v="B"/>
    <s v="LMSNDP 20180426"/>
    <n v="1"/>
    <n v="21640"/>
    <d v="2018-04-26T00:00:00"/>
    <s v="LAWRENCE LU"/>
    <m/>
    <n v="21579.11"/>
    <n v="0"/>
    <n v="-304.44999999999709"/>
    <s v="LMSNDP"/>
    <s v="SN"/>
    <n v="5"/>
    <n v="5"/>
    <n v="108200"/>
    <d v="2018-03-09T00:00:00"/>
    <n v="0.13150684931506848"/>
    <n v="0"/>
    <n v="5"/>
    <n v="0.1"/>
    <n v="10820"/>
    <n v="-304.44999999999709"/>
    <n v="0"/>
    <n v="14229.04109589041"/>
  </r>
  <r>
    <s v="Forward"/>
    <s v="COMMDTY6-m85455"/>
    <d v="2018-01-26T00:00:00"/>
    <x v="2"/>
    <s v="B"/>
    <s v="LMSNDP 20180426"/>
    <n v="1"/>
    <n v="21640"/>
    <d v="2018-04-26T00:00:00"/>
    <s v="LAWRENCE LU"/>
    <m/>
    <n v="21579.11"/>
    <n v="0"/>
    <n v="-304.44999999999709"/>
    <s v="LMSNDP"/>
    <s v="SN"/>
    <n v="5"/>
    <n v="5"/>
    <n v="108200"/>
    <d v="2018-03-09T00:00:00"/>
    <n v="0.13150684931506848"/>
    <n v="0"/>
    <n v="5"/>
    <n v="0.1"/>
    <n v="10820"/>
    <n v="-304.44999999999709"/>
    <n v="0"/>
    <n v="14229.04109589041"/>
  </r>
  <r>
    <s v="Forward"/>
    <s v="COMMDTY6-m85442"/>
    <d v="2018-01-26T00:00:00"/>
    <x v="2"/>
    <s v="S"/>
    <s v="LMSNDP 20180426"/>
    <n v="2"/>
    <n v="21640"/>
    <d v="2018-04-26T00:00:00"/>
    <s v="LAWRENCE LU"/>
    <m/>
    <n v="21579.11"/>
    <n v="0"/>
    <n v="608.89999999999418"/>
    <s v="LMSNDP"/>
    <s v="SN"/>
    <n v="5"/>
    <n v="10"/>
    <n v="216400"/>
    <d v="2018-03-09T00:00:00"/>
    <n v="0.13150684931506848"/>
    <n v="0"/>
    <n v="5"/>
    <n v="0.1"/>
    <n v="21640"/>
    <n v="608.89999999999418"/>
    <n v="608.89999999999418"/>
    <n v="28458.082191780821"/>
  </r>
  <r>
    <s v="Forward"/>
    <s v="COMMDTY6-m85475"/>
    <d v="2018-01-26T00:00:00"/>
    <x v="2"/>
    <s v="S"/>
    <s v="LMSNDP 20180426"/>
    <n v="2"/>
    <n v="21640"/>
    <d v="2018-04-26T00:00:00"/>
    <s v="LAWRENCE LU"/>
    <m/>
    <n v="21579.11"/>
    <n v="-33.799999999999997"/>
    <n v="608.89999999999418"/>
    <s v="LMSNDP"/>
    <s v="SN"/>
    <n v="5"/>
    <n v="10"/>
    <n v="216400"/>
    <d v="2018-03-09T00:00:00"/>
    <n v="0.13150684931506848"/>
    <n v="0"/>
    <n v="5"/>
    <n v="0.1"/>
    <n v="21640"/>
    <n v="608.89999999999418"/>
    <n v="608.89999999999418"/>
    <n v="28458.082191780821"/>
  </r>
  <r>
    <s v="Forward"/>
    <s v="COMMDTY6-m85476"/>
    <d v="2018-01-26T00:00:00"/>
    <x v="2"/>
    <s v="B"/>
    <s v="LMSNDP 20180426"/>
    <n v="2"/>
    <n v="21680"/>
    <d v="2018-04-26T00:00:00"/>
    <s v="LAWRENCE LU"/>
    <m/>
    <n v="21579.11"/>
    <n v="-33.86"/>
    <n v="-1008.8999999999942"/>
    <s v="LMSNDP"/>
    <s v="SN"/>
    <n v="5"/>
    <n v="10"/>
    <n v="216800"/>
    <d v="2018-03-09T00:00:00"/>
    <n v="0.13150684931506848"/>
    <n v="0"/>
    <n v="5"/>
    <n v="0.1"/>
    <n v="21680"/>
    <n v="-1008.8999999999942"/>
    <n v="0"/>
    <n v="28510.684931506847"/>
  </r>
  <r>
    <s v="Forward"/>
    <s v="COMMDTY6-m85529"/>
    <d v="2018-01-29T00:00:00"/>
    <x v="2"/>
    <s v="S"/>
    <s v="LMCADP 20180430"/>
    <n v="20"/>
    <n v="7140"/>
    <d v="2018-04-30T00:00:00"/>
    <s v="LAWRENCE LU"/>
    <m/>
    <n v="6818.75"/>
    <n v="0"/>
    <n v="160625"/>
    <s v="LMCADP"/>
    <s v="CA"/>
    <n v="25"/>
    <n v="500"/>
    <n v="3570000"/>
    <d v="2018-03-09T00:00:00"/>
    <n v="0.14246575342465753"/>
    <n v="0"/>
    <n v="5"/>
    <n v="0.1"/>
    <n v="357000"/>
    <n v="160625"/>
    <n v="160625"/>
    <n v="508602.73972602742"/>
  </r>
  <r>
    <s v="Forward"/>
    <s v="COMMDTY6-m85530"/>
    <d v="2018-01-29T00:00:00"/>
    <x v="2"/>
    <s v="B"/>
    <s v="LMCADP 20180430"/>
    <n v="20"/>
    <n v="7140"/>
    <d v="2018-04-30T00:00:00"/>
    <s v="LAWRENCE LU"/>
    <m/>
    <n v="6818.75"/>
    <n v="0"/>
    <n v="-160625"/>
    <s v="LMCADP"/>
    <s v="CA"/>
    <n v="25"/>
    <n v="500"/>
    <n v="3570000"/>
    <d v="2018-03-09T00:00:00"/>
    <n v="0.14246575342465753"/>
    <n v="0"/>
    <n v="5"/>
    <n v="0.1"/>
    <n v="357000"/>
    <n v="-160625"/>
    <n v="0"/>
    <n v="508602.73972602742"/>
  </r>
  <r>
    <s v="Forward"/>
    <s v="COMMDTY6-m85535"/>
    <d v="2018-01-29T00:00:00"/>
    <x v="2"/>
    <s v="S"/>
    <s v="LMCADP 20180430"/>
    <n v="20"/>
    <n v="7106.25"/>
    <d v="2018-04-30T00:00:00"/>
    <s v="LAWRENCE LU"/>
    <m/>
    <n v="6818.75"/>
    <n v="0"/>
    <n v="143750"/>
    <s v="LMCADP"/>
    <s v="CA"/>
    <n v="25"/>
    <n v="500"/>
    <n v="3553125"/>
    <d v="2018-03-09T00:00:00"/>
    <n v="0.14246575342465753"/>
    <n v="0"/>
    <n v="5"/>
    <n v="0.1"/>
    <n v="355312.5"/>
    <n v="143750"/>
    <n v="143750"/>
    <n v="506198.63013698632"/>
  </r>
  <r>
    <s v="Forward"/>
    <s v="COMMDTY6-m85536"/>
    <d v="2018-01-29T00:00:00"/>
    <x v="2"/>
    <s v="B"/>
    <s v="LMCADP 20180430"/>
    <n v="20"/>
    <n v="7106.25"/>
    <d v="2018-04-30T00:00:00"/>
    <s v="LAWRENCE LU"/>
    <m/>
    <n v="6818.75"/>
    <n v="0"/>
    <n v="-143750"/>
    <s v="LMCADP"/>
    <s v="CA"/>
    <n v="25"/>
    <n v="500"/>
    <n v="3553125"/>
    <d v="2018-03-09T00:00:00"/>
    <n v="0.14246575342465753"/>
    <n v="0"/>
    <n v="5"/>
    <n v="0.1"/>
    <n v="355312.5"/>
    <n v="-143750"/>
    <n v="0"/>
    <n v="506198.63013698632"/>
  </r>
  <r>
    <s v="Forward"/>
    <s v="COMMDTY6-m85581"/>
    <d v="2018-01-30T00:00:00"/>
    <x v="2"/>
    <s v="S"/>
    <s v="LMCADP 20180430"/>
    <n v="2"/>
    <n v="7016.5"/>
    <d v="2018-04-30T00:00:00"/>
    <s v="LAWRENCE LU"/>
    <m/>
    <n v="6818.75"/>
    <n v="-54.8"/>
    <n v="9887.5"/>
    <s v="LMCADP"/>
    <s v="CA"/>
    <n v="25"/>
    <n v="50"/>
    <n v="350825"/>
    <d v="2018-03-09T00:00:00"/>
    <n v="0.14246575342465753"/>
    <n v="0"/>
    <n v="5"/>
    <n v="0.1"/>
    <n v="35082.5"/>
    <n v="9887.5"/>
    <n v="9887.5"/>
    <n v="49980.547945205479"/>
  </r>
  <r>
    <s v="Forward"/>
    <s v="COMMDTY6-m85616"/>
    <d v="2018-01-30T00:00:00"/>
    <x v="2"/>
    <s v="B"/>
    <s v="LMCADP 20180430"/>
    <n v="40"/>
    <n v="7094.0124999999998"/>
    <d v="2018-04-30T00:00:00"/>
    <s v="LAWRENCE LU"/>
    <m/>
    <n v="6818.75"/>
    <n v="0"/>
    <n v="-275262.49999999983"/>
    <s v="LMCADP"/>
    <s v="CA"/>
    <n v="25"/>
    <n v="1000"/>
    <n v="7094012.5"/>
    <d v="2018-03-09T00:00:00"/>
    <n v="0.14246575342465753"/>
    <n v="0"/>
    <n v="5"/>
    <n v="0.1"/>
    <n v="709401.25"/>
    <n v="-275262.49999999983"/>
    <n v="0"/>
    <n v="1010653.8356164383"/>
  </r>
  <r>
    <s v="Forward"/>
    <s v="COMMDTY6-m85617"/>
    <d v="2018-01-30T00:00:00"/>
    <x v="2"/>
    <s v="S"/>
    <s v="LMCADP 20180430"/>
    <n v="40"/>
    <n v="7094.0124999999998"/>
    <d v="2018-04-30T00:00:00"/>
    <s v="LAWRENCE LU"/>
    <m/>
    <n v="6818.75"/>
    <n v="0"/>
    <n v="275262.49999999983"/>
    <s v="LMCADP"/>
    <s v="CA"/>
    <n v="25"/>
    <n v="1000"/>
    <n v="7094012.5"/>
    <d v="2018-03-09T00:00:00"/>
    <n v="0.14246575342465753"/>
    <n v="0"/>
    <n v="5"/>
    <n v="0.1"/>
    <n v="709401.25"/>
    <n v="275262.49999999983"/>
    <n v="275262.49999999983"/>
    <n v="1010653.8356164383"/>
  </r>
  <r>
    <s v="Forward"/>
    <s v="COMMDTY6-m85846"/>
    <d v="2018-02-07T00:00:00"/>
    <x v="2"/>
    <s v="B"/>
    <s v="LMCADP 20180430"/>
    <n v="2"/>
    <n v="6953"/>
    <d v="2018-04-30T00:00:00"/>
    <s v="LAWRENCE LU"/>
    <m/>
    <n v="6818.75"/>
    <n v="-54.3"/>
    <n v="-6712.5"/>
    <s v="LMCADP"/>
    <s v="CA"/>
    <n v="25"/>
    <n v="50"/>
    <n v="347650"/>
    <d v="2018-03-09T00:00:00"/>
    <n v="0.14246575342465753"/>
    <n v="0"/>
    <n v="5"/>
    <n v="0.1"/>
    <n v="34765"/>
    <n v="-6712.5"/>
    <n v="0"/>
    <n v="49528.219178082189"/>
  </r>
  <r>
    <s v="Forward"/>
    <s v="COMMDTY6-m85582"/>
    <d v="2018-01-30T00:00:00"/>
    <x v="2"/>
    <s v="S"/>
    <s v="LMNIDP 20180430"/>
    <n v="2"/>
    <n v="13545"/>
    <d v="2018-04-30T00:00:00"/>
    <s v="LAWRENCE LU"/>
    <m/>
    <n v="13246.5"/>
    <n v="-25.38"/>
    <n v="3582"/>
    <s v="LMNIDP"/>
    <s v="NI"/>
    <n v="6"/>
    <n v="12"/>
    <n v="162540"/>
    <d v="2018-03-09T00:00:00"/>
    <n v="0.14246575342465753"/>
    <n v="0"/>
    <n v="5"/>
    <n v="0.1"/>
    <n v="16254"/>
    <n v="3582"/>
    <n v="3582"/>
    <n v="23156.383561643834"/>
  </r>
  <r>
    <s v="Forward"/>
    <s v="COMMDTY6-m86145"/>
    <d v="2018-02-19T00:00:00"/>
    <x v="2"/>
    <s v="B"/>
    <s v="LMNIDP 20180430"/>
    <n v="2"/>
    <n v="14175"/>
    <d v="2018-04-30T00:00:00"/>
    <s v="LAWRENCE LU"/>
    <m/>
    <n v="13246.5"/>
    <n v="-26.57"/>
    <n v="-11142"/>
    <s v="LMNIDP"/>
    <s v="NI"/>
    <n v="6"/>
    <n v="12"/>
    <n v="170100"/>
    <d v="2018-03-09T00:00:00"/>
    <n v="0.14246575342465753"/>
    <n v="0"/>
    <n v="5"/>
    <n v="0.1"/>
    <n v="17010"/>
    <n v="-11142"/>
    <n v="0"/>
    <n v="24233.424657534248"/>
  </r>
  <r>
    <s v="Forward"/>
    <s v="COMMDTY6-m85593"/>
    <d v="2018-01-30T00:00:00"/>
    <x v="2"/>
    <s v="S"/>
    <s v="LMSNDP 20180430"/>
    <n v="2"/>
    <n v="21820"/>
    <d v="2018-04-30T00:00:00"/>
    <s v="LAWRENCE LU"/>
    <m/>
    <n v="21576.47"/>
    <n v="-34.08"/>
    <n v="2435.2999999999884"/>
    <s v="LMSNDP"/>
    <s v="SN"/>
    <n v="5"/>
    <n v="10"/>
    <n v="218200"/>
    <d v="2018-03-09T00:00:00"/>
    <n v="0.14246575342465753"/>
    <n v="0"/>
    <n v="5"/>
    <n v="0.1"/>
    <n v="21820"/>
    <n v="2435.2999999999884"/>
    <n v="2435.2999999999884"/>
    <n v="31086.027397260274"/>
  </r>
  <r>
    <s v="Forward"/>
    <s v="COMMDTY6-m86148"/>
    <d v="2018-02-19T00:00:00"/>
    <x v="2"/>
    <s v="B"/>
    <s v="LMSNDP 20180430"/>
    <n v="1"/>
    <n v="21670"/>
    <d v="2018-04-30T00:00:00"/>
    <s v="LAWRENCE LU"/>
    <m/>
    <n v="21576.47"/>
    <n v="-16.920000000000002"/>
    <n v="-467.64999999999418"/>
    <s v="LMSNDP"/>
    <s v="SN"/>
    <n v="5"/>
    <n v="5"/>
    <n v="108350"/>
    <d v="2018-03-09T00:00:00"/>
    <n v="0.14246575342465753"/>
    <n v="0"/>
    <n v="5"/>
    <n v="0.1"/>
    <n v="10835"/>
    <n v="-467.64999999999418"/>
    <n v="0"/>
    <n v="15436.164383561643"/>
  </r>
  <r>
    <s v="Forward"/>
    <s v="COMMDTY6-m86147"/>
    <d v="2018-02-19T00:00:00"/>
    <x v="2"/>
    <s v="B"/>
    <s v="LMSNDP 20180430"/>
    <n v="1"/>
    <n v="21640"/>
    <d v="2018-04-30T00:00:00"/>
    <s v="LAWRENCE LU"/>
    <m/>
    <n v="21576.47"/>
    <n v="-16.899999999999999"/>
    <n v="-317.64999999999418"/>
    <s v="LMSNDP"/>
    <s v="SN"/>
    <n v="5"/>
    <n v="5"/>
    <n v="108200"/>
    <d v="2018-03-09T00:00:00"/>
    <n v="0.14246575342465753"/>
    <n v="0"/>
    <n v="5"/>
    <n v="0.1"/>
    <n v="10820"/>
    <n v="-317.64999999999418"/>
    <n v="0"/>
    <n v="15414.794520547945"/>
  </r>
  <r>
    <s v="Forward"/>
    <s v="COMMDTY6-m85682"/>
    <d v="2018-02-02T00:00:00"/>
    <x v="2"/>
    <s v="S"/>
    <s v="LMCADP 20180502"/>
    <n v="5"/>
    <n v="7180"/>
    <d v="2018-05-02T00:00:00"/>
    <s v="LAWRENCE LU"/>
    <m/>
    <n v="6820.19"/>
    <n v="-140.19"/>
    <n v="44976.250000000051"/>
    <s v="LMCADP"/>
    <s v="CA"/>
    <n v="25"/>
    <n v="125"/>
    <n v="897500"/>
    <d v="2018-03-09T00:00:00"/>
    <n v="0.14794520547945206"/>
    <n v="0"/>
    <n v="5"/>
    <n v="0.1"/>
    <n v="89750"/>
    <n v="44976.250000000051"/>
    <n v="44976.250000000051"/>
    <n v="132780.82191780821"/>
  </r>
  <r>
    <s v="Forward"/>
    <s v="COMMDTY6-m85695"/>
    <d v="2018-02-02T00:00:00"/>
    <x v="2"/>
    <s v="S"/>
    <s v="LMCADP 20180502"/>
    <n v="10"/>
    <n v="7130"/>
    <d v="2018-05-02T00:00:00"/>
    <s v="LAWRENCE LU"/>
    <m/>
    <n v="6820.19"/>
    <n v="-278.43"/>
    <n v="77452.500000000102"/>
    <s v="LMCADP"/>
    <s v="CA"/>
    <n v="25"/>
    <n v="250"/>
    <n v="1782500"/>
    <d v="2018-03-09T00:00:00"/>
    <n v="0.14794520547945206"/>
    <n v="0"/>
    <n v="5"/>
    <n v="0.1"/>
    <n v="178250"/>
    <n v="77452.500000000102"/>
    <n v="77452.500000000102"/>
    <n v="263712.32876712328"/>
  </r>
  <r>
    <s v="Forward"/>
    <s v="COMMDTY6-m86363"/>
    <d v="2018-02-28T00:00:00"/>
    <x v="2"/>
    <s v="S"/>
    <s v="LMCADP 20180502"/>
    <n v="2"/>
    <n v="6981.75"/>
    <d v="2018-05-02T00:00:00"/>
    <s v="LAWRENCE LU"/>
    <m/>
    <n v="6820.19"/>
    <n v="-54.53"/>
    <n v="8078.00000000002"/>
    <s v="LMCADP"/>
    <s v="CA"/>
    <n v="25"/>
    <n v="50"/>
    <n v="349087.5"/>
    <d v="2018-03-09T00:00:00"/>
    <n v="0.14794520547945206"/>
    <n v="0"/>
    <n v="5"/>
    <n v="0.1"/>
    <n v="34908.75"/>
    <n v="8078.00000000002"/>
    <n v="8078.00000000002"/>
    <n v="51645.821917808222"/>
  </r>
  <r>
    <s v="Forward"/>
    <s v="COMMDTY6-m85773"/>
    <d v="2018-02-05T00:00:00"/>
    <x v="2"/>
    <s v="S"/>
    <s v="LMCADP 20180504"/>
    <n v="12"/>
    <n v="7070"/>
    <d v="2018-05-04T00:00:00"/>
    <s v="LAWRENCE LU"/>
    <m/>
    <n v="6821.63"/>
    <n v="-331.31"/>
    <n v="74510.999999999971"/>
    <s v="LMCADP"/>
    <s v="CA"/>
    <n v="25"/>
    <n v="300"/>
    <n v="2121000"/>
    <d v="2018-03-09T00:00:00"/>
    <n v="0.15342465753424658"/>
    <n v="0"/>
    <n v="5"/>
    <n v="0.1"/>
    <n v="212100"/>
    <n v="74510.999999999971"/>
    <n v="74510.999999999971"/>
    <n v="325413.69863013702"/>
  </r>
  <r>
    <s v="Forward"/>
    <s v="COMMDTY6-m85760"/>
    <d v="2018-02-05T00:00:00"/>
    <x v="2"/>
    <s v="S"/>
    <s v="LMCADP 20180504"/>
    <n v="10"/>
    <n v="7160"/>
    <d v="2018-05-04T00:00:00"/>
    <s v="LAWRENCE LU"/>
    <m/>
    <n v="6821.63"/>
    <n v="-279.60000000000002"/>
    <n v="84592.499999999971"/>
    <s v="LMCADP"/>
    <s v="CA"/>
    <n v="25"/>
    <n v="250"/>
    <n v="1790000"/>
    <d v="2018-03-09T00:00:00"/>
    <n v="0.15342465753424658"/>
    <n v="0"/>
    <n v="5"/>
    <n v="0.1"/>
    <n v="179000"/>
    <n v="84592.499999999971"/>
    <n v="84592.499999999971"/>
    <n v="274630.1369863014"/>
  </r>
  <r>
    <s v="Forward"/>
    <s v="COMMDTY6-m85844"/>
    <d v="2018-02-07T00:00:00"/>
    <x v="2"/>
    <s v="B"/>
    <s v="LMCADP 20180508"/>
    <n v="2"/>
    <n v="6956"/>
    <d v="2018-05-08T00:00:00"/>
    <s v="LAWRENCE LU"/>
    <m/>
    <n v="6824.5"/>
    <n v="0"/>
    <n v="-6575"/>
    <s v="LMCADP"/>
    <s v="CA"/>
    <n v="25"/>
    <n v="50"/>
    <n v="347800"/>
    <d v="2018-03-09T00:00:00"/>
    <n v="0.16438356164383561"/>
    <n v="0"/>
    <n v="5"/>
    <n v="0.1"/>
    <n v="34780"/>
    <n v="-6575"/>
    <n v="0"/>
    <n v="57172.602739726026"/>
  </r>
  <r>
    <s v="Forward"/>
    <s v="COMMDTY6-m85845"/>
    <d v="2018-02-07T00:00:00"/>
    <x v="2"/>
    <s v="S"/>
    <s v="LMCADP 20180508"/>
    <n v="2"/>
    <n v="6956"/>
    <d v="2018-05-08T00:00:00"/>
    <s v="LAWRENCE LU"/>
    <m/>
    <n v="6824.5"/>
    <n v="0"/>
    <n v="6575"/>
    <s v="LMCADP"/>
    <s v="CA"/>
    <n v="25"/>
    <n v="50"/>
    <n v="347800"/>
    <d v="2018-03-09T00:00:00"/>
    <n v="0.16438356164383561"/>
    <n v="0"/>
    <n v="5"/>
    <n v="0.1"/>
    <n v="34780"/>
    <n v="6575"/>
    <n v="6575"/>
    <n v="57172.602739726026"/>
  </r>
  <r>
    <s v="Forward"/>
    <s v="COMMDTY6-m85885"/>
    <d v="2018-02-07T00:00:00"/>
    <x v="2"/>
    <s v="B"/>
    <s v="LMCADP 20180508"/>
    <n v="20"/>
    <n v="7141"/>
    <d v="2018-05-08T00:00:00"/>
    <s v="LAWRENCE LU"/>
    <m/>
    <n v="6824.5"/>
    <n v="-557.71"/>
    <n v="-158250"/>
    <s v="LMCADP"/>
    <s v="CA"/>
    <n v="25"/>
    <n v="500"/>
    <n v="3570500"/>
    <d v="2018-03-09T00:00:00"/>
    <n v="0.16438356164383561"/>
    <n v="0"/>
    <n v="5"/>
    <n v="0.1"/>
    <n v="357050"/>
    <n v="-158250"/>
    <n v="0"/>
    <n v="586931.50684931502"/>
  </r>
  <r>
    <s v="Forward"/>
    <s v="COMMDTY6-m85886"/>
    <d v="2018-02-07T00:00:00"/>
    <x v="2"/>
    <s v="S"/>
    <s v="LMCADP 20180508"/>
    <n v="14"/>
    <n v="7031"/>
    <d v="2018-05-08T00:00:00"/>
    <s v="LAWRENCE LU"/>
    <m/>
    <n v="6824.5"/>
    <n v="-384.39"/>
    <n v="72275"/>
    <s v="LMCADP"/>
    <s v="CA"/>
    <n v="25"/>
    <n v="350"/>
    <n v="2460850"/>
    <d v="2018-03-09T00:00:00"/>
    <n v="0.16438356164383561"/>
    <n v="0"/>
    <n v="5"/>
    <n v="0.1"/>
    <n v="246085"/>
    <n v="72275"/>
    <n v="72275"/>
    <n v="404523.28767123283"/>
  </r>
  <r>
    <s v="Forward"/>
    <s v="COMMDTY6-m85887"/>
    <d v="2018-02-07T00:00:00"/>
    <x v="2"/>
    <s v="S"/>
    <s v="LMCADP 20180508"/>
    <n v="6"/>
    <n v="7057"/>
    <d v="2018-05-08T00:00:00"/>
    <s v="LAWRENCE LU"/>
    <m/>
    <n v="6824.5"/>
    <n v="-165.35"/>
    <n v="34875"/>
    <s v="LMCADP"/>
    <s v="CA"/>
    <n v="25"/>
    <n v="150"/>
    <n v="1058550"/>
    <d v="2018-03-09T00:00:00"/>
    <n v="0.16438356164383561"/>
    <n v="0"/>
    <n v="5"/>
    <n v="0.1"/>
    <n v="105855"/>
    <n v="34875"/>
    <n v="34875"/>
    <n v="174008.21917808219"/>
  </r>
  <r>
    <s v="Forward"/>
    <s v="COMMDTY6-m86154"/>
    <d v="2018-02-19T00:00:00"/>
    <x v="2"/>
    <s v="S"/>
    <s v="LMCADP 20180508"/>
    <n v="18"/>
    <n v="7177.5"/>
    <d v="2018-05-08T00:00:00"/>
    <s v="LAWRENCE LU"/>
    <m/>
    <n v="6824.5"/>
    <n v="-504.51"/>
    <n v="158850"/>
    <s v="LMCADP"/>
    <s v="CA"/>
    <n v="25"/>
    <n v="450"/>
    <n v="3229875"/>
    <d v="2018-03-09T00:00:00"/>
    <n v="0.16438356164383561"/>
    <n v="0"/>
    <n v="5"/>
    <n v="0.1"/>
    <n v="322987.5"/>
    <n v="158850"/>
    <n v="158850"/>
    <n v="530938.35616438359"/>
  </r>
  <r>
    <s v="Forward"/>
    <s v="COMMDTY6-m85767"/>
    <d v="2018-02-06T00:00:00"/>
    <x v="2"/>
    <s v="S"/>
    <s v="LMZSDP 20180508"/>
    <n v="24"/>
    <n v="3485"/>
    <d v="2018-05-08T00:00:00"/>
    <s v="LAWRENCE LU"/>
    <m/>
    <n v="3228.7"/>
    <n v="-326.63"/>
    <n v="153780.00000000012"/>
    <s v="LMZSDP"/>
    <s v="ZS"/>
    <n v="25"/>
    <n v="600"/>
    <n v="2091000"/>
    <d v="2018-03-09T00:00:00"/>
    <n v="0.16438356164383561"/>
    <n v="0"/>
    <n v="5"/>
    <n v="0.1"/>
    <n v="209100"/>
    <n v="153780.00000000012"/>
    <n v="153780.00000000012"/>
    <n v="343726.02739726024"/>
  </r>
  <r>
    <s v="Forward"/>
    <s v="COMMDTY6-m85767"/>
    <d v="2018-02-06T00:00:00"/>
    <x v="2"/>
    <s v="S"/>
    <s v="LMZSDP 20180508"/>
    <n v="22"/>
    <n v="3486"/>
    <d v="2018-05-08T00:00:00"/>
    <s v="LAWRENCE LU"/>
    <m/>
    <n v="3228.7"/>
    <n v="-299.45999999999998"/>
    <n v="141515.00000000009"/>
    <s v="LMZSDP"/>
    <s v="ZS"/>
    <n v="25"/>
    <n v="550"/>
    <n v="1917300"/>
    <d v="2018-03-09T00:00:00"/>
    <n v="0.16438356164383561"/>
    <n v="0"/>
    <n v="5"/>
    <n v="0.1"/>
    <n v="191730"/>
    <n v="141515.00000000009"/>
    <n v="141515.00000000009"/>
    <n v="315172.60273972602"/>
  </r>
  <r>
    <s v="Forward"/>
    <s v="COMMDTY6-m85889"/>
    <d v="2018-02-08T00:00:00"/>
    <x v="2"/>
    <s v="B"/>
    <s v="LMZSDP 20180508"/>
    <n v="2"/>
    <n v="3423"/>
    <d v="2018-05-08T00:00:00"/>
    <s v="LAWRENCE LU"/>
    <m/>
    <n v="3228.7"/>
    <n v="-26.73"/>
    <n v="-9715.0000000000091"/>
    <s v="LMZSDP"/>
    <s v="ZS"/>
    <n v="25"/>
    <n v="50"/>
    <n v="171150"/>
    <d v="2018-03-09T00:00:00"/>
    <n v="0.16438356164383561"/>
    <n v="0"/>
    <n v="5"/>
    <n v="0.1"/>
    <n v="17115"/>
    <n v="-9715.0000000000091"/>
    <n v="0"/>
    <n v="28134.246575342466"/>
  </r>
  <r>
    <s v="Forward"/>
    <s v="COMMDTY6-m85889"/>
    <d v="2018-02-08T00:00:00"/>
    <x v="2"/>
    <s v="B"/>
    <s v="LMZSDP 20180508"/>
    <n v="1"/>
    <n v="3424.5"/>
    <d v="2018-05-08T00:00:00"/>
    <s v="LAWRENCE LU"/>
    <m/>
    <n v="3228.7"/>
    <n v="-13.37"/>
    <n v="-4895.0000000000045"/>
    <s v="LMZSDP"/>
    <s v="ZS"/>
    <n v="25"/>
    <n v="25"/>
    <n v="85612.5"/>
    <d v="2018-03-09T00:00:00"/>
    <n v="0.16438356164383561"/>
    <n v="0"/>
    <n v="5"/>
    <n v="0.1"/>
    <n v="8561.25"/>
    <n v="-4895.0000000000045"/>
    <n v="0"/>
    <n v="14073.287671232876"/>
  </r>
  <r>
    <s v="Forward"/>
    <s v="COMMDTY6-m85889"/>
    <d v="2018-02-08T00:00:00"/>
    <x v="2"/>
    <s v="B"/>
    <s v="LMZSDP 20180508"/>
    <n v="33"/>
    <n v="3425"/>
    <d v="2018-05-08T00:00:00"/>
    <s v="LAWRENCE LU"/>
    <m/>
    <n v="3228.7"/>
    <n v="-441.33"/>
    <n v="-161947.50000000015"/>
    <s v="LMZSDP"/>
    <s v="ZS"/>
    <n v="25"/>
    <n v="825"/>
    <n v="2825625"/>
    <d v="2018-03-09T00:00:00"/>
    <n v="0.16438356164383561"/>
    <n v="0"/>
    <n v="5"/>
    <n v="0.1"/>
    <n v="282562.5"/>
    <n v="-161947.50000000015"/>
    <n v="0"/>
    <n v="464486.30136986298"/>
  </r>
  <r>
    <s v="Forward"/>
    <s v="COMMDTY6-m85889"/>
    <d v="2018-02-08T00:00:00"/>
    <x v="2"/>
    <s v="B"/>
    <s v="LMZSDP 20180508"/>
    <n v="10"/>
    <n v="3427"/>
    <d v="2018-05-08T00:00:00"/>
    <s v="LAWRENCE LU"/>
    <m/>
    <n v="3228.7"/>
    <n v="-133.82"/>
    <n v="-49575.000000000044"/>
    <s v="LMZSDP"/>
    <s v="ZS"/>
    <n v="25"/>
    <n v="250"/>
    <n v="856750"/>
    <d v="2018-03-09T00:00:00"/>
    <n v="0.16438356164383561"/>
    <n v="0"/>
    <n v="5"/>
    <n v="0.1"/>
    <n v="85675"/>
    <n v="-49575.000000000044"/>
    <n v="0"/>
    <n v="140835.61643835617"/>
  </r>
  <r>
    <s v="Forward"/>
    <s v="COMMDTY6-m85917"/>
    <d v="2018-02-09T00:00:00"/>
    <x v="2"/>
    <s v="S"/>
    <s v="LMCADP 20180509"/>
    <n v="23"/>
    <n v="6785"/>
    <d v="2018-05-09T00:00:00"/>
    <s v="LAWRENCE LU"/>
    <m/>
    <n v="6824.83"/>
    <n v="0"/>
    <n v="-22902.249999999956"/>
    <s v="LMCADP"/>
    <s v="CA"/>
    <n v="25"/>
    <n v="575"/>
    <n v="3901375"/>
    <d v="2018-03-09T00:00:00"/>
    <n v="0.16712328767123288"/>
    <n v="0"/>
    <n v="5"/>
    <n v="0.1"/>
    <n v="390137.5"/>
    <n v="-22902.249999999956"/>
    <n v="0"/>
    <n v="652010.61643835623"/>
  </r>
  <r>
    <s v="Forward"/>
    <s v="COMMDTY6-m85917"/>
    <d v="2018-02-09T00:00:00"/>
    <x v="2"/>
    <s v="S"/>
    <s v="LMCADP 20180509"/>
    <n v="5"/>
    <n v="6785.5"/>
    <d v="2018-05-09T00:00:00"/>
    <s v="LAWRENCE LU"/>
    <m/>
    <n v="6824.83"/>
    <n v="0"/>
    <n v="-4916.2499999999909"/>
    <s v="LMCADP"/>
    <s v="CA"/>
    <n v="25"/>
    <n v="125"/>
    <n v="848187.5"/>
    <d v="2018-03-09T00:00:00"/>
    <n v="0.16712328767123288"/>
    <n v="0"/>
    <n v="5"/>
    <n v="0.1"/>
    <n v="84818.75"/>
    <n v="-4916.2499999999909"/>
    <n v="0"/>
    <n v="141751.88356164383"/>
  </r>
  <r>
    <s v="Forward"/>
    <s v="COMMDTY6-m85917"/>
    <d v="2018-02-09T00:00:00"/>
    <x v="2"/>
    <s v="S"/>
    <s v="LMCADP 20180509"/>
    <n v="2"/>
    <n v="6786"/>
    <d v="2018-05-09T00:00:00"/>
    <s v="LAWRENCE LU"/>
    <m/>
    <n v="6824.83"/>
    <n v="-794.92"/>
    <n v="-1941.4999999999964"/>
    <s v="LMCADP"/>
    <s v="CA"/>
    <n v="25"/>
    <n v="50"/>
    <n v="339300"/>
    <d v="2018-03-09T00:00:00"/>
    <n v="0.16712328767123288"/>
    <n v="0"/>
    <n v="5"/>
    <n v="0.1"/>
    <n v="33930"/>
    <n v="-1941.4999999999964"/>
    <n v="0"/>
    <n v="56704.931506849316"/>
  </r>
  <r>
    <s v="Forward"/>
    <s v="COMMDTY6-m86026"/>
    <d v="2018-02-13T00:00:00"/>
    <x v="2"/>
    <s v="S"/>
    <s v="LMCADP 20180509"/>
    <n v="2"/>
    <n v="6904.25"/>
    <d v="2018-05-09T00:00:00"/>
    <s v="LAWRENCE LU"/>
    <m/>
    <n v="6824.83"/>
    <n v="-53.92"/>
    <n v="3971.0000000000036"/>
    <s v="LMCADP"/>
    <s v="CA"/>
    <n v="25"/>
    <n v="50"/>
    <n v="345212.5"/>
    <d v="2018-03-09T00:00:00"/>
    <n v="0.16712328767123288"/>
    <n v="0"/>
    <n v="5"/>
    <n v="0.1"/>
    <n v="34521.25"/>
    <n v="3971.0000000000036"/>
    <n v="3971.0000000000036"/>
    <n v="57693.047945205479"/>
  </r>
  <r>
    <s v="Forward"/>
    <s v="COMMDTY6-m85956"/>
    <d v="2018-02-12T00:00:00"/>
    <x v="2"/>
    <s v="B"/>
    <s v="LMNIDP 20180511"/>
    <n v="12"/>
    <n v="13060"/>
    <d v="2018-05-11T00:00:00"/>
    <s v="LAWRENCE LU"/>
    <m/>
    <n v="13253.72"/>
    <n v="-146.88"/>
    <n v="13947.839999999953"/>
    <s v="LMNIDP"/>
    <s v="NI"/>
    <n v="6"/>
    <n v="72"/>
    <n v="940320"/>
    <d v="2018-03-09T00:00:00"/>
    <n v="0.17260273972602741"/>
    <n v="0"/>
    <n v="5"/>
    <n v="0.1"/>
    <n v="94032"/>
    <n v="13947.839999999953"/>
    <n v="13947.839999999953"/>
    <n v="162301.80821917808"/>
  </r>
  <r>
    <s v="Forward"/>
    <s v="COMMDTY6-m86024"/>
    <d v="2018-02-13T00:00:00"/>
    <x v="2"/>
    <s v="S"/>
    <s v="LMCADP 20180514"/>
    <n v="2"/>
    <n v="6905.5"/>
    <d v="2018-05-14T00:00:00"/>
    <s v="LAWRENCE LU"/>
    <m/>
    <n v="6826.5"/>
    <n v="0"/>
    <n v="3950"/>
    <s v="LMCADP"/>
    <s v="CA"/>
    <n v="25"/>
    <n v="50"/>
    <n v="345275"/>
    <d v="2018-03-09T00:00:00"/>
    <n v="0.18082191780821918"/>
    <n v="0"/>
    <n v="5"/>
    <n v="0.1"/>
    <n v="34527.5"/>
    <n v="3950"/>
    <n v="3950"/>
    <n v="62433.28767123288"/>
  </r>
  <r>
    <s v="Forward"/>
    <s v="COMMDTY6-m86025"/>
    <d v="2018-02-13T00:00:00"/>
    <x v="2"/>
    <s v="B"/>
    <s v="LMCADP 20180514"/>
    <n v="2"/>
    <n v="6905.5"/>
    <d v="2018-05-14T00:00:00"/>
    <s v="LAWRENCE LU"/>
    <m/>
    <n v="6826.5"/>
    <n v="0"/>
    <n v="-3950"/>
    <s v="LMCADP"/>
    <s v="CA"/>
    <n v="25"/>
    <n v="50"/>
    <n v="345275"/>
    <d v="2018-03-09T00:00:00"/>
    <n v="0.18082191780821918"/>
    <n v="0"/>
    <n v="5"/>
    <n v="0.1"/>
    <n v="34527.5"/>
    <n v="-3950"/>
    <n v="0"/>
    <n v="62433.28767123288"/>
  </r>
  <r>
    <s v="Forward"/>
    <s v="COMMDTY6-m86072"/>
    <d v="2018-02-13T00:00:00"/>
    <x v="2"/>
    <s v="B"/>
    <s v="LMCADP 20180514"/>
    <n v="20"/>
    <n v="6901"/>
    <d v="2018-05-14T00:00:00"/>
    <s v="LAWRENCE LU"/>
    <m/>
    <n v="6826.5"/>
    <n v="0"/>
    <n v="-37250"/>
    <s v="LMCADP"/>
    <s v="CA"/>
    <n v="25"/>
    <n v="500"/>
    <n v="3450500"/>
    <d v="2018-03-09T00:00:00"/>
    <n v="0.18082191780821918"/>
    <n v="0"/>
    <n v="5"/>
    <n v="0.1"/>
    <n v="345050"/>
    <n v="-37250"/>
    <n v="0"/>
    <n v="623926.0273972603"/>
  </r>
  <r>
    <s v="Forward"/>
    <s v="COMMDTY6-m86073"/>
    <d v="2018-02-13T00:00:00"/>
    <x v="2"/>
    <s v="S"/>
    <s v="LMCADP 20180514"/>
    <n v="20"/>
    <n v="6901"/>
    <d v="2018-05-14T00:00:00"/>
    <s v="LAWRENCE LU"/>
    <m/>
    <n v="6826.5"/>
    <n v="0"/>
    <n v="37250"/>
    <s v="LMCADP"/>
    <s v="CA"/>
    <n v="25"/>
    <n v="500"/>
    <n v="3450500"/>
    <d v="2018-03-09T00:00:00"/>
    <n v="0.18082191780821918"/>
    <n v="0"/>
    <n v="5"/>
    <n v="0.1"/>
    <n v="345050"/>
    <n v="37250"/>
    <n v="37250"/>
    <n v="623926.0273972603"/>
  </r>
  <r>
    <s v="Forward"/>
    <s v="COMMDTY6-m86128"/>
    <d v="2018-02-14T00:00:00"/>
    <x v="2"/>
    <s v="S"/>
    <s v="LMCADP 20180514"/>
    <n v="2"/>
    <n v="7002"/>
    <d v="2018-05-14T00:00:00"/>
    <s v="LAWRENCE LU"/>
    <m/>
    <n v="6826.5"/>
    <n v="-54.69"/>
    <n v="8775"/>
    <s v="LMCADP"/>
    <s v="CA"/>
    <n v="25"/>
    <n v="50"/>
    <n v="350100"/>
    <d v="2018-03-09T00:00:00"/>
    <n v="0.18082191780821918"/>
    <n v="0"/>
    <n v="5"/>
    <n v="0.1"/>
    <n v="35010"/>
    <n v="8775"/>
    <n v="8775"/>
    <n v="63305.753424657538"/>
  </r>
  <r>
    <s v="Forward"/>
    <s v="COMMDTY6-m86092"/>
    <d v="2018-02-13T00:00:00"/>
    <x v="2"/>
    <s v="S"/>
    <s v="LMZSDP 20180514"/>
    <n v="50"/>
    <n v="3438.75"/>
    <d v="2018-05-14T00:00:00"/>
    <s v="LAWRENCE LU"/>
    <m/>
    <n v="3228.93"/>
    <n v="0"/>
    <n v="262275.00000000017"/>
    <s v="LMZSDP"/>
    <s v="ZS"/>
    <n v="25"/>
    <n v="1250"/>
    <n v="4298437.5"/>
    <d v="2018-03-09T00:00:00"/>
    <n v="0.18082191780821918"/>
    <n v="0"/>
    <n v="5"/>
    <n v="0.1"/>
    <n v="429843.75"/>
    <n v="262275.00000000017"/>
    <n v="262275.00000000017"/>
    <n v="777251.71232876717"/>
  </r>
  <r>
    <s v="Forward"/>
    <s v="COMMDTY6-m86093"/>
    <d v="2018-02-13T00:00:00"/>
    <x v="2"/>
    <s v="B"/>
    <s v="LMZSDP 20180514"/>
    <n v="50"/>
    <n v="3438.75"/>
    <d v="2018-05-14T00:00:00"/>
    <s v="LAWRENCE LU"/>
    <m/>
    <n v="3228.93"/>
    <n v="0"/>
    <n v="-262275.00000000017"/>
    <s v="LMZSDP"/>
    <s v="ZS"/>
    <n v="25"/>
    <n v="1250"/>
    <n v="4298437.5"/>
    <d v="2018-03-09T00:00:00"/>
    <n v="0.18082191780821918"/>
    <n v="0"/>
    <n v="5"/>
    <n v="0.1"/>
    <n v="429843.75"/>
    <n v="-262275.00000000017"/>
    <n v="0"/>
    <n v="777251.71232876717"/>
  </r>
  <r>
    <s v="Forward"/>
    <s v="COMMDTY6-m86098"/>
    <d v="2018-02-14T00:00:00"/>
    <x v="2"/>
    <s v="S"/>
    <s v="LMZSDP 20180514"/>
    <n v="13"/>
    <n v="3463"/>
    <d v="2018-05-14T00:00:00"/>
    <s v="LAWRENCE LU"/>
    <m/>
    <n v="3228.93"/>
    <n v="0"/>
    <n v="76072.750000000058"/>
    <s v="LMZSDP"/>
    <s v="ZS"/>
    <n v="25"/>
    <n v="325"/>
    <n v="1125475"/>
    <d v="2018-03-09T00:00:00"/>
    <n v="0.18082191780821918"/>
    <n v="0"/>
    <n v="5"/>
    <n v="0.1"/>
    <n v="112547.5"/>
    <n v="76072.750000000058"/>
    <n v="76072.750000000058"/>
    <n v="203510.5479452055"/>
  </r>
  <r>
    <s v="Forward"/>
    <s v="COMMDTY6-m86098"/>
    <d v="2018-02-14T00:00:00"/>
    <x v="2"/>
    <s v="S"/>
    <s v="LMZSDP 20180514"/>
    <n v="7"/>
    <n v="3463.5"/>
    <d v="2018-05-14T00:00:00"/>
    <s v="LAWRENCE LU"/>
    <m/>
    <n v="3228.93"/>
    <n v="0"/>
    <n v="41049.750000000029"/>
    <s v="LMZSDP"/>
    <s v="ZS"/>
    <n v="25"/>
    <n v="175"/>
    <n v="606112.5"/>
    <d v="2018-03-09T00:00:00"/>
    <n v="0.18082191780821918"/>
    <n v="0"/>
    <n v="5"/>
    <n v="0.1"/>
    <n v="60611.25"/>
    <n v="41049.750000000029"/>
    <n v="41049.750000000029"/>
    <n v="109598.42465753425"/>
  </r>
  <r>
    <s v="Forward"/>
    <s v="COMMDTY6-m86098"/>
    <d v="2018-02-14T00:00:00"/>
    <x v="2"/>
    <s v="S"/>
    <s v="LMZSDP 20180514"/>
    <n v="8"/>
    <n v="3464"/>
    <d v="2018-05-14T00:00:00"/>
    <s v="LAWRENCE LU"/>
    <m/>
    <n v="3228.93"/>
    <n v="0"/>
    <n v="47014.000000000029"/>
    <s v="LMZSDP"/>
    <s v="ZS"/>
    <n v="25"/>
    <n v="200"/>
    <n v="692800"/>
    <d v="2018-03-09T00:00:00"/>
    <n v="0.18082191780821918"/>
    <n v="0"/>
    <n v="5"/>
    <n v="0.1"/>
    <n v="69280"/>
    <n v="47014.000000000029"/>
    <n v="47014.000000000029"/>
    <n v="125273.42465753425"/>
  </r>
  <r>
    <s v="Forward"/>
    <s v="COMMDTY6-m86098"/>
    <d v="2018-02-14T00:00:00"/>
    <x v="2"/>
    <s v="S"/>
    <s v="LMZSDP 20180514"/>
    <n v="2"/>
    <n v="3465.5"/>
    <d v="2018-05-14T00:00:00"/>
    <s v="LAWRENCE LU"/>
    <m/>
    <n v="3228.93"/>
    <n v="0"/>
    <n v="11828.500000000007"/>
    <s v="LMZSDP"/>
    <s v="ZS"/>
    <n v="25"/>
    <n v="50"/>
    <n v="173275"/>
    <d v="2018-03-09T00:00:00"/>
    <n v="0.18082191780821918"/>
    <n v="0"/>
    <n v="5"/>
    <n v="0.1"/>
    <n v="17327.5"/>
    <n v="11828.500000000007"/>
    <n v="11828.500000000007"/>
    <n v="31331.917808219179"/>
  </r>
  <r>
    <s v="Forward"/>
    <s v="COMMDTY6-m86098"/>
    <d v="2018-02-14T00:00:00"/>
    <x v="2"/>
    <s v="S"/>
    <s v="LMZSDP 20180514"/>
    <n v="6"/>
    <n v="3468"/>
    <d v="2018-05-14T00:00:00"/>
    <s v="LAWRENCE LU"/>
    <m/>
    <n v="3228.93"/>
    <n v="0"/>
    <n v="35860.500000000022"/>
    <s v="LMZSDP"/>
    <s v="ZS"/>
    <n v="25"/>
    <n v="150"/>
    <n v="520200"/>
    <d v="2018-03-09T00:00:00"/>
    <n v="0.18082191780821918"/>
    <n v="0"/>
    <n v="5"/>
    <n v="0.1"/>
    <n v="52020"/>
    <n v="35860.500000000022"/>
    <n v="35860.500000000022"/>
    <n v="94063.561643835623"/>
  </r>
  <r>
    <s v="Forward"/>
    <s v="COMMDTY6-m86098"/>
    <d v="2018-02-14T00:00:00"/>
    <x v="2"/>
    <s v="S"/>
    <s v="LMZSDP 20180514"/>
    <n v="1"/>
    <n v="3468.5"/>
    <d v="2018-05-14T00:00:00"/>
    <s v="LAWRENCE LU"/>
    <m/>
    <n v="3228.93"/>
    <n v="0"/>
    <n v="5989.2500000000036"/>
    <s v="LMZSDP"/>
    <s v="ZS"/>
    <n v="25"/>
    <n v="25"/>
    <n v="86712.5"/>
    <d v="2018-03-09T00:00:00"/>
    <n v="0.18082191780821918"/>
    <n v="0"/>
    <n v="5"/>
    <n v="0.1"/>
    <n v="8671.25"/>
    <n v="5989.2500000000036"/>
    <n v="5989.2500000000036"/>
    <n v="15679.520547945205"/>
  </r>
  <r>
    <s v="Forward"/>
    <s v="COMMDTY6-m86098"/>
    <d v="2018-02-14T00:00:00"/>
    <x v="2"/>
    <s v="S"/>
    <s v="LMZSDP 20180514"/>
    <n v="7"/>
    <n v="3469"/>
    <d v="2018-05-14T00:00:00"/>
    <s v="LAWRENCE LU"/>
    <m/>
    <n v="3228.93"/>
    <n v="0"/>
    <n v="42012.250000000029"/>
    <s v="LMZSDP"/>
    <s v="ZS"/>
    <n v="25"/>
    <n v="175"/>
    <n v="607075"/>
    <d v="2018-03-09T00:00:00"/>
    <n v="0.18082191780821918"/>
    <n v="0"/>
    <n v="5"/>
    <n v="0.1"/>
    <n v="60707.5"/>
    <n v="42012.250000000029"/>
    <n v="42012.250000000029"/>
    <n v="109772.46575342467"/>
  </r>
  <r>
    <s v="Forward"/>
    <s v="COMMDTY6-m86098"/>
    <d v="2018-02-14T00:00:00"/>
    <x v="2"/>
    <s v="S"/>
    <s v="LMZSDP 20180514"/>
    <n v="10"/>
    <n v="3469.5"/>
    <d v="2018-05-14T00:00:00"/>
    <s v="LAWRENCE LU"/>
    <m/>
    <n v="3228.93"/>
    <n v="0"/>
    <n v="60142.500000000044"/>
    <s v="LMZSDP"/>
    <s v="ZS"/>
    <n v="25"/>
    <n v="250"/>
    <n v="867375"/>
    <d v="2018-03-09T00:00:00"/>
    <n v="0.18082191780821918"/>
    <n v="0"/>
    <n v="5"/>
    <n v="0.1"/>
    <n v="86737.5"/>
    <n v="60142.500000000044"/>
    <n v="60142.500000000044"/>
    <n v="156840.4109589041"/>
  </r>
  <r>
    <s v="Forward"/>
    <s v="COMMDTY6-m86098"/>
    <d v="2018-02-14T00:00:00"/>
    <x v="2"/>
    <s v="S"/>
    <s v="LMZSDP 20180514"/>
    <n v="21"/>
    <n v="3470.5"/>
    <d v="2018-05-14T00:00:00"/>
    <s v="LAWRENCE LU"/>
    <m/>
    <n v="3228.93"/>
    <n v="-1015.42"/>
    <n v="126824.25000000007"/>
    <s v="LMZSDP"/>
    <s v="ZS"/>
    <n v="25"/>
    <n v="525"/>
    <n v="1822012.5"/>
    <d v="2018-03-09T00:00:00"/>
    <n v="0.18082191780821918"/>
    <n v="0"/>
    <n v="5"/>
    <n v="0.1"/>
    <n v="182201.25"/>
    <n v="126824.25000000007"/>
    <n v="126824.25000000007"/>
    <n v="329459.79452054796"/>
  </r>
  <r>
    <s v="Forward"/>
    <s v="COMMDTY6-m86104"/>
    <d v="2018-02-14T00:00:00"/>
    <x v="2"/>
    <s v="B"/>
    <s v="LMZSDP 20180514"/>
    <n v="90"/>
    <n v="3464"/>
    <d v="2018-05-14T00:00:00"/>
    <s v="LAWRENCE LU"/>
    <m/>
    <n v="3228.93"/>
    <n v="0"/>
    <n v="-528907.50000000035"/>
    <s v="LMZSDP"/>
    <s v="ZS"/>
    <n v="25"/>
    <n v="2250"/>
    <n v="7794000"/>
    <d v="2018-03-09T00:00:00"/>
    <n v="0.18082191780821918"/>
    <n v="0"/>
    <n v="5"/>
    <n v="0.1"/>
    <n v="779400"/>
    <n v="-528907.50000000035"/>
    <n v="0"/>
    <n v="1409326.0273972603"/>
  </r>
  <r>
    <s v="Forward"/>
    <s v="COMMDTY6-m86146"/>
    <d v="2018-02-19T00:00:00"/>
    <x v="2"/>
    <s v="B"/>
    <s v="LMCADP 20180516"/>
    <n v="2"/>
    <n v="7210"/>
    <d v="2018-05-16T00:00:00"/>
    <s v="LAWRENCE LU"/>
    <m/>
    <n v="6825"/>
    <n v="-56.31"/>
    <n v="-19250"/>
    <s v="LMCADP"/>
    <s v="CA"/>
    <n v="25"/>
    <n v="50"/>
    <n v="360500"/>
    <d v="2018-03-09T00:00:00"/>
    <n v="0.18630136986301371"/>
    <n v="0"/>
    <n v="5"/>
    <n v="0.1"/>
    <n v="36050"/>
    <n v="-19250"/>
    <n v="0"/>
    <n v="67161.643835616444"/>
  </r>
  <r>
    <s v="Forward"/>
    <s v="COMMDTY6-m86365"/>
    <d v="2018-02-28T00:00:00"/>
    <x v="2"/>
    <s v="S"/>
    <s v="LMCADP 20180516"/>
    <n v="2"/>
    <n v="6986.25"/>
    <d v="2018-05-16T00:00:00"/>
    <s v="LAWRENCE LU"/>
    <m/>
    <n v="6825"/>
    <n v="-54.56"/>
    <n v="8062.5"/>
    <s v="LMCADP"/>
    <s v="CA"/>
    <n v="25"/>
    <n v="50"/>
    <n v="349312.5"/>
    <d v="2018-03-09T00:00:00"/>
    <n v="0.18630136986301371"/>
    <n v="0"/>
    <n v="5"/>
    <n v="0.1"/>
    <n v="34931.25"/>
    <n v="8062.5"/>
    <n v="8062.5"/>
    <n v="65077.397260273974"/>
  </r>
  <r>
    <s v="Forward"/>
    <s v="COMMDTY6-m86156"/>
    <d v="2018-02-19T00:00:00"/>
    <x v="2"/>
    <s v="S"/>
    <s v="LMZSDP 20180516"/>
    <n v="10"/>
    <n v="3555"/>
    <d v="2018-05-16T00:00:00"/>
    <s v="LAWRENCE LU"/>
    <m/>
    <n v="3229"/>
    <n v="-138.82"/>
    <n v="81500"/>
    <s v="LMZSDP"/>
    <s v="ZS"/>
    <n v="25"/>
    <n v="250"/>
    <n v="888750"/>
    <d v="2018-03-09T00:00:00"/>
    <n v="0.18630136986301371"/>
    <n v="0"/>
    <n v="5"/>
    <n v="0.1"/>
    <n v="88875"/>
    <n v="81500"/>
    <n v="81500"/>
    <n v="165575.34246575343"/>
  </r>
  <r>
    <s v="Forward"/>
    <s v="COMMDTY6-m86256"/>
    <d v="2018-02-23T00:00:00"/>
    <x v="2"/>
    <s v="B"/>
    <s v="LMCADP 20180523"/>
    <n v="2"/>
    <n v="7124.5"/>
    <d v="2018-05-23T00:00:00"/>
    <s v="LAWRENCE LU"/>
    <m/>
    <n v="6825.42"/>
    <n v="-55.64"/>
    <n v="-14953.999999999996"/>
    <s v="LMCADP"/>
    <s v="CA"/>
    <n v="25"/>
    <n v="50"/>
    <n v="356225"/>
    <d v="2018-03-09T00:00:00"/>
    <n v="0.20547945205479451"/>
    <n v="0"/>
    <n v="5"/>
    <n v="0.1"/>
    <n v="35622.5"/>
    <n v="-14953.999999999996"/>
    <n v="0"/>
    <n v="73196.917808219179"/>
  </r>
  <r>
    <s v="Forward"/>
    <s v="COMMDTY6-m86254"/>
    <d v="2018-02-23T00:00:00"/>
    <x v="2"/>
    <s v="B"/>
    <s v="LMNIDP 20180523"/>
    <n v="1"/>
    <n v="13785"/>
    <d v="2018-05-23T00:00:00"/>
    <s v="LAWRENCE LU"/>
    <m/>
    <n v="13261.31"/>
    <n v="-12.92"/>
    <n v="-3142.1400000000031"/>
    <s v="LMNIDP"/>
    <s v="NI"/>
    <n v="6"/>
    <n v="6"/>
    <n v="82710"/>
    <d v="2018-03-09T00:00:00"/>
    <n v="0.20547945205479451"/>
    <n v="0"/>
    <n v="5"/>
    <n v="0.1"/>
    <n v="8271"/>
    <n v="-3142.1400000000031"/>
    <n v="0"/>
    <n v="16995.205479452055"/>
  </r>
  <r>
    <s v="Forward"/>
    <s v="COMMDTY6-m86255"/>
    <d v="2018-02-23T00:00:00"/>
    <x v="2"/>
    <s v="B"/>
    <s v="LMSNDP 20180523"/>
    <n v="1"/>
    <n v="21520"/>
    <d v="2018-05-23T00:00:00"/>
    <s v="LAWRENCE LU"/>
    <m/>
    <n v="21556.69"/>
    <n v="-16.809999999999999"/>
    <n v="183.44999999999345"/>
    <s v="LMSNDP"/>
    <s v="SN"/>
    <n v="5"/>
    <n v="5"/>
    <n v="107600"/>
    <d v="2018-03-09T00:00:00"/>
    <n v="0.20547945205479451"/>
    <n v="0"/>
    <n v="5"/>
    <n v="0.1"/>
    <n v="10760"/>
    <n v="183.44999999999345"/>
    <n v="183.44999999999345"/>
    <n v="22109.589041095889"/>
  </r>
  <r>
    <s v="Forward"/>
    <s v="COMMDTY6-m86289"/>
    <d v="2018-02-26T00:00:00"/>
    <x v="2"/>
    <s v="B"/>
    <s v="LMCADP 20180525"/>
    <n v="1"/>
    <n v="7128"/>
    <d v="2018-05-25T00:00:00"/>
    <s v="LAWRENCE LU"/>
    <m/>
    <n v="6826.58"/>
    <n v="-27.83"/>
    <n v="-7535.5000000000018"/>
    <s v="LMCADP"/>
    <s v="CA"/>
    <n v="25"/>
    <n v="25"/>
    <n v="178200"/>
    <d v="2018-03-09T00:00:00"/>
    <n v="0.21095890410958903"/>
    <n v="0"/>
    <n v="5"/>
    <n v="0.1"/>
    <n v="17820"/>
    <n v="-7535.5000000000018"/>
    <n v="0"/>
    <n v="37592.876712328769"/>
  </r>
  <r>
    <s v="Forward"/>
    <s v="COMMDTY6-m86291"/>
    <d v="2018-02-26T00:00:00"/>
    <x v="2"/>
    <s v="S"/>
    <s v="LMNIDP 20180525"/>
    <n v="7"/>
    <n v="13925"/>
    <d v="2018-05-25T00:00:00"/>
    <s v="LAWRENCE LU"/>
    <m/>
    <n v="13262.54"/>
    <n v="-91.35"/>
    <n v="27823.319999999963"/>
    <s v="LMNIDP"/>
    <s v="NI"/>
    <n v="6"/>
    <n v="42"/>
    <n v="584850"/>
    <d v="2018-03-09T00:00:00"/>
    <n v="0.21095890410958903"/>
    <n v="0"/>
    <n v="5"/>
    <n v="0.1"/>
    <n v="58485"/>
    <n v="27823.319999999963"/>
    <n v="27823.319999999963"/>
    <n v="123379.31506849315"/>
  </r>
  <r>
    <s v="Forward"/>
    <s v="COMMDTY6-m86336"/>
    <d v="2018-02-27T00:00:00"/>
    <x v="2"/>
    <s v="B"/>
    <s v="LMCADP 20180529"/>
    <n v="2"/>
    <n v="7077"/>
    <d v="2018-05-29T00:00:00"/>
    <s v="LAWRENCE LU"/>
    <m/>
    <n v="6828.92"/>
    <n v="-55.28"/>
    <n v="-12403.999999999996"/>
    <s v="LMCADP"/>
    <s v="CA"/>
    <n v="25"/>
    <n v="50"/>
    <n v="353850"/>
    <d v="2018-03-09T00:00:00"/>
    <n v="0.22191780821917809"/>
    <n v="0"/>
    <n v="5"/>
    <n v="0.1"/>
    <n v="35385"/>
    <n v="-12403.999999999996"/>
    <n v="0"/>
    <n v="78525.61643835617"/>
  </r>
  <r>
    <s v="Forward"/>
    <s v="COMMDTY6-m86351"/>
    <d v="2018-02-28T00:00:00"/>
    <x v="2"/>
    <s v="S"/>
    <s v="LMCADP 20180529"/>
    <n v="4"/>
    <n v="6990"/>
    <d v="2018-05-29T00:00:00"/>
    <s v="LAWRENCE LU"/>
    <m/>
    <n v="6828.92"/>
    <n v="0"/>
    <n v="16107.999999999993"/>
    <s v="LMCADP"/>
    <s v="CA"/>
    <n v="25"/>
    <n v="100"/>
    <n v="699000"/>
    <d v="2018-03-09T00:00:00"/>
    <n v="0.22191780821917809"/>
    <n v="0"/>
    <n v="5"/>
    <n v="0.1"/>
    <n v="69900"/>
    <n v="16107.999999999993"/>
    <n v="16107.999999999993"/>
    <n v="155120.54794520547"/>
  </r>
  <r>
    <s v="Forward"/>
    <s v="COMMDTY6-m86352"/>
    <d v="2018-02-28T00:00:00"/>
    <x v="2"/>
    <s v="B"/>
    <s v="LMCADP 20180529"/>
    <n v="2"/>
    <n v="6990"/>
    <d v="2018-05-29T00:00:00"/>
    <s v="LAWRENCE LU"/>
    <m/>
    <n v="6828.92"/>
    <n v="0"/>
    <n v="-8053.9999999999964"/>
    <s v="LMCADP"/>
    <s v="CA"/>
    <n v="25"/>
    <n v="50"/>
    <n v="349500"/>
    <d v="2018-03-09T00:00:00"/>
    <n v="0.22191780821917809"/>
    <n v="0"/>
    <n v="5"/>
    <n v="0.1"/>
    <n v="34950"/>
    <n v="-8053.9999999999964"/>
    <n v="0"/>
    <n v="77560.273972602736"/>
  </r>
  <r>
    <s v="Forward"/>
    <s v="COMMDTY6-m86364"/>
    <d v="2018-02-28T00:00:00"/>
    <x v="2"/>
    <s v="B"/>
    <s v="LMCADP 20180529"/>
    <n v="2"/>
    <n v="6990"/>
    <d v="2018-05-29T00:00:00"/>
    <s v="LAWRENCE LU"/>
    <m/>
    <n v="6828.92"/>
    <n v="0"/>
    <n v="-8053.9999999999964"/>
    <s v="LMCADP"/>
    <s v="CA"/>
    <n v="25"/>
    <n v="50"/>
    <n v="349500"/>
    <d v="2018-03-09T00:00:00"/>
    <n v="0.22191780821917809"/>
    <n v="0"/>
    <n v="5"/>
    <n v="0.1"/>
    <n v="34950"/>
    <n v="-8053.9999999999964"/>
    <n v="0"/>
    <n v="77560.273972602736"/>
  </r>
  <r>
    <s v="Forward"/>
    <s v="COMMDTY6-m86371"/>
    <d v="2018-02-28T00:00:00"/>
    <x v="2"/>
    <s v="S"/>
    <s v="LMCADP 20180529"/>
    <n v="4"/>
    <n v="6947"/>
    <d v="2018-05-29T00:00:00"/>
    <s v="LAWRENCE LU"/>
    <m/>
    <n v="6828.92"/>
    <n v="-108.52"/>
    <n v="11807.999999999993"/>
    <s v="LMCADP"/>
    <s v="CA"/>
    <n v="25"/>
    <n v="100"/>
    <n v="694700"/>
    <d v="2018-03-09T00:00:00"/>
    <n v="0.22191780821917809"/>
    <n v="0"/>
    <n v="5"/>
    <n v="0.1"/>
    <n v="69470"/>
    <n v="11807.999999999993"/>
    <n v="11807.999999999993"/>
    <n v="154166.30136986301"/>
  </r>
  <r>
    <s v="Forward"/>
    <s v="COMMDTY6-m86373"/>
    <d v="2018-02-28T00:00:00"/>
    <x v="2"/>
    <s v="S"/>
    <s v="LMNIDP 20180529"/>
    <n v="2"/>
    <n v="13750"/>
    <d v="2018-05-29T00:00:00"/>
    <s v="LAWRENCE LU"/>
    <m/>
    <n v="13265"/>
    <n v="-25.77"/>
    <n v="5820"/>
    <s v="LMNIDP"/>
    <s v="NI"/>
    <n v="6"/>
    <n v="12"/>
    <n v="165000"/>
    <d v="2018-03-09T00:00:00"/>
    <n v="0.22191780821917809"/>
    <n v="0"/>
    <n v="5"/>
    <n v="0.1"/>
    <n v="16500"/>
    <n v="5820"/>
    <n v="5820"/>
    <n v="36616.438356164384"/>
  </r>
  <r>
    <s v="Forward"/>
    <s v="COMMDTY6-m86374"/>
    <d v="2018-02-28T00:00:00"/>
    <x v="2"/>
    <s v="S"/>
    <s v="LMSNDP 20180529"/>
    <n v="2"/>
    <n v="21580"/>
    <d v="2018-05-29T00:00:00"/>
    <s v="LAWRENCE LU"/>
    <m/>
    <n v="21553.5"/>
    <n v="-33.700000000000003"/>
    <n v="265"/>
    <s v="LMSNDP"/>
    <s v="SN"/>
    <n v="5"/>
    <n v="10"/>
    <n v="215800"/>
    <d v="2018-03-09T00:00:00"/>
    <n v="0.22191780821917809"/>
    <n v="0"/>
    <n v="5"/>
    <n v="0.1"/>
    <n v="21580"/>
    <n v="265"/>
    <n v="265"/>
    <n v="47889.863013698632"/>
  </r>
  <r>
    <s v="Forward"/>
    <s v="COMMDTY6-m86387"/>
    <d v="2018-03-01T00:00:00"/>
    <x v="2"/>
    <s v="S"/>
    <s v="LMCADP 20180601"/>
    <n v="1"/>
    <n v="6917.5"/>
    <d v="2018-06-01T00:00:00"/>
    <s v="LAWRENCE LU"/>
    <m/>
    <n v="6830.67"/>
    <n v="-27.01"/>
    <n v="2170.7499999999982"/>
    <s v="LMCADP"/>
    <s v="CA"/>
    <n v="25"/>
    <n v="25"/>
    <n v="172937.5"/>
    <d v="2018-03-09T00:00:00"/>
    <n v="0.23013698630136986"/>
    <n v="0"/>
    <n v="5"/>
    <n v="0.1"/>
    <n v="17293.75"/>
    <n v="2170.7499999999982"/>
    <n v="2170.7499999999982"/>
    <n v="39799.315068493153"/>
  </r>
  <r>
    <s v="Forward"/>
    <s v="COMMDTY6-m86387"/>
    <d v="2018-03-01T00:00:00"/>
    <x v="2"/>
    <s v="S"/>
    <s v="LMCADP 20180601"/>
    <n v="3"/>
    <n v="6917"/>
    <d v="2018-06-01T00:00:00"/>
    <s v="LAWRENCE LU"/>
    <m/>
    <n v="6830.67"/>
    <n v="-81.03"/>
    <n v="6474.7499999999945"/>
    <s v="LMCADP"/>
    <s v="CA"/>
    <n v="25"/>
    <n v="75"/>
    <n v="518775"/>
    <d v="2018-03-09T00:00:00"/>
    <n v="0.23013698630136986"/>
    <n v="0"/>
    <n v="5"/>
    <n v="0.1"/>
    <n v="51877.5"/>
    <n v="6474.7499999999945"/>
    <n v="6474.7499999999945"/>
    <n v="119389.31506849315"/>
  </r>
  <r>
    <s v="Forward"/>
    <s v="COMMDTY6-m86389"/>
    <d v="2018-03-01T00:00:00"/>
    <x v="2"/>
    <s v="S"/>
    <s v="LMCADP 20180601"/>
    <n v="22"/>
    <n v="6910"/>
    <d v="2018-06-01T00:00:00"/>
    <s v="LAWRENCE LU"/>
    <m/>
    <n v="6830.67"/>
    <n v="-593.64"/>
    <n v="43631.499999999956"/>
    <s v="LMCADP"/>
    <s v="CA"/>
    <n v="25"/>
    <n v="550"/>
    <n v="3800500"/>
    <d v="2018-03-09T00:00:00"/>
    <n v="0.23013698630136986"/>
    <n v="0"/>
    <n v="5"/>
    <n v="0.1"/>
    <n v="380050"/>
    <n v="43631.499999999956"/>
    <n v="43631.499999999956"/>
    <n v="874635.61643835611"/>
  </r>
  <r>
    <s v="Forward"/>
    <s v="COMMDTY6-m86409"/>
    <d v="2018-03-01T00:00:00"/>
    <x v="2"/>
    <s v="B"/>
    <s v="LMCADP 20180601"/>
    <n v="8"/>
    <n v="6959.81"/>
    <d v="2018-06-01T00:00:00"/>
    <s v="LAWRENCE LU"/>
    <m/>
    <n v="6830.67"/>
    <n v="0"/>
    <n v="-25828.000000000065"/>
    <s v="LMCADP"/>
    <s v="CA"/>
    <n v="25"/>
    <n v="200"/>
    <n v="1391962"/>
    <d v="2018-03-09T00:00:00"/>
    <n v="0.23013698630136986"/>
    <n v="0"/>
    <n v="5"/>
    <n v="0.1"/>
    <n v="139196.20000000001"/>
    <n v="-25828.000000000065"/>
    <n v="0"/>
    <n v="320341.93972602737"/>
  </r>
  <r>
    <s v="Forward"/>
    <s v="COMMDTY6-m86410"/>
    <d v="2018-03-01T00:00:00"/>
    <x v="2"/>
    <s v="S"/>
    <s v="LMCADP 20180601"/>
    <n v="8"/>
    <n v="6959.81"/>
    <d v="2018-06-01T00:00:00"/>
    <s v="LAWRENCE LU"/>
    <m/>
    <n v="6830.67"/>
    <n v="0"/>
    <n v="25828.000000000065"/>
    <s v="LMCADP"/>
    <s v="CA"/>
    <n v="25"/>
    <n v="200"/>
    <n v="1391962"/>
    <d v="2018-03-09T00:00:00"/>
    <n v="0.23013698630136986"/>
    <n v="0"/>
    <n v="5"/>
    <n v="0.1"/>
    <n v="139196.20000000001"/>
    <n v="25828.000000000065"/>
    <n v="25828.000000000065"/>
    <n v="320341.93972602737"/>
  </r>
  <r>
    <s v="Forward"/>
    <s v="COMMDTY6-m86449"/>
    <d v="2018-03-05T00:00:00"/>
    <x v="2"/>
    <s v="B"/>
    <s v="LMCADP 20180605"/>
    <n v="1"/>
    <n v="6919.5"/>
    <d v="2018-06-05T00:00:00"/>
    <s v="LAWRENCE LU"/>
    <m/>
    <n v="6833"/>
    <n v="-27.02"/>
    <n v="-2162.5"/>
    <s v="LMCADP"/>
    <s v="CA"/>
    <n v="25"/>
    <n v="25"/>
    <n v="172987.5"/>
    <d v="2018-03-09T00:00:00"/>
    <n v="0.24109589041095891"/>
    <n v="0"/>
    <n v="5"/>
    <n v="0.1"/>
    <n v="17298.75"/>
    <n v="-2162.5"/>
    <n v="0"/>
    <n v="41706.575342465752"/>
  </r>
  <r>
    <s v="Forward"/>
    <s v="COMMDTY6-m86449"/>
    <d v="2018-03-05T00:00:00"/>
    <x v="2"/>
    <s v="B"/>
    <s v="LMCADP 20180605"/>
    <n v="2"/>
    <n v="6920"/>
    <d v="2018-06-05T00:00:00"/>
    <s v="LAWRENCE LU"/>
    <m/>
    <n v="6833"/>
    <n v="-54.04"/>
    <n v="-4350"/>
    <s v="LMCADP"/>
    <s v="CA"/>
    <n v="25"/>
    <n v="50"/>
    <n v="346000"/>
    <d v="2018-03-09T00:00:00"/>
    <n v="0.24109589041095891"/>
    <n v="0"/>
    <n v="5"/>
    <n v="0.1"/>
    <n v="34600"/>
    <n v="-4350"/>
    <n v="0"/>
    <n v="83419.178082191778"/>
  </r>
  <r>
    <s v="Forward"/>
    <s v="COMMDTY6-m86449"/>
    <d v="2018-03-05T00:00:00"/>
    <x v="2"/>
    <s v="B"/>
    <s v="LMCADP 20180605"/>
    <n v="1"/>
    <n v="6920.5"/>
    <d v="2018-06-05T00:00:00"/>
    <s v="LAWRENCE LU"/>
    <m/>
    <n v="6833"/>
    <n v="-27.02"/>
    <n v="-2187.5"/>
    <s v="LMCADP"/>
    <s v="CA"/>
    <n v="25"/>
    <n v="25"/>
    <n v="173012.5"/>
    <d v="2018-03-09T00:00:00"/>
    <n v="0.24109589041095891"/>
    <n v="0"/>
    <n v="5"/>
    <n v="0.1"/>
    <n v="17301.25"/>
    <n v="-2187.5"/>
    <n v="0"/>
    <n v="41712.602739726026"/>
  </r>
  <r>
    <s v="Forward"/>
    <s v="COMMDTY6-m86449"/>
    <d v="2018-03-05T00:00:00"/>
    <x v="2"/>
    <s v="B"/>
    <s v="LMCADP 20180605"/>
    <n v="5"/>
    <n v="6923"/>
    <d v="2018-06-05T00:00:00"/>
    <s v="LAWRENCE LU"/>
    <m/>
    <n v="6833"/>
    <n v="-135.16999999999999"/>
    <n v="-11250"/>
    <s v="LMCADP"/>
    <s v="CA"/>
    <n v="25"/>
    <n v="125"/>
    <n v="865375"/>
    <d v="2018-03-09T00:00:00"/>
    <n v="0.24109589041095891"/>
    <n v="0"/>
    <n v="5"/>
    <n v="0.1"/>
    <n v="86537.5"/>
    <n v="-11250"/>
    <n v="0"/>
    <n v="208638.35616438356"/>
  </r>
  <r>
    <s v="Forward"/>
    <s v="COMMDTY6-m86449"/>
    <d v="2018-03-05T00:00:00"/>
    <x v="2"/>
    <s v="B"/>
    <s v="LMCADP 20180605"/>
    <n v="1"/>
    <n v="6923.5"/>
    <d v="2018-06-05T00:00:00"/>
    <s v="LAWRENCE LU"/>
    <m/>
    <n v="6833"/>
    <n v="-27.04"/>
    <n v="-2262.5"/>
    <s v="LMCADP"/>
    <s v="CA"/>
    <n v="25"/>
    <n v="25"/>
    <n v="173087.5"/>
    <d v="2018-03-09T00:00:00"/>
    <n v="0.24109589041095891"/>
    <n v="0"/>
    <n v="5"/>
    <n v="0.1"/>
    <n v="17308.75"/>
    <n v="-2262.5"/>
    <n v="0"/>
    <n v="41730.684931506854"/>
  </r>
  <r>
    <s v="Forward"/>
    <s v="COMMDTY6-m86449"/>
    <d v="2018-03-05T00:00:00"/>
    <x v="2"/>
    <s v="B"/>
    <s v="LMCADP 20180605"/>
    <n v="14"/>
    <n v="6924"/>
    <d v="2018-06-05T00:00:00"/>
    <s v="LAWRENCE LU"/>
    <m/>
    <n v="6833"/>
    <n v="-378.54"/>
    <n v="-31850"/>
    <s v="LMCADP"/>
    <s v="CA"/>
    <n v="25"/>
    <n v="350"/>
    <n v="2423400"/>
    <d v="2018-03-09T00:00:00"/>
    <n v="0.24109589041095891"/>
    <n v="0"/>
    <n v="5"/>
    <n v="0.1"/>
    <n v="242340"/>
    <n v="-31850"/>
    <n v="0"/>
    <n v="584271.78082191781"/>
  </r>
  <r>
    <s v="Forward"/>
    <s v="COMMDTY6-m86449"/>
    <d v="2018-03-05T00:00:00"/>
    <x v="2"/>
    <s v="B"/>
    <s v="LMCADP 20180605"/>
    <n v="3"/>
    <n v="6924.5"/>
    <d v="2018-06-05T00:00:00"/>
    <s v="LAWRENCE LU"/>
    <m/>
    <n v="6833"/>
    <n v="-81.12"/>
    <n v="-6862.5"/>
    <s v="LMCADP"/>
    <s v="CA"/>
    <n v="25"/>
    <n v="75"/>
    <n v="519337.5"/>
    <d v="2018-03-09T00:00:00"/>
    <n v="0.24109589041095891"/>
    <n v="0"/>
    <n v="5"/>
    <n v="0.1"/>
    <n v="51933.75"/>
    <n v="-6862.5"/>
    <n v="0"/>
    <n v="125210.13698630137"/>
  </r>
  <r>
    <s v="Forward"/>
    <s v="COMMDTY6-m86449"/>
    <d v="2018-03-05T00:00:00"/>
    <x v="2"/>
    <s v="B"/>
    <s v="LMCADP 20180605"/>
    <n v="18"/>
    <n v="6925"/>
    <d v="2018-06-05T00:00:00"/>
    <s v="LAWRENCE LU"/>
    <m/>
    <n v="6833"/>
    <n v="-486.73"/>
    <n v="-41400"/>
    <s v="LMCADP"/>
    <s v="CA"/>
    <n v="25"/>
    <n v="450"/>
    <n v="3116250"/>
    <d v="2018-03-09T00:00:00"/>
    <n v="0.24109589041095891"/>
    <n v="0"/>
    <n v="5"/>
    <n v="0.1"/>
    <n v="311625"/>
    <n v="-41400"/>
    <n v="0"/>
    <n v="751315.06849315076"/>
  </r>
  <r>
    <s v="Forward"/>
    <s v="COMMDTY6-m86449"/>
    <d v="2018-03-05T00:00:00"/>
    <x v="2"/>
    <s v="B"/>
    <s v="LMCADP 20180605"/>
    <n v="3"/>
    <n v="6926"/>
    <d v="2018-06-05T00:00:00"/>
    <s v="LAWRENCE LU"/>
    <m/>
    <n v="6833"/>
    <n v="-81.150000000000006"/>
    <n v="-6975"/>
    <s v="LMCADP"/>
    <s v="CA"/>
    <n v="25"/>
    <n v="75"/>
    <n v="519450"/>
    <d v="2018-03-09T00:00:00"/>
    <n v="0.24109589041095891"/>
    <n v="0"/>
    <n v="5"/>
    <n v="0.1"/>
    <n v="51945"/>
    <n v="-6975"/>
    <n v="0"/>
    <n v="125237.26027397261"/>
  </r>
  <r>
    <s v="Forward"/>
    <s v="COMMDTY6-m86449"/>
    <d v="2018-03-05T00:00:00"/>
    <x v="2"/>
    <s v="B"/>
    <s v="LMCADP 20180605"/>
    <n v="7"/>
    <n v="6928"/>
    <d v="2018-06-05T00:00:00"/>
    <s v="LAWRENCE LU"/>
    <m/>
    <n v="6833"/>
    <n v="-189.35"/>
    <n v="-16625"/>
    <s v="LMCADP"/>
    <s v="CA"/>
    <n v="25"/>
    <n v="175"/>
    <n v="1212400"/>
    <d v="2018-03-09T00:00:00"/>
    <n v="0.24109589041095891"/>
    <n v="0"/>
    <n v="5"/>
    <n v="0.1"/>
    <n v="121240"/>
    <n v="-16625"/>
    <n v="0"/>
    <n v="292304.65753424657"/>
  </r>
  <r>
    <s v="Forward"/>
    <s v="COMMDTY6-m86449"/>
    <d v="2018-03-05T00:00:00"/>
    <x v="2"/>
    <s v="B"/>
    <s v="LMCADP 20180605"/>
    <n v="6"/>
    <n v="6928.5"/>
    <d v="2018-06-05T00:00:00"/>
    <s v="LAWRENCE LU"/>
    <m/>
    <n v="6833"/>
    <n v="-162.36000000000001"/>
    <n v="-14325"/>
    <s v="LMCADP"/>
    <s v="CA"/>
    <n v="25"/>
    <n v="150"/>
    <n v="1039275"/>
    <d v="2018-03-09T00:00:00"/>
    <n v="0.24109589041095891"/>
    <n v="0"/>
    <n v="5"/>
    <n v="0.1"/>
    <n v="103927.5"/>
    <n v="-14325"/>
    <n v="0"/>
    <n v="250564.93150684933"/>
  </r>
  <r>
    <s v="Forward"/>
    <s v="COMMDTY6-m86449"/>
    <d v="2018-03-05T00:00:00"/>
    <x v="2"/>
    <s v="B"/>
    <s v="LMCADP 20180605"/>
    <n v="1"/>
    <n v="6935.5"/>
    <d v="2018-06-05T00:00:00"/>
    <s v="LAWRENCE LU"/>
    <m/>
    <n v="6833"/>
    <n v="-27.08"/>
    <n v="-2562.5"/>
    <s v="LMCADP"/>
    <s v="CA"/>
    <n v="25"/>
    <n v="25"/>
    <n v="173387.5"/>
    <d v="2018-03-09T00:00:00"/>
    <n v="0.24109589041095891"/>
    <n v="0"/>
    <n v="5"/>
    <n v="0.1"/>
    <n v="17338.75"/>
    <n v="-2562.5"/>
    <n v="0"/>
    <n v="41803.013698630137"/>
  </r>
  <r>
    <s v="Forward"/>
    <s v="COMMDTY6-m86449"/>
    <d v="2018-03-05T00:00:00"/>
    <x v="2"/>
    <s v="B"/>
    <s v="LMCADP 20180605"/>
    <n v="7"/>
    <n v="6937"/>
    <d v="2018-06-05T00:00:00"/>
    <s v="LAWRENCE LU"/>
    <m/>
    <n v="6833"/>
    <n v="-189.63"/>
    <n v="-18200"/>
    <s v="LMCADP"/>
    <s v="CA"/>
    <n v="25"/>
    <n v="175"/>
    <n v="1213975"/>
    <d v="2018-03-09T00:00:00"/>
    <n v="0.24109589041095891"/>
    <n v="0"/>
    <n v="5"/>
    <n v="0.1"/>
    <n v="121397.5"/>
    <n v="-18200"/>
    <n v="0"/>
    <n v="292684.38356164383"/>
  </r>
  <r>
    <s v="Forward"/>
    <s v="COMMDTY6-m86450"/>
    <d v="2018-03-05T00:00:00"/>
    <x v="2"/>
    <s v="S"/>
    <s v="LMCADP 20180605"/>
    <n v="69"/>
    <n v="6926.34"/>
    <d v="2018-06-05T00:00:00"/>
    <s v="LAWRENCE LU"/>
    <m/>
    <n v="6833"/>
    <n v="0"/>
    <n v="161011.50000000026"/>
    <s v="LMCADP"/>
    <s v="CA"/>
    <n v="25"/>
    <n v="1725"/>
    <n v="11947936.5"/>
    <d v="2018-03-09T00:00:00"/>
    <n v="0.24109589041095891"/>
    <n v="0"/>
    <n v="5"/>
    <n v="0.1"/>
    <n v="1194793.6500000001"/>
    <n v="161011.50000000026"/>
    <n v="161011.50000000026"/>
    <n v="2880598.389041096"/>
  </r>
  <r>
    <s v="Forward"/>
    <s v="COMMDTY6-m86469"/>
    <d v="2018-03-06T00:00:00"/>
    <x v="2"/>
    <s v="B"/>
    <s v="LMCADP 20180606"/>
    <n v="6"/>
    <n v="7004.5"/>
    <d v="2018-06-06T00:00:00"/>
    <s v="LAWRENCE LU"/>
    <m/>
    <n v="6833"/>
    <n v="-164.11"/>
    <n v="-25725"/>
    <s v="LMCADP"/>
    <s v="CA"/>
    <n v="25"/>
    <n v="150"/>
    <n v="1050675"/>
    <d v="2018-03-09T00:00:00"/>
    <n v="0.24383561643835616"/>
    <n v="0"/>
    <n v="5"/>
    <n v="0.1"/>
    <n v="105067.5"/>
    <n v="-25725"/>
    <n v="0"/>
    <n v="256191.98630136985"/>
  </r>
  <r>
    <s v="Forward"/>
    <s v="COMMDTY7-m86525"/>
    <d v="2018-03-08T00:00:00"/>
    <x v="2"/>
    <s v="S"/>
    <s v="LMAHDP 20180608"/>
    <n v="5"/>
    <n v="2100"/>
    <d v="2018-06-08T00:00:00"/>
    <s v="LAWRENCE LU"/>
    <m/>
    <n v="2106"/>
    <n v="-41"/>
    <n v="-750"/>
    <s v="LMAHDP"/>
    <s v="AH"/>
    <n v="25"/>
    <n v="125"/>
    <n v="262500"/>
    <d v="2018-03-09T00:00:00"/>
    <n v="0.24931506849315069"/>
    <n v="0"/>
    <n v="5"/>
    <n v="0.1"/>
    <n v="26250"/>
    <n v="-750"/>
    <n v="0"/>
    <n v="65445.205479452059"/>
  </r>
  <r>
    <s v="Forward"/>
    <s v="COMMDTY7-m86525"/>
    <d v="2018-03-08T00:00:00"/>
    <x v="2"/>
    <s v="S"/>
    <s v="LMAHDP 20180608"/>
    <n v="5"/>
    <n v="2100.5"/>
    <d v="2018-06-08T00:00:00"/>
    <s v="LAWRENCE LU"/>
    <m/>
    <n v="2106"/>
    <n v="-41"/>
    <n v="-687.5"/>
    <s v="LMAHDP"/>
    <s v="AH"/>
    <n v="25"/>
    <n v="125"/>
    <n v="262562.5"/>
    <d v="2018-03-09T00:00:00"/>
    <n v="0.24931506849315069"/>
    <n v="0"/>
    <n v="5"/>
    <n v="0.1"/>
    <n v="26256.25"/>
    <n v="-687.5"/>
    <n v="0"/>
    <n v="65460.78767123288"/>
  </r>
  <r>
    <s v="Forward"/>
    <s v="COMMDTY6-m86516"/>
    <d v="2018-03-08T00:00:00"/>
    <x v="2"/>
    <s v="S"/>
    <s v="LMPBDP 20180608"/>
    <n v="2"/>
    <n v="2365"/>
    <d v="2018-06-08T00:00:00"/>
    <s v="LAWRENCE LU"/>
    <m/>
    <n v="2337"/>
    <n v="0"/>
    <n v="1400"/>
    <s v="LMPBDP"/>
    <s v="PB"/>
    <n v="25"/>
    <n v="50"/>
    <n v="118250"/>
    <d v="2018-03-09T00:00:00"/>
    <n v="0.24931506849315069"/>
    <n v="0"/>
    <n v="5"/>
    <n v="0.1"/>
    <n v="11825"/>
    <n v="1400"/>
    <n v="1400"/>
    <n v="29481.506849315068"/>
  </r>
  <r>
    <s v="Forward"/>
    <s v="COMMDTY6-m86516"/>
    <d v="2018-03-08T00:00:00"/>
    <x v="2"/>
    <s v="S"/>
    <s v="LMPBDP 20180608"/>
    <n v="5"/>
    <n v="2365.5"/>
    <d v="2018-06-08T00:00:00"/>
    <s v="LAWRENCE LU"/>
    <m/>
    <n v="2337"/>
    <n v="0"/>
    <n v="3562.5"/>
    <s v="LMPBDP"/>
    <s v="PB"/>
    <n v="25"/>
    <n v="125"/>
    <n v="295687.5"/>
    <d v="2018-03-09T00:00:00"/>
    <n v="0.24931506849315069"/>
    <n v="0"/>
    <n v="5"/>
    <n v="0.1"/>
    <n v="29568.75"/>
    <n v="3562.5"/>
    <n v="3562.5"/>
    <n v="73719.349315068495"/>
  </r>
  <r>
    <s v="Forward"/>
    <s v="COMMDTY6-m86516"/>
    <d v="2018-03-08T00:00:00"/>
    <x v="2"/>
    <s v="S"/>
    <s v="LMPBDP 20180608"/>
    <n v="3"/>
    <n v="2366"/>
    <d v="2018-06-08T00:00:00"/>
    <s v="LAWRENCE LU"/>
    <m/>
    <n v="2337"/>
    <n v="0"/>
    <n v="2175"/>
    <s v="LMPBDP"/>
    <s v="PB"/>
    <n v="25"/>
    <n v="75"/>
    <n v="177450"/>
    <d v="2018-03-09T00:00:00"/>
    <n v="0.24931506849315069"/>
    <n v="0"/>
    <n v="5"/>
    <n v="0.1"/>
    <n v="17745"/>
    <n v="2175"/>
    <n v="2175"/>
    <n v="44240.95890410959"/>
  </r>
  <r>
    <s v="Forward"/>
    <s v="COMMDTY6-m86516"/>
    <d v="2018-03-08T00:00:00"/>
    <x v="2"/>
    <s v="S"/>
    <s v="LMPBDP 20180608"/>
    <n v="1"/>
    <n v="2367"/>
    <d v="2018-06-08T00:00:00"/>
    <s v="LAWRENCE LU"/>
    <m/>
    <n v="2337"/>
    <n v="0"/>
    <n v="750"/>
    <s v="LMPBDP"/>
    <s v="PB"/>
    <n v="25"/>
    <n v="25"/>
    <n v="59175"/>
    <d v="2018-03-09T00:00:00"/>
    <n v="0.24931506849315069"/>
    <n v="0"/>
    <n v="5"/>
    <n v="0.1"/>
    <n v="5917.5"/>
    <n v="750"/>
    <n v="750"/>
    <n v="14753.219178082192"/>
  </r>
  <r>
    <s v="Forward"/>
    <s v="COMMDTY6-m86516"/>
    <d v="2018-03-08T00:00:00"/>
    <x v="2"/>
    <s v="S"/>
    <s v="LMPBDP 20180608"/>
    <n v="1"/>
    <n v="2369.5"/>
    <d v="2018-06-08T00:00:00"/>
    <s v="LAWRENCE LU"/>
    <m/>
    <n v="2337"/>
    <n v="-110.89"/>
    <n v="812.5"/>
    <s v="LMPBDP"/>
    <s v="PB"/>
    <n v="25"/>
    <n v="25"/>
    <n v="59237.5"/>
    <d v="2018-03-09T00:00:00"/>
    <n v="0.24931506849315069"/>
    <n v="0"/>
    <n v="5"/>
    <n v="0.1"/>
    <n v="5923.75"/>
    <n v="812.5"/>
    <n v="812.5"/>
    <n v="14768.801369863015"/>
  </r>
  <r>
    <s v="Forward"/>
    <s v="COMMDTY6-m86517"/>
    <d v="2018-03-08T00:00:00"/>
    <x v="2"/>
    <s v="B"/>
    <s v="LMPBDP 20180608"/>
    <n v="12"/>
    <n v="2366"/>
    <d v="2018-06-08T00:00:00"/>
    <s v="LAWRENCE LU"/>
    <m/>
    <n v="2337"/>
    <n v="0"/>
    <n v="-8700"/>
    <s v="LMPBDP"/>
    <s v="PB"/>
    <n v="25"/>
    <n v="300"/>
    <n v="709800"/>
    <d v="2018-03-09T00:00:00"/>
    <n v="0.24931506849315069"/>
    <n v="0"/>
    <n v="5"/>
    <n v="0.1"/>
    <n v="70980"/>
    <n v="-8700"/>
    <n v="0"/>
    <n v="176963.83561643836"/>
  </r>
  <r>
    <s v="Forward"/>
    <s v="COMMDTY6-m86513"/>
    <d v="2018-03-08T00:00:00"/>
    <x v="2"/>
    <s v="B"/>
    <s v="LMZSDP 20180608"/>
    <n v="1"/>
    <n v="3243.5"/>
    <d v="2018-06-08T00:00:00"/>
    <s v="LAWRENCE LU"/>
    <m/>
    <n v="3230"/>
    <n v="0"/>
    <n v="-337.5"/>
    <s v="LMZSDP"/>
    <s v="ZS"/>
    <n v="25"/>
    <n v="25"/>
    <n v="81087.5"/>
    <d v="2018-03-09T00:00:00"/>
    <n v="0.24931506849315069"/>
    <n v="0"/>
    <n v="5"/>
    <n v="0.1"/>
    <n v="8108.75"/>
    <n v="-337.5"/>
    <n v="0"/>
    <n v="20216.335616438355"/>
  </r>
  <r>
    <s v="Forward"/>
    <s v="COMMDTY6-m86513"/>
    <d v="2018-03-08T00:00:00"/>
    <x v="2"/>
    <s v="B"/>
    <s v="LMZSDP 20180608"/>
    <n v="3"/>
    <n v="3244.5"/>
    <d v="2018-06-08T00:00:00"/>
    <s v="LAWRENCE LU"/>
    <m/>
    <n v="3230"/>
    <n v="0"/>
    <n v="-1087.5"/>
    <s v="LMZSDP"/>
    <s v="ZS"/>
    <n v="25"/>
    <n v="75"/>
    <n v="243337.5"/>
    <d v="2018-03-09T00:00:00"/>
    <n v="0.24931506849315069"/>
    <n v="0"/>
    <n v="5"/>
    <n v="0.1"/>
    <n v="24333.75"/>
    <n v="-1087.5"/>
    <n v="0"/>
    <n v="60667.705479452059"/>
  </r>
  <r>
    <s v="Forward"/>
    <s v="COMMDTY6-m86513"/>
    <d v="2018-03-08T00:00:00"/>
    <x v="2"/>
    <s v="B"/>
    <s v="LMZSDP 20180608"/>
    <n v="1"/>
    <n v="3245"/>
    <d v="2018-06-08T00:00:00"/>
    <s v="LAWRENCE LU"/>
    <m/>
    <n v="3230"/>
    <n v="0"/>
    <n v="-375"/>
    <s v="LMZSDP"/>
    <s v="ZS"/>
    <n v="25"/>
    <n v="25"/>
    <n v="81125"/>
    <d v="2018-03-09T00:00:00"/>
    <n v="0.24931506849315069"/>
    <n v="0"/>
    <n v="5"/>
    <n v="0.1"/>
    <n v="8112.5"/>
    <n v="-375"/>
    <n v="0"/>
    <n v="20225.68493150685"/>
  </r>
  <r>
    <s v="Forward"/>
    <s v="COMMDTY6-m86513"/>
    <d v="2018-03-08T00:00:00"/>
    <x v="2"/>
    <s v="B"/>
    <s v="LMZSDP 20180608"/>
    <n v="3"/>
    <n v="3245.5"/>
    <d v="2018-06-08T00:00:00"/>
    <s v="LAWRENCE LU"/>
    <m/>
    <n v="3230"/>
    <n v="-152.08000000000001"/>
    <n v="-1162.5"/>
    <s v="LMZSDP"/>
    <s v="ZS"/>
    <n v="25"/>
    <n v="75"/>
    <n v="243412.5"/>
    <d v="2018-03-09T00:00:00"/>
    <n v="0.24931506849315069"/>
    <n v="0"/>
    <n v="5"/>
    <n v="0.1"/>
    <n v="24341.25"/>
    <n v="-1162.5"/>
    <n v="0"/>
    <n v="60686.404109589042"/>
  </r>
  <r>
    <s v="Forward"/>
    <s v="COMMDTY6-m86513"/>
    <d v="2018-03-08T00:00:00"/>
    <x v="2"/>
    <s v="B"/>
    <s v="LMZSDP 20180608"/>
    <n v="3"/>
    <n v="3246"/>
    <d v="2018-06-08T00:00:00"/>
    <s v="LAWRENCE LU"/>
    <m/>
    <n v="3230"/>
    <n v="0"/>
    <n v="-1200"/>
    <s v="LMZSDP"/>
    <s v="ZS"/>
    <n v="25"/>
    <n v="75"/>
    <n v="243450"/>
    <d v="2018-03-09T00:00:00"/>
    <n v="0.24931506849315069"/>
    <n v="0"/>
    <n v="5"/>
    <n v="0.1"/>
    <n v="24345"/>
    <n v="-1200"/>
    <n v="0"/>
    <n v="60695.753424657538"/>
  </r>
  <r>
    <s v="Forward"/>
    <s v="COMMDTY6-m86513"/>
    <d v="2018-03-08T00:00:00"/>
    <x v="2"/>
    <s v="B"/>
    <s v="LMZSDP 20180608"/>
    <n v="1"/>
    <n v="3246.5"/>
    <d v="2018-06-08T00:00:00"/>
    <s v="LAWRENCE LU"/>
    <m/>
    <n v="3230"/>
    <n v="0"/>
    <n v="-412.5"/>
    <s v="LMZSDP"/>
    <s v="ZS"/>
    <n v="25"/>
    <n v="25"/>
    <n v="81162.5"/>
    <d v="2018-03-09T00:00:00"/>
    <n v="0.24931506849315069"/>
    <n v="0"/>
    <n v="5"/>
    <n v="0.1"/>
    <n v="8116.25"/>
    <n v="-412.5"/>
    <n v="0"/>
    <n v="20235.034246575342"/>
  </r>
  <r>
    <s v="Forward"/>
    <s v="COMMDTY6-m86514"/>
    <d v="2018-03-08T00:00:00"/>
    <x v="2"/>
    <s v="S"/>
    <s v="LMZSDP 20180608"/>
    <n v="12"/>
    <n v="3245.25"/>
    <d v="2018-06-08T00:00:00"/>
    <s v="LAWRENCE LU"/>
    <m/>
    <n v="3230"/>
    <n v="0"/>
    <n v="4575"/>
    <s v="LMZSDP"/>
    <s v="ZS"/>
    <n v="25"/>
    <n v="300"/>
    <n v="973575"/>
    <d v="2018-03-09T00:00:00"/>
    <n v="0.24931506849315069"/>
    <n v="0"/>
    <n v="5"/>
    <n v="0.1"/>
    <n v="97357.5"/>
    <n v="4575"/>
    <n v="4575"/>
    <n v="242726.91780821918"/>
  </r>
  <r>
    <s v="Forward"/>
    <s v="COMMDTY6-m86453"/>
    <d v="2018-03-05T00:00:00"/>
    <x v="2"/>
    <s v="B"/>
    <s v="LMNIDP 20180620"/>
    <n v="11"/>
    <n v="13396"/>
    <d v="2018-06-20T00:00:00"/>
    <s v="LAWRENCE LU"/>
    <m/>
    <n v="13275.5"/>
    <n v="-138.1"/>
    <n v="-7953"/>
    <s v="LMNIDP"/>
    <s v="NI"/>
    <n v="6"/>
    <n v="66"/>
    <n v="884136"/>
    <d v="2018-03-09T00:00:00"/>
    <n v="0.28219178082191781"/>
    <n v="0"/>
    <n v="5"/>
    <n v="0.1"/>
    <n v="88413.6"/>
    <n v="-7953"/>
    <n v="0"/>
    <n v="249495.91232876712"/>
  </r>
  <r>
    <s v="Forward"/>
    <s v="COMMDTY6-m86417"/>
    <d v="2018-03-01T00:00:00"/>
    <x v="2"/>
    <s v="B"/>
    <s v="LMNIDP 20180718"/>
    <n v="10"/>
    <n v="13488"/>
    <d v="2018-07-18T00:00:00"/>
    <s v="LAWRENCE LU"/>
    <m/>
    <n v="13291.5"/>
    <n v="-126.41"/>
    <n v="-11790"/>
    <s v="LMNIDP"/>
    <s v="NI"/>
    <n v="6"/>
    <n v="60"/>
    <n v="809280"/>
    <d v="2018-03-09T00:00:00"/>
    <n v="0.35890410958904112"/>
    <n v="0"/>
    <n v="5"/>
    <n v="0.1"/>
    <n v="80928"/>
    <n v="-11790"/>
    <n v="0"/>
    <n v="290453.91780821921"/>
  </r>
  <r>
    <s v="Forward"/>
    <s v="COMMDTY6-m86455"/>
    <d v="2018-03-05T00:00:00"/>
    <x v="2"/>
    <s v="B"/>
    <s v="LMNIDP 20180718"/>
    <n v="11"/>
    <n v="13413"/>
    <d v="2018-07-18T00:00:00"/>
    <s v="LAWRENCE LU"/>
    <m/>
    <n v="13291.5"/>
    <n v="0"/>
    <n v="-8019"/>
    <s v="LMNIDP"/>
    <s v="NI"/>
    <n v="6"/>
    <n v="66"/>
    <n v="885258"/>
    <d v="2018-03-09T00:00:00"/>
    <n v="0.35890410958904112"/>
    <n v="0"/>
    <n v="5"/>
    <n v="0.1"/>
    <n v="88525.8"/>
    <n v="-8019"/>
    <n v="0"/>
    <n v="317722.73424657539"/>
  </r>
  <r>
    <s v="Forward"/>
    <s v="COMMDTY6-m86457"/>
    <d v="2018-03-05T00:00:00"/>
    <x v="2"/>
    <s v="B"/>
    <s v="LMNIDP 20180815"/>
    <n v="18"/>
    <n v="13430"/>
    <d v="2018-08-15T00:00:00"/>
    <s v="LAWRENCE LU"/>
    <m/>
    <n v="13309.5"/>
    <n v="0"/>
    <n v="-13014"/>
    <s v="LMNIDP"/>
    <s v="NI"/>
    <n v="6"/>
    <n v="108"/>
    <n v="1450440"/>
    <d v="2018-03-09T00:00:00"/>
    <n v="0.43561643835616437"/>
    <n v="0"/>
    <n v="5"/>
    <n v="0.1"/>
    <n v="145044"/>
    <n v="-13014"/>
    <n v="0"/>
    <n v="631835.50684931502"/>
  </r>
  <r>
    <s v="Forward"/>
    <s v="COMMDTY6-m86094"/>
    <d v="2018-02-13T00:00:00"/>
    <x v="2"/>
    <s v="S"/>
    <s v="LMZSDP 20180919"/>
    <n v="50"/>
    <n v="3416.75"/>
    <d v="2018-09-19T00:00:00"/>
    <s v="LAWRENCE LU"/>
    <m/>
    <n v="3221"/>
    <n v="-667.12"/>
    <n v="244687.5"/>
    <s v="LMZSDP"/>
    <s v="ZS"/>
    <n v="25"/>
    <n v="1250"/>
    <n v="4270937.5"/>
    <d v="2018-03-09T00:00:00"/>
    <n v="0.53150684931506853"/>
    <n v="0"/>
    <n v="5"/>
    <n v="0.1"/>
    <n v="427093.75"/>
    <n v="244687.5"/>
    <n v="244687.5"/>
    <n v="2270032.5342465756"/>
  </r>
  <r>
    <s v="Forward"/>
    <s v="COMMDTY6-m86105"/>
    <d v="2018-02-14T00:00:00"/>
    <x v="2"/>
    <s v="S"/>
    <s v="LMZSDP 20180919"/>
    <n v="90"/>
    <n v="3441.25"/>
    <d v="2018-09-19T00:00:00"/>
    <s v="LAWRENCE LU"/>
    <m/>
    <n v="3221"/>
    <n v="-201.57"/>
    <n v="495562.5"/>
    <s v="LMZSDP"/>
    <s v="ZS"/>
    <n v="25"/>
    <n v="2250"/>
    <n v="7742812.5"/>
    <d v="2018-03-09T00:00:00"/>
    <n v="0.53150684931506853"/>
    <n v="0"/>
    <n v="5"/>
    <n v="0.1"/>
    <n v="774281.25"/>
    <n v="495562.5"/>
    <n v="495562.5"/>
    <n v="4115357.8767123292"/>
  </r>
  <r>
    <s v="Forward"/>
    <s v="COMMDTY6-m86512"/>
    <d v="2018-03-08T00:00:00"/>
    <x v="3"/>
    <s v="S"/>
    <s v="LMCADP 20180312"/>
    <n v="20"/>
    <n v="6829"/>
    <d v="2018-03-12T00:00:00"/>
    <s v="LAWRENCE LU"/>
    <m/>
    <n v="6799.75"/>
    <n v="0"/>
    <n v="14625"/>
    <s v="LMCADP"/>
    <s v="CA"/>
    <n v="25"/>
    <n v="500"/>
    <n v="3414500"/>
    <d v="2018-03-09T00:00:00"/>
    <n v="8.21917808219178E-3"/>
    <n v="0"/>
    <n v="5"/>
    <n v="0.1"/>
    <n v="341450"/>
    <n v="14625"/>
    <n v="14625"/>
    <n v="28064.383561643834"/>
  </r>
  <r>
    <s v="Forward"/>
    <s v="COMMDTY6-m86553"/>
    <d v="2018-03-08T00:00:00"/>
    <x v="3"/>
    <s v="B"/>
    <s v="LMCADP 20180312"/>
    <n v="20"/>
    <n v="6829"/>
    <d v="2018-03-12T00:00:00"/>
    <s v="LAWRENCE LU"/>
    <m/>
    <n v="6799.75"/>
    <n v="0"/>
    <n v="-14625"/>
    <s v="LMCADP"/>
    <s v="CA"/>
    <n v="25"/>
    <n v="500"/>
    <n v="3414500"/>
    <d v="2018-03-09T00:00:00"/>
    <n v="8.21917808219178E-3"/>
    <n v="0"/>
    <n v="5"/>
    <n v="0.1"/>
    <n v="341450"/>
    <n v="-14625"/>
    <n v="0"/>
    <n v="28064.383561643834"/>
  </r>
  <r>
    <s v="Forward"/>
    <s v="COMMDTY6-m86560"/>
    <d v="2018-03-08T00:00:00"/>
    <x v="3"/>
    <s v="S"/>
    <s v="LMZSDP 20180312"/>
    <n v="40"/>
    <n v="3241.25"/>
    <d v="2018-03-12T00:00:00"/>
    <s v="LAWRENCE LU"/>
    <m/>
    <n v="3226.5"/>
    <n v="0"/>
    <n v="14750"/>
    <s v="LMZSDP"/>
    <s v="ZS"/>
    <n v="25"/>
    <n v="1000"/>
    <n v="3241250"/>
    <d v="2018-03-09T00:00:00"/>
    <n v="8.21917808219178E-3"/>
    <n v="0"/>
    <n v="5"/>
    <n v="0.1"/>
    <n v="324125"/>
    <n v="14750"/>
    <n v="14750"/>
    <n v="26640.410958904107"/>
  </r>
  <r>
    <s v="Forward"/>
    <s v="COMMDTY6-m86561"/>
    <d v="2018-03-08T00:00:00"/>
    <x v="3"/>
    <s v="B"/>
    <s v="LMZSDP 20180312"/>
    <n v="40"/>
    <n v="3241.25"/>
    <d v="2018-03-12T00:00:00"/>
    <s v="LAWRENCE LU"/>
    <m/>
    <n v="3226.5"/>
    <n v="0"/>
    <n v="-14750"/>
    <s v="LMZSDP"/>
    <s v="ZS"/>
    <n v="25"/>
    <n v="1000"/>
    <n v="3241250"/>
    <d v="2018-03-09T00:00:00"/>
    <n v="8.21917808219178E-3"/>
    <n v="0"/>
    <n v="5"/>
    <n v="0.1"/>
    <n v="324125"/>
    <n v="-14750"/>
    <n v="0"/>
    <n v="26640.410958904107"/>
  </r>
  <r>
    <s v="Forward"/>
    <s v="COMMDTY6-369084"/>
    <d v="2017-12-13T00:00:00"/>
    <x v="3"/>
    <s v="B"/>
    <s v="LMAHDP 20180313"/>
    <n v="8"/>
    <n v="2020"/>
    <d v="2018-03-13T00:00:00"/>
    <s v="LAWRENCE LU"/>
    <m/>
    <n v="2086.08"/>
    <n v="-78.900000000000006"/>
    <n v="13215.999999999985"/>
    <s v="LMAHDP"/>
    <s v="AH"/>
    <n v="25"/>
    <n v="200"/>
    <n v="404000"/>
    <d v="2018-03-09T00:00:00"/>
    <n v="1.0958904109589041E-2"/>
    <n v="0"/>
    <n v="5"/>
    <n v="0.1"/>
    <n v="40400"/>
    <n v="13215.999999999985"/>
    <n v="13215.999999999985"/>
    <n v="4427.3972602739723"/>
  </r>
  <r>
    <s v="Forward"/>
    <s v="COMMDTY6-369084"/>
    <d v="2017-12-13T00:00:00"/>
    <x v="3"/>
    <s v="B"/>
    <s v="LMAHDP 20180313"/>
    <n v="2"/>
    <n v="2020.5"/>
    <d v="2018-03-13T00:00:00"/>
    <s v="LAWRENCE LU"/>
    <m/>
    <n v="2086.08"/>
    <n v="0"/>
    <n v="3278.9999999999964"/>
    <s v="LMAHDP"/>
    <s v="AH"/>
    <n v="25"/>
    <n v="50"/>
    <n v="101025"/>
    <d v="2018-03-09T00:00:00"/>
    <n v="1.0958904109589041E-2"/>
    <n v="0"/>
    <n v="5"/>
    <n v="0.1"/>
    <n v="10102.5"/>
    <n v="3278.9999999999964"/>
    <n v="3278.9999999999964"/>
    <n v="1107.1232876712329"/>
  </r>
  <r>
    <s v="Forward"/>
    <s v="COMMDTY6-369085"/>
    <d v="2017-12-13T00:00:00"/>
    <x v="3"/>
    <s v="S"/>
    <s v="LMZSDP 20180313"/>
    <n v="4"/>
    <n v="3153"/>
    <d v="2018-03-13T00:00:00"/>
    <s v="LAWRENCE LU"/>
    <m/>
    <n v="3226.67"/>
    <n v="0"/>
    <n v="-7367.0000000000073"/>
    <s v="LMZSDP"/>
    <s v="ZS"/>
    <n v="25"/>
    <n v="100"/>
    <n v="315300"/>
    <d v="2018-03-09T00:00:00"/>
    <n v="1.0958904109589041E-2"/>
    <n v="0"/>
    <n v="5"/>
    <n v="0.1"/>
    <n v="31530"/>
    <n v="-7367.0000000000073"/>
    <n v="0"/>
    <n v="3455.3424657534247"/>
  </r>
  <r>
    <s v="Forward"/>
    <s v="COMMDTY6-369085"/>
    <d v="2017-12-13T00:00:00"/>
    <x v="3"/>
    <s v="S"/>
    <s v="LMZSDP 20180313"/>
    <n v="6"/>
    <n v="3153.5"/>
    <d v="2018-03-13T00:00:00"/>
    <s v="LAWRENCE LU"/>
    <m/>
    <n v="3226.67"/>
    <n v="-123.2"/>
    <n v="-10975.500000000011"/>
    <s v="LMZSDP"/>
    <s v="ZS"/>
    <n v="25"/>
    <n v="150"/>
    <n v="473025"/>
    <d v="2018-03-09T00:00:00"/>
    <n v="1.0958904109589041E-2"/>
    <n v="0"/>
    <n v="5"/>
    <n v="0.1"/>
    <n v="47302.5"/>
    <n v="-10975.500000000011"/>
    <n v="0"/>
    <n v="5183.8356164383558"/>
  </r>
  <r>
    <s v="Forward"/>
    <s v="COMMDTY6-m84421"/>
    <d v="2017-12-19T00:00:00"/>
    <x v="3"/>
    <s v="B"/>
    <s v="LMCADP 20180319"/>
    <n v="8"/>
    <n v="6890"/>
    <d v="2018-03-19T00:00:00"/>
    <s v="LAWRENCE LU"/>
    <m/>
    <n v="6803.25"/>
    <n v="0"/>
    <n v="-17350"/>
    <s v="LMCADP"/>
    <s v="CA"/>
    <n v="25"/>
    <n v="200"/>
    <n v="1378000"/>
    <d v="2018-03-09T00:00:00"/>
    <n v="2.7397260273972601E-2"/>
    <n v="0"/>
    <n v="5"/>
    <n v="0.1"/>
    <n v="137800"/>
    <n v="-17350"/>
    <n v="0"/>
    <n v="37753.424657534248"/>
  </r>
  <r>
    <s v="Forward"/>
    <s v="COMMDTY6-m84422"/>
    <d v="2017-12-19T00:00:00"/>
    <x v="3"/>
    <s v="B"/>
    <s v="LMCADP 20180319"/>
    <n v="8"/>
    <n v="6886"/>
    <d v="2018-03-19T00:00:00"/>
    <s v="LAWRENCE LU"/>
    <m/>
    <n v="6803.25"/>
    <n v="0"/>
    <n v="-16550"/>
    <s v="LMCADP"/>
    <s v="CA"/>
    <n v="25"/>
    <n v="200"/>
    <n v="1377200"/>
    <d v="2018-03-09T00:00:00"/>
    <n v="2.7397260273972601E-2"/>
    <n v="0"/>
    <n v="5"/>
    <n v="0.1"/>
    <n v="137720"/>
    <n v="-16550"/>
    <n v="0"/>
    <n v="37731.506849315068"/>
  </r>
  <r>
    <s v="Forward"/>
    <s v="COMMDTY6-m84483"/>
    <d v="2017-12-19T00:00:00"/>
    <x v="3"/>
    <s v="B"/>
    <s v="LMCADP 20180319"/>
    <n v="8"/>
    <n v="6885"/>
    <d v="2018-03-19T00:00:00"/>
    <s v="LAWRENCE LU"/>
    <m/>
    <n v="6803.25"/>
    <n v="0"/>
    <n v="-16350"/>
    <s v="LMCADP"/>
    <s v="CA"/>
    <n v="25"/>
    <n v="200"/>
    <n v="1377000"/>
    <d v="2018-03-09T00:00:00"/>
    <n v="2.7397260273972601E-2"/>
    <n v="0"/>
    <n v="5"/>
    <n v="0.1"/>
    <n v="137700"/>
    <n v="-16350"/>
    <n v="0"/>
    <n v="37726.027397260274"/>
  </r>
  <r>
    <s v="Forward"/>
    <s v="COMMDTY6-m84484"/>
    <d v="2017-12-19T00:00:00"/>
    <x v="3"/>
    <s v="B"/>
    <s v="LMCADP 20180319"/>
    <n v="8"/>
    <n v="6882"/>
    <d v="2018-03-19T00:00:00"/>
    <s v="LAWRENCE LU"/>
    <m/>
    <n v="6803.25"/>
    <n v="0"/>
    <n v="-15750"/>
    <s v="LMCADP"/>
    <s v="CA"/>
    <n v="25"/>
    <n v="200"/>
    <n v="1376400"/>
    <d v="2018-03-09T00:00:00"/>
    <n v="2.7397260273972601E-2"/>
    <n v="0"/>
    <n v="5"/>
    <n v="0.1"/>
    <n v="137640"/>
    <n v="-15750"/>
    <n v="0"/>
    <n v="37709.589041095889"/>
  </r>
  <r>
    <s v="Forward"/>
    <s v="COMMDTY6-m84485"/>
    <d v="2017-12-19T00:00:00"/>
    <x v="3"/>
    <s v="B"/>
    <s v="LMCADP 20180319"/>
    <n v="8"/>
    <n v="6880"/>
    <d v="2018-03-19T00:00:00"/>
    <s v="LAWRENCE LU"/>
    <m/>
    <n v="6803.25"/>
    <n v="0"/>
    <n v="-15350"/>
    <s v="LMCADP"/>
    <s v="CA"/>
    <n v="25"/>
    <n v="200"/>
    <n v="1376000"/>
    <d v="2018-03-09T00:00:00"/>
    <n v="2.7397260273972601E-2"/>
    <n v="0"/>
    <n v="5"/>
    <n v="0.1"/>
    <n v="137600"/>
    <n v="-15350"/>
    <n v="0"/>
    <n v="37698.630136986299"/>
  </r>
  <r>
    <s v="Forward"/>
    <s v="COMMDTY6-m84486"/>
    <d v="2017-12-19T00:00:00"/>
    <x v="3"/>
    <s v="B"/>
    <s v="LMCADP 20180319"/>
    <n v="8"/>
    <n v="6878"/>
    <d v="2018-03-19T00:00:00"/>
    <s v="LAWRENCE LU"/>
    <m/>
    <n v="6803.25"/>
    <n v="0"/>
    <n v="-14950"/>
    <s v="LMCADP"/>
    <s v="CA"/>
    <n v="25"/>
    <n v="200"/>
    <n v="1375600"/>
    <d v="2018-03-09T00:00:00"/>
    <n v="2.7397260273972601E-2"/>
    <n v="0"/>
    <n v="5"/>
    <n v="0.1"/>
    <n v="137560"/>
    <n v="-14950"/>
    <n v="0"/>
    <n v="37687.67123287671"/>
  </r>
  <r>
    <s v="Forward"/>
    <s v="COMMDTY6-m84487"/>
    <d v="2017-12-19T00:00:00"/>
    <x v="3"/>
    <s v="B"/>
    <s v="LMCADP 20180319"/>
    <n v="8"/>
    <n v="6873"/>
    <d v="2018-03-19T00:00:00"/>
    <s v="LAWRENCE LU"/>
    <m/>
    <n v="6803.25"/>
    <n v="0"/>
    <n v="-13950"/>
    <s v="LMCADP"/>
    <s v="CA"/>
    <n v="25"/>
    <n v="200"/>
    <n v="1374600"/>
    <d v="2018-03-09T00:00:00"/>
    <n v="2.7397260273972601E-2"/>
    <n v="0"/>
    <n v="5"/>
    <n v="0.1"/>
    <n v="137460"/>
    <n v="-13950"/>
    <n v="0"/>
    <n v="37660.273972602736"/>
  </r>
  <r>
    <s v="Forward"/>
    <s v="COMMDTY6-m84488"/>
    <d v="2017-12-19T00:00:00"/>
    <x v="3"/>
    <s v="B"/>
    <s v="LMCADP 20180319"/>
    <n v="8"/>
    <n v="6868"/>
    <d v="2018-03-19T00:00:00"/>
    <s v="LAWRENCE LU"/>
    <m/>
    <n v="6803.25"/>
    <n v="0"/>
    <n v="-12950"/>
    <s v="LMCADP"/>
    <s v="CA"/>
    <n v="25"/>
    <n v="200"/>
    <n v="1373600"/>
    <d v="2018-03-09T00:00:00"/>
    <n v="2.7397260273972601E-2"/>
    <n v="0"/>
    <n v="5"/>
    <n v="0.1"/>
    <n v="137360"/>
    <n v="-12950"/>
    <n v="0"/>
    <n v="37632.876712328762"/>
  </r>
  <r>
    <s v="Forward"/>
    <s v="COMMDTY6-m84489"/>
    <d v="2017-12-19T00:00:00"/>
    <x v="3"/>
    <s v="B"/>
    <s v="LMCADP 20180319"/>
    <n v="8"/>
    <n v="6863"/>
    <d v="2018-03-19T00:00:00"/>
    <s v="LAWRENCE LU"/>
    <m/>
    <n v="6803.25"/>
    <n v="0"/>
    <n v="-11950"/>
    <s v="LMCADP"/>
    <s v="CA"/>
    <n v="25"/>
    <n v="200"/>
    <n v="1372600"/>
    <d v="2018-03-09T00:00:00"/>
    <n v="2.7397260273972601E-2"/>
    <n v="0"/>
    <n v="5"/>
    <n v="0.1"/>
    <n v="137260"/>
    <n v="-11950"/>
    <n v="0"/>
    <n v="37605.479452054795"/>
  </r>
  <r>
    <s v="Forward"/>
    <s v="COMMDTY6-m84491"/>
    <d v="2017-12-19T00:00:00"/>
    <x v="3"/>
    <s v="S"/>
    <s v="LMCADP 20180319"/>
    <n v="8"/>
    <n v="6890"/>
    <d v="2018-03-19T00:00:00"/>
    <s v="LAWRENCE LU"/>
    <m/>
    <n v="6803.25"/>
    <n v="0"/>
    <n v="17350"/>
    <s v="LMCADP"/>
    <s v="CA"/>
    <n v="25"/>
    <n v="200"/>
    <n v="1378000"/>
    <d v="2018-03-09T00:00:00"/>
    <n v="2.7397260273972601E-2"/>
    <n v="0"/>
    <n v="5"/>
    <n v="0.1"/>
    <n v="137800"/>
    <n v="17350"/>
    <n v="17350"/>
    <n v="37753.424657534248"/>
  </r>
  <r>
    <s v="Forward"/>
    <s v="COMMDTY6-m84492"/>
    <d v="2017-12-19T00:00:00"/>
    <x v="3"/>
    <s v="S"/>
    <s v="LMCADP 20180319"/>
    <n v="8"/>
    <n v="6886"/>
    <d v="2018-03-19T00:00:00"/>
    <s v="LAWRENCE LU"/>
    <m/>
    <n v="6803.25"/>
    <n v="0"/>
    <n v="16550"/>
    <s v="LMCADP"/>
    <s v="CA"/>
    <n v="25"/>
    <n v="200"/>
    <n v="1377200"/>
    <d v="2018-03-09T00:00:00"/>
    <n v="2.7397260273972601E-2"/>
    <n v="0"/>
    <n v="5"/>
    <n v="0.1"/>
    <n v="137720"/>
    <n v="16550"/>
    <n v="16550"/>
    <n v="37731.506849315068"/>
  </r>
  <r>
    <s v="Forward"/>
    <s v="COMMDTY6-m84493"/>
    <d v="2017-12-19T00:00:00"/>
    <x v="3"/>
    <s v="S"/>
    <s v="LMCADP 20180319"/>
    <n v="8"/>
    <n v="6885"/>
    <d v="2018-03-19T00:00:00"/>
    <s v="LAWRENCE LU"/>
    <m/>
    <n v="6803.25"/>
    <n v="0"/>
    <n v="16350"/>
    <s v="LMCADP"/>
    <s v="CA"/>
    <n v="25"/>
    <n v="200"/>
    <n v="1377000"/>
    <d v="2018-03-09T00:00:00"/>
    <n v="2.7397260273972601E-2"/>
    <n v="0"/>
    <n v="5"/>
    <n v="0.1"/>
    <n v="137700"/>
    <n v="16350"/>
    <n v="16350"/>
    <n v="37726.027397260274"/>
  </r>
  <r>
    <s v="Forward"/>
    <s v="COMMDTY6-m84494"/>
    <d v="2017-12-19T00:00:00"/>
    <x v="3"/>
    <s v="S"/>
    <s v="LMCADP 20180319"/>
    <n v="8"/>
    <n v="6882"/>
    <d v="2018-03-19T00:00:00"/>
    <s v="LAWRENCE LU"/>
    <m/>
    <n v="6803.25"/>
    <n v="0"/>
    <n v="15750"/>
    <s v="LMCADP"/>
    <s v="CA"/>
    <n v="25"/>
    <n v="200"/>
    <n v="1376400"/>
    <d v="2018-03-09T00:00:00"/>
    <n v="2.7397260273972601E-2"/>
    <n v="0"/>
    <n v="5"/>
    <n v="0.1"/>
    <n v="137640"/>
    <n v="15750"/>
    <n v="15750"/>
    <n v="37709.589041095889"/>
  </r>
  <r>
    <s v="Forward"/>
    <s v="COMMDTY6-m84495"/>
    <d v="2017-12-19T00:00:00"/>
    <x v="3"/>
    <s v="S"/>
    <s v="LMCADP 20180319"/>
    <n v="8"/>
    <n v="6880"/>
    <d v="2018-03-19T00:00:00"/>
    <s v="LAWRENCE LU"/>
    <m/>
    <n v="6803.25"/>
    <n v="0"/>
    <n v="15350"/>
    <s v="LMCADP"/>
    <s v="CA"/>
    <n v="25"/>
    <n v="200"/>
    <n v="1376000"/>
    <d v="2018-03-09T00:00:00"/>
    <n v="2.7397260273972601E-2"/>
    <n v="0"/>
    <n v="5"/>
    <n v="0.1"/>
    <n v="137600"/>
    <n v="15350"/>
    <n v="15350"/>
    <n v="37698.630136986299"/>
  </r>
  <r>
    <s v="Forward"/>
    <s v="COMMDTY6-m84496"/>
    <d v="2017-12-19T00:00:00"/>
    <x v="3"/>
    <s v="S"/>
    <s v="LMCADP 20180319"/>
    <n v="8"/>
    <n v="6878"/>
    <d v="2018-03-19T00:00:00"/>
    <s v="LAWRENCE LU"/>
    <m/>
    <n v="6803.25"/>
    <n v="0"/>
    <n v="14950"/>
    <s v="LMCADP"/>
    <s v="CA"/>
    <n v="25"/>
    <n v="200"/>
    <n v="1375600"/>
    <d v="2018-03-09T00:00:00"/>
    <n v="2.7397260273972601E-2"/>
    <n v="0"/>
    <n v="5"/>
    <n v="0.1"/>
    <n v="137560"/>
    <n v="14950"/>
    <n v="14950"/>
    <n v="37687.67123287671"/>
  </r>
  <r>
    <s v="Forward"/>
    <s v="COMMDTY6-m84497"/>
    <d v="2017-12-19T00:00:00"/>
    <x v="3"/>
    <s v="S"/>
    <s v="LMCADP 20180319"/>
    <n v="8"/>
    <n v="6873"/>
    <d v="2018-03-19T00:00:00"/>
    <s v="LAWRENCE LU"/>
    <m/>
    <n v="6803.25"/>
    <n v="0"/>
    <n v="13950"/>
    <s v="LMCADP"/>
    <s v="CA"/>
    <n v="25"/>
    <n v="200"/>
    <n v="1374600"/>
    <d v="2018-03-09T00:00:00"/>
    <n v="2.7397260273972601E-2"/>
    <n v="0"/>
    <n v="5"/>
    <n v="0.1"/>
    <n v="137460"/>
    <n v="13950"/>
    <n v="13950"/>
    <n v="37660.273972602736"/>
  </r>
  <r>
    <s v="Forward"/>
    <s v="COMMDTY6-m84498"/>
    <d v="2017-12-19T00:00:00"/>
    <x v="3"/>
    <s v="S"/>
    <s v="LMCADP 20180319"/>
    <n v="8"/>
    <n v="6868"/>
    <d v="2018-03-19T00:00:00"/>
    <s v="LAWRENCE LU"/>
    <m/>
    <n v="6803.25"/>
    <n v="0"/>
    <n v="12950"/>
    <s v="LMCADP"/>
    <s v="CA"/>
    <n v="25"/>
    <n v="200"/>
    <n v="1373600"/>
    <d v="2018-03-09T00:00:00"/>
    <n v="2.7397260273972601E-2"/>
    <n v="0"/>
    <n v="5"/>
    <n v="0.1"/>
    <n v="137360"/>
    <n v="12950"/>
    <n v="12950"/>
    <n v="37632.876712328762"/>
  </r>
  <r>
    <s v="Forward"/>
    <s v="COMMDTY6-m84499"/>
    <d v="2017-12-19T00:00:00"/>
    <x v="3"/>
    <s v="S"/>
    <s v="LMCADP 20180319"/>
    <n v="8"/>
    <n v="6863"/>
    <d v="2018-03-19T00:00:00"/>
    <s v="LAWRENCE LU"/>
    <m/>
    <n v="6803.25"/>
    <n v="0"/>
    <n v="11950"/>
    <s v="LMCADP"/>
    <s v="CA"/>
    <n v="25"/>
    <n v="200"/>
    <n v="1372600"/>
    <d v="2018-03-09T00:00:00"/>
    <n v="2.7397260273972601E-2"/>
    <n v="0"/>
    <n v="5"/>
    <n v="0.1"/>
    <n v="137260"/>
    <n v="11950"/>
    <n v="11950"/>
    <n v="37605.479452054795"/>
  </r>
  <r>
    <s v="Forward"/>
    <s v="COMMDTY6-m84569"/>
    <d v="2017-12-21T00:00:00"/>
    <x v="3"/>
    <s v="S"/>
    <s v="LMCADP 20180321"/>
    <n v="20"/>
    <n v="7045"/>
    <d v="2018-03-21T00:00:00"/>
    <s v="LAWRENCE LU"/>
    <m/>
    <n v="6801.75"/>
    <n v="0"/>
    <n v="121625"/>
    <s v="LMCADP"/>
    <s v="CA"/>
    <n v="25"/>
    <n v="500"/>
    <n v="3522500"/>
    <d v="2018-03-09T00:00:00"/>
    <n v="3.287671232876712E-2"/>
    <n v="0"/>
    <n v="5"/>
    <n v="0.1"/>
    <n v="352250"/>
    <n v="121625"/>
    <n v="121625"/>
    <n v="115808.21917808217"/>
  </r>
  <r>
    <s v="Forward"/>
    <s v="COMMDTY6-m84570"/>
    <d v="2017-12-21T00:00:00"/>
    <x v="3"/>
    <s v="B"/>
    <s v="LMCADP 20180321"/>
    <n v="20"/>
    <n v="7045"/>
    <d v="2018-03-21T00:00:00"/>
    <s v="LAWRENCE LU"/>
    <m/>
    <n v="6801.75"/>
    <n v="0"/>
    <n v="-121625"/>
    <s v="LMCADP"/>
    <s v="CA"/>
    <n v="25"/>
    <n v="500"/>
    <n v="3522500"/>
    <d v="2018-03-09T00:00:00"/>
    <n v="3.287671232876712E-2"/>
    <n v="0"/>
    <n v="5"/>
    <n v="0.1"/>
    <n v="352250"/>
    <n v="-121625"/>
    <n v="0"/>
    <n v="115808.21917808217"/>
  </r>
  <r>
    <s v="Forward"/>
    <s v="COMMDTY6-m85264"/>
    <d v="2018-01-18T00:00:00"/>
    <x v="3"/>
    <s v="S"/>
    <s v="LMCADP 20180321"/>
    <n v="30"/>
    <n v="7077.25"/>
    <d v="2018-03-21T00:00:00"/>
    <s v="LAWRENCE LU"/>
    <m/>
    <n v="6801.75"/>
    <n v="-829.37"/>
    <n v="206625"/>
    <s v="LMCADP"/>
    <s v="CA"/>
    <n v="25"/>
    <n v="750"/>
    <n v="5307937.5"/>
    <d v="2018-03-09T00:00:00"/>
    <n v="3.287671232876712E-2"/>
    <n v="0"/>
    <n v="5"/>
    <n v="0.1"/>
    <n v="530793.75"/>
    <n v="206625"/>
    <n v="206625"/>
    <n v="174507.53424657532"/>
  </r>
  <r>
    <s v="Forward"/>
    <s v="COMMDTY6-m85881"/>
    <d v="2018-02-07T00:00:00"/>
    <x v="3"/>
    <s v="S"/>
    <s v="LMCADP 20180321"/>
    <n v="33"/>
    <n v="7024.75"/>
    <d v="2018-03-21T00:00:00"/>
    <s v="LAWRENCE LU"/>
    <m/>
    <n v="6801.75"/>
    <n v="-905.53"/>
    <n v="183975"/>
    <s v="LMCADP"/>
    <s v="CA"/>
    <n v="25"/>
    <n v="825"/>
    <n v="5795418.75"/>
    <d v="2018-03-09T00:00:00"/>
    <n v="3.287671232876712E-2"/>
    <n v="0"/>
    <n v="5"/>
    <n v="0.1"/>
    <n v="579541.875"/>
    <n v="183975"/>
    <n v="183975"/>
    <n v="190534.31506849313"/>
  </r>
  <r>
    <s v="Forward"/>
    <s v="COMMDTY6-m86487"/>
    <d v="2018-03-06T00:00:00"/>
    <x v="3"/>
    <s v="B"/>
    <s v="LMCADP 20180321"/>
    <n v="20"/>
    <n v="6971.75"/>
    <d v="2018-03-21T00:00:00"/>
    <s v="LAWRENCE LU"/>
    <m/>
    <n v="6801.75"/>
    <n v="-544.66999999999996"/>
    <n v="-85000"/>
    <s v="LMCADP"/>
    <s v="CA"/>
    <n v="25"/>
    <n v="500"/>
    <n v="3485875"/>
    <d v="2018-03-09T00:00:00"/>
    <n v="3.287671232876712E-2"/>
    <n v="0"/>
    <n v="5"/>
    <n v="0.1"/>
    <n v="348587.5"/>
    <n v="-85000"/>
    <n v="0"/>
    <n v="114604.10958904108"/>
  </r>
  <r>
    <s v="Forward"/>
    <s v="COMMDTY6-m86554"/>
    <d v="2018-03-08T00:00:00"/>
    <x v="3"/>
    <s v="S"/>
    <s v="LMCADP 20180321"/>
    <n v="20"/>
    <n v="6831"/>
    <d v="2018-03-21T00:00:00"/>
    <s v="LAWRENCE LU"/>
    <m/>
    <n v="6801.75"/>
    <n v="-533.66999999999996"/>
    <n v="14625"/>
    <s v="LMCADP"/>
    <s v="CA"/>
    <n v="25"/>
    <n v="500"/>
    <n v="3415500"/>
    <d v="2018-03-09T00:00:00"/>
    <n v="3.287671232876712E-2"/>
    <n v="0"/>
    <n v="5"/>
    <n v="0.1"/>
    <n v="341550"/>
    <n v="14625"/>
    <n v="14625"/>
    <n v="112290.4109589041"/>
  </r>
  <r>
    <s v="Forward"/>
    <s v="COMMDTY6-m86562"/>
    <d v="2018-03-08T00:00:00"/>
    <x v="3"/>
    <s v="S"/>
    <s v="LMZSDP 20180321"/>
    <n v="40"/>
    <n v="3242.75"/>
    <d v="2018-03-21T00:00:00"/>
    <s v="LAWRENCE LU"/>
    <m/>
    <n v="3228"/>
    <n v="-506.68"/>
    <n v="14750"/>
    <s v="LMZSDP"/>
    <s v="ZS"/>
    <n v="25"/>
    <n v="1000"/>
    <n v="3242750"/>
    <d v="2018-03-09T00:00:00"/>
    <n v="3.287671232876712E-2"/>
    <n v="0"/>
    <n v="5"/>
    <n v="0.1"/>
    <n v="324275"/>
    <n v="14750"/>
    <n v="14750"/>
    <n v="106610.95890410958"/>
  </r>
  <r>
    <s v="Forward"/>
    <s v="COMMDTY5-m84736"/>
    <d v="2018-01-02T00:00:00"/>
    <x v="3"/>
    <s v="B"/>
    <s v="LMCADP 20180403"/>
    <n v="10"/>
    <n v="7231"/>
    <d v="2018-04-03T00:00:00"/>
    <s v="LAWRENCE LU"/>
    <m/>
    <n v="6804.75"/>
    <n v="0"/>
    <n v="-106562.5"/>
    <s v="LMCADP"/>
    <s v="CA"/>
    <n v="25"/>
    <n v="250"/>
    <n v="1807750"/>
    <d v="2018-03-09T00:00:00"/>
    <n v="6.8493150684931503E-2"/>
    <n v="0"/>
    <n v="5"/>
    <n v="0.1"/>
    <n v="180775"/>
    <n v="-106562.5"/>
    <n v="0"/>
    <n v="123818.49315068492"/>
  </r>
  <r>
    <s v="Forward"/>
    <s v="COMMDTY5-m84737"/>
    <d v="2018-01-02T00:00:00"/>
    <x v="3"/>
    <s v="S"/>
    <s v="LMCADP 20180403"/>
    <n v="10"/>
    <n v="7231"/>
    <d v="2018-04-03T00:00:00"/>
    <s v="LAWRENCE LU"/>
    <m/>
    <n v="6804.75"/>
    <n v="0"/>
    <n v="106562.5"/>
    <s v="LMCADP"/>
    <s v="CA"/>
    <n v="25"/>
    <n v="250"/>
    <n v="1807750"/>
    <d v="2018-03-09T00:00:00"/>
    <n v="6.8493150684931503E-2"/>
    <n v="0"/>
    <n v="5"/>
    <n v="0.1"/>
    <n v="180775"/>
    <n v="106562.5"/>
    <n v="106562.5"/>
    <n v="123818.49315068492"/>
  </r>
  <r>
    <s v="Forward"/>
    <s v="COMMDTY6-m84980"/>
    <d v="2018-01-11T00:00:00"/>
    <x v="3"/>
    <s v="B"/>
    <s v="LMCADP 20180411"/>
    <n v="12"/>
    <n v="7152"/>
    <d v="2018-04-11T00:00:00"/>
    <s v="LAWRENCE LU"/>
    <m/>
    <n v="6810.75"/>
    <n v="0"/>
    <n v="-102375"/>
    <s v="LMCADP"/>
    <s v="CA"/>
    <n v="25"/>
    <n v="300"/>
    <n v="2145600"/>
    <d v="2018-03-09T00:00:00"/>
    <n v="9.0410958904109592E-2"/>
    <n v="0"/>
    <n v="5"/>
    <n v="0.1"/>
    <n v="214560"/>
    <n v="-102375"/>
    <n v="0"/>
    <n v="193985.75342465754"/>
  </r>
  <r>
    <s v="Forward"/>
    <s v="COMMDTY6-m84981"/>
    <d v="2018-01-11T00:00:00"/>
    <x v="3"/>
    <s v="S"/>
    <s v="LMCADP 20180411"/>
    <n v="12"/>
    <n v="7152"/>
    <d v="2018-04-11T00:00:00"/>
    <s v="LAWRENCE LU"/>
    <m/>
    <n v="6810.75"/>
    <n v="0"/>
    <n v="102375"/>
    <s v="LMCADP"/>
    <s v="CA"/>
    <n v="25"/>
    <n v="300"/>
    <n v="2145600"/>
    <d v="2018-03-09T00:00:00"/>
    <n v="9.0410958904109592E-2"/>
    <n v="0"/>
    <n v="5"/>
    <n v="0.1"/>
    <n v="214560"/>
    <n v="102375"/>
    <n v="102375"/>
    <n v="193985.75342465754"/>
  </r>
  <r>
    <s v="Forward"/>
    <s v="COMMDTY6-m85055"/>
    <d v="2018-01-15T00:00:00"/>
    <x v="3"/>
    <s v="B"/>
    <s v="LMCADP 20180416"/>
    <n v="24"/>
    <n v="7217.5"/>
    <d v="2018-04-16T00:00:00"/>
    <s v="LAWRENCE LU"/>
    <m/>
    <n v="6814.5"/>
    <n v="-676.64"/>
    <n v="-241800"/>
    <s v="LMCADP"/>
    <s v="CA"/>
    <n v="25"/>
    <n v="600"/>
    <n v="4330500"/>
    <d v="2018-03-09T00:00:00"/>
    <n v="0.10410958904109589"/>
    <n v="0"/>
    <n v="5"/>
    <n v="0.1"/>
    <n v="433050"/>
    <n v="-241800"/>
    <n v="0"/>
    <n v="450846.57534246577"/>
  </r>
  <r>
    <s v="Forward"/>
    <s v="COMMDTY6-m85299"/>
    <d v="2018-01-22T00:00:00"/>
    <x v="3"/>
    <s v="B"/>
    <s v="LMCADP 20180423"/>
    <n v="13"/>
    <n v="7067"/>
    <d v="2018-04-23T00:00:00"/>
    <s v="LAWRENCE LU"/>
    <m/>
    <n v="6813.98"/>
    <n v="0"/>
    <n v="-82231.500000000146"/>
    <s v="LMCADP"/>
    <s v="CA"/>
    <n v="25"/>
    <n v="325"/>
    <n v="2296775"/>
    <d v="2018-03-09T00:00:00"/>
    <n v="0.12328767123287671"/>
    <n v="0"/>
    <n v="5"/>
    <n v="0.1"/>
    <n v="229677.5"/>
    <n v="-82231.500000000146"/>
    <n v="0"/>
    <n v="283164.0410958904"/>
  </r>
  <r>
    <s v="Forward"/>
    <s v="COMMDTY6-m85300"/>
    <d v="2018-01-22T00:00:00"/>
    <x v="3"/>
    <s v="S"/>
    <s v="LMCADP 20180423"/>
    <n v="13"/>
    <n v="7067"/>
    <d v="2018-04-23T00:00:00"/>
    <s v="LAWRENCE LU"/>
    <m/>
    <n v="6813.98"/>
    <n v="0"/>
    <n v="82231.500000000146"/>
    <s v="LMCADP"/>
    <s v="CA"/>
    <n v="25"/>
    <n v="325"/>
    <n v="2296775"/>
    <d v="2018-03-09T00:00:00"/>
    <n v="0.12328767123287671"/>
    <n v="0"/>
    <n v="5"/>
    <n v="0.1"/>
    <n v="229677.5"/>
    <n v="82231.500000000146"/>
    <n v="82231.500000000146"/>
    <n v="283164.0410958904"/>
  </r>
  <r>
    <s v="Forward"/>
    <s v="COMMDTY6-m85419"/>
    <d v="2018-01-25T00:00:00"/>
    <x v="3"/>
    <s v="B"/>
    <s v="LMCADP 20180425"/>
    <n v="4"/>
    <n v="7146.5"/>
    <d v="2018-04-25T00:00:00"/>
    <s v="LAWRENCE LU"/>
    <m/>
    <n v="6815.34"/>
    <n v="0"/>
    <n v="-33115.999999999985"/>
    <s v="LMCADP"/>
    <s v="CA"/>
    <n v="25"/>
    <n v="100"/>
    <n v="714650"/>
    <d v="2018-03-09T00:00:00"/>
    <n v="0.12876712328767123"/>
    <n v="0"/>
    <n v="5"/>
    <n v="0.1"/>
    <n v="71465"/>
    <n v="-33115.999999999985"/>
    <n v="0"/>
    <n v="92023.42465753424"/>
  </r>
  <r>
    <s v="Forward"/>
    <s v="COMMDTY6-m85436"/>
    <d v="2018-01-25T00:00:00"/>
    <x v="3"/>
    <s v="B"/>
    <s v="LMCADP 20180425"/>
    <n v="4"/>
    <n v="7130"/>
    <d v="2018-04-25T00:00:00"/>
    <s v="LAWRENCE LU"/>
    <m/>
    <n v="6815.34"/>
    <n v="-334.41"/>
    <n v="-31465.999999999985"/>
    <s v="LMCADP"/>
    <s v="CA"/>
    <n v="25"/>
    <n v="100"/>
    <n v="713000"/>
    <d v="2018-03-09T00:00:00"/>
    <n v="0.12876712328767123"/>
    <n v="0"/>
    <n v="5"/>
    <n v="0.1"/>
    <n v="71300"/>
    <n v="-31465.999999999985"/>
    <n v="0"/>
    <n v="91810.95890410959"/>
  </r>
  <r>
    <s v="Forward"/>
    <s v="COMMDTY6-m85437"/>
    <d v="2018-01-25T00:00:00"/>
    <x v="3"/>
    <s v="B"/>
    <s v="LMCADP 20180425"/>
    <n v="4"/>
    <n v="7126"/>
    <d v="2018-04-25T00:00:00"/>
    <s v="LAWRENCE LU"/>
    <m/>
    <n v="6815.34"/>
    <n v="0"/>
    <n v="-31065.999999999985"/>
    <s v="LMCADP"/>
    <s v="CA"/>
    <n v="25"/>
    <n v="100"/>
    <n v="712600"/>
    <d v="2018-03-09T00:00:00"/>
    <n v="0.12876712328767123"/>
    <n v="0"/>
    <n v="5"/>
    <n v="0.1"/>
    <n v="71260"/>
    <n v="-31065.999999999985"/>
    <n v="0"/>
    <n v="91759.452054794514"/>
  </r>
  <r>
    <s v="Forward"/>
    <s v="COMMDTY6-m85684"/>
    <d v="2018-02-02T00:00:00"/>
    <x v="3"/>
    <s v="B"/>
    <s v="LMCADP 20180502"/>
    <n v="10"/>
    <n v="7109.5"/>
    <d v="2018-05-02T00:00:00"/>
    <s v="LAWRENCE LU"/>
    <m/>
    <n v="6820.19"/>
    <n v="0"/>
    <n v="-72327.500000000102"/>
    <s v="LMCADP"/>
    <s v="CA"/>
    <n v="25"/>
    <n v="250"/>
    <n v="1777375"/>
    <d v="2018-03-09T00:00:00"/>
    <n v="0.14794520547945206"/>
    <n v="0"/>
    <n v="5"/>
    <n v="0.1"/>
    <n v="177737.5"/>
    <n v="-72327.500000000102"/>
    <n v="0"/>
    <n v="262954.10958904109"/>
  </r>
  <r>
    <s v="Forward"/>
    <s v="COMMDTY6-m85697"/>
    <d v="2018-02-02T00:00:00"/>
    <x v="3"/>
    <s v="B"/>
    <s v="LMCADP 20180502"/>
    <n v="2"/>
    <n v="7128.75"/>
    <d v="2018-05-02T00:00:00"/>
    <s v="LAWRENCE LU"/>
    <m/>
    <n v="6820.19"/>
    <n v="-333.4"/>
    <n v="-15428.00000000002"/>
    <s v="LMCADP"/>
    <s v="CA"/>
    <n v="25"/>
    <n v="50"/>
    <n v="356437.5"/>
    <d v="2018-03-09T00:00:00"/>
    <n v="0.14794520547945206"/>
    <n v="0"/>
    <n v="5"/>
    <n v="0.1"/>
    <n v="35643.75"/>
    <n v="-15428.00000000002"/>
    <n v="0"/>
    <n v="52733.219178082196"/>
  </r>
  <r>
    <s v="Forward"/>
    <s v="COMMDTY6-m85758"/>
    <d v="2018-02-05T00:00:00"/>
    <x v="3"/>
    <s v="B"/>
    <s v="LMCADP 20180504"/>
    <n v="2"/>
    <n v="7094.75"/>
    <d v="2018-05-04T00:00:00"/>
    <s v="LAWRENCE LU"/>
    <m/>
    <n v="6821.63"/>
    <n v="-55.43"/>
    <n v="-13655.999999999995"/>
    <s v="LMCADP"/>
    <s v="CA"/>
    <n v="25"/>
    <n v="50"/>
    <n v="354737.5"/>
    <d v="2018-03-09T00:00:00"/>
    <n v="0.15342465753424658"/>
    <n v="0"/>
    <n v="5"/>
    <n v="0.1"/>
    <n v="35473.75"/>
    <n v="-13655.999999999995"/>
    <n v="0"/>
    <n v="54425.479452054795"/>
  </r>
  <r>
    <s v="Forward"/>
    <s v="COMMDTY6-m86095"/>
    <d v="2018-02-13T00:00:00"/>
    <x v="3"/>
    <s v="S"/>
    <s v="LMCADP 20180514"/>
    <n v="21"/>
    <n v="7021"/>
    <d v="2018-05-14T00:00:00"/>
    <s v="LAWRENCE LU"/>
    <m/>
    <n v="6826.5"/>
    <n v="-575.95000000000005"/>
    <n v="102112.5"/>
    <s v="LMCADP"/>
    <s v="CA"/>
    <n v="25"/>
    <n v="525"/>
    <n v="3686025"/>
    <d v="2018-03-09T00:00:00"/>
    <n v="0.18082191780821918"/>
    <n v="0"/>
    <n v="5"/>
    <n v="0.1"/>
    <n v="368602.5"/>
    <n v="102112.5"/>
    <n v="102112.5"/>
    <n v="666514.10958904109"/>
  </r>
  <r>
    <s v="Forward"/>
    <s v="COMMDTY6-m86083"/>
    <d v="2018-02-13T00:00:00"/>
    <x v="3"/>
    <s v="S"/>
    <s v="LMZSDP 20180514"/>
    <n v="50"/>
    <n v="3438.75"/>
    <d v="2018-05-14T00:00:00"/>
    <s v="LAWRENCE LU"/>
    <m/>
    <n v="3228.93"/>
    <n v="0"/>
    <n v="262275.00000000017"/>
    <s v="LMZSDP"/>
    <s v="ZS"/>
    <n v="25"/>
    <n v="1250"/>
    <n v="4298437.5"/>
    <d v="2018-03-09T00:00:00"/>
    <n v="0.18082191780821918"/>
    <n v="0"/>
    <n v="5"/>
    <n v="0.1"/>
    <n v="429843.75"/>
    <n v="262275.00000000017"/>
    <n v="262275.00000000017"/>
    <n v="777251.71232876717"/>
  </r>
  <r>
    <s v="Forward"/>
    <s v="COMMDTY6-m86084"/>
    <d v="2018-02-13T00:00:00"/>
    <x v="3"/>
    <s v="B"/>
    <s v="LMZSDP 20180514"/>
    <n v="50"/>
    <n v="3438.75"/>
    <d v="2018-05-14T00:00:00"/>
    <s v="LAWRENCE LU"/>
    <m/>
    <n v="3228.93"/>
    <n v="0"/>
    <n v="-262275.00000000017"/>
    <s v="LMZSDP"/>
    <s v="ZS"/>
    <n v="25"/>
    <n v="1250"/>
    <n v="4298437.5"/>
    <d v="2018-03-09T00:00:00"/>
    <n v="0.18082191780821918"/>
    <n v="0"/>
    <n v="5"/>
    <n v="0.1"/>
    <n v="429843.75"/>
    <n v="-262275.00000000017"/>
    <n v="0"/>
    <n v="777251.71232876717"/>
  </r>
  <r>
    <s v="Forward"/>
    <s v="COMMDTY6-m86333"/>
    <d v="2018-02-27T00:00:00"/>
    <x v="3"/>
    <s v="S"/>
    <s v="LMCADP 20180529"/>
    <n v="40"/>
    <n v="7066.5"/>
    <d v="2018-05-29T00:00:00"/>
    <s v="LAWRENCE LU"/>
    <m/>
    <n v="6828.92"/>
    <n v="-1104.1400000000001"/>
    <n v="237579.99999999994"/>
    <s v="LMCADP"/>
    <s v="CA"/>
    <n v="25"/>
    <n v="1000"/>
    <n v="7066500"/>
    <d v="2018-03-09T00:00:00"/>
    <n v="0.22191780821917809"/>
    <n v="0"/>
    <n v="5"/>
    <n v="0.1"/>
    <n v="706650"/>
    <n v="237579.99999999994"/>
    <n v="237579.99999999994"/>
    <n v="1568182.1917808219"/>
  </r>
  <r>
    <s v="Forward"/>
    <s v="COMMDTY6-m86392"/>
    <d v="2018-03-01T00:00:00"/>
    <x v="3"/>
    <s v="B"/>
    <s v="LMCADP 20180601"/>
    <n v="18"/>
    <n v="6889.5"/>
    <d v="2018-06-01T00:00:00"/>
    <s v="LAWRENCE LU"/>
    <m/>
    <n v="6830.67"/>
    <n v="-484.42"/>
    <n v="-26473.499999999967"/>
    <s v="LMCADP"/>
    <s v="CA"/>
    <n v="25"/>
    <n v="450"/>
    <n v="3100275"/>
    <d v="2018-03-09T00:00:00"/>
    <n v="0.23013698630136986"/>
    <n v="0"/>
    <n v="5"/>
    <n v="0.1"/>
    <n v="310027.5"/>
    <n v="-26473.499999999967"/>
    <n v="0"/>
    <n v="713487.94520547939"/>
  </r>
  <r>
    <s v="Forward"/>
    <s v="COMMDTY6-m86415"/>
    <d v="2018-03-01T00:00:00"/>
    <x v="3"/>
    <s v="B"/>
    <s v="LMNIDP 20180718"/>
    <n v="15"/>
    <n v="13488"/>
    <d v="2018-07-18T00:00:00"/>
    <s v="LAWRENCE LU"/>
    <m/>
    <n v="13291.5"/>
    <n v="-189.68"/>
    <n v="-17685"/>
    <s v="LMNIDP"/>
    <s v="NI"/>
    <n v="6"/>
    <n v="90"/>
    <n v="1213920"/>
    <d v="2018-03-09T00:00:00"/>
    <n v="0.35890410958904112"/>
    <n v="0"/>
    <n v="5"/>
    <n v="0.1"/>
    <n v="121392"/>
    <n v="-17685"/>
    <n v="0"/>
    <n v="435680.87671232881"/>
  </r>
  <r>
    <s v="Forward"/>
    <s v="COMMDTY6-m86085"/>
    <d v="2018-02-13T00:00:00"/>
    <x v="3"/>
    <s v="S"/>
    <s v="LMZSDP 20180919"/>
    <n v="50"/>
    <n v="3416.75"/>
    <d v="2018-09-19T00:00:00"/>
    <s v="LAWRENCE LU"/>
    <m/>
    <n v="3221"/>
    <n v="-667.33"/>
    <n v="244687.5"/>
    <s v="LMZSDP"/>
    <s v="ZS"/>
    <n v="25"/>
    <n v="1250"/>
    <n v="4270937.5"/>
    <d v="2018-03-09T00:00:00"/>
    <n v="0.53150684931506853"/>
    <n v="0"/>
    <n v="5"/>
    <n v="0.1"/>
    <n v="427093.75"/>
    <n v="244687.5"/>
    <n v="244687.5"/>
    <n v="2270032.5342465756"/>
  </r>
  <r>
    <s v="Forward"/>
    <s v="COMMDTY6-368730"/>
    <d v="2017-12-11T00:00:00"/>
    <x v="4"/>
    <s v="B"/>
    <s v="LMCADP 20180312"/>
    <n v="20"/>
    <n v="6586"/>
    <d v="2018-03-12T00:00:00"/>
    <s v="LAWRENCE LU"/>
    <m/>
    <n v="6799.75"/>
    <n v="0"/>
    <n v="106875"/>
    <s v="LMCADP"/>
    <s v="CA"/>
    <n v="25"/>
    <n v="500"/>
    <n v="3293000"/>
    <d v="2018-03-09T00:00:00"/>
    <n v="8.21917808219178E-3"/>
    <n v="0"/>
    <n v="5"/>
    <n v="0.1"/>
    <n v="329300"/>
    <n v="106875"/>
    <n v="106875"/>
    <n v="27065.753424657531"/>
  </r>
  <r>
    <s v="Forward"/>
    <s v="COMMDTY6-368730"/>
    <d v="2017-12-11T00:00:00"/>
    <x v="4"/>
    <s v="B"/>
    <s v="LMCADP 20180312"/>
    <n v="20"/>
    <n v="6584"/>
    <d v="2018-03-12T00:00:00"/>
    <s v="LAWRENCE LU"/>
    <m/>
    <n v="6799.75"/>
    <n v="0"/>
    <n v="107875"/>
    <s v="LMCADP"/>
    <s v="CA"/>
    <n v="25"/>
    <n v="500"/>
    <n v="3292000"/>
    <d v="2018-03-09T00:00:00"/>
    <n v="8.21917808219178E-3"/>
    <n v="0"/>
    <n v="5"/>
    <n v="0.1"/>
    <n v="329200"/>
    <n v="107875"/>
    <n v="107875"/>
    <n v="27057.534246575338"/>
  </r>
  <r>
    <s v="Forward"/>
    <s v="COMMDTY6-368734"/>
    <d v="2017-12-11T00:00:00"/>
    <x v="4"/>
    <s v="S"/>
    <s v="LMCADP 20180312"/>
    <n v="40"/>
    <n v="6669.85"/>
    <d v="2018-03-12T00:00:00"/>
    <s v="LAWRENCE LU"/>
    <m/>
    <n v="6799.75"/>
    <n v="-1130.54"/>
    <n v="-129899.99999999964"/>
    <s v="LMCADP"/>
    <s v="CA"/>
    <n v="25"/>
    <n v="1000"/>
    <n v="6669850"/>
    <d v="2018-03-09T00:00:00"/>
    <n v="8.21917808219178E-3"/>
    <n v="0"/>
    <n v="5"/>
    <n v="0.1"/>
    <n v="666985"/>
    <n v="-129899.99999999964"/>
    <n v="0"/>
    <n v="54820.684931506847"/>
  </r>
  <r>
    <s v="Forward"/>
    <s v="COMMDTY6-368627"/>
    <d v="2017-12-11T00:00:00"/>
    <x v="4"/>
    <s v="B"/>
    <s v="LMNIDP 20180312"/>
    <n v="6"/>
    <n v="10885"/>
    <d v="2018-03-12T00:00:00"/>
    <s v="LAWRENCE LU"/>
    <m/>
    <n v="13213.5"/>
    <n v="-70.62"/>
    <n v="83826"/>
    <s v="LMNIDP"/>
    <s v="NI"/>
    <n v="6"/>
    <n v="36"/>
    <n v="391860"/>
    <d v="2018-03-09T00:00:00"/>
    <n v="8.21917808219178E-3"/>
    <n v="0"/>
    <n v="5"/>
    <n v="0.1"/>
    <n v="39186"/>
    <n v="83826"/>
    <n v="83826"/>
    <n v="3220.767123287671"/>
  </r>
  <r>
    <s v="Forward"/>
    <s v="COMMDTY6-m86555"/>
    <d v="2018-03-08T00:00:00"/>
    <x v="4"/>
    <s v="S"/>
    <s v="LMNIDP 20180312"/>
    <n v="6"/>
    <n v="13213.5"/>
    <d v="2018-03-12T00:00:00"/>
    <s v="LAWRENCE LU"/>
    <m/>
    <n v="13213.5"/>
    <n v="-16.2"/>
    <n v="0"/>
    <s v="LMNIDP"/>
    <s v="NI"/>
    <n v="6"/>
    <n v="36"/>
    <n v="475686"/>
    <d v="2018-03-09T00:00:00"/>
    <n v="8.21917808219178E-3"/>
    <n v="0"/>
    <n v="5"/>
    <n v="0.1"/>
    <n v="47568.600000000006"/>
    <n v="0"/>
    <n v="0"/>
    <n v="3909.747945205479"/>
  </r>
  <r>
    <s v="Forward"/>
    <s v="COMMDTY6-369080"/>
    <d v="2017-12-13T00:00:00"/>
    <x v="4"/>
    <s v="S"/>
    <s v="LMCADP 20180313"/>
    <n v="2"/>
    <n v="6723.5"/>
    <d v="2018-03-13T00:00:00"/>
    <s v="LAWRENCE LU"/>
    <m/>
    <n v="6800.25"/>
    <n v="-52.08"/>
    <n v="-3837.5"/>
    <s v="LMCADP"/>
    <s v="CA"/>
    <n v="25"/>
    <n v="50"/>
    <n v="336175"/>
    <d v="2018-03-09T00:00:00"/>
    <n v="1.0958904109589041E-2"/>
    <n v="0"/>
    <n v="5"/>
    <n v="0.1"/>
    <n v="33617.5"/>
    <n v="-3837.5"/>
    <n v="0"/>
    <n v="3684.1095890410961"/>
  </r>
  <r>
    <s v="Forward"/>
    <s v="COMMDTY6-m84490"/>
    <d v="2017-12-19T00:00:00"/>
    <x v="4"/>
    <s v="B"/>
    <s v="LMCADP 20180319"/>
    <n v="8"/>
    <n v="6891.5"/>
    <d v="2018-03-19T00:00:00"/>
    <s v="LAWRENCE LU"/>
    <m/>
    <n v="6803.25"/>
    <n v="-213.01999999999998"/>
    <n v="-17650"/>
    <s v="LMCADP"/>
    <s v="CA"/>
    <n v="25"/>
    <n v="200"/>
    <n v="1378300"/>
    <d v="2018-03-09T00:00:00"/>
    <n v="2.7397260273972601E-2"/>
    <n v="0"/>
    <n v="5"/>
    <n v="0.1"/>
    <n v="137830"/>
    <n v="-17650"/>
    <n v="0"/>
    <n v="37761.643835616436"/>
  </r>
  <r>
    <s v="Forward"/>
    <s v="COMMDTY6-m84500"/>
    <d v="2017-12-19T00:00:00"/>
    <x v="4"/>
    <s v="S"/>
    <s v="LMCADP 20180319"/>
    <n v="8"/>
    <n v="6942"/>
    <d v="2018-03-19T00:00:00"/>
    <s v="LAWRENCE LU"/>
    <m/>
    <n v="6803.25"/>
    <n v="-214.42"/>
    <n v="27750"/>
    <s v="LMCADP"/>
    <s v="CA"/>
    <n v="25"/>
    <n v="200"/>
    <n v="1388400"/>
    <d v="2018-03-09T00:00:00"/>
    <n v="2.7397260273972601E-2"/>
    <n v="0"/>
    <n v="5"/>
    <n v="0.1"/>
    <n v="138840"/>
    <n v="27750"/>
    <n v="27750"/>
    <n v="38038.356164383556"/>
  </r>
  <r>
    <s v="Forward"/>
    <s v="COMMDTY6-m84512"/>
    <d v="2017-12-20T00:00:00"/>
    <x v="4"/>
    <s v="B"/>
    <s v="LMZSDP 20180320"/>
    <n v="2"/>
    <n v="3220"/>
    <d v="2018-03-20T00:00:00"/>
    <s v="LAWRENCE LU"/>
    <m/>
    <n v="3227.83"/>
    <n v="-27.759999999999998"/>
    <n v="391.49999999999636"/>
    <s v="LMZSDP"/>
    <s v="ZS"/>
    <n v="25"/>
    <n v="50"/>
    <n v="161000"/>
    <d v="2018-03-09T00:00:00"/>
    <n v="3.0136986301369864E-2"/>
    <n v="0"/>
    <n v="5"/>
    <n v="0.1"/>
    <n v="16100"/>
    <n v="391.49999999999636"/>
    <n v="391.49999999999636"/>
    <n v="4852.0547945205481"/>
  </r>
  <r>
    <s v="Forward"/>
    <s v="COMMDTY6-m84513"/>
    <d v="2017-12-20T00:00:00"/>
    <x v="4"/>
    <s v="S"/>
    <s v="LMZSDP 20180320"/>
    <n v="2"/>
    <n v="3228"/>
    <d v="2018-03-20T00:00:00"/>
    <s v="LAWRENCE LU"/>
    <m/>
    <n v="3227.83"/>
    <n v="-5.4"/>
    <n v="8.500000000003638"/>
    <s v="LMZSDP"/>
    <s v="ZS"/>
    <n v="25"/>
    <n v="50"/>
    <n v="161400"/>
    <d v="2018-03-09T00:00:00"/>
    <n v="3.0136986301369864E-2"/>
    <n v="0"/>
    <n v="5"/>
    <n v="0.1"/>
    <n v="16140"/>
    <n v="8.500000000003638"/>
    <n v="8.500000000003638"/>
    <n v="4864.1095890410961"/>
  </r>
  <r>
    <s v="Forward"/>
    <s v="COMMDTY6-m85261"/>
    <d v="2018-01-18T00:00:00"/>
    <x v="4"/>
    <s v="S"/>
    <s v="LMCADP 20180321"/>
    <n v="30"/>
    <n v="7077.25"/>
    <d v="2018-03-21T00:00:00"/>
    <s v="LAWRENCE LU"/>
    <m/>
    <n v="6801.75"/>
    <n v="-818.17"/>
    <n v="206625"/>
    <s v="LMCADP"/>
    <s v="CA"/>
    <n v="25"/>
    <n v="750"/>
    <n v="5307937.5"/>
    <d v="2018-03-09T00:00:00"/>
    <n v="3.287671232876712E-2"/>
    <n v="0"/>
    <n v="5"/>
    <n v="0.1"/>
    <n v="530793.75"/>
    <n v="206625"/>
    <n v="206625"/>
    <n v="174507.53424657532"/>
  </r>
  <r>
    <s v="Forward"/>
    <s v="COMMDTY6-m85534"/>
    <d v="2018-01-29T00:00:00"/>
    <x v="4"/>
    <s v="S"/>
    <s v="LMCADP 20180321"/>
    <n v="20"/>
    <n v="7069"/>
    <d v="2018-03-21T00:00:00"/>
    <s v="LAWRENCE LU"/>
    <m/>
    <n v="6801.75"/>
    <n v="-54"/>
    <n v="133625"/>
    <s v="LMCADP"/>
    <s v="CA"/>
    <n v="25"/>
    <n v="500"/>
    <n v="3534500"/>
    <d v="2018-03-09T00:00:00"/>
    <n v="3.287671232876712E-2"/>
    <n v="0"/>
    <n v="5"/>
    <n v="0.1"/>
    <n v="353450"/>
    <n v="133625"/>
    <n v="133625"/>
    <n v="116202.73972602739"/>
  </r>
  <r>
    <s v="Forward"/>
    <s v="COMMDTY6-m85727"/>
    <d v="2018-02-02T00:00:00"/>
    <x v="4"/>
    <s v="S"/>
    <s v="LMCADP 20180321"/>
    <n v="30"/>
    <n v="7089.85"/>
    <d v="2018-03-21T00:00:00"/>
    <s v="LAWRENCE LU"/>
    <m/>
    <n v="6801.75"/>
    <n v="-819.48"/>
    <n v="216075.00000000026"/>
    <s v="LMCADP"/>
    <s v="CA"/>
    <n v="25"/>
    <n v="750"/>
    <n v="5317387.5"/>
    <d v="2018-03-09T00:00:00"/>
    <n v="3.287671232876712E-2"/>
    <n v="0"/>
    <n v="5"/>
    <n v="0.1"/>
    <n v="531738.75"/>
    <n v="216075.00000000026"/>
    <n v="216075.00000000026"/>
    <n v="174818.21917808219"/>
  </r>
  <r>
    <s v="Forward"/>
    <s v="COMMDTY6-m85878"/>
    <d v="2018-02-07T00:00:00"/>
    <x v="4"/>
    <s v="S"/>
    <s v="LMCADP 20180321"/>
    <n v="20"/>
    <n v="7024.6"/>
    <d v="2018-03-21T00:00:00"/>
    <s v="LAWRENCE LU"/>
    <m/>
    <n v="6801.75"/>
    <n v="-541.79"/>
    <n v="111425.00000000017"/>
    <s v="LMCADP"/>
    <s v="CA"/>
    <n v="25"/>
    <n v="500"/>
    <n v="3512300"/>
    <d v="2018-03-09T00:00:00"/>
    <n v="3.287671232876712E-2"/>
    <n v="0"/>
    <n v="5"/>
    <n v="0.1"/>
    <n v="351230"/>
    <n v="111425.00000000017"/>
    <n v="111425.00000000017"/>
    <n v="115472.87671232875"/>
  </r>
  <r>
    <s v="Forward"/>
    <s v="COMMDTY6-m85884"/>
    <d v="2018-02-07T00:00:00"/>
    <x v="4"/>
    <s v="S"/>
    <s v="LMCADP 20180321"/>
    <n v="14"/>
    <n v="6855.5"/>
    <d v="2018-03-21T00:00:00"/>
    <s v="LAWRENCE LU"/>
    <m/>
    <n v="6801.75"/>
    <n v="-37.799999999999997"/>
    <n v="18812.5"/>
    <s v="LMCADP"/>
    <s v="CA"/>
    <n v="25"/>
    <n v="350"/>
    <n v="2399425"/>
    <d v="2018-03-09T00:00:00"/>
    <n v="3.287671232876712E-2"/>
    <n v="0"/>
    <n v="5"/>
    <n v="0.1"/>
    <n v="239942.5"/>
    <n v="18812.5"/>
    <n v="18812.5"/>
    <n v="78885.205479452052"/>
  </r>
  <r>
    <s v="Forward"/>
    <s v="COMMDTY6-m85939"/>
    <d v="2018-02-09T00:00:00"/>
    <x v="4"/>
    <s v="B"/>
    <s v="LMCADP 20180321"/>
    <n v="40"/>
    <n v="6731.5"/>
    <d v="2018-03-21T00:00:00"/>
    <s v="LAWRENCE LU"/>
    <m/>
    <n v="6801.75"/>
    <n v="-108"/>
    <n v="70250"/>
    <s v="LMCADP"/>
    <s v="CA"/>
    <n v="25"/>
    <n v="1000"/>
    <n v="6731500"/>
    <d v="2018-03-09T00:00:00"/>
    <n v="3.287671232876712E-2"/>
    <n v="0"/>
    <n v="5"/>
    <n v="0.1"/>
    <n v="673150"/>
    <n v="70250"/>
    <n v="70250"/>
    <n v="221309.58904109587"/>
  </r>
  <r>
    <s v="Forward"/>
    <s v="COMMDTY6-337290"/>
    <d v="2017-08-04T00:00:00"/>
    <x v="4"/>
    <s v="S"/>
    <s v="LMNIDP 20180321"/>
    <n v="11"/>
    <n v="10480"/>
    <d v="2018-03-21T00:00:00"/>
    <s v="LAWRENCE LU"/>
    <m/>
    <n v="13220"/>
    <n v="-29.7"/>
    <n v="-180840"/>
    <s v="LMNIDP"/>
    <s v="NI"/>
    <n v="6"/>
    <n v="66"/>
    <n v="691680"/>
    <d v="2018-03-09T00:00:00"/>
    <n v="3.287671232876712E-2"/>
    <n v="0"/>
    <n v="5"/>
    <n v="0.1"/>
    <n v="69168"/>
    <n v="-180840"/>
    <n v="0"/>
    <n v="22740.164383561641"/>
  </r>
  <r>
    <s v="Forward"/>
    <s v="COMMDTY6-m84914"/>
    <d v="2018-01-09T00:00:00"/>
    <x v="4"/>
    <s v="B"/>
    <s v="LMZSDP 20180321"/>
    <n v="80"/>
    <n v="3370"/>
    <d v="2018-03-21T00:00:00"/>
    <s v="LAWRENCE LU"/>
    <m/>
    <n v="3228"/>
    <n v="-1152.05"/>
    <n v="-284000"/>
    <s v="LMZSDP"/>
    <s v="ZS"/>
    <n v="25"/>
    <n v="2000"/>
    <n v="6740000"/>
    <d v="2018-03-09T00:00:00"/>
    <n v="3.287671232876712E-2"/>
    <n v="0"/>
    <n v="5"/>
    <n v="0.1"/>
    <n v="674000"/>
    <n v="-284000"/>
    <n v="0"/>
    <n v="221589.0410958904"/>
  </r>
  <r>
    <s v="Forward"/>
    <s v="COMMDTY6-m84941"/>
    <d v="2018-01-10T00:00:00"/>
    <x v="4"/>
    <s v="S"/>
    <s v="LMZSDP 20180321"/>
    <n v="40"/>
    <n v="3340"/>
    <d v="2018-03-21T00:00:00"/>
    <s v="LAWRENCE LU"/>
    <m/>
    <n v="3228"/>
    <n v="-571.86"/>
    <n v="112000"/>
    <s v="LMZSDP"/>
    <s v="ZS"/>
    <n v="25"/>
    <n v="1000"/>
    <n v="3340000"/>
    <d v="2018-03-09T00:00:00"/>
    <n v="3.287671232876712E-2"/>
    <n v="0"/>
    <n v="5"/>
    <n v="0.1"/>
    <n v="334000"/>
    <n v="112000"/>
    <n v="112000"/>
    <n v="109808.21917808217"/>
  </r>
  <r>
    <s v="Forward"/>
    <s v="COMMDTY6-m84613"/>
    <d v="2017-12-22T00:00:00"/>
    <x v="4"/>
    <s v="S"/>
    <s v="LMCADP 20180322"/>
    <n v="5"/>
    <n v="7090.5"/>
    <d v="2018-03-22T00:00:00"/>
    <s v="LAWRENCE LU"/>
    <m/>
    <n v="6798.75"/>
    <n v="0"/>
    <n v="36468.75"/>
    <s v="LMCADP"/>
    <s v="CA"/>
    <n v="25"/>
    <n v="125"/>
    <n v="886312.5"/>
    <d v="2018-03-09T00:00:00"/>
    <n v="3.5616438356164383E-2"/>
    <n v="0"/>
    <n v="5"/>
    <n v="0.1"/>
    <n v="88631.25"/>
    <n v="36468.75"/>
    <n v="36468.75"/>
    <n v="31567.294520547945"/>
  </r>
  <r>
    <s v="Forward"/>
    <s v="COMMDTY6-m84613"/>
    <d v="2017-12-22T00:00:00"/>
    <x v="4"/>
    <s v="S"/>
    <s v="LMCADP 20180322"/>
    <n v="15"/>
    <n v="7085.5"/>
    <d v="2018-03-22T00:00:00"/>
    <s v="LAWRENCE LU"/>
    <m/>
    <n v="6798.75"/>
    <n v="0"/>
    <n v="107531.25"/>
    <s v="LMCADP"/>
    <s v="CA"/>
    <n v="25"/>
    <n v="375"/>
    <n v="2657062.5"/>
    <d v="2018-03-09T00:00:00"/>
    <n v="3.5616438356164383E-2"/>
    <n v="0"/>
    <n v="5"/>
    <n v="0.1"/>
    <n v="265706.25"/>
    <n v="107531.25"/>
    <n v="107531.25"/>
    <n v="94635.102739726019"/>
  </r>
  <r>
    <s v="Forward"/>
    <s v="COMMDTY6-m84613"/>
    <d v="2017-12-22T00:00:00"/>
    <x v="4"/>
    <s v="S"/>
    <s v="LMCADP 20180322"/>
    <n v="20"/>
    <n v="7119"/>
    <d v="2018-03-22T00:00:00"/>
    <s v="LAWRENCE LU"/>
    <m/>
    <n v="6798.75"/>
    <n v="-1094.4299999999998"/>
    <n v="160125"/>
    <s v="LMCADP"/>
    <s v="CA"/>
    <n v="25"/>
    <n v="500"/>
    <n v="3559500"/>
    <d v="2018-03-09T00:00:00"/>
    <n v="3.5616438356164383E-2"/>
    <n v="0"/>
    <n v="5"/>
    <n v="0.1"/>
    <n v="355950"/>
    <n v="160125"/>
    <n v="160125"/>
    <n v="126776.71232876713"/>
  </r>
  <r>
    <s v="Forward"/>
    <s v="COMMDTY5-m84733"/>
    <d v="2018-01-02T00:00:00"/>
    <x v="4"/>
    <s v="B"/>
    <s v="LMCADP 20180403"/>
    <n v="10"/>
    <n v="7238.5"/>
    <d v="2018-04-03T00:00:00"/>
    <s v="LAWRENCE LU"/>
    <m/>
    <n v="6804.75"/>
    <n v="-305.31"/>
    <n v="-108437.5"/>
    <s v="LMCADP"/>
    <s v="CA"/>
    <n v="25"/>
    <n v="250"/>
    <n v="1809625"/>
    <d v="2018-03-09T00:00:00"/>
    <n v="6.8493150684931503E-2"/>
    <n v="0"/>
    <n v="5"/>
    <n v="0.1"/>
    <n v="180962.5"/>
    <n v="-108437.5"/>
    <n v="0"/>
    <n v="123946.91780821916"/>
  </r>
  <r>
    <s v="Forward"/>
    <s v="COMMDTY5-m84734"/>
    <d v="2018-01-02T00:00:00"/>
    <x v="4"/>
    <s v="S"/>
    <s v="LMCADP 20180403"/>
    <n v="10"/>
    <n v="7204.85"/>
    <d v="2018-04-03T00:00:00"/>
    <s v="LAWRENCE LU"/>
    <m/>
    <n v="6804.75"/>
    <n v="0"/>
    <n v="100025.00000000009"/>
    <s v="LMCADP"/>
    <s v="CA"/>
    <n v="25"/>
    <n v="250"/>
    <n v="1801212.5"/>
    <d v="2018-03-09T00:00:00"/>
    <n v="6.8493150684931503E-2"/>
    <n v="0"/>
    <n v="5"/>
    <n v="0.1"/>
    <n v="180121.25"/>
    <n v="100025.00000000009"/>
    <n v="100025.00000000009"/>
    <n v="123370.71917808219"/>
  </r>
  <r>
    <s v="Forward"/>
    <s v="COMMDTY6-m84775"/>
    <d v="2018-01-03T00:00:00"/>
    <x v="4"/>
    <s v="B"/>
    <s v="LMCADP 20180403"/>
    <n v="20"/>
    <n v="7183"/>
    <d v="2018-04-03T00:00:00"/>
    <s v="LAWRENCE LU"/>
    <m/>
    <n v="6804.75"/>
    <n v="0"/>
    <n v="-189125"/>
    <s v="LMCADP"/>
    <s v="CA"/>
    <n v="25"/>
    <n v="500"/>
    <n v="3591500"/>
    <d v="2018-03-09T00:00:00"/>
    <n v="6.8493150684931503E-2"/>
    <n v="0"/>
    <n v="5"/>
    <n v="0.1"/>
    <n v="359150"/>
    <n v="-189125"/>
    <n v="0"/>
    <n v="245993.15068493149"/>
  </r>
  <r>
    <s v="Forward"/>
    <s v="COMMDTY6-m84775"/>
    <d v="2018-01-03T00:00:00"/>
    <x v="4"/>
    <s v="B"/>
    <s v="LMCADP 20180403"/>
    <n v="20"/>
    <n v="7173"/>
    <d v="2018-04-03T00:00:00"/>
    <s v="LAWRENCE LU"/>
    <m/>
    <n v="6804.75"/>
    <n v="-1104.8800000000001"/>
    <n v="-184125"/>
    <s v="LMCADP"/>
    <s v="CA"/>
    <n v="25"/>
    <n v="500"/>
    <n v="3586500"/>
    <d v="2018-03-09T00:00:00"/>
    <n v="6.8493150684931503E-2"/>
    <n v="0"/>
    <n v="5"/>
    <n v="0.1"/>
    <n v="358650"/>
    <n v="-184125"/>
    <n v="0"/>
    <n v="245650.68493150684"/>
  </r>
  <r>
    <s v="Forward"/>
    <s v="COMMDTY6-m84780"/>
    <d v="2018-01-03T00:00:00"/>
    <x v="4"/>
    <s v="S"/>
    <s v="LMCADP 20180403"/>
    <n v="40"/>
    <n v="7146.85"/>
    <d v="2018-04-03T00:00:00"/>
    <s v="LAWRENCE LU"/>
    <m/>
    <n v="6804.75"/>
    <n v="-108"/>
    <n v="342100.00000000035"/>
    <s v="LMCADP"/>
    <s v="CA"/>
    <n v="25"/>
    <n v="1000"/>
    <n v="7146850"/>
    <d v="2018-03-09T00:00:00"/>
    <n v="6.8493150684931503E-2"/>
    <n v="0"/>
    <n v="5"/>
    <n v="0.1"/>
    <n v="714685"/>
    <n v="342100.00000000035"/>
    <n v="342100.00000000035"/>
    <n v="489510.27397260274"/>
  </r>
  <r>
    <s v="Forward"/>
    <s v="COMMDTY6-m84819"/>
    <d v="2018-01-04T00:00:00"/>
    <x v="4"/>
    <s v="S"/>
    <s v="LMCADP 20180404"/>
    <n v="10"/>
    <n v="7235"/>
    <d v="2018-04-04T00:00:00"/>
    <s v="LAWRENCE LU"/>
    <m/>
    <n v="6805.5"/>
    <n v="-278.2"/>
    <n v="107375"/>
    <s v="LMCADP"/>
    <s v="CA"/>
    <n v="25"/>
    <n v="250"/>
    <n v="1808750"/>
    <d v="2018-03-09T00:00:00"/>
    <n v="7.1232876712328766E-2"/>
    <n v="0"/>
    <n v="5"/>
    <n v="0.1"/>
    <n v="180875"/>
    <n v="107375"/>
    <n v="107375"/>
    <n v="128842.46575342465"/>
  </r>
  <r>
    <s v="Forward"/>
    <s v="COMMDTY6-m84820"/>
    <d v="2018-01-04T00:00:00"/>
    <x v="4"/>
    <s v="B"/>
    <s v="LMCADP 20180404"/>
    <n v="10"/>
    <n v="7188.65"/>
    <d v="2018-04-04T00:00:00"/>
    <s v="LAWRENCE LU"/>
    <m/>
    <n v="6805.5"/>
    <n v="-27"/>
    <n v="-95787.499999999913"/>
    <s v="LMCADP"/>
    <s v="CA"/>
    <n v="25"/>
    <n v="250"/>
    <n v="1797162.5"/>
    <d v="2018-03-09T00:00:00"/>
    <n v="7.1232876712328766E-2"/>
    <n v="0"/>
    <n v="5"/>
    <n v="0.1"/>
    <n v="179716.25"/>
    <n v="-95787.499999999913"/>
    <n v="0"/>
    <n v="128017.05479452055"/>
  </r>
  <r>
    <s v="Forward"/>
    <s v="COMMDTY6-m84831"/>
    <d v="2018-01-05T00:00:00"/>
    <x v="4"/>
    <s v="B"/>
    <s v="LMNIDP 20180405"/>
    <n v="1"/>
    <n v="12600"/>
    <d v="2018-04-05T00:00:00"/>
    <s v="LAWRENCE LU"/>
    <m/>
    <n v="13229.85"/>
    <n v="0"/>
    <n v="3779.1000000000022"/>
    <s v="LMNIDP"/>
    <s v="NI"/>
    <n v="6"/>
    <n v="6"/>
    <n v="75600"/>
    <d v="2018-03-09T00:00:00"/>
    <n v="7.3972602739726029E-2"/>
    <n v="0"/>
    <n v="5"/>
    <n v="0.1"/>
    <n v="7560"/>
    <n v="3779.1000000000022"/>
    <n v="3779.1000000000022"/>
    <n v="5592.3287671232874"/>
  </r>
  <r>
    <s v="Forward"/>
    <s v="COMMDTY6-m84832"/>
    <d v="2018-01-05T00:00:00"/>
    <x v="4"/>
    <s v="B"/>
    <s v="LMNIDP 20180405"/>
    <n v="15"/>
    <n v="12605"/>
    <d v="2018-04-05T00:00:00"/>
    <s v="LAWRENCE LU"/>
    <m/>
    <n v="13229.85"/>
    <n v="0"/>
    <n v="56236.500000000029"/>
    <s v="LMNIDP"/>
    <s v="NI"/>
    <n v="6"/>
    <n v="90"/>
    <n v="1134450"/>
    <d v="2018-03-09T00:00:00"/>
    <n v="7.3972602739726029E-2"/>
    <n v="0"/>
    <n v="5"/>
    <n v="0.1"/>
    <n v="113445"/>
    <n v="56236.500000000029"/>
    <n v="56236.500000000029"/>
    <n v="83918.219178082189"/>
  </r>
  <r>
    <s v="Forward"/>
    <s v="COMMDTY6-m84832"/>
    <d v="2018-01-05T00:00:00"/>
    <x v="4"/>
    <s v="B"/>
    <s v="LMNIDP 20180405"/>
    <n v="4"/>
    <n v="12610"/>
    <d v="2018-04-05T00:00:00"/>
    <s v="LAWRENCE LU"/>
    <m/>
    <n v="13229.85"/>
    <n v="-395.53"/>
    <n v="14876.400000000009"/>
    <s v="LMNIDP"/>
    <s v="NI"/>
    <n v="6"/>
    <n v="24"/>
    <n v="302640"/>
    <d v="2018-03-09T00:00:00"/>
    <n v="7.3972602739726029E-2"/>
    <n v="0"/>
    <n v="5"/>
    <n v="0.1"/>
    <n v="30264"/>
    <n v="14876.400000000009"/>
    <n v="14876.400000000009"/>
    <n v="22387.068493150684"/>
  </r>
  <r>
    <s v="Forward"/>
    <s v="COMMDTY6-m84832"/>
    <d v="2018-01-05T00:00:00"/>
    <x v="4"/>
    <s v="S"/>
    <s v="LMNIDP 20180405"/>
    <n v="5"/>
    <n v="12550"/>
    <d v="2018-04-05T00:00:00"/>
    <s v="LAWRENCE LU"/>
    <m/>
    <n v="13229.85"/>
    <n v="0"/>
    <n v="-20395.500000000011"/>
    <s v="LMNIDP"/>
    <s v="NI"/>
    <n v="6"/>
    <n v="30"/>
    <n v="376500"/>
    <d v="2018-03-09T00:00:00"/>
    <n v="7.3972602739726029E-2"/>
    <n v="0"/>
    <n v="5"/>
    <n v="0.1"/>
    <n v="37650"/>
    <n v="-20395.500000000011"/>
    <n v="0"/>
    <n v="27850.68493150685"/>
  </r>
  <r>
    <s v="Forward"/>
    <s v="COMMDTY6-m84832"/>
    <d v="2018-01-05T00:00:00"/>
    <x v="4"/>
    <s v="S"/>
    <s v="LMNIDP 20180405"/>
    <n v="5"/>
    <n v="12530"/>
    <d v="2018-04-05T00:00:00"/>
    <s v="LAWRENCE LU"/>
    <m/>
    <n v="13229.85"/>
    <n v="0"/>
    <n v="-20995.500000000011"/>
    <s v="LMNIDP"/>
    <s v="NI"/>
    <n v="6"/>
    <n v="30"/>
    <n v="375900"/>
    <d v="2018-03-09T00:00:00"/>
    <n v="7.3972602739726029E-2"/>
    <n v="0"/>
    <n v="5"/>
    <n v="0.1"/>
    <n v="37590"/>
    <n v="-20995.500000000011"/>
    <n v="0"/>
    <n v="27806.301369863013"/>
  </r>
  <r>
    <s v="Forward"/>
    <s v="COMMDTY6-m84892"/>
    <d v="2018-01-08T00:00:00"/>
    <x v="4"/>
    <s v="B"/>
    <s v="LMCADP 20180409"/>
    <n v="20"/>
    <n v="7132"/>
    <d v="2018-04-09T00:00:00"/>
    <s v="LAWRENCE LU"/>
    <m/>
    <n v="6809.25"/>
    <n v="0"/>
    <n v="-161375"/>
    <s v="LMCADP"/>
    <s v="CA"/>
    <n v="25"/>
    <n v="500"/>
    <n v="3566000"/>
    <d v="2018-03-09T00:00:00"/>
    <n v="8.4931506849315067E-2"/>
    <n v="0"/>
    <n v="5"/>
    <n v="0.1"/>
    <n v="356600"/>
    <n v="-161375"/>
    <n v="0"/>
    <n v="302865.75342465751"/>
  </r>
  <r>
    <s v="Forward"/>
    <s v="COMMDTY6-m84892"/>
    <d v="2018-01-08T00:00:00"/>
    <x v="4"/>
    <s v="B"/>
    <s v="LMCADP 20180409"/>
    <n v="20"/>
    <n v="7124"/>
    <d v="2018-04-09T00:00:00"/>
    <s v="LAWRENCE LU"/>
    <m/>
    <n v="6809.25"/>
    <n v="0"/>
    <n v="-157375"/>
    <s v="LMCADP"/>
    <s v="CA"/>
    <n v="25"/>
    <n v="500"/>
    <n v="3562000"/>
    <d v="2018-03-09T00:00:00"/>
    <n v="8.4931506849315067E-2"/>
    <n v="0"/>
    <n v="5"/>
    <n v="0.1"/>
    <n v="356200"/>
    <n v="-157375"/>
    <n v="0"/>
    <n v="302526.02739726024"/>
  </r>
  <r>
    <s v="Forward"/>
    <s v="COMMDTY6-m84892"/>
    <d v="2018-01-08T00:00:00"/>
    <x v="4"/>
    <s v="B"/>
    <s v="LMCADP 20180409"/>
    <n v="20"/>
    <n v="7118"/>
    <d v="2018-04-09T00:00:00"/>
    <s v="LAWRENCE LU"/>
    <m/>
    <n v="6809.25"/>
    <n v="0"/>
    <n v="-154375"/>
    <s v="LMCADP"/>
    <s v="CA"/>
    <n v="25"/>
    <n v="500"/>
    <n v="3559000"/>
    <d v="2018-03-09T00:00:00"/>
    <n v="8.4931506849315067E-2"/>
    <n v="0"/>
    <n v="5"/>
    <n v="0.1"/>
    <n v="355900"/>
    <n v="-154375"/>
    <n v="0"/>
    <n v="302271.23287671234"/>
  </r>
  <r>
    <s v="Forward"/>
    <s v="COMMDTY6-m84893"/>
    <d v="2018-01-08T00:00:00"/>
    <x v="4"/>
    <s v="S"/>
    <s v="LMCADP 20180409"/>
    <n v="60"/>
    <n v="7124.85"/>
    <d v="2018-04-09T00:00:00"/>
    <s v="LAWRENCE LU"/>
    <m/>
    <n v="6809.25"/>
    <n v="-3292.38"/>
    <n v="473400.00000000052"/>
    <s v="LMCADP"/>
    <s v="CA"/>
    <n v="25"/>
    <n v="1500"/>
    <n v="10687275"/>
    <d v="2018-03-09T00:00:00"/>
    <n v="8.4931506849315067E-2"/>
    <n v="0"/>
    <n v="5"/>
    <n v="0.1"/>
    <n v="1068727.5"/>
    <n v="473400.00000000052"/>
    <n v="473400.00000000052"/>
    <n v="907686.36986301362"/>
  </r>
  <r>
    <s v="Forward"/>
    <s v="COMMDTY6-m85049"/>
    <d v="2018-01-12T00:00:00"/>
    <x v="4"/>
    <s v="S"/>
    <s v="LMCADP 20180412"/>
    <n v="14"/>
    <n v="7110"/>
    <d v="2018-04-12T00:00:00"/>
    <s v="LAWRENCE LU"/>
    <m/>
    <n v="6811.5"/>
    <n v="0"/>
    <n v="104475"/>
    <s v="LMCADP"/>
    <s v="CA"/>
    <n v="25"/>
    <n v="350"/>
    <n v="2488500"/>
    <d v="2018-03-09T00:00:00"/>
    <n v="9.3150684931506855E-2"/>
    <n v="0"/>
    <n v="5"/>
    <n v="0.1"/>
    <n v="248850"/>
    <n v="104475"/>
    <n v="104475"/>
    <n v="231805.4794520548"/>
  </r>
  <r>
    <s v="Forward"/>
    <s v="COMMDTY6-m85049"/>
    <d v="2018-01-12T00:00:00"/>
    <x v="4"/>
    <s v="S"/>
    <s v="LMCADP 20180412"/>
    <n v="3"/>
    <n v="7127"/>
    <d v="2018-04-12T00:00:00"/>
    <s v="LAWRENCE LU"/>
    <m/>
    <n v="6811.5"/>
    <n v="0"/>
    <n v="23662.5"/>
    <s v="LMCADP"/>
    <s v="CA"/>
    <n v="25"/>
    <n v="75"/>
    <n v="534525"/>
    <d v="2018-03-09T00:00:00"/>
    <n v="9.3150684931506855E-2"/>
    <n v="0"/>
    <n v="5"/>
    <n v="0.1"/>
    <n v="53452.5"/>
    <n v="23662.5"/>
    <n v="23662.5"/>
    <n v="49791.369863013701"/>
  </r>
  <r>
    <s v="Forward"/>
    <s v="COMMDTY6-m85049"/>
    <d v="2018-01-12T00:00:00"/>
    <x v="4"/>
    <s v="S"/>
    <s v="LMCADP 20180412"/>
    <n v="12"/>
    <n v="7127.5"/>
    <d v="2018-04-12T00:00:00"/>
    <s v="LAWRENCE LU"/>
    <m/>
    <n v="6811.5"/>
    <n v="0"/>
    <n v="94800"/>
    <s v="LMCADP"/>
    <s v="CA"/>
    <n v="25"/>
    <n v="300"/>
    <n v="2138250"/>
    <d v="2018-03-09T00:00:00"/>
    <n v="9.3150684931506855E-2"/>
    <n v="0"/>
    <n v="5"/>
    <n v="0.1"/>
    <n v="213825"/>
    <n v="94800"/>
    <n v="94800"/>
    <n v="199179.45205479453"/>
  </r>
  <r>
    <s v="Forward"/>
    <s v="COMMDTY6-m85049"/>
    <d v="2018-01-12T00:00:00"/>
    <x v="4"/>
    <s v="S"/>
    <s v="LMCADP 20180412"/>
    <n v="5"/>
    <n v="7129.5"/>
    <d v="2018-04-12T00:00:00"/>
    <s v="LAWRENCE LU"/>
    <m/>
    <n v="6811.5"/>
    <n v="-3558.85"/>
    <n v="39750"/>
    <s v="LMCADP"/>
    <s v="CA"/>
    <n v="25"/>
    <n v="125"/>
    <n v="891187.5"/>
    <d v="2018-03-09T00:00:00"/>
    <n v="9.3150684931506855E-2"/>
    <n v="0"/>
    <n v="5"/>
    <n v="0.1"/>
    <n v="89118.75"/>
    <n v="39750"/>
    <n v="39750"/>
    <n v="83014.726027397264"/>
  </r>
  <r>
    <s v="Forward"/>
    <s v="COMMDTY6-m85049"/>
    <d v="2018-01-12T00:00:00"/>
    <x v="4"/>
    <s v="S"/>
    <s v="LMCADP 20180412"/>
    <n v="18"/>
    <n v="7130"/>
    <d v="2018-04-12T00:00:00"/>
    <s v="LAWRENCE LU"/>
    <m/>
    <n v="6811.5"/>
    <n v="0"/>
    <n v="143325"/>
    <s v="LMCADP"/>
    <s v="CA"/>
    <n v="25"/>
    <n v="450"/>
    <n v="3208500"/>
    <d v="2018-03-09T00:00:00"/>
    <n v="9.3150684931506855E-2"/>
    <n v="0"/>
    <n v="5"/>
    <n v="0.1"/>
    <n v="320850"/>
    <n v="143325"/>
    <n v="143325"/>
    <n v="298873.97260273976"/>
  </r>
  <r>
    <s v="Forward"/>
    <s v="COMMDTY6-m85049"/>
    <d v="2018-01-12T00:00:00"/>
    <x v="4"/>
    <s v="S"/>
    <s v="LMCADP 20180412"/>
    <n v="20"/>
    <n v="7132"/>
    <d v="2018-04-12T00:00:00"/>
    <s v="LAWRENCE LU"/>
    <m/>
    <n v="6811.5"/>
    <n v="-388.8"/>
    <n v="160250"/>
    <s v="LMCADP"/>
    <s v="CA"/>
    <n v="25"/>
    <n v="500"/>
    <n v="3566000"/>
    <d v="2018-03-09T00:00:00"/>
    <n v="9.3150684931506855E-2"/>
    <n v="0"/>
    <n v="5"/>
    <n v="0.1"/>
    <n v="356600"/>
    <n v="160250"/>
    <n v="160250"/>
    <n v="332175.34246575343"/>
  </r>
  <r>
    <s v="Forward"/>
    <s v="COMMDTY6-m85050"/>
    <d v="2018-01-12T00:00:00"/>
    <x v="4"/>
    <s v="B"/>
    <s v="LMCADP 20180412"/>
    <n v="72"/>
    <n v="7110.15"/>
    <d v="2018-04-12T00:00:00"/>
    <s v="LAWRENCE LU"/>
    <m/>
    <n v="6811.5"/>
    <n v="0"/>
    <n v="-537569.9999999993"/>
    <s v="LMCADP"/>
    <s v="CA"/>
    <n v="25"/>
    <n v="1800"/>
    <n v="12798270"/>
    <d v="2018-03-09T00:00:00"/>
    <n v="9.3150684931506855E-2"/>
    <n v="0"/>
    <n v="5"/>
    <n v="0.1"/>
    <n v="1279827"/>
    <n v="-537569.9999999993"/>
    <n v="0"/>
    <n v="1192167.6164383562"/>
  </r>
  <r>
    <s v="Forward"/>
    <s v="COMMDTY6-m85058"/>
    <d v="2018-01-15T00:00:00"/>
    <x v="4"/>
    <s v="B"/>
    <s v="LMCADP 20180416"/>
    <n v="19"/>
    <n v="7232.5"/>
    <d v="2018-04-16T00:00:00"/>
    <s v="LAWRENCE LU"/>
    <m/>
    <n v="6814.5"/>
    <n v="0"/>
    <n v="-198550"/>
    <s v="LMCADP"/>
    <s v="CA"/>
    <n v="25"/>
    <n v="475"/>
    <n v="3435437.5"/>
    <d v="2018-03-09T00:00:00"/>
    <n v="0.10410958904109589"/>
    <n v="0"/>
    <n v="5"/>
    <n v="0.1"/>
    <n v="343543.75"/>
    <n v="-198550"/>
    <n v="0"/>
    <n v="357661.98630136985"/>
  </r>
  <r>
    <s v="Forward"/>
    <s v="COMMDTY6-m85058"/>
    <d v="2018-01-15T00:00:00"/>
    <x v="4"/>
    <s v="B"/>
    <s v="LMCADP 20180416"/>
    <n v="1"/>
    <n v="7234.5"/>
    <d v="2018-04-16T00:00:00"/>
    <s v="LAWRENCE LU"/>
    <m/>
    <n v="6814.5"/>
    <n v="0"/>
    <n v="-10500"/>
    <s v="LMCADP"/>
    <s v="CA"/>
    <n v="25"/>
    <n v="25"/>
    <n v="180862.5"/>
    <d v="2018-03-09T00:00:00"/>
    <n v="0.10410958904109589"/>
    <n v="0"/>
    <n v="5"/>
    <n v="0.1"/>
    <n v="18086.25"/>
    <n v="-10500"/>
    <n v="0"/>
    <n v="18829.520547945205"/>
  </r>
  <r>
    <s v="Forward"/>
    <s v="COMMDTY6-m85058"/>
    <d v="2018-01-15T00:00:00"/>
    <x v="4"/>
    <s v="B"/>
    <s v="LMCADP 20180416"/>
    <n v="20"/>
    <n v="7217.5"/>
    <d v="2018-04-16T00:00:00"/>
    <s v="LAWRENCE LU"/>
    <m/>
    <n v="6814.5"/>
    <n v="0"/>
    <n v="-201500"/>
    <s v="LMCADP"/>
    <s v="CA"/>
    <n v="25"/>
    <n v="500"/>
    <n v="3608750"/>
    <d v="2018-03-09T00:00:00"/>
    <n v="0.10410958904109589"/>
    <n v="0"/>
    <n v="5"/>
    <n v="0.1"/>
    <n v="360875"/>
    <n v="-201500"/>
    <n v="0"/>
    <n v="375705.47945205483"/>
  </r>
  <r>
    <s v="Forward"/>
    <s v="COMMDTY6-m85103"/>
    <d v="2018-01-15T00:00:00"/>
    <x v="4"/>
    <s v="B"/>
    <s v="LMCADP 20180416"/>
    <n v="1"/>
    <n v="7206"/>
    <d v="2018-04-16T00:00:00"/>
    <s v="LAWRENCE LU"/>
    <m/>
    <n v="6814.5"/>
    <n v="0"/>
    <n v="-9787.5"/>
    <s v="LMCADP"/>
    <s v="CA"/>
    <n v="25"/>
    <n v="25"/>
    <n v="180150"/>
    <d v="2018-03-09T00:00:00"/>
    <n v="0.10410958904109589"/>
    <n v="0"/>
    <n v="5"/>
    <n v="0.1"/>
    <n v="18015"/>
    <n v="-9787.5"/>
    <n v="0"/>
    <n v="18755.342465753423"/>
  </r>
  <r>
    <s v="Forward"/>
    <s v="COMMDTY6-m85113"/>
    <d v="2018-01-15T00:00:00"/>
    <x v="4"/>
    <s v="B"/>
    <s v="LMCADP 20180416"/>
    <n v="20"/>
    <n v="7217.5"/>
    <d v="2018-04-16T00:00:00"/>
    <s v="LAWRENCE LU"/>
    <m/>
    <n v="6814.5"/>
    <n v="554.65"/>
    <n v="-201500"/>
    <s v="LMCADP"/>
    <s v="CA"/>
    <n v="25"/>
    <n v="500"/>
    <n v="3608750"/>
    <d v="2018-03-09T00:00:00"/>
    <n v="0.10410958904109589"/>
    <n v="0"/>
    <n v="5"/>
    <n v="0.1"/>
    <n v="360875"/>
    <n v="-201500"/>
    <n v="0"/>
    <n v="375705.47945205483"/>
  </r>
  <r>
    <s v="Forward"/>
    <s v="COMMDTY6-m85114"/>
    <d v="2018-01-15T00:00:00"/>
    <x v="4"/>
    <s v="S"/>
    <s v="LMCADP 20180416"/>
    <n v="20"/>
    <n v="7209.85"/>
    <d v="2018-04-16T00:00:00"/>
    <s v="LAWRENCE LU"/>
    <m/>
    <n v="6814.5"/>
    <n v="-2302.9499999999998"/>
    <n v="197675.00000000017"/>
    <s v="LMCADP"/>
    <s v="CA"/>
    <n v="25"/>
    <n v="500"/>
    <n v="3604925"/>
    <d v="2018-03-09T00:00:00"/>
    <n v="0.10410958904109589"/>
    <n v="0"/>
    <n v="5"/>
    <n v="0.1"/>
    <n v="360492.5"/>
    <n v="197675.00000000017"/>
    <n v="197675.00000000017"/>
    <n v="375307.26027397258"/>
  </r>
  <r>
    <s v="Forward"/>
    <s v="COMMDTY6-m85652"/>
    <d v="2018-02-01T00:00:00"/>
    <x v="4"/>
    <s v="S"/>
    <s v="LMCADP 20180416"/>
    <n v="22"/>
    <n v="7102.5"/>
    <d v="2018-04-16T00:00:00"/>
    <s v="LAWRENCE LU"/>
    <m/>
    <n v="6814.5"/>
    <n v="-59.4"/>
    <n v="158400"/>
    <s v="LMCADP"/>
    <s v="CA"/>
    <n v="25"/>
    <n v="550"/>
    <n v="3906375"/>
    <d v="2018-03-09T00:00:00"/>
    <n v="0.10410958904109589"/>
    <n v="0"/>
    <n v="5"/>
    <n v="0.1"/>
    <n v="390637.5"/>
    <n v="158400"/>
    <n v="158400"/>
    <n v="406691.09589041094"/>
  </r>
  <r>
    <s v="Forward"/>
    <s v="COMMDTY6-m86250"/>
    <d v="2018-02-23T00:00:00"/>
    <x v="4"/>
    <s v="S"/>
    <s v="LMCADP 20180416"/>
    <n v="8"/>
    <n v="7098.75"/>
    <d v="2018-04-16T00:00:00"/>
    <s v="LAWRENCE LU"/>
    <m/>
    <n v="6814.5"/>
    <n v="-218.76999999999998"/>
    <n v="56850"/>
    <s v="LMCADP"/>
    <s v="CA"/>
    <n v="25"/>
    <n v="200"/>
    <n v="1419750"/>
    <d v="2018-03-09T00:00:00"/>
    <n v="0.10410958904109589"/>
    <n v="0"/>
    <n v="5"/>
    <n v="0.1"/>
    <n v="141975"/>
    <n v="56850"/>
    <n v="56850"/>
    <n v="147809.5890410959"/>
  </r>
  <r>
    <s v="Forward"/>
    <s v="COMMDTY6-358464"/>
    <d v="2017-11-06T00:00:00"/>
    <x v="4"/>
    <s v="S"/>
    <s v="LMNIDP 20180418"/>
    <n v="3"/>
    <n v="12954"/>
    <d v="2018-04-18T00:00:00"/>
    <s v="LAWRENCE LU"/>
    <m/>
    <n v="13239"/>
    <n v="-8.1"/>
    <n v="-5130"/>
    <s v="LMNIDP"/>
    <s v="NI"/>
    <n v="6"/>
    <n v="18"/>
    <n v="233172"/>
    <d v="2018-03-09T00:00:00"/>
    <n v="0.1095890410958904"/>
    <n v="0"/>
    <n v="5"/>
    <n v="0.1"/>
    <n v="23317.200000000001"/>
    <n v="-5130"/>
    <n v="0"/>
    <n v="25553.095890410958"/>
  </r>
  <r>
    <s v="Forward"/>
    <s v="COMMDTY6-m85922"/>
    <d v="2018-02-09T00:00:00"/>
    <x v="4"/>
    <s v="S"/>
    <s v="LMZSDP 20180418"/>
    <n v="20"/>
    <n v="3390"/>
    <d v="2018-04-18T00:00:00"/>
    <s v="LAWRENCE LU"/>
    <m/>
    <n v="3228"/>
    <n v="-289.39999999999998"/>
    <n v="81000"/>
    <s v="LMZSDP"/>
    <s v="ZS"/>
    <n v="25"/>
    <n v="500"/>
    <n v="1695000"/>
    <d v="2018-03-09T00:00:00"/>
    <n v="0.1095890410958904"/>
    <n v="0"/>
    <n v="5"/>
    <n v="0.1"/>
    <n v="169500"/>
    <n v="81000"/>
    <n v="81000"/>
    <n v="185753.42465753423"/>
  </r>
  <r>
    <s v="Forward"/>
    <s v="COMMDTY6-m86035"/>
    <d v="2018-02-13T00:00:00"/>
    <x v="4"/>
    <s v="B"/>
    <s v="LMZSDP 20180418"/>
    <n v="24"/>
    <n v="3419"/>
    <d v="2018-04-18T00:00:00"/>
    <s v="LAWRENCE LU"/>
    <m/>
    <n v="3228"/>
    <n v="-349.7"/>
    <n v="-114600"/>
    <s v="LMZSDP"/>
    <s v="ZS"/>
    <n v="25"/>
    <n v="600"/>
    <n v="2051400"/>
    <d v="2018-03-09T00:00:00"/>
    <n v="0.1095890410958904"/>
    <n v="0"/>
    <n v="5"/>
    <n v="0.1"/>
    <n v="205140"/>
    <n v="-114600"/>
    <n v="0"/>
    <n v="224810.95890410958"/>
  </r>
  <r>
    <s v="Forward"/>
    <s v="COMMDTY6-m85414"/>
    <d v="2018-01-25T00:00:00"/>
    <x v="4"/>
    <s v="B"/>
    <s v="LMCADP 20180425"/>
    <n v="8"/>
    <n v="7144"/>
    <d v="2018-04-25T00:00:00"/>
    <s v="LAWRENCE LU"/>
    <m/>
    <n v="6815.34"/>
    <n v="0"/>
    <n v="-65731.999999999971"/>
    <s v="LMCADP"/>
    <s v="CA"/>
    <n v="25"/>
    <n v="200"/>
    <n v="1428800"/>
    <d v="2018-03-09T00:00:00"/>
    <n v="0.12876712328767123"/>
    <n v="0"/>
    <n v="5"/>
    <n v="0.1"/>
    <n v="142880"/>
    <n v="-65731.999999999971"/>
    <n v="0"/>
    <n v="183982.46575342465"/>
  </r>
  <r>
    <s v="Forward"/>
    <s v="COMMDTY6-m85427"/>
    <d v="2018-01-25T00:00:00"/>
    <x v="4"/>
    <s v="B"/>
    <s v="LMCADP 20180425"/>
    <n v="4"/>
    <n v="7136"/>
    <d v="2018-04-25T00:00:00"/>
    <s v="LAWRENCE LU"/>
    <m/>
    <n v="6815.34"/>
    <n v="-582.64"/>
    <n v="-32065.999999999985"/>
    <s v="LMCADP"/>
    <s v="CA"/>
    <n v="25"/>
    <n v="100"/>
    <n v="713600"/>
    <d v="2018-03-09T00:00:00"/>
    <n v="0.12876712328767123"/>
    <n v="0"/>
    <n v="5"/>
    <n v="0.1"/>
    <n v="71360"/>
    <n v="-32065.999999999985"/>
    <n v="0"/>
    <n v="91888.219178082189"/>
  </r>
  <r>
    <s v="Forward"/>
    <s v="COMMDTY6-m85428"/>
    <d v="2018-01-25T00:00:00"/>
    <x v="4"/>
    <s v="S"/>
    <s v="LMCADP 20180425"/>
    <n v="8"/>
    <n v="7154"/>
    <d v="2018-04-25T00:00:00"/>
    <s v="LAWRENCE LU"/>
    <m/>
    <n v="6815.34"/>
    <n v="0"/>
    <n v="67731.999999999971"/>
    <s v="LMCADP"/>
    <s v="CA"/>
    <n v="25"/>
    <n v="200"/>
    <n v="1430800"/>
    <d v="2018-03-09T00:00:00"/>
    <n v="0.12876712328767123"/>
    <n v="0"/>
    <n v="5"/>
    <n v="0.1"/>
    <n v="143080"/>
    <n v="67731.999999999971"/>
    <n v="67731.999999999971"/>
    <n v="184240"/>
  </r>
  <r>
    <s v="Forward"/>
    <s v="COMMDTY6-m85428"/>
    <d v="2018-01-25T00:00:00"/>
    <x v="4"/>
    <s v="S"/>
    <s v="LMCADP 20180425"/>
    <n v="12"/>
    <n v="7137.85"/>
    <d v="2018-04-25T00:00:00"/>
    <s v="LAWRENCE LU"/>
    <m/>
    <n v="6815.34"/>
    <n v="0"/>
    <n v="96753.000000000058"/>
    <s v="LMCADP"/>
    <s v="CA"/>
    <n v="25"/>
    <n v="300"/>
    <n v="2141355"/>
    <d v="2018-03-09T00:00:00"/>
    <n v="0.12876712328767123"/>
    <n v="0"/>
    <n v="5"/>
    <n v="0.1"/>
    <n v="214135.5"/>
    <n v="96753.000000000058"/>
    <n v="96753.000000000058"/>
    <n v="275736.12328767125"/>
  </r>
  <r>
    <s v="Forward"/>
    <s v="COMMDTY6-m85532"/>
    <d v="2018-01-29T00:00:00"/>
    <x v="4"/>
    <s v="S"/>
    <s v="LMCADP 20180430"/>
    <n v="20"/>
    <n v="7150"/>
    <d v="2018-04-30T00:00:00"/>
    <s v="LAWRENCE LU"/>
    <m/>
    <n v="6818.75"/>
    <n v="-550.5"/>
    <n v="165625"/>
    <s v="LMCADP"/>
    <s v="CA"/>
    <n v="25"/>
    <n v="500"/>
    <n v="3575000"/>
    <d v="2018-03-09T00:00:00"/>
    <n v="0.14246575342465753"/>
    <n v="0"/>
    <n v="5"/>
    <n v="0.1"/>
    <n v="357500"/>
    <n v="165625"/>
    <n v="165625"/>
    <n v="509315.0684931507"/>
  </r>
  <r>
    <s v="Forward"/>
    <s v="COMMDTY6-m85533"/>
    <d v="2018-01-29T00:00:00"/>
    <x v="4"/>
    <s v="B"/>
    <s v="LMCADP 20180430"/>
    <n v="20"/>
    <n v="7085.15"/>
    <d v="2018-04-30T00:00:00"/>
    <s v="LAWRENCE LU"/>
    <m/>
    <n v="6818.75"/>
    <n v="-54"/>
    <n v="-133199.99999999983"/>
    <s v="LMCADP"/>
    <s v="CA"/>
    <n v="25"/>
    <n v="500"/>
    <n v="3542575"/>
    <d v="2018-03-09T00:00:00"/>
    <n v="0.14246575342465753"/>
    <n v="0"/>
    <n v="5"/>
    <n v="0.1"/>
    <n v="354257.5"/>
    <n v="-133199.99999999983"/>
    <n v="0"/>
    <n v="504695.61643835617"/>
  </r>
  <r>
    <s v="Forward"/>
    <s v="COMMDTY6-m85650"/>
    <d v="2018-02-01T00:00:00"/>
    <x v="4"/>
    <s v="S"/>
    <s v="LMCADP 20180501"/>
    <n v="22"/>
    <n v="7105"/>
    <d v="2018-05-01T00:00:00"/>
    <s v="LAWRENCE LU"/>
    <m/>
    <n v="6819.47"/>
    <n v="-1085.43"/>
    <n v="157041.49999999985"/>
    <s v="LMCADP"/>
    <s v="CA"/>
    <n v="25"/>
    <n v="550"/>
    <n v="3907750"/>
    <d v="2018-03-09T00:00:00"/>
    <n v="0.14520547945205478"/>
    <n v="0"/>
    <n v="5"/>
    <n v="0.1"/>
    <n v="390775"/>
    <n v="157041.49999999985"/>
    <n v="157041.49999999985"/>
    <n v="567426.71232876705"/>
  </r>
  <r>
    <s v="Forward"/>
    <s v="COMMDTY6-m85651"/>
    <d v="2018-02-01T00:00:00"/>
    <x v="4"/>
    <s v="B"/>
    <s v="LMCADP 20180501"/>
    <n v="22"/>
    <n v="7105"/>
    <d v="2018-05-01T00:00:00"/>
    <s v="LAWRENCE LU"/>
    <m/>
    <n v="6819.47"/>
    <n v="-118.8"/>
    <n v="-157041.49999999985"/>
    <s v="LMCADP"/>
    <s v="CA"/>
    <n v="25"/>
    <n v="550"/>
    <n v="3907750"/>
    <d v="2018-03-09T00:00:00"/>
    <n v="0.14520547945205478"/>
    <n v="0"/>
    <n v="5"/>
    <n v="0.1"/>
    <n v="390775"/>
    <n v="-157041.49999999985"/>
    <n v="0"/>
    <n v="567426.71232876705"/>
  </r>
  <r>
    <s v="Forward"/>
    <s v="COMMDTY6-m85728"/>
    <d v="2018-02-02T00:00:00"/>
    <x v="4"/>
    <s v="B"/>
    <s v="LMCADP 20180502"/>
    <n v="12"/>
    <n v="7158"/>
    <d v="2018-05-02T00:00:00"/>
    <s v="LAWRENCE LU"/>
    <m/>
    <n v="6820.19"/>
    <n v="-363.02000000000004"/>
    <n v="-101343.00000000012"/>
    <s v="LMCADP"/>
    <s v="CA"/>
    <n v="25"/>
    <n v="300"/>
    <n v="2147400"/>
    <d v="2018-03-09T00:00:00"/>
    <n v="0.14794520547945206"/>
    <n v="0"/>
    <n v="5"/>
    <n v="0.1"/>
    <n v="214740"/>
    <n v="-101343.00000000012"/>
    <n v="0"/>
    <n v="317697.53424657532"/>
  </r>
  <r>
    <s v="Forward"/>
    <s v="COMMDTY6-m85730"/>
    <d v="2018-02-02T00:00:00"/>
    <x v="4"/>
    <s v="S"/>
    <s v="LMCADP 20180502"/>
    <n v="12"/>
    <n v="7044.85"/>
    <d v="2018-05-02T00:00:00"/>
    <s v="LAWRENCE LU"/>
    <m/>
    <n v="6820.19"/>
    <n v="0"/>
    <n v="67398.000000000233"/>
    <s v="LMCADP"/>
    <s v="CA"/>
    <n v="25"/>
    <n v="300"/>
    <n v="2113455"/>
    <d v="2018-03-09T00:00:00"/>
    <n v="0.14794520547945206"/>
    <n v="0"/>
    <n v="5"/>
    <n v="0.1"/>
    <n v="211345.5"/>
    <n v="67398.000000000233"/>
    <n v="67398.000000000233"/>
    <n v="312675.53424657532"/>
  </r>
  <r>
    <s v="Forward"/>
    <s v="COMMDTY6-m85753"/>
    <d v="2018-02-05T00:00:00"/>
    <x v="4"/>
    <s v="B"/>
    <s v="LMCADP 20180504"/>
    <n v="12"/>
    <n v="7094.75"/>
    <d v="2018-05-04T00:00:00"/>
    <s v="LAWRENCE LU"/>
    <m/>
    <n v="6821.63"/>
    <n v="-328"/>
    <n v="-81935.999999999971"/>
    <s v="LMCADP"/>
    <s v="CA"/>
    <n v="25"/>
    <n v="300"/>
    <n v="2128425"/>
    <d v="2018-03-09T00:00:00"/>
    <n v="0.15342465753424658"/>
    <n v="0"/>
    <n v="5"/>
    <n v="0.1"/>
    <n v="212842.5"/>
    <n v="-81935.999999999971"/>
    <n v="0"/>
    <n v="326552.87671232881"/>
  </r>
  <r>
    <s v="Forward"/>
    <s v="COMMDTY6-m85754"/>
    <d v="2018-02-05T00:00:00"/>
    <x v="4"/>
    <s v="S"/>
    <s v="LMCADP 20180504"/>
    <n v="10"/>
    <n v="7100"/>
    <d v="2018-05-04T00:00:00"/>
    <s v="LAWRENCE LU"/>
    <m/>
    <n v="6821.63"/>
    <n v="-273.51"/>
    <n v="69592.499999999971"/>
    <s v="LMCADP"/>
    <s v="CA"/>
    <n v="25"/>
    <n v="250"/>
    <n v="1775000"/>
    <d v="2018-03-09T00:00:00"/>
    <n v="0.15342465753424658"/>
    <n v="0"/>
    <n v="5"/>
    <n v="0.1"/>
    <n v="177500"/>
    <n v="69592.499999999971"/>
    <n v="69592.499999999971"/>
    <n v="272328.76712328766"/>
  </r>
  <r>
    <s v="Forward"/>
    <s v="COMMDTY6-m85989"/>
    <d v="2018-02-12T00:00:00"/>
    <x v="4"/>
    <s v="B"/>
    <s v="LMCADP 20180504"/>
    <n v="2"/>
    <n v="6826.25"/>
    <d v="2018-05-04T00:00:00"/>
    <s v="LAWRENCE LU"/>
    <m/>
    <n v="6821.63"/>
    <n v="-52.8"/>
    <n v="-230.99999999999454"/>
    <s v="LMCADP"/>
    <s v="CA"/>
    <n v="25"/>
    <n v="50"/>
    <n v="341312.5"/>
    <d v="2018-03-09T00:00:00"/>
    <n v="0.15342465753424658"/>
    <n v="0"/>
    <n v="5"/>
    <n v="0.1"/>
    <n v="34131.25"/>
    <n v="-230.99999999999454"/>
    <n v="0"/>
    <n v="52365.753424657538"/>
  </r>
  <r>
    <s v="Forward"/>
    <s v="COMMDTY6-m85882"/>
    <d v="2018-02-07T00:00:00"/>
    <x v="4"/>
    <s v="S"/>
    <s v="LMCADP 20180508"/>
    <n v="1"/>
    <n v="7043"/>
    <d v="2018-05-08T00:00:00"/>
    <s v="LAWRENCE LU"/>
    <m/>
    <n v="6824.5"/>
    <n v="0"/>
    <n v="5462.5"/>
    <s v="LMCADP"/>
    <s v="CA"/>
    <n v="25"/>
    <n v="25"/>
    <n v="176075"/>
    <d v="2018-03-09T00:00:00"/>
    <n v="0.16438356164383561"/>
    <n v="0"/>
    <n v="5"/>
    <n v="0.1"/>
    <n v="17607.5"/>
    <n v="5462.5"/>
    <n v="5462.5"/>
    <n v="28943.835616438355"/>
  </r>
  <r>
    <s v="Forward"/>
    <s v="COMMDTY6-m85882"/>
    <d v="2018-02-07T00:00:00"/>
    <x v="4"/>
    <s v="S"/>
    <s v="LMCADP 20180508"/>
    <n v="3"/>
    <n v="7042.5"/>
    <d v="2018-05-08T00:00:00"/>
    <s v="LAWRENCE LU"/>
    <m/>
    <n v="6824.5"/>
    <n v="0"/>
    <n v="16350"/>
    <s v="LMCADP"/>
    <s v="CA"/>
    <n v="25"/>
    <n v="75"/>
    <n v="528187.5"/>
    <d v="2018-03-09T00:00:00"/>
    <n v="0.16438356164383561"/>
    <n v="0"/>
    <n v="5"/>
    <n v="0.1"/>
    <n v="52818.75"/>
    <n v="16350"/>
    <n v="16350"/>
    <n v="86825.34246575342"/>
  </r>
  <r>
    <s v="Forward"/>
    <s v="COMMDTY6-m85882"/>
    <d v="2018-02-07T00:00:00"/>
    <x v="4"/>
    <s v="S"/>
    <s v="LMCADP 20180508"/>
    <n v="10"/>
    <n v="7042"/>
    <d v="2018-05-08T00:00:00"/>
    <s v="LAWRENCE LU"/>
    <m/>
    <n v="6824.5"/>
    <n v="-417.9"/>
    <n v="54375"/>
    <s v="LMCADP"/>
    <s v="CA"/>
    <n v="25"/>
    <n v="250"/>
    <n v="1760500"/>
    <d v="2018-03-09T00:00:00"/>
    <n v="0.16438356164383561"/>
    <n v="0"/>
    <n v="5"/>
    <n v="0.1"/>
    <n v="176050"/>
    <n v="54375"/>
    <n v="54375"/>
    <n v="289397.26027397258"/>
  </r>
  <r>
    <s v="Forward"/>
    <s v="COMMDTY6-m85883"/>
    <d v="2018-02-07T00:00:00"/>
    <x v="4"/>
    <s v="B"/>
    <s v="LMCADP 20180508"/>
    <n v="14"/>
    <n v="6880.15"/>
    <d v="2018-05-08T00:00:00"/>
    <s v="LAWRENCE LU"/>
    <m/>
    <n v="6824.5"/>
    <n v="0"/>
    <n v="-19477.499999999873"/>
    <s v="LMCADP"/>
    <s v="CA"/>
    <n v="25"/>
    <n v="350"/>
    <n v="2408052.5"/>
    <d v="2018-03-09T00:00:00"/>
    <n v="0.16438356164383561"/>
    <n v="0"/>
    <n v="5"/>
    <n v="0.1"/>
    <n v="240805.25"/>
    <n v="-19477.499999999873"/>
    <n v="0"/>
    <n v="395844.24657534243"/>
  </r>
  <r>
    <s v="Forward"/>
    <s v="COMMDTY6-m85891"/>
    <d v="2018-02-08T00:00:00"/>
    <x v="4"/>
    <s v="B"/>
    <s v="LMCADP 20180508"/>
    <n v="2"/>
    <n v="6869.5"/>
    <d v="2018-05-08T00:00:00"/>
    <s v="LAWRENCE LU"/>
    <m/>
    <n v="6824.5"/>
    <n v="0"/>
    <n v="-2250"/>
    <s v="LMCADP"/>
    <s v="CA"/>
    <n v="25"/>
    <n v="50"/>
    <n v="343475"/>
    <d v="2018-03-09T00:00:00"/>
    <n v="0.16438356164383561"/>
    <n v="0"/>
    <n v="5"/>
    <n v="0.1"/>
    <n v="34347.5"/>
    <n v="-2250"/>
    <n v="0"/>
    <n v="56461.643835616436"/>
  </r>
  <r>
    <s v="Forward"/>
    <s v="COMMDTY6-m85891"/>
    <d v="2018-02-08T00:00:00"/>
    <x v="4"/>
    <s v="B"/>
    <s v="LMCADP 20180508"/>
    <n v="3"/>
    <n v="6870"/>
    <d v="2018-05-08T00:00:00"/>
    <s v="LAWRENCE LU"/>
    <m/>
    <n v="6824.5"/>
    <n v="-132.76"/>
    <n v="-3412.5"/>
    <s v="LMCADP"/>
    <s v="CA"/>
    <n v="25"/>
    <n v="75"/>
    <n v="515250"/>
    <d v="2018-03-09T00:00:00"/>
    <n v="0.16438356164383561"/>
    <n v="0"/>
    <n v="5"/>
    <n v="0.1"/>
    <n v="51525"/>
    <n v="-3412.5"/>
    <n v="0"/>
    <n v="84698.630136986292"/>
  </r>
  <r>
    <s v="Forward"/>
    <s v="COMMDTY6-m85938"/>
    <d v="2018-02-09T00:00:00"/>
    <x v="4"/>
    <s v="S"/>
    <s v="LMCADP 20180509"/>
    <n v="40"/>
    <n v="6754.85"/>
    <d v="2018-05-09T00:00:00"/>
    <s v="LAWRENCE LU"/>
    <m/>
    <n v="6824.83"/>
    <n v="-1017.3499999999998"/>
    <n v="-69979.999999999563"/>
    <s v="LMCADP"/>
    <s v="CA"/>
    <n v="25"/>
    <n v="1000"/>
    <n v="6754850"/>
    <d v="2018-03-09T00:00:00"/>
    <n v="0.16712328767123288"/>
    <n v="0"/>
    <n v="5"/>
    <n v="0.1"/>
    <n v="675485"/>
    <n v="-69979.999999999563"/>
    <n v="0"/>
    <n v="1128892.7397260275"/>
  </r>
  <r>
    <s v="Forward"/>
    <s v="COMMDTY6-m85937"/>
    <d v="2018-02-09T00:00:00"/>
    <x v="4"/>
    <s v="B"/>
    <s v="LMCADP 20180509"/>
    <n v="32"/>
    <n v="6811"/>
    <d v="2018-05-09T00:00:00"/>
    <s v="LAWRENCE LU"/>
    <m/>
    <n v="6824.83"/>
    <n v="-224.10000000000002"/>
    <n v="11063.999999999942"/>
    <s v="LMCADP"/>
    <s v="CA"/>
    <n v="25"/>
    <n v="800"/>
    <n v="5448800"/>
    <d v="2018-03-09T00:00:00"/>
    <n v="0.16712328767123288"/>
    <n v="0"/>
    <n v="5"/>
    <n v="0.1"/>
    <n v="544880"/>
    <n v="11063.999999999942"/>
    <n v="11063.999999999942"/>
    <n v="910621.36986301374"/>
  </r>
  <r>
    <s v="Forward"/>
    <s v="COMMDTY6-m85937"/>
    <d v="2018-02-09T00:00:00"/>
    <x v="4"/>
    <s v="B"/>
    <s v="LMCADP 20180509"/>
    <n v="4"/>
    <n v="6814"/>
    <d v="2018-05-09T00:00:00"/>
    <s v="LAWRENCE LU"/>
    <m/>
    <n v="6824.83"/>
    <m/>
    <n v="1082.9999999999927"/>
    <s v="LMCADP"/>
    <s v="CA"/>
    <n v="25"/>
    <n v="100"/>
    <n v="681400"/>
    <d v="2018-03-09T00:00:00"/>
    <n v="0.16712328767123288"/>
    <n v="0"/>
    <n v="5"/>
    <n v="0.1"/>
    <n v="68140"/>
    <n v="1082.9999999999927"/>
    <n v="1082.9999999999927"/>
    <n v="113877.80821917808"/>
  </r>
  <r>
    <s v="Forward"/>
    <s v="COMMDTY6-m85937"/>
    <d v="2018-02-09T00:00:00"/>
    <x v="4"/>
    <s v="B"/>
    <s v="LMCADP 20180509"/>
    <n v="3"/>
    <n v="6822.5"/>
    <d v="2018-05-09T00:00:00"/>
    <s v="LAWRENCE LU"/>
    <m/>
    <n v="6824.83"/>
    <m/>
    <n v="174.74999999999454"/>
    <s v="LMCADP"/>
    <s v="CA"/>
    <n v="25"/>
    <n v="75"/>
    <n v="511687.5"/>
    <d v="2018-03-09T00:00:00"/>
    <n v="0.16712328767123288"/>
    <n v="0"/>
    <n v="5"/>
    <n v="0.1"/>
    <n v="51168.75"/>
    <n v="174.74999999999454"/>
    <n v="174.74999999999454"/>
    <n v="85514.897260273981"/>
  </r>
  <r>
    <s v="Forward"/>
    <s v="COMMDTY6-m85937"/>
    <d v="2018-02-09T00:00:00"/>
    <x v="4"/>
    <s v="B"/>
    <s v="LMCADP 20180509"/>
    <n v="4"/>
    <n v="6830"/>
    <d v="2018-05-09T00:00:00"/>
    <s v="LAWRENCE LU"/>
    <m/>
    <n v="6824.83"/>
    <m/>
    <n v="-517.00000000000728"/>
    <s v="LMCADP"/>
    <s v="CA"/>
    <n v="25"/>
    <n v="100"/>
    <n v="683000"/>
    <d v="2018-03-09T00:00:00"/>
    <n v="0.16712328767123288"/>
    <n v="0"/>
    <n v="5"/>
    <n v="0.1"/>
    <n v="68300"/>
    <n v="-517.00000000000728"/>
    <n v="0"/>
    <n v="114145.20547945207"/>
  </r>
  <r>
    <s v="Forward"/>
    <s v="COMMDTY6-m86086"/>
    <d v="2018-02-13T00:00:00"/>
    <x v="4"/>
    <s v="S"/>
    <s v="LMZSDP 20180514"/>
    <n v="50"/>
    <n v="3438.75"/>
    <d v="2018-05-14T00:00:00"/>
    <s v="LAWRENCE LU"/>
    <m/>
    <n v="3228.93"/>
    <m/>
    <n v="262275.00000000017"/>
    <s v="LMZSDP"/>
    <s v="ZS"/>
    <n v="25"/>
    <n v="1250"/>
    <n v="4298437.5"/>
    <d v="2018-03-09T00:00:00"/>
    <n v="0.18082191780821918"/>
    <n v="0"/>
    <n v="5"/>
    <n v="0.1"/>
    <n v="429843.75"/>
    <n v="262275.00000000017"/>
    <n v="262275.00000000017"/>
    <n v="777251.71232876717"/>
  </r>
  <r>
    <s v="Forward"/>
    <s v="COMMDTY6-m86087"/>
    <d v="2018-02-13T00:00:00"/>
    <x v="4"/>
    <s v="B"/>
    <s v="LMZSDP 20180514"/>
    <n v="50"/>
    <n v="3438.75"/>
    <d v="2018-05-14T00:00:00"/>
    <s v="LAWRENCE LU"/>
    <m/>
    <n v="3228.93"/>
    <m/>
    <n v="-262275.00000000017"/>
    <s v="LMZSDP"/>
    <s v="ZS"/>
    <n v="25"/>
    <n v="1250"/>
    <n v="4298437.5"/>
    <d v="2018-03-09T00:00:00"/>
    <n v="0.18082191780821918"/>
    <n v="0"/>
    <n v="5"/>
    <n v="0.1"/>
    <n v="429843.75"/>
    <n v="-262275.00000000017"/>
    <n v="0"/>
    <n v="777251.71232876717"/>
  </r>
  <r>
    <s v="Forward"/>
    <s v="COMMDTY6-m86097"/>
    <d v="2018-02-14T00:00:00"/>
    <x v="4"/>
    <s v="S"/>
    <s v="LMZSDP 20180514"/>
    <n v="11"/>
    <n v="3462.5"/>
    <d v="2018-05-14T00:00:00"/>
    <s v="LAWRENCE LU"/>
    <m/>
    <n v="3228.93"/>
    <n v="0"/>
    <n v="64231.750000000044"/>
    <s v="LMZSDP"/>
    <s v="ZS"/>
    <n v="25"/>
    <n v="275"/>
    <n v="952187.5"/>
    <d v="2018-03-09T00:00:00"/>
    <n v="0.18082191780821918"/>
    <n v="0"/>
    <n v="5"/>
    <n v="0.1"/>
    <n v="95218.75"/>
    <n v="64231.750000000044"/>
    <n v="64231.750000000044"/>
    <n v="172176.36986301371"/>
  </r>
  <r>
    <s v="Forward"/>
    <s v="COMMDTY6-m86097"/>
    <d v="2018-02-14T00:00:00"/>
    <x v="4"/>
    <s v="S"/>
    <s v="LMZSDP 20180514"/>
    <n v="14"/>
    <n v="3463"/>
    <d v="2018-05-14T00:00:00"/>
    <s v="LAWRENCE LU"/>
    <m/>
    <n v="3228.93"/>
    <n v="0"/>
    <n v="81924.500000000058"/>
    <s v="LMZSDP"/>
    <s v="ZS"/>
    <n v="25"/>
    <n v="350"/>
    <n v="1212050"/>
    <d v="2018-03-09T00:00:00"/>
    <n v="0.18082191780821918"/>
    <n v="0"/>
    <n v="5"/>
    <n v="0.1"/>
    <n v="121205"/>
    <n v="81924.500000000058"/>
    <n v="81924.500000000058"/>
    <n v="219165.20547945207"/>
  </r>
  <r>
    <s v="Forward"/>
    <s v="COMMDTY6-m86097"/>
    <d v="2018-02-14T00:00:00"/>
    <x v="4"/>
    <s v="S"/>
    <s v="LMZSDP 20180514"/>
    <n v="21"/>
    <n v="3463.5"/>
    <d v="2018-05-14T00:00:00"/>
    <s v="LAWRENCE LU"/>
    <m/>
    <n v="3228.93"/>
    <n v="0"/>
    <n v="123149.25000000007"/>
    <s v="LMZSDP"/>
    <s v="ZS"/>
    <n v="25"/>
    <n v="525"/>
    <n v="1818337.5"/>
    <d v="2018-03-09T00:00:00"/>
    <n v="0.18082191780821918"/>
    <n v="0"/>
    <n v="5"/>
    <n v="0.1"/>
    <n v="181833.75"/>
    <n v="123149.25000000007"/>
    <n v="123149.25000000007"/>
    <n v="328795.27397260274"/>
  </r>
  <r>
    <s v="Forward"/>
    <s v="COMMDTY6-m86097"/>
    <d v="2018-02-14T00:00:00"/>
    <x v="4"/>
    <s v="S"/>
    <s v="LMZSDP 20180514"/>
    <n v="4"/>
    <n v="3464"/>
    <d v="2018-05-14T00:00:00"/>
    <s v="LAWRENCE LU"/>
    <m/>
    <n v="3228.93"/>
    <n v="0"/>
    <n v="23507.000000000015"/>
    <s v="LMZSDP"/>
    <s v="ZS"/>
    <n v="25"/>
    <n v="100"/>
    <n v="346400"/>
    <d v="2018-03-09T00:00:00"/>
    <n v="0.18082191780821918"/>
    <n v="0"/>
    <n v="5"/>
    <n v="0.1"/>
    <n v="34640"/>
    <n v="23507.000000000015"/>
    <n v="23507.000000000015"/>
    <n v="62636.712328767127"/>
  </r>
  <r>
    <s v="Forward"/>
    <s v="COMMDTY6-m86097"/>
    <d v="2018-02-14T00:00:00"/>
    <x v="4"/>
    <s v="S"/>
    <s v="LMZSDP 20180514"/>
    <n v="14"/>
    <n v="3464.5"/>
    <d v="2018-05-14T00:00:00"/>
    <s v="LAWRENCE LU"/>
    <m/>
    <n v="3228.93"/>
    <n v="0"/>
    <n v="82449.500000000058"/>
    <s v="LMZSDP"/>
    <s v="ZS"/>
    <n v="25"/>
    <n v="350"/>
    <n v="1212575"/>
    <d v="2018-03-09T00:00:00"/>
    <n v="0.18082191780821918"/>
    <n v="0"/>
    <n v="5"/>
    <n v="0.1"/>
    <n v="121257.5"/>
    <n v="82449.500000000058"/>
    <n v="82449.500000000058"/>
    <n v="219260.13698630137"/>
  </r>
  <r>
    <s v="Forward"/>
    <s v="COMMDTY6-m86097"/>
    <d v="2018-02-14T00:00:00"/>
    <x v="4"/>
    <s v="S"/>
    <s v="LMZSDP 20180514"/>
    <n v="20"/>
    <n v="3465"/>
    <d v="2018-05-14T00:00:00"/>
    <s v="LAWRENCE LU"/>
    <m/>
    <n v="3228.93"/>
    <n v="0"/>
    <n v="118035.00000000009"/>
    <s v="LMZSDP"/>
    <s v="ZS"/>
    <n v="25"/>
    <n v="500"/>
    <n v="1732500"/>
    <d v="2018-03-09T00:00:00"/>
    <n v="0.18082191780821918"/>
    <n v="0"/>
    <n v="5"/>
    <n v="0.1"/>
    <n v="173250"/>
    <n v="118035.00000000009"/>
    <n v="118035.00000000009"/>
    <n v="313273.97260273976"/>
  </r>
  <r>
    <s v="Forward"/>
    <s v="COMMDTY6-m86097"/>
    <d v="2018-02-14T00:00:00"/>
    <x v="4"/>
    <s v="S"/>
    <s v="LMZSDP 20180514"/>
    <n v="4"/>
    <n v="3465.5"/>
    <d v="2018-05-14T00:00:00"/>
    <s v="LAWRENCE LU"/>
    <m/>
    <n v="3228.93"/>
    <n v="0"/>
    <n v="23657.000000000015"/>
    <s v="LMZSDP"/>
    <s v="ZS"/>
    <n v="25"/>
    <n v="100"/>
    <n v="346550"/>
    <d v="2018-03-09T00:00:00"/>
    <n v="0.18082191780821918"/>
    <n v="0"/>
    <n v="5"/>
    <n v="0.1"/>
    <n v="34655"/>
    <n v="23657.000000000015"/>
    <n v="23657.000000000015"/>
    <n v="62663.835616438359"/>
  </r>
  <r>
    <s v="Forward"/>
    <s v="COMMDTY6-m86097"/>
    <d v="2018-02-14T00:00:00"/>
    <x v="4"/>
    <s v="S"/>
    <s v="LMZSDP 20180514"/>
    <n v="4"/>
    <n v="3466"/>
    <d v="2018-05-14T00:00:00"/>
    <s v="LAWRENCE LU"/>
    <m/>
    <n v="3228.93"/>
    <n v="0"/>
    <n v="23707.000000000015"/>
    <s v="LMZSDP"/>
    <s v="ZS"/>
    <n v="25"/>
    <n v="100"/>
    <n v="346600"/>
    <d v="2018-03-09T00:00:00"/>
    <n v="0.18082191780821918"/>
    <n v="0"/>
    <n v="5"/>
    <n v="0.1"/>
    <n v="34660"/>
    <n v="23707.000000000015"/>
    <n v="23707.000000000015"/>
    <n v="62672.876712328769"/>
  </r>
  <r>
    <s v="Forward"/>
    <s v="COMMDTY6-m86097"/>
    <d v="2018-02-14T00:00:00"/>
    <x v="4"/>
    <s v="S"/>
    <s v="LMZSDP 20180514"/>
    <n v="3"/>
    <n v="3466.5"/>
    <d v="2018-05-14T00:00:00"/>
    <s v="LAWRENCE LU"/>
    <m/>
    <n v="3228.93"/>
    <n v="0"/>
    <n v="17817.750000000011"/>
    <s v="LMZSDP"/>
    <s v="ZS"/>
    <n v="25"/>
    <n v="75"/>
    <n v="259987.5"/>
    <d v="2018-03-09T00:00:00"/>
    <n v="0.18082191780821918"/>
    <n v="0"/>
    <n v="5"/>
    <n v="0.1"/>
    <n v="25998.75"/>
    <n v="17817.750000000011"/>
    <n v="17817.750000000011"/>
    <n v="47011.438356164384"/>
  </r>
  <r>
    <s v="Forward"/>
    <s v="COMMDTY6-m86097"/>
    <d v="2018-02-14T00:00:00"/>
    <x v="4"/>
    <s v="S"/>
    <s v="LMZSDP 20180514"/>
    <n v="6"/>
    <n v="3467"/>
    <d v="2018-05-14T00:00:00"/>
    <s v="LAWRENCE LU"/>
    <m/>
    <n v="3228.93"/>
    <n v="0"/>
    <n v="35710.500000000022"/>
    <s v="LMZSDP"/>
    <s v="ZS"/>
    <n v="25"/>
    <n v="150"/>
    <n v="520050"/>
    <d v="2018-03-09T00:00:00"/>
    <n v="0.18082191780821918"/>
    <n v="0"/>
    <n v="5"/>
    <n v="0.1"/>
    <n v="52005"/>
    <n v="35710.500000000022"/>
    <n v="35710.500000000022"/>
    <n v="94036.438356164392"/>
  </r>
  <r>
    <s v="Forward"/>
    <s v="COMMDTY6-m86097"/>
    <d v="2018-02-14T00:00:00"/>
    <x v="4"/>
    <s v="S"/>
    <s v="LMZSDP 20180514"/>
    <n v="3"/>
    <n v="3467.5"/>
    <d v="2018-05-14T00:00:00"/>
    <s v="LAWRENCE LU"/>
    <m/>
    <n v="3228.93"/>
    <n v="0"/>
    <n v="17892.750000000011"/>
    <s v="LMZSDP"/>
    <s v="ZS"/>
    <n v="25"/>
    <n v="75"/>
    <n v="260062.5"/>
    <d v="2018-03-09T00:00:00"/>
    <n v="0.18082191780821918"/>
    <n v="0"/>
    <n v="5"/>
    <n v="0.1"/>
    <n v="26006.25"/>
    <n v="17892.750000000011"/>
    <n v="17892.750000000011"/>
    <n v="47025"/>
  </r>
  <r>
    <s v="Forward"/>
    <s v="COMMDTY6-m86097"/>
    <d v="2018-02-14T00:00:00"/>
    <x v="4"/>
    <s v="S"/>
    <s v="LMZSDP 20180514"/>
    <n v="2"/>
    <n v="3468.5"/>
    <d v="2018-05-14T00:00:00"/>
    <s v="LAWRENCE LU"/>
    <m/>
    <n v="3228.93"/>
    <n v="0"/>
    <n v="11978.500000000007"/>
    <s v="LMZSDP"/>
    <s v="ZS"/>
    <n v="25"/>
    <n v="50"/>
    <n v="173425"/>
    <d v="2018-03-09T00:00:00"/>
    <n v="0.18082191780821918"/>
    <n v="0"/>
    <n v="5"/>
    <n v="0.1"/>
    <n v="17342.5"/>
    <n v="11978.500000000007"/>
    <n v="11978.500000000007"/>
    <n v="31359.04109589041"/>
  </r>
  <r>
    <s v="Forward"/>
    <s v="COMMDTY6-m86097"/>
    <d v="2018-02-14T00:00:00"/>
    <x v="4"/>
    <s v="S"/>
    <s v="LMZSDP 20180514"/>
    <n v="15"/>
    <n v="3469"/>
    <d v="2018-05-14T00:00:00"/>
    <s v="LAWRENCE LU"/>
    <m/>
    <n v="3228.93"/>
    <n v="0"/>
    <n v="90026.250000000058"/>
    <s v="LMZSDP"/>
    <s v="ZS"/>
    <n v="25"/>
    <n v="375"/>
    <n v="1300875"/>
    <d v="2018-03-09T00:00:00"/>
    <n v="0.18082191780821918"/>
    <n v="0"/>
    <n v="5"/>
    <n v="0.1"/>
    <n v="130087.5"/>
    <n v="90026.250000000058"/>
    <n v="90026.250000000058"/>
    <n v="235226.71232876714"/>
  </r>
  <r>
    <s v="Forward"/>
    <s v="COMMDTY6-m86097"/>
    <d v="2018-02-14T00:00:00"/>
    <x v="4"/>
    <s v="S"/>
    <s v="LMZSDP 20180514"/>
    <n v="6"/>
    <n v="3470"/>
    <d v="2018-05-14T00:00:00"/>
    <s v="LAWRENCE LU"/>
    <m/>
    <n v="3228.93"/>
    <n v="0"/>
    <n v="36160.500000000022"/>
    <s v="LMZSDP"/>
    <s v="ZS"/>
    <n v="25"/>
    <n v="150"/>
    <n v="520500"/>
    <d v="2018-03-09T00:00:00"/>
    <n v="0.18082191780821918"/>
    <n v="0"/>
    <n v="5"/>
    <n v="0.1"/>
    <n v="52050"/>
    <n v="36160.500000000022"/>
    <n v="36160.500000000022"/>
    <n v="94117.808219178085"/>
  </r>
  <r>
    <s v="Forward"/>
    <s v="COMMDTY6-m86097"/>
    <d v="2018-02-14T00:00:00"/>
    <x v="4"/>
    <s v="S"/>
    <s v="LMZSDP 20180514"/>
    <n v="4"/>
    <n v="3472.5"/>
    <d v="2018-05-14T00:00:00"/>
    <s v="LAWRENCE LU"/>
    <m/>
    <n v="3228.93"/>
    <n v="0"/>
    <n v="24357.000000000015"/>
    <s v="LMZSDP"/>
    <s v="ZS"/>
    <n v="25"/>
    <n v="100"/>
    <n v="347250"/>
    <d v="2018-03-09T00:00:00"/>
    <n v="0.18082191780821918"/>
    <n v="0"/>
    <n v="5"/>
    <n v="0.1"/>
    <n v="34725"/>
    <n v="24357.000000000015"/>
    <n v="24357.000000000015"/>
    <n v="62790.410958904111"/>
  </r>
  <r>
    <s v="Forward"/>
    <s v="COMMDTY6-m86100"/>
    <d v="2018-02-14T00:00:00"/>
    <x v="4"/>
    <s v="B"/>
    <s v="LMZSDP 20180514"/>
    <n v="51"/>
    <n v="3464"/>
    <d v="2018-05-14T00:00:00"/>
    <s v="LAWRENCE LU"/>
    <m/>
    <n v="3228.93"/>
    <n v="-2067.64"/>
    <n v="-299714.25000000023"/>
    <s v="LMZSDP"/>
    <s v="ZS"/>
    <n v="25"/>
    <n v="1275"/>
    <n v="4416600"/>
    <d v="2018-03-09T00:00:00"/>
    <n v="0.18082191780821918"/>
    <n v="0"/>
    <n v="5"/>
    <n v="0.1"/>
    <n v="441660"/>
    <n v="-299714.25000000023"/>
    <n v="0"/>
    <n v="798618.08219178091"/>
  </r>
  <r>
    <s v="Forward"/>
    <s v="COMMDTY6-352497"/>
    <d v="2017-10-12T00:00:00"/>
    <x v="4"/>
    <s v="S"/>
    <s v="LMNIDP 20180516"/>
    <n v="7"/>
    <n v="11380"/>
    <d v="2018-05-16T00:00:00"/>
    <s v="LAWRENCE LU"/>
    <m/>
    <n v="13257"/>
    <n v="-18.899999999999999"/>
    <n v="-78834"/>
    <s v="LMNIDP"/>
    <s v="NI"/>
    <n v="6"/>
    <n v="42"/>
    <n v="477960"/>
    <d v="2018-03-09T00:00:00"/>
    <n v="0.18630136986301371"/>
    <n v="0"/>
    <n v="5"/>
    <n v="0.1"/>
    <n v="47796"/>
    <n v="-78834"/>
    <n v="0"/>
    <n v="89044.602739726033"/>
  </r>
  <r>
    <s v="Forward"/>
    <s v="COMMDTY6-358465"/>
    <d v="2017-11-06T00:00:00"/>
    <x v="4"/>
    <s v="S"/>
    <s v="LMNIDP 20180516"/>
    <n v="4"/>
    <n v="12974"/>
    <d v="2018-05-16T00:00:00"/>
    <s v="LAWRENCE LU"/>
    <m/>
    <n v="13257"/>
    <n v="-10.8"/>
    <n v="-6792"/>
    <s v="LMNIDP"/>
    <s v="NI"/>
    <n v="6"/>
    <n v="24"/>
    <n v="311376"/>
    <d v="2018-03-09T00:00:00"/>
    <n v="0.18630136986301371"/>
    <n v="0"/>
    <n v="5"/>
    <n v="0.1"/>
    <n v="31137.600000000002"/>
    <n v="-6792"/>
    <n v="0"/>
    <n v="58009.775342465757"/>
  </r>
  <r>
    <s v="Forward"/>
    <s v="COMMDTY6-m86556"/>
    <d v="2018-03-08T00:00:00"/>
    <x v="4"/>
    <s v="B"/>
    <s v="LMNIDP 20180516"/>
    <n v="6"/>
    <n v="13257.15"/>
    <d v="2018-05-16T00:00:00"/>
    <s v="LAWRENCE LU"/>
    <m/>
    <n v="13257"/>
    <n v="-82.48"/>
    <n v="-5.3999999999869033"/>
    <s v="LMNIDP"/>
    <s v="NI"/>
    <n v="6"/>
    <n v="36"/>
    <n v="477257.39999999997"/>
    <d v="2018-03-09T00:00:00"/>
    <n v="0.18630136986301371"/>
    <n v="0"/>
    <n v="5"/>
    <n v="0.1"/>
    <n v="47725.74"/>
    <n v="-5.3999999999869033"/>
    <n v="0"/>
    <n v="88913.707397260267"/>
  </r>
  <r>
    <s v="Forward"/>
    <s v="COMMDTY6-m86334"/>
    <d v="2018-02-27T00:00:00"/>
    <x v="4"/>
    <s v="S"/>
    <s v="LMCADP 20180529"/>
    <n v="40"/>
    <n v="7066.5"/>
    <d v="2018-05-29T00:00:00"/>
    <s v="LAWRENCE LU"/>
    <m/>
    <n v="6828.92"/>
    <n v="-1089.4000000000001"/>
    <n v="237579.99999999994"/>
    <s v="LMCADP"/>
    <s v="CA"/>
    <n v="25"/>
    <n v="1000"/>
    <n v="7066500"/>
    <d v="2018-03-09T00:00:00"/>
    <n v="0.22191780821917809"/>
    <n v="0"/>
    <n v="5"/>
    <n v="0.1"/>
    <n v="706650"/>
    <n v="237579.99999999994"/>
    <n v="237579.99999999994"/>
    <n v="1568182.1917808219"/>
  </r>
  <r>
    <s v="Forward"/>
    <s v="COMMDTY6-m86391"/>
    <d v="2018-03-01T00:00:00"/>
    <x v="4"/>
    <s v="B"/>
    <s v="LMCADP 20180601"/>
    <n v="18"/>
    <n v="6889.5"/>
    <d v="2018-06-01T00:00:00"/>
    <s v="LAWRENCE LU"/>
    <m/>
    <n v="6830.67"/>
    <n v="-479.17"/>
    <n v="-26473.499999999967"/>
    <s v="LMCADP"/>
    <s v="CA"/>
    <n v="25"/>
    <n v="450"/>
    <n v="3100275"/>
    <d v="2018-03-09T00:00:00"/>
    <n v="0.23013698630136986"/>
    <n v="0"/>
    <n v="5"/>
    <n v="0.1"/>
    <n v="310027.5"/>
    <n v="-26473.499999999967"/>
    <n v="0"/>
    <n v="713487.94520547939"/>
  </r>
  <r>
    <s v="Forward"/>
    <s v="COMMDTY6-m86568"/>
    <d v="2018-03-08T00:00:00"/>
    <x v="4"/>
    <s v="B"/>
    <s v="LMCADP 20180601"/>
    <n v="4"/>
    <n v="6856.63"/>
    <d v="2018-06-01T00:00:00"/>
    <s v="LAWRENCE LU"/>
    <m/>
    <n v="6830.67"/>
    <n v="-10.8"/>
    <n v="-2596.0000000000036"/>
    <s v="LMCADP"/>
    <s v="CA"/>
    <n v="25"/>
    <n v="100"/>
    <n v="685663"/>
    <d v="2018-03-09T00:00:00"/>
    <n v="0.23013698630136986"/>
    <n v="0"/>
    <n v="5"/>
    <n v="0.1"/>
    <n v="68566.3"/>
    <n v="-2596.0000000000036"/>
    <n v="0"/>
    <n v="157796.41643835616"/>
  </r>
  <r>
    <s v="Forward"/>
    <s v="COMMDTY6-m86461"/>
    <d v="2018-03-05T00:00:00"/>
    <x v="4"/>
    <s v="S"/>
    <s v="LMZSDP 20180605"/>
    <n v="4"/>
    <n v="3296"/>
    <d v="2018-06-05T00:00:00"/>
    <s v="LAWRENCE LU"/>
    <m/>
    <n v="3229.74"/>
    <n v="-21.6"/>
    <n v="6626.0000000000218"/>
    <s v="LMZSDP"/>
    <s v="ZS"/>
    <n v="25"/>
    <n v="100"/>
    <n v="329600"/>
    <d v="2018-03-09T00:00:00"/>
    <n v="0.24109589041095891"/>
    <n v="0"/>
    <n v="5"/>
    <n v="0.1"/>
    <n v="32960"/>
    <n v="6626.0000000000218"/>
    <n v="6626.0000000000218"/>
    <n v="79465.205479452052"/>
  </r>
  <r>
    <s v="Forward"/>
    <s v="COMMDTY6-m86439"/>
    <d v="2018-03-05T00:00:00"/>
    <x v="4"/>
    <s v="B"/>
    <s v="LMZSDP 20180605"/>
    <n v="4"/>
    <n v="3365"/>
    <d v="2018-06-05T00:00:00"/>
    <s v="LAWRENCE LU"/>
    <m/>
    <n v="3229.74"/>
    <n v="-46.74"/>
    <n v="-13526.000000000022"/>
    <s v="LMZSDP"/>
    <s v="ZS"/>
    <n v="25"/>
    <n v="100"/>
    <n v="336500"/>
    <d v="2018-03-09T00:00:00"/>
    <n v="0.24109589041095891"/>
    <n v="0"/>
    <n v="5"/>
    <n v="0.1"/>
    <n v="33650"/>
    <n v="-13526.000000000022"/>
    <n v="0"/>
    <n v="81128.767123287675"/>
  </r>
  <r>
    <s v="Forward"/>
    <s v="COMMDTY6-m86566"/>
    <d v="2018-03-08T00:00:00"/>
    <x v="4"/>
    <s v="B"/>
    <s v="LMCADP 20180608"/>
    <n v="1"/>
    <n v="6858.5"/>
    <d v="2018-06-08T00:00:00"/>
    <s v="LAWRENCE LU"/>
    <m/>
    <n v="6833"/>
    <n v="0"/>
    <n v="-637.5"/>
    <s v="LMCADP"/>
    <s v="CA"/>
    <n v="25"/>
    <n v="25"/>
    <n v="171462.5"/>
    <d v="2018-03-09T00:00:00"/>
    <n v="0.24931506849315069"/>
    <n v="0"/>
    <n v="5"/>
    <n v="0.1"/>
    <n v="17146.25"/>
    <n v="-637.5"/>
    <n v="0"/>
    <n v="42748.184931506847"/>
  </r>
  <r>
    <s v="Forward"/>
    <s v="COMMDTY6-m86566"/>
    <d v="2018-03-08T00:00:00"/>
    <x v="4"/>
    <s v="B"/>
    <s v="LMCADP 20180608"/>
    <n v="1"/>
    <n v="6859"/>
    <d v="2018-06-08T00:00:00"/>
    <s v="LAWRENCE LU"/>
    <m/>
    <n v="6833"/>
    <n v="0"/>
    <n v="-650"/>
    <s v="LMCADP"/>
    <s v="CA"/>
    <n v="25"/>
    <n v="25"/>
    <n v="171475"/>
    <d v="2018-03-09T00:00:00"/>
    <n v="0.24931506849315069"/>
    <n v="0"/>
    <n v="5"/>
    <n v="0.1"/>
    <n v="17147.5"/>
    <n v="-650"/>
    <n v="0"/>
    <n v="42751.301369863017"/>
  </r>
  <r>
    <s v="Forward"/>
    <s v="COMMDTY6-m86566"/>
    <d v="2018-03-08T00:00:00"/>
    <x v="4"/>
    <s v="B"/>
    <s v="LMCADP 20180608"/>
    <n v="1"/>
    <n v="6859.5"/>
    <d v="2018-06-08T00:00:00"/>
    <s v="LAWRENCE LU"/>
    <m/>
    <n v="6833"/>
    <n v="0"/>
    <n v="-662.5"/>
    <s v="LMCADP"/>
    <s v="CA"/>
    <n v="25"/>
    <n v="25"/>
    <n v="171487.5"/>
    <d v="2018-03-09T00:00:00"/>
    <n v="0.24931506849315069"/>
    <n v="0"/>
    <n v="5"/>
    <n v="0.1"/>
    <n v="17148.75"/>
    <n v="-662.5"/>
    <n v="0"/>
    <n v="42754.417808219179"/>
  </r>
  <r>
    <s v="Forward"/>
    <s v="COMMDTY6-m86566"/>
    <d v="2018-03-08T00:00:00"/>
    <x v="4"/>
    <s v="B"/>
    <s v="LMCADP 20180608"/>
    <n v="1"/>
    <n v="6859.5"/>
    <d v="2018-06-08T00:00:00"/>
    <s v="LAWRENCE LU"/>
    <m/>
    <n v="6833"/>
    <n v="0"/>
    <n v="-662.5"/>
    <s v="LMCADP"/>
    <s v="CA"/>
    <n v="25"/>
    <n v="25"/>
    <n v="171487.5"/>
    <d v="2018-03-09T00:00:00"/>
    <n v="0.24931506849315069"/>
    <n v="0"/>
    <n v="5"/>
    <n v="0.1"/>
    <n v="17148.75"/>
    <n v="-662.5"/>
    <n v="0"/>
    <n v="42754.417808219179"/>
  </r>
  <r>
    <s v="Forward"/>
    <s v="COMMDTY6-m86567"/>
    <d v="2018-03-08T00:00:00"/>
    <x v="4"/>
    <s v="S"/>
    <s v="LMCADP 20180608"/>
    <n v="4"/>
    <n v="6859.13"/>
    <d v="2018-06-08T00:00:00"/>
    <s v="LAWRENCE LU"/>
    <m/>
    <n v="6833"/>
    <n v="-116.86000000000001"/>
    <n v="2613.0000000000109"/>
    <s v="LMCADP"/>
    <s v="CA"/>
    <n v="25"/>
    <n v="100"/>
    <n v="685913"/>
    <d v="2018-03-09T00:00:00"/>
    <n v="0.24931506849315069"/>
    <n v="0"/>
    <n v="5"/>
    <n v="0.1"/>
    <n v="68591.3"/>
    <n v="2613.0000000000109"/>
    <n v="2613.0000000000109"/>
    <n v="171008.44657534247"/>
  </r>
  <r>
    <s v="Forward"/>
    <s v="COMMDTY6-358466"/>
    <d v="2017-11-06T00:00:00"/>
    <x v="4"/>
    <s v="S"/>
    <s v="LMNIDP 20180620"/>
    <n v="5"/>
    <n v="12999"/>
    <d v="2018-06-20T00:00:00"/>
    <s v="LAWRENCE LU"/>
    <m/>
    <n v="13275.5"/>
    <n v="-13.5"/>
    <n v="-8295"/>
    <s v="LMNIDP"/>
    <s v="NI"/>
    <n v="6"/>
    <n v="30"/>
    <n v="389970"/>
    <d v="2018-03-09T00:00:00"/>
    <n v="0.28219178082191781"/>
    <n v="0"/>
    <n v="5"/>
    <n v="0.1"/>
    <n v="38997"/>
    <n v="-8295"/>
    <n v="0"/>
    <n v="110046.3287671233"/>
  </r>
  <r>
    <s v="Forward"/>
    <s v="COMMDTY6-m84834"/>
    <d v="2018-01-05T00:00:00"/>
    <x v="4"/>
    <s v="S"/>
    <s v="LMNIDP 20180815"/>
    <n v="8"/>
    <n v="12642.5"/>
    <d v="2018-08-15T00:00:00"/>
    <s v="LAWRENCE LU"/>
    <m/>
    <n v="13309.5"/>
    <n v="-21.6"/>
    <n v="-32016"/>
    <s v="LMNIDP"/>
    <s v="NI"/>
    <n v="6"/>
    <n v="48"/>
    <n v="606840"/>
    <d v="2018-03-09T00:00:00"/>
    <n v="0.43561643835616437"/>
    <n v="0"/>
    <n v="5"/>
    <n v="0.1"/>
    <n v="60684"/>
    <n v="-32016"/>
    <n v="0"/>
    <n v="264349.47945205477"/>
  </r>
  <r>
    <s v="Forward"/>
    <s v="COMMDTY6-m85955"/>
    <d v="2018-02-12T00:00:00"/>
    <x v="4"/>
    <s v="S"/>
    <s v="LMNIDP 20180919"/>
    <n v="13"/>
    <n v="13119"/>
    <d v="2018-09-19T00:00:00"/>
    <s v="LAWRENCE LU"/>
    <m/>
    <n v="13330.5"/>
    <n v="-35.1"/>
    <n v="-16497"/>
    <s v="LMNIDP"/>
    <s v="NI"/>
    <n v="6"/>
    <n v="78"/>
    <n v="1023282"/>
    <d v="2018-03-09T00:00:00"/>
    <n v="0.53150684931506853"/>
    <n v="0"/>
    <n v="5"/>
    <n v="0.1"/>
    <n v="102328.20000000001"/>
    <n v="-16497"/>
    <n v="0"/>
    <n v="543881.39178082196"/>
  </r>
  <r>
    <s v="Forward"/>
    <s v="COMMDTY6-m86355"/>
    <d v="2018-02-27T00:00:00"/>
    <x v="4"/>
    <s v="B"/>
    <s v="LMNIDP 20180919"/>
    <n v="13"/>
    <n v="13913.65"/>
    <d v="2018-09-19T00:00:00"/>
    <s v="LAWRENCE LU"/>
    <m/>
    <n v="13330.5"/>
    <n v="-185.82"/>
    <n v="-45485.699999999968"/>
    <s v="LMNIDP"/>
    <s v="NI"/>
    <n v="6"/>
    <n v="78"/>
    <n v="1085264.7"/>
    <d v="2018-03-09T00:00:00"/>
    <n v="0.53150684931506853"/>
    <n v="0"/>
    <n v="5"/>
    <n v="0.1"/>
    <n v="108526.47"/>
    <n v="-45485.699999999968"/>
    <n v="0"/>
    <n v="576825.62136986305"/>
  </r>
  <r>
    <s v="Forward"/>
    <s v="COMMDTY6-m86088"/>
    <d v="2018-02-13T00:00:00"/>
    <x v="4"/>
    <s v="S"/>
    <s v="LMZSDP 20180919"/>
    <n v="50"/>
    <n v="3416.6"/>
    <d v="2018-09-19T00:00:00"/>
    <s v="LAWRENCE LU"/>
    <m/>
    <n v="3221"/>
    <n v="-728.12"/>
    <n v="244499.99999999991"/>
    <s v="LMZSDP"/>
    <s v="ZS"/>
    <n v="25"/>
    <n v="1250"/>
    <n v="4270750"/>
    <d v="2018-03-09T00:00:00"/>
    <n v="0.53150684931506853"/>
    <n v="0"/>
    <n v="5"/>
    <n v="0.1"/>
    <n v="427075"/>
    <n v="244499.99999999991"/>
    <n v="244499.99999999991"/>
    <n v="2269932.8767123288"/>
  </r>
  <r>
    <s v="Forward"/>
    <s v="COMMDTY6-m86101"/>
    <d v="2018-02-14T00:00:00"/>
    <x v="4"/>
    <s v="S"/>
    <s v="LMZSDP 20180919"/>
    <n v="51"/>
    <n v="3440"/>
    <d v="2018-09-19T00:00:00"/>
    <s v="LAWRENCE LU"/>
    <m/>
    <n v="3221"/>
    <n v="-746.83"/>
    <n v="279225"/>
    <s v="LMZSDP"/>
    <s v="ZS"/>
    <n v="25"/>
    <n v="1275"/>
    <n v="4386000"/>
    <d v="2018-03-09T00:00:00"/>
    <n v="0.53150684931506853"/>
    <n v="0"/>
    <n v="5"/>
    <n v="0.1"/>
    <n v="438600"/>
    <n v="279225"/>
    <n v="279225"/>
    <n v="2331189.0410958906"/>
  </r>
  <r>
    <s v="Forward"/>
    <s v="COMMDTY6-m86462"/>
    <d v="2018-03-05T00:00:00"/>
    <x v="4"/>
    <s v="B"/>
    <s v="LMZSDP 20180919"/>
    <n v="4"/>
    <n v="3284.9"/>
    <d v="2018-09-19T00:00:00"/>
    <s v="LAWRENCE LU"/>
    <m/>
    <n v="3221"/>
    <n v="-10.8"/>
    <n v="-6390.0000000000091"/>
    <s v="LMZSDP"/>
    <s v="ZS"/>
    <n v="25"/>
    <n v="100"/>
    <n v="328490"/>
    <d v="2018-03-09T00:00:00"/>
    <n v="0.53150684931506853"/>
    <n v="0"/>
    <n v="5"/>
    <n v="0.1"/>
    <n v="32849"/>
    <n v="-6390.0000000000091"/>
    <n v="0"/>
    <n v="174594.68493150687"/>
  </r>
  <r>
    <s v="Future"/>
    <s v="COMMDTY5-m84799"/>
    <d v="2018-01-05T00:00:00"/>
    <x v="4"/>
    <s v="S"/>
    <s v="SCOM8"/>
    <n v="5"/>
    <n v="71.45"/>
    <d v="2018-06-29T00:00:00"/>
    <s v="LAWRENCE LU"/>
    <m/>
    <n v="68.790000000000006"/>
    <m/>
    <n v="1329.9999999999982"/>
    <s v="SCOM8"/>
    <s v="SG Iron Ore"/>
    <n v="100"/>
    <n v="500"/>
    <n v="35725"/>
    <d v="2018-03-09T00:00:00"/>
    <n v="0.30684931506849317"/>
    <n v="0"/>
    <n v="5"/>
    <n v="0.1"/>
    <n v="3572.5"/>
    <n v="1329.9999999999982"/>
    <n v="1329.9999999999982"/>
    <n v="10962.191780821919"/>
  </r>
  <r>
    <s v="Future"/>
    <s v="COMMDTY5-m84798"/>
    <d v="2018-01-05T00:00:00"/>
    <x v="4"/>
    <s v="S"/>
    <s v="SCOM8"/>
    <n v="5"/>
    <n v="71.3"/>
    <d v="2018-06-29T00:00:00"/>
    <s v="LAWRENCE LU"/>
    <m/>
    <n v="68.790000000000006"/>
    <n v="-50"/>
    <n v="1254.9999999999955"/>
    <s v="SCOM8"/>
    <s v="SG Iron Ore"/>
    <n v="100"/>
    <n v="500"/>
    <n v="35650"/>
    <d v="2018-03-09T00:00:00"/>
    <n v="0.30684931506849317"/>
    <n v="0"/>
    <n v="5"/>
    <n v="0.1"/>
    <n v="3565"/>
    <n v="1254.9999999999955"/>
    <n v="1254.9999999999955"/>
    <n v="10939.178082191782"/>
  </r>
  <r>
    <s v="Future"/>
    <s v="COMMDTY5-m84950"/>
    <d v="2018-01-10T00:00:00"/>
    <x v="4"/>
    <s v="S"/>
    <s v="SCOM8"/>
    <n v="20"/>
    <n v="74.349999999999994"/>
    <d v="2018-06-29T00:00:00"/>
    <s v="LAWRENCE LU"/>
    <m/>
    <n v="68.790000000000006"/>
    <n v="-250"/>
    <n v="11119.999999999976"/>
    <s v="SCOM8"/>
    <s v="SG Iron Ore"/>
    <n v="100"/>
    <n v="2000"/>
    <n v="148700"/>
    <d v="2018-03-09T00:00:00"/>
    <n v="0.30684931506849317"/>
    <n v="0"/>
    <n v="5"/>
    <n v="0.1"/>
    <n v="14870"/>
    <n v="11119.999999999976"/>
    <n v="11119.999999999976"/>
    <n v="45628.493150684932"/>
  </r>
  <r>
    <s v="Future"/>
    <s v="COMMDTY5-m84950"/>
    <d v="2018-01-10T00:00:00"/>
    <x v="4"/>
    <s v="S"/>
    <s v="SCOM8"/>
    <n v="15"/>
    <n v="72"/>
    <d v="2018-06-29T00:00:00"/>
    <s v="LAWRENCE LU"/>
    <m/>
    <n v="68.790000000000006"/>
    <n v="-450"/>
    <n v="4814.9999999999909"/>
    <s v="SCOM8"/>
    <s v="SG Iron Ore"/>
    <n v="100"/>
    <n v="1500"/>
    <n v="108000"/>
    <d v="2018-03-09T00:00:00"/>
    <n v="0.30684931506849317"/>
    <n v="0"/>
    <n v="5"/>
    <n v="0.1"/>
    <n v="10800"/>
    <n v="4814.9999999999909"/>
    <n v="4814.9999999999909"/>
    <n v="33139.726027397264"/>
  </r>
  <r>
    <s v="Future"/>
    <s v="COMMDTY5-m86046"/>
    <d v="2018-02-13T00:00:00"/>
    <x v="4"/>
    <s v="S"/>
    <s v="SCOM8"/>
    <n v="10"/>
    <n v="72.8"/>
    <d v="2018-06-29T00:00:00"/>
    <s v="LAWRENCE LU"/>
    <m/>
    <n v="68.790000000000006"/>
    <m/>
    <n v="4009.9999999999909"/>
    <s v="SCOM8"/>
    <s v="SG Iron Ore"/>
    <n v="100"/>
    <n v="1000"/>
    <n v="72800"/>
    <d v="2018-03-09T00:00:00"/>
    <n v="0.30684931506849317"/>
    <n v="0"/>
    <n v="5"/>
    <n v="0.1"/>
    <n v="7280"/>
    <n v="4009.9999999999909"/>
    <n v="4009.9999999999909"/>
    <n v="22338.630136986303"/>
  </r>
  <r>
    <s v="Future"/>
    <s v="COMMDTY5-m86050"/>
    <d v="2018-02-13T00:00:00"/>
    <x v="4"/>
    <s v="S"/>
    <s v="SCOM8"/>
    <n v="10"/>
    <n v="73.2"/>
    <d v="2018-06-29T00:00:00"/>
    <s v="LAWRENCE LU"/>
    <m/>
    <n v="68.790000000000006"/>
    <n v="-100"/>
    <n v="4409.9999999999964"/>
    <s v="SCOM8"/>
    <s v="SG Iron Ore"/>
    <n v="100"/>
    <n v="1000"/>
    <n v="73200"/>
    <d v="2018-03-09T00:00:00"/>
    <n v="0.30684931506849317"/>
    <n v="0"/>
    <n v="5"/>
    <n v="0.1"/>
    <n v="7320"/>
    <n v="4409.9999999999964"/>
    <n v="4409.9999999999964"/>
    <n v="22461.369863013701"/>
  </r>
  <r>
    <s v="Future"/>
    <s v="COMMDTY5-m82399"/>
    <d v="2017-10-26T00:00:00"/>
    <x v="4"/>
    <s v="B"/>
    <s v="SCOH8"/>
    <n v="3"/>
    <n v="60.5"/>
    <d v="2018-03-29T00:00:00"/>
    <s v="LAWRENCE LU"/>
    <m/>
    <n v="72.709999999999994"/>
    <m/>
    <n v="3662.9999999999982"/>
    <s v="SCOH8"/>
    <s v="SG Iron Ore"/>
    <n v="100"/>
    <n v="300"/>
    <n v="18150"/>
    <d v="2018-03-09T00:00:00"/>
    <n v="5.4794520547945202E-2"/>
    <n v="0"/>
    <n v="5"/>
    <n v="0.1"/>
    <n v="1815"/>
    <n v="3662.9999999999982"/>
    <n v="3662.9999999999982"/>
    <n v="994.52054794520541"/>
  </r>
  <r>
    <s v="Future"/>
    <s v="COMMDTY5-m82399"/>
    <d v="2017-10-26T00:00:00"/>
    <x v="4"/>
    <s v="B"/>
    <s v="SCOH8"/>
    <n v="10"/>
    <n v="60.5"/>
    <d v="2018-03-29T00:00:00"/>
    <s v="LAWRENCE LU"/>
    <m/>
    <n v="72.709999999999994"/>
    <m/>
    <n v="12209.999999999995"/>
    <s v="SCOH8"/>
    <s v="SG Iron Ore"/>
    <n v="100"/>
    <n v="1000"/>
    <n v="60500"/>
    <d v="2018-03-09T00:00:00"/>
    <n v="5.4794520547945202E-2"/>
    <n v="0"/>
    <n v="5"/>
    <n v="0.1"/>
    <n v="6050"/>
    <n v="12209.999999999995"/>
    <n v="12209.999999999995"/>
    <n v="3315.0684931506848"/>
  </r>
  <r>
    <s v="Future"/>
    <s v="COMMDTY5-m82399"/>
    <d v="2017-10-26T00:00:00"/>
    <x v="4"/>
    <s v="B"/>
    <s v="SCOH8"/>
    <n v="7"/>
    <n v="60.5"/>
    <d v="2018-03-29T00:00:00"/>
    <s v="LAWRENCE LU"/>
    <m/>
    <n v="72.709999999999994"/>
    <n v="-100"/>
    <n v="8546.9999999999964"/>
    <s v="SCOH8"/>
    <s v="SG Iron Ore"/>
    <n v="100"/>
    <n v="700"/>
    <n v="42350"/>
    <d v="2018-03-09T00:00:00"/>
    <n v="5.4794520547945202E-2"/>
    <n v="0"/>
    <n v="5"/>
    <n v="0.1"/>
    <n v="4235"/>
    <n v="8546.9999999999964"/>
    <n v="8546.9999999999964"/>
    <n v="2320.5479452054792"/>
  </r>
  <r>
    <s v="Future"/>
    <s v="COMMDTY5-m84723"/>
    <d v="2018-01-02T00:00:00"/>
    <x v="4"/>
    <s v="S"/>
    <s v="SCOH8"/>
    <n v="10"/>
    <n v="72"/>
    <d v="2018-03-29T00:00:00"/>
    <s v="LAWRENCE LU"/>
    <m/>
    <n v="72.709999999999994"/>
    <m/>
    <n v="-709.99999999999375"/>
    <s v="SCOH8"/>
    <s v="SG Iron Ore"/>
    <n v="100"/>
    <n v="1000"/>
    <n v="72000"/>
    <d v="2018-03-09T00:00:00"/>
    <n v="5.4794520547945202E-2"/>
    <n v="0"/>
    <n v="5"/>
    <n v="0.1"/>
    <n v="7200"/>
    <n v="-709.99999999999375"/>
    <n v="0"/>
    <n v="3945.2054794520545"/>
  </r>
  <r>
    <s v="Future"/>
    <s v="COMMDTY5-m86273"/>
    <d v="2018-02-26T00:00:00"/>
    <x v="4"/>
    <s v="B"/>
    <s v="SCOH8"/>
    <n v="20"/>
    <n v="78.900000000000006"/>
    <d v="2018-03-29T00:00:00"/>
    <s v="LAWRENCE LU"/>
    <m/>
    <n v="72.709999999999994"/>
    <m/>
    <n v="-12380.000000000024"/>
    <s v="SCOH8"/>
    <s v="SG Iron Ore"/>
    <n v="100"/>
    <n v="2000"/>
    <n v="157800"/>
    <d v="2018-03-09T00:00:00"/>
    <n v="5.4794520547945202E-2"/>
    <n v="0"/>
    <n v="5"/>
    <n v="0.1"/>
    <n v="15780"/>
    <n v="-12380.000000000024"/>
    <n v="0"/>
    <n v="8646.5753424657523"/>
  </r>
  <r>
    <s v="Future"/>
    <s v="COMMDTY5-m86275"/>
    <d v="2018-02-26T00:00:00"/>
    <x v="4"/>
    <s v="B"/>
    <s v="SCOH8"/>
    <n v="20"/>
    <n v="78.44"/>
    <d v="2018-03-29T00:00:00"/>
    <s v="LAWRENCE LU"/>
    <m/>
    <n v="72.709999999999994"/>
    <m/>
    <n v="-11460.000000000007"/>
    <s v="SCOH8"/>
    <s v="SG Iron Ore"/>
    <n v="100"/>
    <n v="2000"/>
    <n v="156880"/>
    <d v="2018-03-09T00:00:00"/>
    <n v="5.4794520547945202E-2"/>
    <n v="0"/>
    <n v="5"/>
    <n v="0.1"/>
    <n v="15688"/>
    <n v="-11460.000000000007"/>
    <n v="0"/>
    <n v="8596.1643835616433"/>
  </r>
  <r>
    <s v="Future"/>
    <s v="COMMDTY5-m86277"/>
    <d v="2018-02-26T00:00:00"/>
    <x v="4"/>
    <s v="B"/>
    <s v="SCOH8"/>
    <n v="23"/>
    <n v="79"/>
    <d v="2018-03-29T00:00:00"/>
    <s v="LAWRENCE LU"/>
    <m/>
    <n v="72.709999999999994"/>
    <m/>
    <n v="-14467.000000000013"/>
    <s v="SCOH8"/>
    <s v="SG Iron Ore"/>
    <n v="100"/>
    <n v="2300"/>
    <n v="181700"/>
    <d v="2018-03-09T00:00:00"/>
    <n v="5.4794520547945202E-2"/>
    <n v="0"/>
    <n v="5"/>
    <n v="0.1"/>
    <n v="18170"/>
    <n v="-14467.000000000013"/>
    <n v="0"/>
    <n v="9956.1643835616433"/>
  </r>
  <r>
    <s v="Future"/>
    <s v="COMMDTY5-m86279"/>
    <d v="2018-02-26T00:00:00"/>
    <x v="4"/>
    <s v="B"/>
    <s v="SCOH8"/>
    <n v="17"/>
    <n v="79.06"/>
    <d v="2018-03-29T00:00:00"/>
    <s v="LAWRENCE LU"/>
    <m/>
    <n v="72.709999999999994"/>
    <m/>
    <n v="-10795.000000000015"/>
    <s v="SCOH8"/>
    <s v="SG Iron Ore"/>
    <n v="100"/>
    <n v="1700"/>
    <n v="134402"/>
    <d v="2018-03-09T00:00:00"/>
    <n v="5.4794520547945202E-2"/>
    <n v="0"/>
    <n v="5"/>
    <n v="0.1"/>
    <n v="13440.2"/>
    <n v="-10795.000000000015"/>
    <n v="0"/>
    <n v="7364.4931506849307"/>
  </r>
  <r>
    <s v="Future"/>
    <s v="COMMDTY5-m86281"/>
    <d v="2018-02-26T00:00:00"/>
    <x v="4"/>
    <s v="B"/>
    <s v="SCOH8"/>
    <n v="20"/>
    <n v="78.569999999999993"/>
    <d v="2018-03-29T00:00:00"/>
    <s v="LAWRENCE LU"/>
    <m/>
    <n v="72.709999999999994"/>
    <m/>
    <n v="-11719.999999999998"/>
    <s v="SCOH8"/>
    <s v="SG Iron Ore"/>
    <n v="100"/>
    <n v="2000"/>
    <n v="157140"/>
    <d v="2018-03-09T00:00:00"/>
    <n v="5.4794520547945202E-2"/>
    <n v="0"/>
    <n v="5"/>
    <n v="0.1"/>
    <n v="15714"/>
    <n v="-11719.999999999998"/>
    <n v="0"/>
    <n v="8610.4109589041091"/>
  </r>
  <r>
    <s v="Future"/>
    <s v="COMMDTY5-m86283"/>
    <d v="2018-02-26T00:00:00"/>
    <x v="4"/>
    <s v="B"/>
    <s v="SCOH8"/>
    <n v="20"/>
    <n v="78.7"/>
    <d v="2018-03-29T00:00:00"/>
    <s v="LAWRENCE LU"/>
    <m/>
    <n v="72.709999999999994"/>
    <n v="-1100"/>
    <n v="-11980.000000000018"/>
    <s v="SCOH8"/>
    <s v="SG Iron Ore"/>
    <n v="100"/>
    <n v="2000"/>
    <n v="157400"/>
    <d v="2018-03-09T00:00:00"/>
    <n v="5.4794520547945202E-2"/>
    <n v="0"/>
    <n v="5"/>
    <n v="0.1"/>
    <n v="15740"/>
    <n v="-11980.000000000018"/>
    <n v="0"/>
    <n v="8624.6575342465749"/>
  </r>
  <r>
    <s v="Future"/>
    <s v="COMMDTY5-m84950"/>
    <d v="2018-01-10T00:00:00"/>
    <x v="4"/>
    <s v="S"/>
    <s v="SCOH8"/>
    <n v="10"/>
    <n v="74.5"/>
    <d v="2018-03-29T00:00:00"/>
    <s v="LAWRENCE LU"/>
    <m/>
    <n v="72.709999999999994"/>
    <m/>
    <n v="1790.0000000000064"/>
    <s v="SCOH8"/>
    <s v="SG Iron Ore"/>
    <n v="100"/>
    <n v="1000"/>
    <n v="74500"/>
    <d v="2018-03-09T00:00:00"/>
    <n v="5.4794520547945202E-2"/>
    <n v="0"/>
    <n v="5"/>
    <n v="0.1"/>
    <n v="7450"/>
    <n v="1790.0000000000064"/>
    <n v="1790.0000000000064"/>
    <n v="4082.1917808219177"/>
  </r>
  <r>
    <s v="Future"/>
    <s v="COMMDTY5-m84950"/>
    <d v="2018-01-10T00:00:00"/>
    <x v="4"/>
    <s v="S"/>
    <s v="SCOJ8"/>
    <n v="10"/>
    <n v="74"/>
    <d v="2018-04-30T00:00:00"/>
    <s v="LAWRENCE LU"/>
    <m/>
    <n v="70.06"/>
    <m/>
    <n v="3939.9999999999977"/>
    <s v="SCOJ8"/>
    <s v="SG Iron Ore"/>
    <n v="100"/>
    <n v="1000"/>
    <n v="74000"/>
    <d v="2018-03-09T00:00:00"/>
    <n v="0.14246575342465753"/>
    <n v="0"/>
    <n v="5"/>
    <n v="0.1"/>
    <n v="7400"/>
    <n v="3939.9999999999977"/>
    <n v="3939.9999999999977"/>
    <n v="10542.465753424658"/>
  </r>
  <r>
    <s v="Future"/>
    <s v="COMMDTY5-m84948"/>
    <d v="2018-01-10T00:00:00"/>
    <x v="4"/>
    <s v="S"/>
    <s v="SCOJ8"/>
    <n v="10"/>
    <n v="75.599999999999994"/>
    <d v="2018-04-30T00:00:00"/>
    <s v="LAWRENCE LU"/>
    <m/>
    <n v="70.06"/>
    <m/>
    <n v="5539.9999999999918"/>
    <s v="SCOJ8"/>
    <s v="SG Iron Ore"/>
    <n v="100"/>
    <n v="1000"/>
    <n v="75600"/>
    <d v="2018-03-09T00:00:00"/>
    <n v="0.14246575342465753"/>
    <n v="0"/>
    <n v="5"/>
    <n v="0.1"/>
    <n v="7560"/>
    <n v="5539.9999999999918"/>
    <n v="5539.9999999999918"/>
    <n v="10770.410958904109"/>
  </r>
  <r>
    <s v="Future"/>
    <s v="COMMDTY5-m86280"/>
    <d v="2018-02-26T00:00:00"/>
    <x v="4"/>
    <s v="S"/>
    <s v="SCOJ8"/>
    <n v="20"/>
    <n v="77.64"/>
    <d v="2018-04-30T00:00:00"/>
    <s v="LAWRENCE LU"/>
    <m/>
    <n v="70.06"/>
    <m/>
    <n v="15159.999999999996"/>
    <s v="SCOJ8"/>
    <s v="SG Iron Ore"/>
    <n v="100"/>
    <n v="2000"/>
    <n v="155280"/>
    <d v="2018-03-09T00:00:00"/>
    <n v="0.14246575342465753"/>
    <n v="0"/>
    <n v="5"/>
    <n v="0.1"/>
    <n v="15528"/>
    <n v="15159.999999999996"/>
    <n v="15159.999999999996"/>
    <n v="22122.082191780821"/>
  </r>
  <r>
    <s v="Future"/>
    <s v="COMMDTY5-m86274"/>
    <d v="2018-02-26T00:00:00"/>
    <x v="4"/>
    <s v="S"/>
    <s v="SCOJ8"/>
    <n v="20"/>
    <n v="78.25"/>
    <d v="2018-04-30T00:00:00"/>
    <s v="LAWRENCE LU"/>
    <m/>
    <n v="70.06"/>
    <m/>
    <n v="16379.999999999996"/>
    <s v="SCOJ8"/>
    <s v="SG Iron Ore"/>
    <n v="100"/>
    <n v="2000"/>
    <n v="156500"/>
    <d v="2018-03-09T00:00:00"/>
    <n v="0.14246575342465753"/>
    <n v="0"/>
    <n v="5"/>
    <n v="0.1"/>
    <n v="15650"/>
    <n v="16379.999999999996"/>
    <n v="16379.999999999996"/>
    <n v="22295.890410958902"/>
  </r>
  <r>
    <s v="Future"/>
    <s v="COMMDTY5-m86274"/>
    <d v="2018-02-26T00:00:00"/>
    <x v="4"/>
    <s v="S"/>
    <s v="SCOJ8"/>
    <n v="20"/>
    <n v="77.83"/>
    <d v="2018-04-30T00:00:00"/>
    <s v="LAWRENCE LU"/>
    <m/>
    <n v="70.06"/>
    <m/>
    <n v="15539.999999999993"/>
    <s v="SCOJ8"/>
    <s v="SG Iron Ore"/>
    <n v="100"/>
    <n v="2000"/>
    <n v="155660"/>
    <d v="2018-03-09T00:00:00"/>
    <n v="0.14246575342465753"/>
    <n v="0"/>
    <n v="5"/>
    <n v="0.1"/>
    <n v="15566"/>
    <n v="15539.999999999993"/>
    <n v="15539.999999999993"/>
    <n v="22176.219178082192"/>
  </r>
  <r>
    <s v="Future"/>
    <s v="COMMDTY5-m84949"/>
    <d v="2018-01-10T00:00:00"/>
    <x v="4"/>
    <s v="S"/>
    <s v="SCOK8"/>
    <n v="20"/>
    <n v="74.95"/>
    <d v="2018-05-31T00:00:00"/>
    <s v="LAWRENCE LU"/>
    <m/>
    <n v="69.38"/>
    <m/>
    <n v="11140.000000000015"/>
    <s v="SCOK8"/>
    <s v="SG Iron Ore"/>
    <n v="100"/>
    <n v="2000"/>
    <n v="149900"/>
    <d v="2018-03-09T00:00:00"/>
    <n v="0.22739726027397261"/>
    <n v="0"/>
    <n v="5"/>
    <n v="0.1"/>
    <n v="14990"/>
    <n v="11140.000000000015"/>
    <n v="11140.000000000015"/>
    <n v="34086.849315068495"/>
  </r>
  <r>
    <s v="Future"/>
    <s v="COMMDTY5-m86274"/>
    <d v="2018-02-26T00:00:00"/>
    <x v="4"/>
    <s v="S"/>
    <s v="SCOK8"/>
    <n v="20"/>
    <n v="76.88"/>
    <d v="2018-05-31T00:00:00"/>
    <s v="LAWRENCE LU"/>
    <m/>
    <n v="69.38"/>
    <m/>
    <n v="15000"/>
    <s v="SCOK8"/>
    <s v="SG Iron Ore"/>
    <n v="100"/>
    <n v="2000"/>
    <n v="153760"/>
    <d v="2018-03-09T00:00:00"/>
    <n v="0.22739726027397261"/>
    <n v="0"/>
    <n v="5"/>
    <n v="0.1"/>
    <n v="15376"/>
    <n v="15000"/>
    <n v="15000"/>
    <n v="34964.602739726026"/>
  </r>
  <r>
    <s v="Future"/>
    <s v="COMMDTY5-m86280"/>
    <d v="2018-02-26T00:00:00"/>
    <x v="4"/>
    <s v="S"/>
    <s v="SCOK8"/>
    <n v="20"/>
    <n v="76.599999999999994"/>
    <d v="2018-05-31T00:00:00"/>
    <s v="LAWRENCE LU"/>
    <m/>
    <n v="69.38"/>
    <m/>
    <n v="14439.999999999998"/>
    <s v="SCOK8"/>
    <s v="SG Iron Ore"/>
    <n v="100"/>
    <n v="2000"/>
    <n v="153200"/>
    <d v="2018-03-09T00:00:00"/>
    <n v="0.22739726027397261"/>
    <n v="0"/>
    <n v="5"/>
    <n v="0.1"/>
    <n v="15320"/>
    <n v="14439.999999999998"/>
    <n v="14439.999999999998"/>
    <n v="34837.260273972606"/>
  </r>
  <r>
    <s v="Future"/>
    <s v="COMMDTY5-m86288"/>
    <d v="2018-02-26T00:00:00"/>
    <x v="4"/>
    <s v="S"/>
    <s v="SCOK8"/>
    <n v="20"/>
    <n v="77.41"/>
    <d v="2018-05-31T00:00:00"/>
    <s v="LAWRENCE LU"/>
    <m/>
    <n v="69.38"/>
    <m/>
    <n v="16060.000000000002"/>
    <s v="SCOK8"/>
    <s v="SG Iron Ore"/>
    <n v="100"/>
    <n v="2000"/>
    <n v="154820"/>
    <d v="2018-03-09T00:00:00"/>
    <n v="0.22739726027397261"/>
    <n v="0"/>
    <n v="5"/>
    <n v="0.1"/>
    <n v="15482"/>
    <n v="16060.000000000002"/>
    <n v="16060.000000000002"/>
    <n v="35205.643835616436"/>
  </r>
  <r>
    <s v="Future"/>
    <s v="COMMDTY5-m84950"/>
    <d v="2018-01-10T00:00:00"/>
    <x v="4"/>
    <s v="S"/>
    <s v="SCOK8"/>
    <n v="15"/>
    <n v="72.8"/>
    <d v="2018-05-31T00:00:00"/>
    <s v="LAWRENCE LU"/>
    <m/>
    <n v="69.38"/>
    <m/>
    <n v="5130.0000000000027"/>
    <s v="SCOK8"/>
    <s v="SG Iron Ore"/>
    <n v="100"/>
    <n v="1500"/>
    <n v="109200"/>
    <d v="2018-03-09T00:00:00"/>
    <n v="0.22739726027397261"/>
    <n v="0"/>
    <n v="5"/>
    <n v="0.1"/>
    <n v="10920"/>
    <n v="5130.0000000000027"/>
    <n v="5130.0000000000027"/>
    <n v="24831.780821917808"/>
  </r>
  <r>
    <s v="Option"/>
    <s v="COMMDTY5-m81944"/>
    <d v="2017-10-12T00:00:00"/>
    <x v="4"/>
    <s v="S"/>
    <s v="LNK8P 7800"/>
    <n v="80"/>
    <n v="52.04"/>
    <d v="2018-05-02T00:00:00"/>
    <m/>
    <n v="-4.8"/>
    <n v="24979.200000000001"/>
    <n v="-432"/>
    <n v="24974.400000000001"/>
    <s v="LNK8P"/>
    <s v="NI"/>
    <n v="6"/>
    <n v="480"/>
    <n v="24979.200000000001"/>
    <d v="2018-03-09T00:00:00"/>
    <n v="0.14794520547945206"/>
    <n v="0"/>
    <n v="5"/>
    <n v="0.1"/>
    <n v="2497.92"/>
    <n v="24974.400000000001"/>
    <n v="24974.400000000001"/>
    <n v="3695.5528767123287"/>
  </r>
  <r>
    <s v="Option"/>
    <s v="COMMDTY5-m81945"/>
    <d v="2017-10-12T00:00:00"/>
    <x v="4"/>
    <s v="S"/>
    <s v="LNK8P 7900"/>
    <n v="80"/>
    <n v="59.46"/>
    <d v="2018-05-02T00:00:00"/>
    <m/>
    <n v="-4.8"/>
    <n v="28540.799999999999"/>
    <n v="0"/>
    <n v="28536"/>
    <s v="LNK8P"/>
    <s v="NI"/>
    <n v="6"/>
    <n v="480"/>
    <n v="28540.799999999999"/>
    <d v="2018-03-09T00:00:00"/>
    <n v="0.14794520547945206"/>
    <n v="0"/>
    <n v="5"/>
    <n v="0.1"/>
    <n v="2854.08"/>
    <n v="28536"/>
    <n v="28536"/>
    <n v="4222.4745205479448"/>
  </r>
  <r>
    <s v="Option"/>
    <s v="COMMDTY5-m85836"/>
    <d v="2018-02-07T00:00:00"/>
    <x v="4"/>
    <s v="S"/>
    <s v="LAJ8P 2100"/>
    <n v="20"/>
    <n v="24.75"/>
    <d v="2018-04-04T00:00:00"/>
    <m/>
    <n v="-21465"/>
    <n v="12375"/>
    <n v="-54"/>
    <n v="-9090"/>
    <s v="LAJ8P"/>
    <s v="AH"/>
    <n v="25"/>
    <n v="500"/>
    <n v="12375"/>
    <d v="2018-03-09T00:00:00"/>
    <n v="7.1232876712328766E-2"/>
    <n v="0"/>
    <n v="5"/>
    <n v="0.1"/>
    <n v="1237.5"/>
    <n v="-9090"/>
    <n v="0"/>
    <n v="881.50684931506851"/>
  </r>
  <r>
    <s v="Option"/>
    <s v="COMMDTY5-m82674"/>
    <d v="2017-11-06T00:00:00"/>
    <x v="4"/>
    <s v="S"/>
    <s v="LNJ8P 8200"/>
    <n v="160"/>
    <n v="19.54"/>
    <d v="2018-05-02T00:00:00"/>
    <m/>
    <n v="0"/>
    <n v="18758.399999999998"/>
    <n v="-432"/>
    <n v="18758.399999999998"/>
    <s v="LNJ8P"/>
    <s v="NI"/>
    <n v="6"/>
    <n v="960"/>
    <n v="18758.399999999998"/>
    <d v="2018-03-09T00:00:00"/>
    <n v="0.14794520547945206"/>
    <n v="0"/>
    <n v="5"/>
    <n v="0.1"/>
    <n v="1875.84"/>
    <n v="18758.399999999998"/>
    <n v="18758.399999999998"/>
    <n v="2775.2153424657531"/>
  </r>
  <r>
    <s v="Option"/>
    <s v="COMMDTY5-m82675"/>
    <d v="2017-11-06T00:00:00"/>
    <x v="4"/>
    <s v="S"/>
    <s v="LNK8P 8200"/>
    <n v="160"/>
    <n v="28.9"/>
    <d v="2018-05-02T00:00:00"/>
    <m/>
    <n v="-38.4"/>
    <n v="27744"/>
    <n v="-432"/>
    <n v="27705.599999999999"/>
    <s v="LNK8P"/>
    <s v="NI"/>
    <n v="6"/>
    <n v="960"/>
    <n v="27744"/>
    <d v="2018-03-09T00:00:00"/>
    <n v="0.14794520547945206"/>
    <n v="0"/>
    <n v="5"/>
    <n v="0.1"/>
    <n v="2774.4"/>
    <n v="27705.599999999999"/>
    <n v="27705.599999999999"/>
    <n v="4104.5917808219183"/>
  </r>
  <r>
    <s v="Option"/>
    <s v="COMMDTY5-m82676"/>
    <d v="2017-11-06T00:00:00"/>
    <x v="4"/>
    <s v="S"/>
    <s v="LNM8P 8200"/>
    <n v="160"/>
    <n v="41.95"/>
    <d v="2018-05-02T00:00:00"/>
    <m/>
    <n v="-950.39999999999986"/>
    <n v="40272"/>
    <n v="-432"/>
    <n v="39321.599999999999"/>
    <s v="LNM8P"/>
    <s v="NI"/>
    <n v="6"/>
    <n v="960"/>
    <n v="40272"/>
    <d v="2018-03-09T00:00:00"/>
    <n v="0.14794520547945206"/>
    <n v="0"/>
    <n v="5"/>
    <n v="0.1"/>
    <n v="4027.2000000000003"/>
    <n v="39321.599999999999"/>
    <n v="39321.599999999999"/>
    <n v="5958.0493150684933"/>
  </r>
  <r>
    <s v="Option"/>
    <s v="COMMDTY5-m84846"/>
    <d v="2018-01-05T00:00:00"/>
    <x v="4"/>
    <s v="S"/>
    <s v="LNQ8P 8400"/>
    <n v="200"/>
    <n v="53.25"/>
    <d v="2018-08-01T00:00:00"/>
    <m/>
    <n v="-13980.000000000002"/>
    <n v="63900"/>
    <n v="-540"/>
    <n v="49920"/>
    <s v="LNQ8P"/>
    <s v="NI"/>
    <n v="6"/>
    <n v="1200"/>
    <n v="63900"/>
    <d v="2018-03-09T00:00:00"/>
    <n v="0.39726027397260272"/>
    <n v="0"/>
    <n v="5"/>
    <n v="0.1"/>
    <n v="6390"/>
    <n v="49920"/>
    <n v="49920"/>
    <n v="25384.931506849312"/>
  </r>
  <r>
    <s v="Option"/>
    <s v="COMMDTY7-m85298"/>
    <d v="2018-01-22T00:00:00"/>
    <x v="4"/>
    <s v="S"/>
    <s v="LPJ8P 6550"/>
    <n v="20"/>
    <n v="48"/>
    <d v="2018-04-04T00:00:00"/>
    <m/>
    <n v="-22010"/>
    <n v="24000"/>
    <n v="-54"/>
    <n v="1990"/>
    <s v="LPJ8P"/>
    <s v="CA"/>
    <n v="25"/>
    <n v="500"/>
    <n v="24000"/>
    <d v="2018-03-09T00:00:00"/>
    <n v="7.1232876712328766E-2"/>
    <n v="0"/>
    <n v="5"/>
    <n v="0.1"/>
    <n v="2400"/>
    <n v="1990"/>
    <n v="1990"/>
    <n v="1709.5890410958905"/>
  </r>
  <r>
    <s v="Option"/>
    <s v="COMMDTY5-m85996"/>
    <d v="2018-02-12T00:00:00"/>
    <x v="4"/>
    <s v="S"/>
    <s v="LNU8P 8500"/>
    <n v="400"/>
    <n v="44.45"/>
    <d v="2018-09-05T00:00:00"/>
    <m/>
    <n v="-63359.999999999993"/>
    <n v="106680"/>
    <n v="-1080"/>
    <n v="43320.000000000007"/>
    <s v="LNU8P"/>
    <s v="NI"/>
    <n v="6"/>
    <n v="2400"/>
    <n v="106680"/>
    <d v="2018-03-09T00:00:00"/>
    <n v="0.49315068493150682"/>
    <n v="0"/>
    <n v="5"/>
    <n v="0.1"/>
    <n v="10668"/>
    <n v="43320.000000000007"/>
    <n v="43320.000000000007"/>
    <n v="52609.315068493146"/>
  </r>
  <r>
    <s v="Option"/>
    <s v="COMMDTY5-m86500"/>
    <d v="2018-03-07T00:00:00"/>
    <x v="4"/>
    <s v="S"/>
    <s v="LXJ8P 3100"/>
    <n v="10"/>
    <n v="19"/>
    <d v="2018-04-04T00:00:00"/>
    <m/>
    <n v="-7412.5"/>
    <n v="4750"/>
    <n v="-27"/>
    <n v="-2662.5"/>
    <s v="LXJ8P"/>
    <s v="ZS"/>
    <n v="25"/>
    <n v="250"/>
    <n v="4750"/>
    <d v="2018-03-09T00:00:00"/>
    <n v="7.1232876712328766E-2"/>
    <n v="0"/>
    <n v="5"/>
    <n v="0.1"/>
    <n v="475"/>
    <n v="-2662.5"/>
    <n v="0"/>
    <n v="338.35616438356163"/>
  </r>
  <r>
    <s v="Option"/>
    <s v="COMMDTY5-m86501"/>
    <d v="2018-03-07T00:00:00"/>
    <x v="4"/>
    <s v="S"/>
    <s v="LPK8P 6500"/>
    <n v="10"/>
    <n v="53.25"/>
    <d v="2018-05-02T00:00:00"/>
    <m/>
    <n v="-19120"/>
    <n v="13312.5"/>
    <n v="-27"/>
    <n v="-5807.5"/>
    <s v="LPK8P"/>
    <s v="CA"/>
    <n v="25"/>
    <n v="250"/>
    <n v="13312.5"/>
    <d v="2018-03-09T00:00:00"/>
    <n v="0.14794520547945206"/>
    <n v="0"/>
    <n v="5"/>
    <n v="0.1"/>
    <n v="1331.25"/>
    <n v="-5807.5"/>
    <n v="0"/>
    <n v="1969.5205479452054"/>
  </r>
  <r>
    <s v="Forward"/>
    <s v="COMMDTY6-337291"/>
    <d v="2017-08-04T00:00:00"/>
    <x v="5"/>
    <s v="S"/>
    <s v="LMNIDP 20180321"/>
    <n v="13"/>
    <n v="10465"/>
    <d v="2018-03-21T00:00:00"/>
    <s v="LAWRENCE LU"/>
    <m/>
    <n v="13220"/>
    <n v="0"/>
    <n v="-214890"/>
    <s v="LMNIDP"/>
    <s v="NI"/>
    <n v="6"/>
    <n v="78"/>
    <n v="816270"/>
    <d v="2018-03-09T00:00:00"/>
    <n v="3.287671232876712E-2"/>
    <n v="0"/>
    <n v="5"/>
    <n v="0.1"/>
    <n v="81627"/>
    <n v="-214890"/>
    <n v="0"/>
    <n v="26836.273972602736"/>
  </r>
  <r>
    <s v="Forward"/>
    <s v="COMMDTY6-337292"/>
    <d v="2017-08-04T00:00:00"/>
    <x v="5"/>
    <s v="S"/>
    <s v="LMNIDP 20180321"/>
    <n v="14"/>
    <n v="10465"/>
    <d v="2018-03-21T00:00:00"/>
    <s v="LAWRENCE LU"/>
    <m/>
    <n v="13220"/>
    <n v="0"/>
    <n v="-231420"/>
    <s v="LMNIDP"/>
    <s v="NI"/>
    <n v="6"/>
    <n v="84"/>
    <n v="879060"/>
    <d v="2018-03-09T00:00:00"/>
    <n v="3.287671232876712E-2"/>
    <n v="0"/>
    <n v="5"/>
    <n v="0.1"/>
    <n v="87906"/>
    <n v="-231420"/>
    <n v="0"/>
    <n v="28900.602739726026"/>
  </r>
  <r>
    <s v="Forward"/>
    <s v="COMMDTY6-339914"/>
    <d v="2017-08-17T00:00:00"/>
    <x v="5"/>
    <s v="B"/>
    <s v="LMNIDP 20180321"/>
    <n v="27"/>
    <n v="10835.5"/>
    <d v="2018-03-21T00:00:00"/>
    <s v="LAWRENCE LU"/>
    <m/>
    <n v="13220"/>
    <n v="-91.8"/>
    <n v="386289"/>
    <s v="LMNIDP"/>
    <s v="NI"/>
    <n v="6"/>
    <n v="162"/>
    <n v="1755351"/>
    <d v="2018-03-09T00:00:00"/>
    <n v="3.287671232876712E-2"/>
    <n v="0"/>
    <n v="5"/>
    <n v="0.1"/>
    <n v="175535.1"/>
    <n v="386289"/>
    <n v="386289"/>
    <n v="57710.169863013696"/>
  </r>
  <r>
    <s v="Forward"/>
    <s v="COMMDTY6-358726"/>
    <d v="2017-11-07T00:00:00"/>
    <x v="5"/>
    <s v="S"/>
    <s v="LMNIDP 20180321"/>
    <n v="2"/>
    <n v="12900"/>
    <d v="2018-03-21T00:00:00"/>
    <s v="LAWRENCE LU"/>
    <m/>
    <n v="13220"/>
    <n v="-6.8"/>
    <n v="-3840"/>
    <s v="LMNIDP"/>
    <s v="NI"/>
    <n v="6"/>
    <n v="12"/>
    <n v="154800"/>
    <d v="2018-03-09T00:00:00"/>
    <n v="3.287671232876712E-2"/>
    <n v="0"/>
    <n v="5"/>
    <n v="0.1"/>
    <n v="15480"/>
    <n v="-3840"/>
    <n v="0"/>
    <n v="5089.3150684931497"/>
  </r>
  <r>
    <s v="Forward"/>
    <s v="COMMDTY7-m86499"/>
    <d v="2018-03-07T00:00:00"/>
    <x v="5"/>
    <s v="S"/>
    <s v="LMAHDP 20180418"/>
    <n v="21"/>
    <n v="2125"/>
    <d v="2018-04-18T00:00:00"/>
    <s v="LAWRENCE LU"/>
    <m/>
    <n v="2096.25"/>
    <n v="0"/>
    <n v="15093.75"/>
    <s v="LMAHDP"/>
    <s v="AH"/>
    <n v="25"/>
    <n v="525"/>
    <n v="1115625"/>
    <d v="2018-03-09T00:00:00"/>
    <n v="0.1095890410958904"/>
    <n v="0"/>
    <n v="5"/>
    <n v="0.1"/>
    <n v="111562.5"/>
    <n v="15093.75"/>
    <n v="15093.75"/>
    <n v="122260.27397260274"/>
  </r>
  <r>
    <s v="Forward"/>
    <s v="COMMDTY6-352211"/>
    <d v="2017-10-12T00:00:00"/>
    <x v="5"/>
    <s v="S"/>
    <s v="LMNIDP 20180516"/>
    <n v="16"/>
    <n v="11385"/>
    <d v="2018-05-16T00:00:00"/>
    <s v="LAWRENCE LU"/>
    <m/>
    <n v="13257"/>
    <n v="-54.4"/>
    <n v="-179712"/>
    <s v="LMNIDP"/>
    <s v="NI"/>
    <n v="6"/>
    <n v="96"/>
    <n v="1092960"/>
    <d v="2018-03-09T00:00:00"/>
    <n v="0.18630136986301371"/>
    <n v="0"/>
    <n v="5"/>
    <n v="0.1"/>
    <n v="109296"/>
    <n v="-179712"/>
    <n v="0"/>
    <n v="203619.94520547945"/>
  </r>
  <r>
    <s v="Forward"/>
    <s v="COMMDTY6-358462"/>
    <d v="2017-11-06T00:00:00"/>
    <x v="5"/>
    <s v="S"/>
    <s v="LMNIDP 20180620"/>
    <n v="13"/>
    <n v="12990"/>
    <d v="2018-06-20T00:00:00"/>
    <s v="LAWRENCE LU"/>
    <m/>
    <n v="13275.5"/>
    <n v="0"/>
    <n v="-22269"/>
    <s v="LMNIDP"/>
    <s v="NI"/>
    <n v="6"/>
    <n v="78"/>
    <n v="1013220"/>
    <d v="2018-03-09T00:00:00"/>
    <n v="0.28219178082191781"/>
    <n v="0"/>
    <n v="5"/>
    <n v="0.1"/>
    <n v="101322"/>
    <n v="-22269"/>
    <n v="0"/>
    <n v="285922.35616438359"/>
  </r>
  <r>
    <s v="Forward"/>
    <s v="COMMDTY6-358463"/>
    <d v="2017-11-06T00:00:00"/>
    <x v="5"/>
    <s v="S"/>
    <s v="LMNIDP 20180620"/>
    <n v="6"/>
    <n v="13000"/>
    <d v="2018-06-20T00:00:00"/>
    <s v="LAWRENCE LU"/>
    <m/>
    <n v="13275.5"/>
    <n v="0"/>
    <n v="-9918"/>
    <s v="LMNIDP"/>
    <s v="NI"/>
    <n v="6"/>
    <n v="36"/>
    <n v="468000"/>
    <d v="2018-03-09T00:00:00"/>
    <n v="0.28219178082191781"/>
    <n v="0"/>
    <n v="5"/>
    <n v="0.1"/>
    <n v="46800"/>
    <n v="-9918"/>
    <n v="0"/>
    <n v="132065.75342465754"/>
  </r>
  <r>
    <s v="Forward"/>
    <s v="COMMDTY6-368218"/>
    <d v="2017-12-07T00:00:00"/>
    <x v="5"/>
    <s v="S"/>
    <s v="LMNIDP 20180718"/>
    <n v="36"/>
    <n v="10900"/>
    <d v="2018-07-18T00:00:00"/>
    <s v="LAWRENCE LU"/>
    <m/>
    <n v="13291.5"/>
    <n v="-122.4"/>
    <n v="-516564"/>
    <s v="LMNIDP"/>
    <s v="NI"/>
    <n v="6"/>
    <n v="216"/>
    <n v="2354400"/>
    <d v="2018-03-09T00:00:00"/>
    <n v="0.35890410958904112"/>
    <n v="0"/>
    <n v="5"/>
    <n v="0.1"/>
    <n v="235440"/>
    <n v="-516564"/>
    <n v="0"/>
    <n v="845003.83561643842"/>
  </r>
  <r>
    <s v="Forward"/>
    <s v="COMMDTY6-m84833"/>
    <d v="2018-01-05T00:00:00"/>
    <x v="5"/>
    <s v="S"/>
    <s v="LMNIDP 20180815"/>
    <n v="13"/>
    <n v="12590"/>
    <d v="2018-08-15T00:00:00"/>
    <s v="LAWRENCE LU"/>
    <m/>
    <n v="13309.5"/>
    <n v="-44.2"/>
    <n v="-56121"/>
    <s v="LMNIDP"/>
    <s v="NI"/>
    <n v="6"/>
    <n v="78"/>
    <n v="982020"/>
    <d v="2018-03-09T00:00:00"/>
    <n v="0.43561643835616437"/>
    <n v="0"/>
    <n v="5"/>
    <n v="0.1"/>
    <n v="98202"/>
    <n v="-56121"/>
    <n v="0"/>
    <n v="427784.05479452055"/>
  </r>
  <r>
    <s v="Option"/>
    <s v="COMMDTY7-m86502"/>
    <d v="2018-03-07T00:00:00"/>
    <x v="5"/>
    <s v="S"/>
    <s v="LAJ8P 2050"/>
    <n v="100"/>
    <n v="12.57"/>
    <d v="2018-04-04T00:00:00"/>
    <m/>
    <n v="-54100"/>
    <n v="31425"/>
    <m/>
    <n v="-22675"/>
    <s v="LAJ8P"/>
    <s v="AH"/>
    <n v="25"/>
    <n v="2500"/>
    <n v="31425"/>
    <d v="2018-03-09T00:00:00"/>
    <n v="7.1232876712328766E-2"/>
    <n v="0"/>
    <n v="5"/>
    <n v="0.1"/>
    <n v="3142.5"/>
    <n v="-22675"/>
    <n v="0"/>
    <n v="2238.4931506849316"/>
  </r>
  <r>
    <s v="Option"/>
    <s v="COMMDTY5-m81946"/>
    <d v="2017-10-12T00:00:00"/>
    <x v="5"/>
    <s v="S"/>
    <s v="LNK8P 8000"/>
    <n v="330"/>
    <n v="64.72"/>
    <d v="2018-05-02T00:00:00"/>
    <m/>
    <n v="-39.6"/>
    <n v="128145.59999999999"/>
    <m/>
    <n v="128105.99999999999"/>
    <s v="LNK8P"/>
    <s v="NI"/>
    <n v="6"/>
    <n v="1980"/>
    <n v="128145.59999999999"/>
    <d v="2018-03-09T00:00:00"/>
    <n v="0.14794520547945206"/>
    <n v="0"/>
    <n v="5"/>
    <n v="0.1"/>
    <n v="12814.56"/>
    <n v="128105.99999999999"/>
    <n v="128105.99999999999"/>
    <n v="18958.527123287669"/>
  </r>
  <r>
    <s v="Option"/>
    <s v="COMMDTY5-m82672"/>
    <d v="2017-11-06T00:00:00"/>
    <x v="5"/>
    <s v="S"/>
    <s v="LNM8P 8500"/>
    <n v="300"/>
    <n v="65.64"/>
    <d v="2018-06-06T00:00:00"/>
    <m/>
    <n v="-3725.9999999999995"/>
    <n v="118152"/>
    <m/>
    <n v="114426"/>
    <s v="LNM8P"/>
    <s v="NI"/>
    <n v="6"/>
    <n v="1800"/>
    <n v="118152"/>
    <d v="2018-03-09T00:00:00"/>
    <n v="0.24383561643835616"/>
    <n v="0"/>
    <n v="5"/>
    <n v="0.1"/>
    <n v="11815.2"/>
    <n v="114426"/>
    <n v="114426"/>
    <n v="28809.665753424659"/>
  </r>
  <r>
    <s v="Option"/>
    <s v="COMMDTY5-m82673"/>
    <d v="2017-11-06T00:00:00"/>
    <x v="5"/>
    <s v="S"/>
    <s v="LNM8P 8400"/>
    <n v="160"/>
    <n v="54.35"/>
    <d v="2018-06-06T00:00:00"/>
    <m/>
    <n v="-1564.8"/>
    <n v="52176"/>
    <m/>
    <n v="50611.199999999997"/>
    <s v="LNM8P"/>
    <s v="NI"/>
    <n v="6"/>
    <n v="960"/>
    <n v="52176"/>
    <d v="2018-03-09T00:00:00"/>
    <n v="0.24383561643835616"/>
    <n v="0"/>
    <n v="5"/>
    <n v="0.1"/>
    <n v="5217.6000000000004"/>
    <n v="50611.199999999997"/>
    <n v="50611.199999999997"/>
    <n v="12722.367123287671"/>
  </r>
  <r>
    <s v="Option"/>
    <s v="COMMDTY5-m84141"/>
    <d v="2017-12-07T00:00:00"/>
    <x v="5"/>
    <s v="S"/>
    <s v="LNN8P 7800"/>
    <n v="160"/>
    <n v="89.23"/>
    <d v="2018-07-04T00:00:00"/>
    <m/>
    <n v="-1449.6000000000001"/>
    <n v="85660.800000000003"/>
    <m/>
    <n v="84211.199999999997"/>
    <s v="LNN8P"/>
    <s v="NI"/>
    <n v="6"/>
    <n v="960"/>
    <n v="85660.800000000003"/>
    <d v="2018-03-09T00:00:00"/>
    <n v="0.32054794520547947"/>
    <n v="0"/>
    <n v="5"/>
    <n v="0.1"/>
    <n v="8566.08"/>
    <n v="84211.199999999997"/>
    <n v="84211.199999999997"/>
    <n v="27458.393424657537"/>
  </r>
  <r>
    <s v="Option"/>
    <s v="COMMDTY5-m84142"/>
    <d v="2017-12-07T00:00:00"/>
    <x v="5"/>
    <s v="S"/>
    <s v="LNN8P 7900"/>
    <n v="160"/>
    <n v="100.4"/>
    <d v="2018-07-04T00:00:00"/>
    <m/>
    <n v="-1814.4"/>
    <n v="96384"/>
    <m/>
    <n v="94569.600000000006"/>
    <s v="LNN8P"/>
    <s v="NI"/>
    <n v="6"/>
    <n v="960"/>
    <n v="96384"/>
    <d v="2018-03-09T00:00:00"/>
    <n v="0.32054794520547947"/>
    <n v="0"/>
    <n v="5"/>
    <n v="0.1"/>
    <n v="9638.4"/>
    <n v="94569.600000000006"/>
    <n v="94569.600000000006"/>
    <n v="30895.693150684932"/>
  </r>
  <r>
    <s v="Option"/>
    <s v="COMMDTY5-m84173"/>
    <d v="2017-12-07T00:00:00"/>
    <x v="5"/>
    <s v="S"/>
    <s v="LNN8P 8000"/>
    <n v="160"/>
    <n v="112.57"/>
    <d v="2018-07-04T00:00:00"/>
    <m/>
    <n v="-2265.6"/>
    <n v="108067.19999999998"/>
    <m/>
    <n v="105801.59999999998"/>
    <s v="LNN8P"/>
    <s v="NI"/>
    <n v="6"/>
    <n v="960"/>
    <n v="108067.2"/>
    <d v="2018-03-09T00:00:00"/>
    <n v="0.32054794520547947"/>
    <n v="0"/>
    <n v="5"/>
    <n v="0.1"/>
    <n v="10806.720000000001"/>
    <n v="105801.59999999998"/>
    <n v="105801.59999999998"/>
    <n v="34640.718904109592"/>
  </r>
  <r>
    <s v="Option"/>
    <s v="COMMDTY5-m84847"/>
    <d v="2018-01-05T00:00:00"/>
    <x v="5"/>
    <s v="S"/>
    <s v="LNQ8P 8500"/>
    <n v="300"/>
    <n v="57.86"/>
    <d v="2018-08-01T00:00:00"/>
    <m/>
    <n v="-24678"/>
    <n v="104148"/>
    <m/>
    <n v="79470"/>
    <s v="LNQ8P"/>
    <s v="NI"/>
    <n v="6"/>
    <n v="1800"/>
    <n v="104148"/>
    <d v="2018-03-09T00:00:00"/>
    <n v="0.39726027397260272"/>
    <n v="0"/>
    <n v="5"/>
    <n v="0.1"/>
    <n v="10414.800000000001"/>
    <n v="79470"/>
    <n v="79470"/>
    <n v="41373.863013698625"/>
  </r>
  <r>
    <s v="Future"/>
    <s v="COMMDTY5-m79860"/>
    <d v="2017-08-07T00:00:00"/>
    <x v="6"/>
    <s v="S"/>
    <s v="SCOH8"/>
    <n v="25"/>
    <n v="66"/>
    <d v="2018-03-29T00:00:00"/>
    <s v="LAWRENCE LU"/>
    <m/>
    <n v="72.709999999999994"/>
    <m/>
    <n v="-16774.999999999982"/>
    <s v="SCOH8"/>
    <s v="SG Iron Ore"/>
    <n v="100"/>
    <n v="2500"/>
    <n v="165000"/>
    <d v="2018-03-09T00:00:00"/>
    <n v="5.4794520547945202E-2"/>
    <n v="0"/>
    <n v="5"/>
    <n v="0.1"/>
    <n v="16500"/>
    <n v="-16774.999999999982"/>
    <n v="0"/>
    <n v="9041.0958904109575"/>
  </r>
  <r>
    <s v="Future"/>
    <s v="COMMDTY5-m79861"/>
    <d v="2017-08-07T00:00:00"/>
    <x v="6"/>
    <s v="S"/>
    <s v="SCOJ8"/>
    <n v="25"/>
    <n v="66"/>
    <d v="2018-04-30T00:00:00"/>
    <s v="LAWRENCE LU"/>
    <m/>
    <n v="70.06"/>
    <m/>
    <n v="-10150.000000000005"/>
    <s v="SCOJ8"/>
    <s v="SG Iron Ore"/>
    <n v="100"/>
    <n v="2500"/>
    <n v="165000"/>
    <d v="2018-03-09T00:00:00"/>
    <n v="0.14246575342465753"/>
    <n v="0"/>
    <n v="5"/>
    <n v="0.1"/>
    <n v="16500"/>
    <n v="-10150.000000000005"/>
    <n v="0"/>
    <n v="23506.849315068492"/>
  </r>
  <r>
    <s v="Future"/>
    <s v="COMMDTY5-m79862"/>
    <d v="2017-08-07T00:00:00"/>
    <x v="6"/>
    <s v="S"/>
    <s v="SCOK8"/>
    <n v="25"/>
    <n v="66"/>
    <d v="2018-05-31T00:00:00"/>
    <s v="LAWRENCE LU"/>
    <m/>
    <n v="69.38"/>
    <m/>
    <n v="-8449.9999999999891"/>
    <s v="SCOK8"/>
    <s v="SG Iron Ore"/>
    <n v="100"/>
    <n v="2500"/>
    <n v="165000"/>
    <d v="2018-03-09T00:00:00"/>
    <n v="0.22739726027397261"/>
    <n v="0"/>
    <n v="5"/>
    <n v="0.1"/>
    <n v="16500"/>
    <n v="-8449.9999999999891"/>
    <n v="0"/>
    <n v="37520.547945205479"/>
  </r>
  <r>
    <s v="Future"/>
    <s v="COMMDTY5-m79863"/>
    <d v="2017-08-07T00:00:00"/>
    <x v="6"/>
    <s v="S"/>
    <s v="SCOM8"/>
    <n v="25"/>
    <n v="66"/>
    <d v="2018-06-29T00:00:00"/>
    <s v="LAWRENCE LU"/>
    <m/>
    <n v="68.790000000000006"/>
    <m/>
    <n v="-6975.0000000000155"/>
    <s v="SCOM8"/>
    <s v="SG Iron Ore"/>
    <n v="100"/>
    <n v="2500"/>
    <n v="165000"/>
    <d v="2018-03-09T00:00:00"/>
    <n v="0.30684931506849317"/>
    <n v="0"/>
    <n v="5"/>
    <n v="0.1"/>
    <n v="16500"/>
    <n v="-6975.0000000000155"/>
    <n v="0"/>
    <n v="50630.136986301375"/>
  </r>
  <r>
    <s v="Future"/>
    <s v="COMMDTY5-m79864"/>
    <d v="2017-08-07T00:00:00"/>
    <x v="6"/>
    <s v="S"/>
    <s v="SCON8"/>
    <n v="25"/>
    <n v="66"/>
    <d v="2018-07-31T00:00:00"/>
    <s v="LAWRENCE LU"/>
    <m/>
    <n v="68.209999999999994"/>
    <m/>
    <n v="-5524.9999999999845"/>
    <s v="SCON8"/>
    <s v="SG Iron Ore"/>
    <n v="100"/>
    <n v="2500"/>
    <n v="165000"/>
    <d v="2018-03-09T00:00:00"/>
    <n v="0.39452054794520547"/>
    <n v="0"/>
    <n v="5"/>
    <n v="0.1"/>
    <n v="16500"/>
    <n v="-5524.9999999999845"/>
    <n v="0"/>
    <n v="65095.890410958906"/>
  </r>
  <r>
    <s v="Future"/>
    <s v="COMMDTY5-m79865"/>
    <d v="2017-08-07T00:00:00"/>
    <x v="6"/>
    <s v="S"/>
    <s v="SCOQ8"/>
    <n v="25"/>
    <n v="66"/>
    <d v="2018-08-31T00:00:00"/>
    <s v="LAWRENCE LU"/>
    <m/>
    <n v="67.66"/>
    <m/>
    <n v="-4149.9999999999918"/>
    <s v="SCOQ8"/>
    <s v="SG Iron Ore"/>
    <n v="100"/>
    <n v="2500"/>
    <n v="165000"/>
    <d v="2018-03-09T00:00:00"/>
    <n v="0.47945205479452052"/>
    <n v="0"/>
    <n v="5"/>
    <n v="0.1"/>
    <n v="16500"/>
    <n v="-4149.9999999999918"/>
    <n v="0"/>
    <n v="79109.589041095882"/>
  </r>
  <r>
    <s v="Future"/>
    <s v="COMMDTY5-m79866"/>
    <d v="2017-08-07T00:00:00"/>
    <x v="6"/>
    <s v="S"/>
    <s v="SCOU8"/>
    <n v="25"/>
    <n v="66"/>
    <d v="2018-09-28T00:00:00"/>
    <s v="LAWRENCE LU"/>
    <m/>
    <n v="67.16"/>
    <m/>
    <n v="-2899.9999999999914"/>
    <s v="SCOU8"/>
    <s v="SG Iron Ore"/>
    <n v="100"/>
    <n v="2500"/>
    <n v="165000"/>
    <d v="2018-03-09T00:00:00"/>
    <n v="0.55616438356164388"/>
    <n v="0"/>
    <n v="5"/>
    <n v="0.1"/>
    <n v="16500"/>
    <n v="-2899.9999999999914"/>
    <n v="0"/>
    <n v="91767.123287671246"/>
  </r>
  <r>
    <s v="Future"/>
    <s v="COMMDTY5-m79867"/>
    <d v="2017-08-07T00:00:00"/>
    <x v="6"/>
    <s v="S"/>
    <s v="SCOV8"/>
    <n v="25"/>
    <n v="66"/>
    <d v="2018-10-31T00:00:00"/>
    <s v="LAWRENCE LU"/>
    <m/>
    <n v="66.5"/>
    <m/>
    <n v="-1250"/>
    <s v="SCOV8"/>
    <s v="SG Iron Ore"/>
    <n v="100"/>
    <n v="2500"/>
    <n v="165000"/>
    <d v="2018-03-09T00:00:00"/>
    <n v="0.64657534246575343"/>
    <n v="0"/>
    <n v="5"/>
    <n v="0.1"/>
    <n v="16500"/>
    <n v="-1250"/>
    <n v="0"/>
    <n v="106684.93150684932"/>
  </r>
  <r>
    <s v="Future"/>
    <s v="COMMDTY5-m79868"/>
    <d v="2017-08-07T00:00:00"/>
    <x v="6"/>
    <s v="S"/>
    <s v="SCOX8"/>
    <n v="25"/>
    <n v="66"/>
    <d v="2018-11-30T00:00:00"/>
    <s v="LAWRENCE LU"/>
    <m/>
    <n v="65.8"/>
    <m/>
    <n v="500.00000000000711"/>
    <s v="SCOX8"/>
    <s v="SG Iron Ore"/>
    <n v="100"/>
    <n v="2500"/>
    <n v="165000"/>
    <d v="2018-03-09T00:00:00"/>
    <n v="0.72876712328767124"/>
    <n v="0"/>
    <n v="5"/>
    <n v="0.1"/>
    <n v="16500"/>
    <n v="500.00000000000711"/>
    <n v="500.00000000000711"/>
    <n v="120246.57534246576"/>
  </r>
  <r>
    <s v="Future"/>
    <s v="COMMDTY5-m79869"/>
    <d v="2017-08-07T00:00:00"/>
    <x v="6"/>
    <s v="S"/>
    <s v="SCOZ8"/>
    <n v="25"/>
    <n v="66"/>
    <d v="2018-12-28T00:00:00"/>
    <s v="LAWRENCE LU"/>
    <m/>
    <n v="65.12"/>
    <m/>
    <n v="2199.9999999999886"/>
    <s v="SCOZ8"/>
    <s v="SG Iron Ore"/>
    <n v="100"/>
    <n v="2500"/>
    <n v="165000"/>
    <d v="2018-03-09T00:00:00"/>
    <n v="0.80547945205479454"/>
    <n v="0"/>
    <n v="5"/>
    <n v="0.1"/>
    <n v="16500"/>
    <n v="2199.9999999999886"/>
    <n v="2199.9999999999886"/>
    <n v="132904.10958904109"/>
  </r>
  <r>
    <s v="Future"/>
    <s v="COMMDTY5-m80822"/>
    <d v="2017-09-05T00:00:00"/>
    <x v="6"/>
    <s v="S"/>
    <s v="SCOK8"/>
    <n v="140"/>
    <n v="69"/>
    <d v="2018-05-31T00:00:00"/>
    <s v="LAWRENCE LU"/>
    <m/>
    <n v="69.38"/>
    <m/>
    <n v="-5319.9999999999363"/>
    <s v="SCOK8"/>
    <s v="SG Iron Ore"/>
    <n v="100"/>
    <n v="14000"/>
    <n v="966000"/>
    <d v="2018-03-09T00:00:00"/>
    <n v="0.22739726027397261"/>
    <n v="0"/>
    <n v="5"/>
    <n v="0.1"/>
    <n v="96600"/>
    <n v="-5319.9999999999363"/>
    <n v="0"/>
    <n v="219665.75342465754"/>
  </r>
  <r>
    <s v="Future"/>
    <s v="COMMDTY5-m80823"/>
    <d v="2017-09-05T00:00:00"/>
    <x v="6"/>
    <s v="S"/>
    <s v="SCOM8"/>
    <n v="70"/>
    <n v="69"/>
    <d v="2018-06-29T00:00:00"/>
    <s v="LAWRENCE LU"/>
    <m/>
    <n v="68.790000000000006"/>
    <m/>
    <n v="1469.9999999999563"/>
    <s v="SCOM8"/>
    <s v="SG Iron Ore"/>
    <n v="100"/>
    <n v="7000"/>
    <n v="483000"/>
    <d v="2018-03-09T00:00:00"/>
    <n v="0.30684931506849317"/>
    <n v="0"/>
    <n v="5"/>
    <n v="0.1"/>
    <n v="48300"/>
    <n v="1469.9999999999563"/>
    <n v="1469.9999999999563"/>
    <n v="148208.21917808219"/>
  </r>
  <r>
    <s v="Future"/>
    <s v="COMMDTY5-m80824"/>
    <d v="2017-09-05T00:00:00"/>
    <x v="6"/>
    <s v="S"/>
    <s v="SCON8"/>
    <n v="28"/>
    <n v="69"/>
    <d v="2018-07-31T00:00:00"/>
    <s v="LAWRENCE LU"/>
    <m/>
    <n v="68.209999999999994"/>
    <m/>
    <n v="2212.0000000000173"/>
    <s v="SCON8"/>
    <s v="SG Iron Ore"/>
    <n v="100"/>
    <n v="2800"/>
    <n v="193200"/>
    <d v="2018-03-09T00:00:00"/>
    <n v="0.39452054794520547"/>
    <n v="0"/>
    <n v="5"/>
    <n v="0.1"/>
    <n v="19320"/>
    <n v="2212.0000000000173"/>
    <n v="2212.0000000000173"/>
    <n v="76221.369863013693"/>
  </r>
  <r>
    <s v="Future"/>
    <s v="COMMDTY5-m80825"/>
    <d v="2017-09-05T00:00:00"/>
    <x v="6"/>
    <s v="S"/>
    <s v="SCOQ8"/>
    <n v="28"/>
    <n v="69"/>
    <d v="2018-08-31T00:00:00"/>
    <s v="LAWRENCE LU"/>
    <m/>
    <n v="67.66"/>
    <m/>
    <n v="3752.0000000000095"/>
    <s v="SCOQ8"/>
    <s v="SG Iron Ore"/>
    <n v="100"/>
    <n v="2800"/>
    <n v="193200"/>
    <d v="2018-03-09T00:00:00"/>
    <n v="0.47945205479452052"/>
    <n v="0"/>
    <n v="5"/>
    <n v="0.1"/>
    <n v="19320"/>
    <n v="3752.0000000000095"/>
    <n v="3752.0000000000095"/>
    <n v="92630.136986301368"/>
  </r>
  <r>
    <s v="Future"/>
    <s v="COMMDTY5-m80826"/>
    <d v="2017-09-05T00:00:00"/>
    <x v="6"/>
    <s v="S"/>
    <s v="SCOU8"/>
    <n v="28"/>
    <n v="69"/>
    <d v="2018-09-28T00:00:00"/>
    <s v="LAWRENCE LU"/>
    <m/>
    <n v="67.16"/>
    <m/>
    <n v="5152.0000000000091"/>
    <s v="SCOU8"/>
    <s v="SG Iron Ore"/>
    <n v="100"/>
    <n v="2800"/>
    <n v="193200"/>
    <d v="2018-03-09T00:00:00"/>
    <n v="0.55616438356164388"/>
    <n v="0"/>
    <n v="5"/>
    <n v="0.1"/>
    <n v="19320"/>
    <n v="5152.0000000000091"/>
    <n v="5152.0000000000091"/>
    <n v="107450.9589041096"/>
  </r>
  <r>
    <s v="Future"/>
    <s v="COMMDTY5-m80827"/>
    <d v="2017-09-05T00:00:00"/>
    <x v="6"/>
    <s v="S"/>
    <s v="SCOV8"/>
    <n v="38"/>
    <n v="69"/>
    <d v="2018-10-31T00:00:00"/>
    <s v="LAWRENCE LU"/>
    <m/>
    <n v="66.5"/>
    <m/>
    <n v="9500"/>
    <s v="SCOV8"/>
    <s v="SG Iron Ore"/>
    <n v="100"/>
    <n v="3800"/>
    <n v="262200"/>
    <d v="2018-03-09T00:00:00"/>
    <n v="0.64657534246575343"/>
    <n v="0"/>
    <n v="5"/>
    <n v="0.1"/>
    <n v="26220"/>
    <n v="9500"/>
    <n v="9500"/>
    <n v="169532.05479452055"/>
  </r>
  <r>
    <s v="Future"/>
    <s v="COMMDTY5-m80828"/>
    <d v="2017-09-05T00:00:00"/>
    <x v="6"/>
    <s v="S"/>
    <s v="SCOX8"/>
    <n v="38"/>
    <n v="69"/>
    <d v="2018-11-30T00:00:00"/>
    <s v="LAWRENCE LU"/>
    <m/>
    <n v="65.8"/>
    <m/>
    <n v="12160.000000000011"/>
    <s v="SCOX8"/>
    <s v="SG Iron Ore"/>
    <n v="100"/>
    <n v="3800"/>
    <n v="262200"/>
    <d v="2018-03-09T00:00:00"/>
    <n v="0.72876712328767124"/>
    <n v="0"/>
    <n v="5"/>
    <n v="0.1"/>
    <n v="26220"/>
    <n v="12160.000000000011"/>
    <n v="12160.000000000011"/>
    <n v="191082.73972602739"/>
  </r>
  <r>
    <s v="Future"/>
    <s v="COMMDTY5-m80829"/>
    <d v="2017-09-05T00:00:00"/>
    <x v="6"/>
    <s v="S"/>
    <s v="SCOZ8"/>
    <n v="38"/>
    <n v="69"/>
    <d v="2018-12-28T00:00:00"/>
    <s v="LAWRENCE LU"/>
    <m/>
    <n v="65.12"/>
    <m/>
    <n v="14743.999999999982"/>
    <s v="SCOZ8"/>
    <s v="SG Iron Ore"/>
    <n v="100"/>
    <n v="3800"/>
    <n v="262200"/>
    <d v="2018-03-09T00:00:00"/>
    <n v="0.80547945205479454"/>
    <n v="0"/>
    <n v="5"/>
    <n v="0.1"/>
    <n v="26220"/>
    <n v="14743.999999999982"/>
    <n v="14743.999999999982"/>
    <n v="211196.71232876714"/>
  </r>
  <r>
    <s v="Future"/>
    <s v="COMMDTY5-m83360"/>
    <d v="2017-11-27T00:00:00"/>
    <x v="6"/>
    <s v="S"/>
    <s v="SCOJ8"/>
    <n v="280"/>
    <n v="68"/>
    <d v="2018-04-30T00:00:00"/>
    <s v="LAWRENCE LU"/>
    <m/>
    <n v="70.06"/>
    <m/>
    <n v="-57680.000000000065"/>
    <s v="SCOJ8"/>
    <s v="SG Iron Ore"/>
    <n v="100"/>
    <n v="28000"/>
    <n v="1904000"/>
    <d v="2018-03-09T00:00:00"/>
    <n v="0.14246575342465753"/>
    <n v="0"/>
    <n v="5"/>
    <n v="0.1"/>
    <n v="190400"/>
    <n v="-57680.000000000065"/>
    <n v="0"/>
    <n v="271254.79452054796"/>
  </r>
  <r>
    <s v="Future"/>
    <s v="COMMDTY5-m83361"/>
    <d v="2017-11-27T00:00:00"/>
    <x v="6"/>
    <s v="S"/>
    <s v="SCOK8"/>
    <n v="280"/>
    <n v="68"/>
    <d v="2018-05-31T00:00:00"/>
    <s v="LAWRENCE LU"/>
    <m/>
    <n v="69.38"/>
    <m/>
    <n v="-38639.999999999869"/>
    <s v="SCOK8"/>
    <s v="SG Iron Ore"/>
    <n v="100"/>
    <n v="28000"/>
    <n v="1904000"/>
    <d v="2018-03-09T00:00:00"/>
    <n v="0.22739726027397261"/>
    <n v="0"/>
    <n v="5"/>
    <n v="0.1"/>
    <n v="190400"/>
    <n v="-38639.999999999869"/>
    <n v="0"/>
    <n v="432964.38356164383"/>
  </r>
  <r>
    <s v="Future"/>
    <s v="COMMDTY5-m83362"/>
    <d v="2017-11-27T00:00:00"/>
    <x v="6"/>
    <s v="S"/>
    <s v="SCOM8"/>
    <n v="280"/>
    <n v="68"/>
    <d v="2018-06-29T00:00:00"/>
    <s v="LAWRENCE LU"/>
    <m/>
    <n v="68.790000000000006"/>
    <m/>
    <n v="-22120.000000000175"/>
    <s v="SCOM8"/>
    <s v="SG Iron Ore"/>
    <n v="100"/>
    <n v="28000"/>
    <n v="1904000"/>
    <d v="2018-03-09T00:00:00"/>
    <n v="0.30684931506849317"/>
    <n v="0"/>
    <n v="5"/>
    <n v="0.1"/>
    <n v="190400"/>
    <n v="-22120.000000000175"/>
    <n v="0"/>
    <n v="584241.09589041094"/>
  </r>
  <r>
    <s v="Future"/>
    <s v="COMMDTY5-m84406"/>
    <d v="2017-12-18T00:00:00"/>
    <x v="6"/>
    <s v="S"/>
    <s v="SCOJ8"/>
    <n v="20"/>
    <n v="69.2"/>
    <d v="2018-04-30T00:00:00"/>
    <s v="LAWRENCE LU"/>
    <m/>
    <n v="70.06"/>
    <m/>
    <n v="-1719.9999999999989"/>
    <s v="SCOJ8"/>
    <s v="SG Iron Ore"/>
    <n v="100"/>
    <n v="2000"/>
    <n v="138400"/>
    <d v="2018-03-09T00:00:00"/>
    <n v="0.14246575342465753"/>
    <n v="0"/>
    <n v="5"/>
    <n v="0.1"/>
    <n v="13840"/>
    <n v="-1719.9999999999989"/>
    <n v="0"/>
    <n v="19717.260273972603"/>
  </r>
  <r>
    <s v="Future"/>
    <s v="COMMDTY5-m84407"/>
    <d v="2017-12-18T00:00:00"/>
    <x v="6"/>
    <s v="S"/>
    <s v="SCOK8"/>
    <n v="20"/>
    <n v="68.599999999999994"/>
    <d v="2018-05-31T00:00:00"/>
    <s v="LAWRENCE LU"/>
    <m/>
    <n v="69.38"/>
    <m/>
    <n v="-1560.0000000000023"/>
    <s v="SCOK8"/>
    <s v="SG Iron Ore"/>
    <n v="100"/>
    <n v="2000"/>
    <n v="137200"/>
    <d v="2018-03-09T00:00:00"/>
    <n v="0.22739726027397261"/>
    <n v="0"/>
    <n v="5"/>
    <n v="0.1"/>
    <n v="13720"/>
    <n v="-1560.0000000000023"/>
    <n v="0"/>
    <n v="31198.904109589042"/>
  </r>
  <r>
    <s v="Future"/>
    <s v="COMMDTY5-m84578"/>
    <d v="2017-12-21T00:00:00"/>
    <x v="6"/>
    <s v="S"/>
    <s v="SCOJ8"/>
    <n v="58"/>
    <n v="69.25"/>
    <d v="2018-04-30T00:00:00"/>
    <s v="LAWRENCE LU"/>
    <m/>
    <n v="70.06"/>
    <m/>
    <n v="-4698.0000000000127"/>
    <s v="SCOJ8"/>
    <s v="SG Iron Ore"/>
    <n v="100"/>
    <n v="5800"/>
    <n v="401650"/>
    <d v="2018-03-09T00:00:00"/>
    <n v="0.14246575342465753"/>
    <n v="0"/>
    <n v="5"/>
    <n v="0.1"/>
    <n v="40165"/>
    <n v="-4698.0000000000127"/>
    <n v="0"/>
    <n v="57221.369863013701"/>
  </r>
  <r>
    <s v="Future"/>
    <s v="COMMDTY5-m84579"/>
    <d v="2017-12-21T00:00:00"/>
    <x v="6"/>
    <s v="S"/>
    <s v="SCOK8"/>
    <n v="58"/>
    <n v="69.25"/>
    <d v="2018-05-31T00:00:00"/>
    <s v="LAWRENCE LU"/>
    <m/>
    <n v="69.38"/>
    <m/>
    <n v="-753.99999999997362"/>
    <s v="SCOK8"/>
    <s v="SG Iron Ore"/>
    <n v="100"/>
    <n v="5800"/>
    <n v="401650"/>
    <d v="2018-03-09T00:00:00"/>
    <n v="0.22739726027397261"/>
    <n v="0"/>
    <n v="5"/>
    <n v="0.1"/>
    <n v="40165"/>
    <n v="-753.99999999997362"/>
    <n v="0"/>
    <n v="91334.109589041094"/>
  </r>
  <r>
    <s v="Future"/>
    <s v="COMMDTY5-m84580"/>
    <d v="2017-12-21T00:00:00"/>
    <x v="6"/>
    <s v="S"/>
    <s v="SCOM8"/>
    <n v="58"/>
    <n v="69.25"/>
    <d v="2018-06-29T00:00:00"/>
    <s v="LAWRENCE LU"/>
    <m/>
    <n v="68.790000000000006"/>
    <m/>
    <n v="2667.9999999999636"/>
    <s v="SCOM8"/>
    <s v="SG Iron Ore"/>
    <n v="100"/>
    <n v="5800"/>
    <n v="401650"/>
    <d v="2018-03-09T00:00:00"/>
    <n v="0.30684931506849317"/>
    <n v="0"/>
    <n v="5"/>
    <n v="0.1"/>
    <n v="40165"/>
    <n v="2667.9999999999636"/>
    <n v="2667.9999999999636"/>
    <n v="123246.02739726027"/>
  </r>
  <r>
    <s v="Future"/>
    <s v="COMMDTY5-m84880"/>
    <d v="2018-01-08T00:00:00"/>
    <x v="6"/>
    <s v="S"/>
    <s v="SCOJ8"/>
    <n v="20"/>
    <n v="72.599999999999994"/>
    <d v="2018-04-30T00:00:00"/>
    <s v="LAWRENCE LU"/>
    <m/>
    <n v="70.06"/>
    <m/>
    <n v="5079.9999999999836"/>
    <s v="SCOJ8"/>
    <s v="SG Iron Ore"/>
    <n v="100"/>
    <n v="2000"/>
    <n v="145200"/>
    <d v="2018-03-09T00:00:00"/>
    <n v="0.14246575342465753"/>
    <n v="0"/>
    <n v="5"/>
    <n v="0.1"/>
    <n v="14520"/>
    <n v="5079.9999999999836"/>
    <n v="5079.9999999999836"/>
    <n v="20686.027397260274"/>
  </r>
  <r>
    <s v="Future"/>
    <s v="COMMDTY5-m84926"/>
    <d v="2018-01-10T00:00:00"/>
    <x v="6"/>
    <s v="S"/>
    <s v="SCOJ8"/>
    <n v="15"/>
    <n v="74"/>
    <d v="2018-04-30T00:00:00"/>
    <s v="LAWRENCE LU"/>
    <m/>
    <n v="70.06"/>
    <m/>
    <n v="5909.9999999999964"/>
    <s v="SCOJ8"/>
    <s v="SG Iron Ore"/>
    <n v="100"/>
    <n v="1500"/>
    <n v="111000"/>
    <d v="2018-03-09T00:00:00"/>
    <n v="0.14246575342465753"/>
    <n v="0"/>
    <n v="5"/>
    <n v="0.1"/>
    <n v="11100"/>
    <n v="5909.9999999999964"/>
    <n v="5909.9999999999964"/>
    <n v="15813.698630136985"/>
  </r>
  <r>
    <s v="Future"/>
    <s v="COMMDTY5-m84927"/>
    <d v="2018-01-10T00:00:00"/>
    <x v="6"/>
    <s v="S"/>
    <s v="SCOK8"/>
    <n v="15"/>
    <n v="74"/>
    <d v="2018-05-31T00:00:00"/>
    <s v="LAWRENCE LU"/>
    <m/>
    <n v="69.38"/>
    <m/>
    <n v="6930.0000000000073"/>
    <s v="SCOK8"/>
    <s v="SG Iron Ore"/>
    <n v="100"/>
    <n v="1500"/>
    <n v="111000"/>
    <d v="2018-03-09T00:00:00"/>
    <n v="0.22739726027397261"/>
    <n v="0"/>
    <n v="5"/>
    <n v="0.1"/>
    <n v="11100"/>
    <n v="6930.0000000000073"/>
    <n v="6930.0000000000073"/>
    <n v="25241.095890410961"/>
  </r>
  <r>
    <s v="Future"/>
    <s v="COMMDTY5-m84928"/>
    <d v="2018-01-10T00:00:00"/>
    <x v="6"/>
    <s v="S"/>
    <s v="SCOM8"/>
    <n v="15"/>
    <n v="74"/>
    <d v="2018-06-29T00:00:00"/>
    <s v="LAWRENCE LU"/>
    <m/>
    <n v="68.790000000000006"/>
    <m/>
    <n v="7814.9999999999909"/>
    <s v="SCOM8"/>
    <s v="SG Iron Ore"/>
    <n v="100"/>
    <n v="1500"/>
    <n v="111000"/>
    <d v="2018-03-09T00:00:00"/>
    <n v="0.30684931506849317"/>
    <n v="0"/>
    <n v="5"/>
    <n v="0.1"/>
    <n v="11100"/>
    <n v="7814.9999999999909"/>
    <n v="7814.9999999999909"/>
    <n v="34060.273972602743"/>
  </r>
  <r>
    <s v="Future"/>
    <s v="COMMDTY5-m85009"/>
    <d v="2018-01-11T00:00:00"/>
    <x v="6"/>
    <s v="S"/>
    <s v="SCON8"/>
    <n v="115"/>
    <n v="71.75"/>
    <d v="2018-07-31T00:00:00"/>
    <s v="LAWRENCE LU"/>
    <m/>
    <n v="68.209999999999994"/>
    <m/>
    <n v="40710.000000000073"/>
    <s v="SCON8"/>
    <s v="SG Iron Ore"/>
    <n v="100"/>
    <n v="11500"/>
    <n v="825125"/>
    <d v="2018-03-09T00:00:00"/>
    <n v="0.39452054794520547"/>
    <n v="0"/>
    <n v="5"/>
    <n v="0.1"/>
    <n v="82512.5"/>
    <n v="40710.000000000073"/>
    <n v="40710.000000000073"/>
    <n v="325528.76712328766"/>
  </r>
  <r>
    <s v="Future"/>
    <s v="COMMDTY5-m85010"/>
    <d v="2018-01-11T00:00:00"/>
    <x v="6"/>
    <s v="S"/>
    <s v="SCOQ8"/>
    <n v="115"/>
    <n v="71.75"/>
    <d v="2018-08-31T00:00:00"/>
    <s v="LAWRENCE LU"/>
    <m/>
    <n v="67.66"/>
    <m/>
    <n v="47035.000000000036"/>
    <s v="SCOQ8"/>
    <s v="SG Iron Ore"/>
    <n v="100"/>
    <n v="11500"/>
    <n v="825125"/>
    <d v="2018-03-09T00:00:00"/>
    <n v="0.47945205479452052"/>
    <n v="0"/>
    <n v="5"/>
    <n v="0.1"/>
    <n v="82512.5"/>
    <n v="47035.000000000036"/>
    <n v="47035.000000000036"/>
    <n v="395607.87671232875"/>
  </r>
  <r>
    <s v="Future"/>
    <s v="COMMDTY5-m85011"/>
    <d v="2018-01-11T00:00:00"/>
    <x v="6"/>
    <s v="S"/>
    <s v="SCOU8"/>
    <n v="115"/>
    <n v="71.75"/>
    <d v="2018-09-28T00:00:00"/>
    <s v="LAWRENCE LU"/>
    <m/>
    <n v="67.16"/>
    <m/>
    <n v="52785.000000000036"/>
    <s v="SCOU8"/>
    <s v="SG Iron Ore"/>
    <n v="100"/>
    <n v="11500"/>
    <n v="825125"/>
    <d v="2018-03-09T00:00:00"/>
    <n v="0.55616438356164388"/>
    <n v="0"/>
    <n v="5"/>
    <n v="0.1"/>
    <n v="82512.5"/>
    <n v="52785.000000000036"/>
    <n v="52785.000000000036"/>
    <n v="458905.1369863014"/>
  </r>
  <r>
    <s v="Future"/>
    <s v="COMMDTY5-m85012"/>
    <d v="2018-01-11T00:00:00"/>
    <x v="6"/>
    <s v="S"/>
    <s v="SCOV8"/>
    <n v="115"/>
    <n v="71.75"/>
    <d v="2018-10-31T00:00:00"/>
    <s v="LAWRENCE LU"/>
    <m/>
    <n v="66.5"/>
    <m/>
    <n v="60375"/>
    <s v="SCOV8"/>
    <s v="SG Iron Ore"/>
    <n v="100"/>
    <n v="11500"/>
    <n v="825125"/>
    <d v="2018-03-09T00:00:00"/>
    <n v="0.64657534246575343"/>
    <n v="0"/>
    <n v="5"/>
    <n v="0.1"/>
    <n v="82512.5"/>
    <n v="60375"/>
    <n v="60375"/>
    <n v="533505.47945205483"/>
  </r>
  <r>
    <s v="Future"/>
    <s v="COMMDTY5-m85013"/>
    <d v="2018-01-11T00:00:00"/>
    <x v="6"/>
    <s v="S"/>
    <s v="SCOX8"/>
    <n v="115"/>
    <n v="71.75"/>
    <d v="2018-11-30T00:00:00"/>
    <s v="LAWRENCE LU"/>
    <m/>
    <n v="65.8"/>
    <m/>
    <n v="68425.000000000029"/>
    <s v="SCOX8"/>
    <s v="SG Iron Ore"/>
    <n v="100"/>
    <n v="11500"/>
    <n v="825125"/>
    <d v="2018-03-09T00:00:00"/>
    <n v="0.72876712328767124"/>
    <n v="0"/>
    <n v="5"/>
    <n v="0.1"/>
    <n v="82512.5"/>
    <n v="68425.000000000029"/>
    <n v="68425.000000000029"/>
    <n v="601323.9726027397"/>
  </r>
  <r>
    <s v="Future"/>
    <s v="COMMDTY5-m85014"/>
    <d v="2018-01-11T00:00:00"/>
    <x v="6"/>
    <s v="S"/>
    <s v="SCOZ8"/>
    <n v="115"/>
    <n v="71.75"/>
    <d v="2018-12-28T00:00:00"/>
    <s v="LAWRENCE LU"/>
    <m/>
    <n v="65.12"/>
    <m/>
    <n v="76244.999999999942"/>
    <s v="SCOZ8"/>
    <s v="SG Iron Ore"/>
    <n v="100"/>
    <n v="11500"/>
    <n v="825125"/>
    <d v="2018-03-09T00:00:00"/>
    <n v="0.80547945205479454"/>
    <n v="0"/>
    <n v="5"/>
    <n v="0.1"/>
    <n v="82512.5"/>
    <n v="76244.999999999942"/>
    <n v="76244.999999999942"/>
    <n v="664621.23287671234"/>
  </r>
  <r>
    <s v="Future"/>
    <s v="COMMDTY5-m85199"/>
    <d v="2018-01-17T00:00:00"/>
    <x v="6"/>
    <s v="S"/>
    <s v="SCON8"/>
    <n v="205"/>
    <n v="69"/>
    <d v="2018-07-31T00:00:00"/>
    <s v="LAWRENCE LU"/>
    <m/>
    <n v="68.209999999999994"/>
    <m/>
    <n v="16195.000000000129"/>
    <s v="SCON8"/>
    <s v="SG Iron Ore"/>
    <n v="100"/>
    <n v="20500"/>
    <n v="1414500"/>
    <d v="2018-03-09T00:00:00"/>
    <n v="0.39452054794520547"/>
    <n v="0"/>
    <n v="5"/>
    <n v="0.1"/>
    <n v="141450"/>
    <n v="16195.000000000129"/>
    <n v="16195.000000000129"/>
    <n v="558049.31506849313"/>
  </r>
  <r>
    <s v="Future"/>
    <s v="COMMDTY5-m85200"/>
    <d v="2018-01-17T00:00:00"/>
    <x v="6"/>
    <s v="S"/>
    <s v="SCOQ8"/>
    <n v="205"/>
    <n v="69"/>
    <d v="2018-08-31T00:00:00"/>
    <s v="LAWRENCE LU"/>
    <m/>
    <n v="67.66"/>
    <m/>
    <n v="27470.000000000073"/>
    <s v="SCOQ8"/>
    <s v="SG Iron Ore"/>
    <n v="100"/>
    <n v="20500"/>
    <n v="1414500"/>
    <d v="2018-03-09T00:00:00"/>
    <n v="0.47945205479452052"/>
    <n v="0"/>
    <n v="5"/>
    <n v="0.1"/>
    <n v="141450"/>
    <n v="27470.000000000073"/>
    <n v="27470.000000000073"/>
    <n v="678184.93150684924"/>
  </r>
  <r>
    <s v="Future"/>
    <s v="COMMDTY5-m85201"/>
    <d v="2018-01-17T00:00:00"/>
    <x v="6"/>
    <s v="S"/>
    <s v="SCOU8"/>
    <n v="205"/>
    <n v="69"/>
    <d v="2018-09-28T00:00:00"/>
    <s v="LAWRENCE LU"/>
    <m/>
    <n v="67.16"/>
    <m/>
    <n v="37720.000000000073"/>
    <s v="SCOU8"/>
    <s v="SG Iron Ore"/>
    <n v="100"/>
    <n v="20500"/>
    <n v="1414500"/>
    <d v="2018-03-09T00:00:00"/>
    <n v="0.55616438356164388"/>
    <n v="0"/>
    <n v="5"/>
    <n v="0.1"/>
    <n v="141450"/>
    <n v="37720.000000000073"/>
    <n v="37720.000000000073"/>
    <n v="786694.52054794529"/>
  </r>
  <r>
    <s v="Future"/>
    <s v="COMMDTY5-m85202"/>
    <d v="2018-01-17T00:00:00"/>
    <x v="6"/>
    <s v="S"/>
    <s v="SCOV8"/>
    <n v="205"/>
    <n v="69"/>
    <d v="2018-10-31T00:00:00"/>
    <s v="LAWRENCE LU"/>
    <m/>
    <n v="66.5"/>
    <m/>
    <n v="51250"/>
    <s v="SCOV8"/>
    <s v="SG Iron Ore"/>
    <n v="100"/>
    <n v="20500"/>
    <n v="1414500"/>
    <d v="2018-03-09T00:00:00"/>
    <n v="0.64657534246575343"/>
    <n v="0"/>
    <n v="5"/>
    <n v="0.1"/>
    <n v="141450"/>
    <n v="51250"/>
    <n v="51250"/>
    <n v="914580.82191780827"/>
  </r>
  <r>
    <s v="Future"/>
    <s v="COMMDTY5-m85203"/>
    <d v="2018-01-17T00:00:00"/>
    <x v="6"/>
    <s v="S"/>
    <s v="SCOX8"/>
    <n v="205"/>
    <n v="69"/>
    <d v="2018-11-30T00:00:00"/>
    <s v="LAWRENCE LU"/>
    <m/>
    <n v="65.8"/>
    <m/>
    <n v="65600.000000000058"/>
    <s v="SCOX8"/>
    <s v="SG Iron Ore"/>
    <n v="100"/>
    <n v="20500"/>
    <n v="1414500"/>
    <d v="2018-03-09T00:00:00"/>
    <n v="0.72876712328767124"/>
    <n v="0"/>
    <n v="5"/>
    <n v="0.1"/>
    <n v="141450"/>
    <n v="65600.000000000058"/>
    <n v="65600.000000000058"/>
    <n v="1030841.0958904109"/>
  </r>
  <r>
    <s v="Future"/>
    <s v="COMMDTY5-m85204"/>
    <d v="2018-01-17T00:00:00"/>
    <x v="6"/>
    <s v="S"/>
    <s v="SCOZ8"/>
    <n v="205"/>
    <n v="69"/>
    <d v="2018-12-28T00:00:00"/>
    <s v="LAWRENCE LU"/>
    <m/>
    <n v="65.12"/>
    <m/>
    <n v="79539.999999999913"/>
    <s v="SCOZ8"/>
    <s v="SG Iron Ore"/>
    <n v="100"/>
    <n v="20500"/>
    <n v="1414500"/>
    <d v="2018-03-09T00:00:00"/>
    <n v="0.80547945205479454"/>
    <n v="0"/>
    <n v="5"/>
    <n v="0.1"/>
    <n v="141450"/>
    <n v="79539.999999999913"/>
    <n v="79539.999999999913"/>
    <n v="1139350.6849315069"/>
  </r>
  <r>
    <s v="Future"/>
    <s v="COMMDTY5-m85205"/>
    <d v="2018-01-18T00:00:00"/>
    <x v="6"/>
    <s v="S"/>
    <s v="SCON8"/>
    <n v="94"/>
    <n v="69"/>
    <d v="2018-07-31T00:00:00"/>
    <s v="LAWRENCE LU"/>
    <m/>
    <n v="68.209999999999994"/>
    <m/>
    <n v="7426.0000000000591"/>
    <s v="SCON8"/>
    <s v="SG Iron Ore"/>
    <n v="100"/>
    <n v="9400"/>
    <n v="648600"/>
    <d v="2018-03-09T00:00:00"/>
    <n v="0.39452054794520547"/>
    <n v="0"/>
    <n v="5"/>
    <n v="0.1"/>
    <n v="64860"/>
    <n v="7426.0000000000591"/>
    <n v="7426.0000000000591"/>
    <n v="255886.02739726027"/>
  </r>
  <r>
    <s v="Future"/>
    <s v="COMMDTY5-m85206"/>
    <d v="2018-01-18T00:00:00"/>
    <x v="6"/>
    <s v="S"/>
    <s v="SCOQ8"/>
    <n v="94"/>
    <n v="69"/>
    <d v="2018-08-31T00:00:00"/>
    <s v="LAWRENCE LU"/>
    <m/>
    <n v="67.66"/>
    <m/>
    <n v="12596.000000000033"/>
    <s v="SCOQ8"/>
    <s v="SG Iron Ore"/>
    <n v="100"/>
    <n v="9400"/>
    <n v="648600"/>
    <d v="2018-03-09T00:00:00"/>
    <n v="0.47945205479452052"/>
    <n v="0"/>
    <n v="5"/>
    <n v="0.1"/>
    <n v="64860"/>
    <n v="12596.000000000033"/>
    <n v="12596.000000000033"/>
    <n v="310972.60273972602"/>
  </r>
  <r>
    <s v="Future"/>
    <s v="COMMDTY5-m85207"/>
    <d v="2018-01-18T00:00:00"/>
    <x v="6"/>
    <s v="S"/>
    <s v="SCOU8"/>
    <n v="94"/>
    <n v="69"/>
    <d v="2018-09-28T00:00:00"/>
    <s v="LAWRENCE LU"/>
    <m/>
    <n v="67.16"/>
    <m/>
    <n v="17296.000000000033"/>
    <s v="SCOU8"/>
    <s v="SG Iron Ore"/>
    <n v="100"/>
    <n v="9400"/>
    <n v="648600"/>
    <d v="2018-03-09T00:00:00"/>
    <n v="0.55616438356164388"/>
    <n v="0"/>
    <n v="5"/>
    <n v="0.1"/>
    <n v="64860"/>
    <n v="17296.000000000033"/>
    <n v="17296.000000000033"/>
    <n v="360728.21917808225"/>
  </r>
  <r>
    <s v="Future"/>
    <s v="COMMDTY5-m85208"/>
    <d v="2018-01-18T00:00:00"/>
    <x v="6"/>
    <s v="S"/>
    <s v="SCOV8"/>
    <n v="94"/>
    <n v="69"/>
    <d v="2018-10-31T00:00:00"/>
    <s v="LAWRENCE LU"/>
    <m/>
    <n v="66.5"/>
    <m/>
    <n v="23500"/>
    <s v="SCOV8"/>
    <s v="SG Iron Ore"/>
    <n v="100"/>
    <n v="9400"/>
    <n v="648600"/>
    <d v="2018-03-09T00:00:00"/>
    <n v="0.64657534246575343"/>
    <n v="0"/>
    <n v="5"/>
    <n v="0.1"/>
    <n v="64860"/>
    <n v="23500"/>
    <n v="23500"/>
    <n v="419368.76712328766"/>
  </r>
  <r>
    <s v="Future"/>
    <s v="COMMDTY5-m85209"/>
    <d v="2018-01-18T00:00:00"/>
    <x v="6"/>
    <s v="S"/>
    <s v="SCOX8"/>
    <n v="94"/>
    <n v="69"/>
    <d v="2018-11-30T00:00:00"/>
    <s v="LAWRENCE LU"/>
    <m/>
    <n v="65.8"/>
    <m/>
    <n v="30080.000000000029"/>
    <s v="SCOX8"/>
    <s v="SG Iron Ore"/>
    <n v="100"/>
    <n v="9400"/>
    <n v="648600"/>
    <d v="2018-03-09T00:00:00"/>
    <n v="0.72876712328767124"/>
    <n v="0"/>
    <n v="5"/>
    <n v="0.1"/>
    <n v="64860"/>
    <n v="30080.000000000029"/>
    <n v="30080.000000000029"/>
    <n v="472678.35616438359"/>
  </r>
  <r>
    <s v="Future"/>
    <s v="COMMDTY5-m85210"/>
    <d v="2018-01-18T00:00:00"/>
    <x v="6"/>
    <s v="S"/>
    <s v="SCOZ8"/>
    <n v="94"/>
    <n v="69"/>
    <d v="2018-12-28T00:00:00"/>
    <s v="LAWRENCE LU"/>
    <m/>
    <n v="65.12"/>
    <m/>
    <n v="36471.999999999956"/>
    <s v="SCOZ8"/>
    <s v="SG Iron Ore"/>
    <n v="100"/>
    <n v="9400"/>
    <n v="648600"/>
    <d v="2018-03-09T00:00:00"/>
    <n v="0.80547945205479454"/>
    <n v="0"/>
    <n v="5"/>
    <n v="0.1"/>
    <n v="64860"/>
    <n v="36471.999999999956"/>
    <n v="36471.999999999956"/>
    <n v="522433.97260273976"/>
  </r>
  <r>
    <s v="Future"/>
    <s v="COMMDTY5-m85211"/>
    <d v="2018-01-18T00:00:00"/>
    <x v="6"/>
    <s v="S"/>
    <s v="SCON8"/>
    <n v="9"/>
    <n v="69"/>
    <d v="2018-07-31T00:00:00"/>
    <s v="LAWRENCE LU"/>
    <m/>
    <n v="68.209999999999994"/>
    <m/>
    <n v="711.00000000000568"/>
    <s v="SCON8"/>
    <s v="SG Iron Ore"/>
    <n v="100"/>
    <n v="900"/>
    <n v="62100"/>
    <d v="2018-03-09T00:00:00"/>
    <n v="0.39452054794520547"/>
    <n v="0"/>
    <n v="5"/>
    <n v="0.1"/>
    <n v="6210"/>
    <n v="711.00000000000568"/>
    <n v="711.00000000000568"/>
    <n v="24499.726027397261"/>
  </r>
  <r>
    <s v="Future"/>
    <s v="COMMDTY5-m85212"/>
    <d v="2018-01-18T00:00:00"/>
    <x v="6"/>
    <s v="S"/>
    <s v="SCOQ8"/>
    <n v="9"/>
    <n v="69"/>
    <d v="2018-08-31T00:00:00"/>
    <s v="LAWRENCE LU"/>
    <m/>
    <n v="67.66"/>
    <m/>
    <n v="1206.0000000000032"/>
    <s v="SCOQ8"/>
    <s v="SG Iron Ore"/>
    <n v="100"/>
    <n v="900"/>
    <n v="62100"/>
    <d v="2018-03-09T00:00:00"/>
    <n v="0.47945205479452052"/>
    <n v="0"/>
    <n v="5"/>
    <n v="0.1"/>
    <n v="6210"/>
    <n v="1206.0000000000032"/>
    <n v="1206.0000000000032"/>
    <n v="29773.972602739723"/>
  </r>
  <r>
    <s v="Future"/>
    <s v="COMMDTY5-m85213"/>
    <d v="2018-01-18T00:00:00"/>
    <x v="6"/>
    <s v="S"/>
    <s v="SCOU8"/>
    <n v="9"/>
    <n v="69"/>
    <d v="2018-09-28T00:00:00"/>
    <s v="LAWRENCE LU"/>
    <m/>
    <n v="67.16"/>
    <m/>
    <n v="1656.0000000000032"/>
    <s v="SCOU8"/>
    <s v="SG Iron Ore"/>
    <n v="100"/>
    <n v="900"/>
    <n v="62100"/>
    <d v="2018-03-09T00:00:00"/>
    <n v="0.55616438356164388"/>
    <n v="0"/>
    <n v="5"/>
    <n v="0.1"/>
    <n v="6210"/>
    <n v="1656.0000000000032"/>
    <n v="1656.0000000000032"/>
    <n v="34537.808219178085"/>
  </r>
  <r>
    <s v="Future"/>
    <s v="COMMDTY5-m85214"/>
    <d v="2018-01-18T00:00:00"/>
    <x v="6"/>
    <s v="S"/>
    <s v="SCOV8"/>
    <n v="9"/>
    <n v="69"/>
    <d v="2018-10-31T00:00:00"/>
    <s v="LAWRENCE LU"/>
    <m/>
    <n v="66.5"/>
    <m/>
    <n v="2250"/>
    <s v="SCOV8"/>
    <s v="SG Iron Ore"/>
    <n v="100"/>
    <n v="900"/>
    <n v="62100"/>
    <d v="2018-03-09T00:00:00"/>
    <n v="0.64657534246575343"/>
    <n v="0"/>
    <n v="5"/>
    <n v="0.1"/>
    <n v="6210"/>
    <n v="2250"/>
    <n v="2250"/>
    <n v="40152.32876712329"/>
  </r>
  <r>
    <s v="Future"/>
    <s v="COMMDTY5-m85215"/>
    <d v="2018-01-18T00:00:00"/>
    <x v="6"/>
    <s v="S"/>
    <s v="SCOX8"/>
    <n v="9"/>
    <n v="69"/>
    <d v="2018-11-30T00:00:00"/>
    <s v="LAWRENCE LU"/>
    <m/>
    <n v="65.8"/>
    <m/>
    <n v="2880.0000000000027"/>
    <s v="SCOX8"/>
    <s v="SG Iron Ore"/>
    <n v="100"/>
    <n v="900"/>
    <n v="62100"/>
    <d v="2018-03-09T00:00:00"/>
    <n v="0.72876712328767124"/>
    <n v="0"/>
    <n v="5"/>
    <n v="0.1"/>
    <n v="6210"/>
    <n v="2880.0000000000027"/>
    <n v="2880.0000000000027"/>
    <n v="45256.438356164384"/>
  </r>
  <r>
    <s v="Future"/>
    <s v="COMMDTY5-m85216"/>
    <d v="2018-01-18T00:00:00"/>
    <x v="6"/>
    <s v="S"/>
    <s v="SCOZ8"/>
    <n v="9"/>
    <n v="69"/>
    <d v="2018-12-28T00:00:00"/>
    <s v="LAWRENCE LU"/>
    <m/>
    <n v="65.12"/>
    <m/>
    <n v="3491.9999999999959"/>
    <s v="SCOZ8"/>
    <s v="SG Iron Ore"/>
    <n v="100"/>
    <n v="900"/>
    <n v="62100"/>
    <d v="2018-03-09T00:00:00"/>
    <n v="0.80547945205479454"/>
    <n v="0"/>
    <n v="5"/>
    <n v="0.1"/>
    <n v="6210"/>
    <n v="3491.9999999999959"/>
    <n v="3491.9999999999959"/>
    <n v="50020.273972602743"/>
  </r>
  <r>
    <s v="Future"/>
    <s v="COMMDTY5-m85739"/>
    <d v="2018-02-02T00:00:00"/>
    <x v="6"/>
    <s v="S"/>
    <s v="SCOH8"/>
    <n v="95"/>
    <n v="72.099999999999994"/>
    <d v="2018-03-29T00:00:00"/>
    <s v="LAWRENCE LU"/>
    <m/>
    <n v="72.709999999999994"/>
    <m/>
    <n v="-5794.9999999999945"/>
    <s v="SCOH8"/>
    <s v="SG Iron Ore"/>
    <n v="100"/>
    <n v="9500"/>
    <n v="684950"/>
    <d v="2018-03-09T00:00:00"/>
    <n v="5.4794520547945202E-2"/>
    <n v="0"/>
    <n v="5"/>
    <n v="0.1"/>
    <n v="68495"/>
    <n v="-5794.9999999999945"/>
    <n v="0"/>
    <n v="37531.506849315068"/>
  </r>
  <r>
    <s v="Future"/>
    <s v="COMMDTY5-m85803"/>
    <d v="2018-02-06T00:00:00"/>
    <x v="6"/>
    <s v="S"/>
    <s v="SCOH8"/>
    <n v="51"/>
    <n v="73.25"/>
    <d v="2018-03-29T00:00:00"/>
    <s v="LAWRENCE LU"/>
    <m/>
    <n v="72.709999999999994"/>
    <m/>
    <n v="2754.0000000000318"/>
    <s v="SCOH8"/>
    <s v="SG Iron Ore"/>
    <n v="100"/>
    <n v="5100"/>
    <n v="373575"/>
    <d v="2018-03-09T00:00:00"/>
    <n v="5.4794520547945202E-2"/>
    <n v="0"/>
    <n v="5"/>
    <n v="0.1"/>
    <n v="37357.5"/>
    <n v="2754.0000000000318"/>
    <n v="2754.0000000000318"/>
    <n v="20469.863013698628"/>
  </r>
  <r>
    <s v="Future"/>
    <s v="COMMDTY5-m85804"/>
    <d v="2018-02-06T00:00:00"/>
    <x v="6"/>
    <s v="S"/>
    <s v="SCOJ8"/>
    <n v="103"/>
    <n v="72"/>
    <d v="2018-04-30T00:00:00"/>
    <s v="LAWRENCE LU"/>
    <m/>
    <n v="70.06"/>
    <m/>
    <n v="19981.999999999978"/>
    <s v="SCOJ8"/>
    <s v="SG Iron Ore"/>
    <n v="100"/>
    <n v="10300"/>
    <n v="741600"/>
    <d v="2018-03-09T00:00:00"/>
    <n v="0.14246575342465753"/>
    <n v="0"/>
    <n v="5"/>
    <n v="0.1"/>
    <n v="74160"/>
    <n v="19981.999999999978"/>
    <n v="19981.999999999978"/>
    <n v="105652.60273972602"/>
  </r>
  <r>
    <s v="Future"/>
    <s v="COMMDTY5-m85805"/>
    <d v="2018-02-06T00:00:00"/>
    <x v="6"/>
    <s v="S"/>
    <s v="SCOK8"/>
    <n v="103"/>
    <n v="72"/>
    <d v="2018-05-31T00:00:00"/>
    <s v="LAWRENCE LU"/>
    <m/>
    <n v="69.38"/>
    <m/>
    <n v="26986.000000000047"/>
    <s v="SCOK8"/>
    <s v="SG Iron Ore"/>
    <n v="100"/>
    <n v="10300"/>
    <n v="741600"/>
    <d v="2018-03-09T00:00:00"/>
    <n v="0.22739726027397261"/>
    <n v="0"/>
    <n v="5"/>
    <n v="0.1"/>
    <n v="74160"/>
    <n v="26986.000000000047"/>
    <n v="26986.000000000047"/>
    <n v="168637.80821917808"/>
  </r>
  <r>
    <s v="Future"/>
    <s v="COMMDTY5-m85806"/>
    <d v="2018-02-06T00:00:00"/>
    <x v="6"/>
    <s v="S"/>
    <s v="SCOM8"/>
    <n v="103"/>
    <n v="72"/>
    <d v="2018-06-29T00:00:00"/>
    <s v="LAWRENCE LU"/>
    <m/>
    <n v="68.790000000000006"/>
    <m/>
    <n v="33062.999999999935"/>
    <s v="SCOM8"/>
    <s v="SG Iron Ore"/>
    <n v="100"/>
    <n v="10300"/>
    <n v="741600"/>
    <d v="2018-03-09T00:00:00"/>
    <n v="0.30684931506849317"/>
    <n v="0"/>
    <n v="5"/>
    <n v="0.1"/>
    <n v="74160"/>
    <n v="33062.999999999935"/>
    <n v="33062.999999999935"/>
    <n v="227559.45205479453"/>
  </r>
  <r>
    <s v="Future"/>
    <s v="COMMDTY5-m85807"/>
    <d v="2018-02-06T00:00:00"/>
    <x v="6"/>
    <s v="S"/>
    <s v="SCOJ8"/>
    <n v="8"/>
    <n v="72.2"/>
    <d v="2018-04-30T00:00:00"/>
    <s v="LAWRENCE LU"/>
    <m/>
    <n v="70.06"/>
    <m/>
    <n v="1712.0000000000005"/>
    <s v="SCOJ8"/>
    <s v="SG Iron Ore"/>
    <n v="100"/>
    <n v="800"/>
    <n v="57760"/>
    <d v="2018-03-09T00:00:00"/>
    <n v="0.14246575342465753"/>
    <n v="0"/>
    <n v="5"/>
    <n v="0.1"/>
    <n v="5776"/>
    <n v="1712.0000000000005"/>
    <n v="1712.0000000000005"/>
    <n v="8228.82191780822"/>
  </r>
  <r>
    <s v="Future"/>
    <s v="COMMDTY5-m85808"/>
    <d v="2018-02-06T00:00:00"/>
    <x v="6"/>
    <s v="S"/>
    <s v="SCOK8"/>
    <n v="8"/>
    <n v="72.2"/>
    <d v="2018-05-31T00:00:00"/>
    <s v="LAWRENCE LU"/>
    <m/>
    <n v="69.38"/>
    <m/>
    <n v="2256.0000000000059"/>
    <s v="SCOK8"/>
    <s v="SG Iron Ore"/>
    <n v="100"/>
    <n v="800"/>
    <n v="57760"/>
    <d v="2018-03-09T00:00:00"/>
    <n v="0.22739726027397261"/>
    <n v="0"/>
    <n v="5"/>
    <n v="0.1"/>
    <n v="5776"/>
    <n v="2256.0000000000059"/>
    <n v="2256.0000000000059"/>
    <n v="13134.465753424658"/>
  </r>
  <r>
    <s v="Future"/>
    <s v="COMMDTY5-m85809"/>
    <d v="2018-02-06T00:00:00"/>
    <x v="6"/>
    <s v="S"/>
    <s v="SCOM8"/>
    <n v="8"/>
    <n v="72.2"/>
    <d v="2018-06-29T00:00:00"/>
    <s v="LAWRENCE LU"/>
    <m/>
    <n v="68.790000000000006"/>
    <m/>
    <n v="2727.9999999999973"/>
    <s v="SCOM8"/>
    <s v="SG Iron Ore"/>
    <n v="100"/>
    <n v="800"/>
    <n v="57760"/>
    <d v="2018-03-09T00:00:00"/>
    <n v="0.30684931506849317"/>
    <n v="0"/>
    <n v="5"/>
    <n v="0.1"/>
    <n v="5776"/>
    <n v="2727.9999999999973"/>
    <n v="2727.9999999999973"/>
    <n v="17723.616438356166"/>
  </r>
  <r>
    <s v="Future"/>
    <s v="COMMDTY5-m86047"/>
    <d v="2018-02-13T00:00:00"/>
    <x v="6"/>
    <s v="S"/>
    <s v="SCOH8"/>
    <n v="80"/>
    <n v="75.3"/>
    <d v="2018-03-29T00:00:00"/>
    <s v="LAWRENCE LU"/>
    <m/>
    <n v="72.709999999999994"/>
    <m/>
    <n v="20720.000000000029"/>
    <s v="SCOH8"/>
    <s v="SG Iron Ore"/>
    <n v="100"/>
    <n v="8000"/>
    <n v="602400"/>
    <d v="2018-03-09T00:00:00"/>
    <n v="5.4794520547945202E-2"/>
    <n v="0"/>
    <n v="5"/>
    <n v="0.1"/>
    <n v="60240"/>
    <n v="20720.000000000029"/>
    <n v="20720.000000000029"/>
    <n v="33008.219178082189"/>
  </r>
  <r>
    <s v="Future"/>
    <s v="COMMDTY5-m86048"/>
    <d v="2018-02-13T00:00:00"/>
    <x v="6"/>
    <s v="S"/>
    <s v="SCOH8"/>
    <n v="50"/>
    <n v="75.599999999999994"/>
    <d v="2018-03-29T00:00:00"/>
    <s v="LAWRENCE LU"/>
    <m/>
    <n v="72.709999999999994"/>
    <m/>
    <n v="14450.000000000004"/>
    <s v="SCOH8"/>
    <s v="SG Iron Ore"/>
    <n v="100"/>
    <n v="5000"/>
    <n v="378000"/>
    <d v="2018-03-09T00:00:00"/>
    <n v="5.4794520547945202E-2"/>
    <n v="0"/>
    <n v="5"/>
    <n v="0.1"/>
    <n v="37800"/>
    <n v="14450.000000000004"/>
    <n v="14450.000000000004"/>
    <n v="20712.328767123287"/>
  </r>
  <r>
    <s v="Future"/>
    <s v="COMMDTY5-m86049"/>
    <d v="2018-02-13T00:00:00"/>
    <x v="6"/>
    <s v="S"/>
    <s v="SCOH8"/>
    <n v="75"/>
    <n v="75.650000000000006"/>
    <d v="2018-03-29T00:00:00"/>
    <s v="LAWRENCE LU"/>
    <m/>
    <n v="72.709999999999994"/>
    <n v="-3618"/>
    <n v="22050.000000000091"/>
    <s v="SCOH8"/>
    <s v="SG Iron Ore"/>
    <n v="100"/>
    <n v="7500"/>
    <n v="567375"/>
    <d v="2018-03-09T00:00:00"/>
    <n v="5.4794520547945202E-2"/>
    <n v="0"/>
    <n v="5"/>
    <n v="0.1"/>
    <n v="56737.5"/>
    <n v="22050.000000000091"/>
    <n v="22050.000000000091"/>
    <n v="31089.04109589041"/>
  </r>
  <r>
    <s v="Future"/>
    <s v="COMMDTY5-m86009"/>
    <d v="2018-02-14T00:00:00"/>
    <x v="6"/>
    <s v="S"/>
    <s v="SCOH8"/>
    <n v="200"/>
    <n v="76.5"/>
    <d v="2018-03-29T00:00:00"/>
    <s v="LAWRENCE LU"/>
    <m/>
    <n v="72.709999999999994"/>
    <m/>
    <n v="75800.000000000131"/>
    <s v="SCOH8"/>
    <s v="SG Iron Ore"/>
    <n v="100"/>
    <n v="20000"/>
    <n v="1530000"/>
    <d v="2018-03-09T00:00:00"/>
    <n v="5.4794520547945202E-2"/>
    <n v="0"/>
    <n v="5"/>
    <n v="0.1"/>
    <n v="153000"/>
    <n v="75800.000000000131"/>
    <n v="75800.000000000131"/>
    <n v="83835.616438356155"/>
  </r>
  <r>
    <s v="Future"/>
    <s v="COMMDTY5-m86010"/>
    <d v="2018-02-14T00:00:00"/>
    <x v="6"/>
    <s v="S"/>
    <s v="SCOH8"/>
    <n v="50"/>
    <n v="76.599999999999994"/>
    <d v="2018-03-29T00:00:00"/>
    <s v="LAWRENCE LU"/>
    <m/>
    <n v="72.709999999999994"/>
    <m/>
    <n v="19450.000000000004"/>
    <s v="SCOH8"/>
    <s v="SG Iron Ore"/>
    <n v="100"/>
    <n v="5000"/>
    <n v="383000"/>
    <d v="2018-03-09T00:00:00"/>
    <n v="5.4794520547945202E-2"/>
    <n v="0"/>
    <n v="5"/>
    <n v="0.1"/>
    <n v="38300"/>
    <n v="19450.000000000004"/>
    <n v="19450.000000000004"/>
    <n v="20986.301369863013"/>
  </r>
  <r>
    <s v="Future"/>
    <s v="COMMDTY5-m86051"/>
    <d v="2018-02-13T00:00:00"/>
    <x v="6"/>
    <s v="S"/>
    <s v="SCON8"/>
    <n v="10"/>
    <n v="71.8"/>
    <d v="2018-07-31T00:00:00"/>
    <s v="LAWRENCE LU"/>
    <m/>
    <n v="68.209999999999994"/>
    <m/>
    <n v="3590.0000000000036"/>
    <s v="SCON8"/>
    <s v="SG Iron Ore"/>
    <n v="100"/>
    <n v="1000"/>
    <n v="71800"/>
    <d v="2018-03-09T00:00:00"/>
    <n v="0.39452054794520547"/>
    <n v="0"/>
    <n v="5"/>
    <n v="0.1"/>
    <n v="7180"/>
    <n v="3590.0000000000036"/>
    <n v="3590.0000000000036"/>
    <n v="28326.575342465752"/>
  </r>
  <r>
    <s v="Future"/>
    <s v="COMMDTY5-m86052"/>
    <d v="2018-02-13T00:00:00"/>
    <x v="6"/>
    <s v="S"/>
    <s v="SCOQ8"/>
    <n v="10"/>
    <n v="71.8"/>
    <d v="2018-08-31T00:00:00"/>
    <s v="LAWRENCE LU"/>
    <m/>
    <n v="67.66"/>
    <n v="-5328"/>
    <n v="4140.0000000000009"/>
    <s v="SCOQ8"/>
    <s v="SG Iron Ore"/>
    <n v="100"/>
    <n v="1000"/>
    <n v="71800"/>
    <d v="2018-03-09T00:00:00"/>
    <n v="0.47945205479452052"/>
    <n v="0"/>
    <n v="5"/>
    <n v="0.1"/>
    <n v="7180"/>
    <n v="4140.0000000000009"/>
    <n v="4140.0000000000009"/>
    <n v="34424.657534246573"/>
  </r>
  <r>
    <s v="Future"/>
    <s v="COMMDTY5-m86053"/>
    <d v="2018-02-13T00:00:00"/>
    <x v="6"/>
    <s v="S"/>
    <s v="SCOU8"/>
    <n v="10"/>
    <n v="71.8"/>
    <d v="2018-09-28T00:00:00"/>
    <s v="LAWRENCE LU"/>
    <m/>
    <n v="67.16"/>
    <m/>
    <n v="4640.0000000000009"/>
    <s v="SCOU8"/>
    <s v="SG Iron Ore"/>
    <n v="100"/>
    <n v="1000"/>
    <n v="71800"/>
    <d v="2018-03-09T00:00:00"/>
    <n v="0.55616438356164388"/>
    <n v="0"/>
    <n v="5"/>
    <n v="0.1"/>
    <n v="7180"/>
    <n v="4640.0000000000009"/>
    <n v="4640.0000000000009"/>
    <n v="39932.602739726033"/>
  </r>
  <r>
    <s v="Future"/>
    <s v="COMMDTY6-m86176"/>
    <d v="2018-02-19T00:00:00"/>
    <x v="6"/>
    <s v="S"/>
    <s v="SCOM8"/>
    <n v="50"/>
    <n v="74.75"/>
    <d v="2018-06-29T00:00:00"/>
    <s v="LAWRENCE LU"/>
    <m/>
    <n v="68.790000000000006"/>
    <m/>
    <n v="29799.999999999967"/>
    <s v="SCOM8"/>
    <s v="SG Iron Ore"/>
    <n v="100"/>
    <n v="5000"/>
    <n v="373750"/>
    <d v="2018-03-09T00:00:00"/>
    <n v="0.30684931506849317"/>
    <n v="0"/>
    <n v="5"/>
    <n v="0.1"/>
    <n v="37375"/>
    <n v="29799.999999999967"/>
    <n v="29799.999999999967"/>
    <n v="114684.93150684932"/>
  </r>
  <r>
    <s v="Future"/>
    <s v="COMMDTY6-m86177"/>
    <d v="2018-02-19T00:00:00"/>
    <x v="6"/>
    <s v="S"/>
    <s v="SCON8"/>
    <n v="20"/>
    <n v="73.099999999999994"/>
    <d v="2018-07-31T00:00:00"/>
    <s v="LAWRENCE LU"/>
    <m/>
    <n v="68.209999999999994"/>
    <m/>
    <n v="9780.0000000000018"/>
    <s v="SCON8"/>
    <s v="SG Iron Ore"/>
    <n v="100"/>
    <n v="2000"/>
    <n v="146200"/>
    <d v="2018-03-09T00:00:00"/>
    <n v="0.39452054794520547"/>
    <n v="0"/>
    <n v="5"/>
    <n v="0.1"/>
    <n v="14620"/>
    <n v="9780.0000000000018"/>
    <n v="9780.0000000000018"/>
    <n v="57678.904109589042"/>
  </r>
  <r>
    <s v="Future"/>
    <s v="COMMDTY6-m86178"/>
    <d v="2018-02-19T00:00:00"/>
    <x v="6"/>
    <s v="S"/>
    <s v="SCOQ8"/>
    <n v="20"/>
    <n v="73.099999999999994"/>
    <d v="2018-08-31T00:00:00"/>
    <s v="LAWRENCE LU"/>
    <m/>
    <n v="67.66"/>
    <m/>
    <n v="10879.999999999996"/>
    <s v="SCOQ8"/>
    <s v="SG Iron Ore"/>
    <n v="100"/>
    <n v="2000"/>
    <n v="146200"/>
    <d v="2018-03-09T00:00:00"/>
    <n v="0.47945205479452052"/>
    <n v="0"/>
    <n v="5"/>
    <n v="0.1"/>
    <n v="14620"/>
    <n v="10879.999999999996"/>
    <n v="10879.999999999996"/>
    <n v="70095.890410958906"/>
  </r>
  <r>
    <s v="Future"/>
    <s v="COMMDTY6-m86179"/>
    <d v="2018-02-19T00:00:00"/>
    <x v="6"/>
    <s v="S"/>
    <s v="SCOU8"/>
    <n v="20"/>
    <n v="73.099999999999994"/>
    <d v="2018-09-28T00:00:00"/>
    <s v="LAWRENCE LU"/>
    <m/>
    <n v="67.16"/>
    <m/>
    <n v="11879.999999999996"/>
    <s v="SCOU8"/>
    <s v="SG Iron Ore"/>
    <n v="100"/>
    <n v="2000"/>
    <n v="146200"/>
    <d v="2018-03-09T00:00:00"/>
    <n v="0.55616438356164388"/>
    <n v="0"/>
    <n v="5"/>
    <n v="0.1"/>
    <n v="14620"/>
    <n v="11879.999999999996"/>
    <n v="11879.999999999996"/>
    <n v="81311.23287671234"/>
  </r>
  <r>
    <s v="Future"/>
    <s v="COMMDTY6-m86186"/>
    <d v="2018-02-20T00:00:00"/>
    <x v="6"/>
    <s v="S"/>
    <s v="SCON8"/>
    <n v="5"/>
    <n v="73.5"/>
    <d v="2018-07-31T00:00:00"/>
    <s v="LAWRENCE LU"/>
    <m/>
    <n v="68.209999999999994"/>
    <m/>
    <n v="2645.0000000000032"/>
    <s v="SCON8"/>
    <s v="SG Iron Ore"/>
    <n v="100"/>
    <n v="500"/>
    <n v="36750"/>
    <d v="2018-03-09T00:00:00"/>
    <n v="0.39452054794520547"/>
    <n v="0"/>
    <n v="5"/>
    <n v="0.1"/>
    <n v="3675"/>
    <n v="2645.0000000000032"/>
    <n v="2645.0000000000032"/>
    <n v="14498.630136986301"/>
  </r>
  <r>
    <s v="Future"/>
    <s v="COMMDTY6-m86187"/>
    <d v="2018-02-20T00:00:00"/>
    <x v="6"/>
    <s v="S"/>
    <s v="SCOQ8"/>
    <n v="5"/>
    <n v="73.5"/>
    <d v="2018-08-31T00:00:00"/>
    <s v="LAWRENCE LU"/>
    <m/>
    <n v="67.66"/>
    <m/>
    <n v="2920.0000000000018"/>
    <s v="SCOQ8"/>
    <s v="SG Iron Ore"/>
    <n v="100"/>
    <n v="500"/>
    <n v="36750"/>
    <d v="2018-03-09T00:00:00"/>
    <n v="0.47945205479452052"/>
    <n v="0"/>
    <n v="5"/>
    <n v="0.1"/>
    <n v="3675"/>
    <n v="2920.0000000000018"/>
    <n v="2920.0000000000018"/>
    <n v="17619.863013698628"/>
  </r>
  <r>
    <s v="Future"/>
    <s v="COMMDTY6-m86188"/>
    <d v="2018-02-20T00:00:00"/>
    <x v="6"/>
    <s v="S"/>
    <s v="SCOU8"/>
    <n v="5"/>
    <n v="73.5"/>
    <d v="2018-09-28T00:00:00"/>
    <s v="LAWRENCE LU"/>
    <m/>
    <n v="67.16"/>
    <m/>
    <n v="3170.0000000000018"/>
    <s v="SCOU8"/>
    <s v="SG Iron Ore"/>
    <n v="100"/>
    <n v="500"/>
    <n v="36750"/>
    <d v="2018-03-09T00:00:00"/>
    <n v="0.55616438356164388"/>
    <n v="0"/>
    <n v="5"/>
    <n v="0.1"/>
    <n v="3675"/>
    <n v="3170.0000000000018"/>
    <n v="3170.0000000000018"/>
    <n v="20439.041095890414"/>
  </r>
  <r>
    <s v="Future"/>
    <s v="COMMDTY6-m86189"/>
    <d v="2018-02-20T00:00:00"/>
    <x v="6"/>
    <s v="S"/>
    <s v="SCON8"/>
    <n v="10"/>
    <n v="73.5"/>
    <d v="2018-07-31T00:00:00"/>
    <s v="LAWRENCE LU"/>
    <m/>
    <n v="68.209999999999994"/>
    <m/>
    <n v="5290.0000000000064"/>
    <s v="SCON8"/>
    <s v="SG Iron Ore"/>
    <n v="100"/>
    <n v="1000"/>
    <n v="73500"/>
    <d v="2018-03-09T00:00:00"/>
    <n v="0.39452054794520547"/>
    <n v="0"/>
    <n v="5"/>
    <n v="0.1"/>
    <n v="7350"/>
    <n v="5290.0000000000064"/>
    <n v="5290.0000000000064"/>
    <n v="28997.260273972603"/>
  </r>
  <r>
    <s v="Future"/>
    <s v="COMMDTY6-m86190"/>
    <d v="2018-02-20T00:00:00"/>
    <x v="6"/>
    <s v="S"/>
    <s v="SCOQ8"/>
    <n v="10"/>
    <n v="73.5"/>
    <d v="2018-08-31T00:00:00"/>
    <s v="LAWRENCE LU"/>
    <m/>
    <n v="67.66"/>
    <m/>
    <n v="5840.0000000000036"/>
    <s v="SCOQ8"/>
    <s v="SG Iron Ore"/>
    <n v="100"/>
    <n v="1000"/>
    <n v="73500"/>
    <d v="2018-03-09T00:00:00"/>
    <n v="0.47945205479452052"/>
    <n v="0"/>
    <n v="5"/>
    <n v="0.1"/>
    <n v="7350"/>
    <n v="5840.0000000000036"/>
    <n v="5840.0000000000036"/>
    <n v="35239.726027397257"/>
  </r>
  <r>
    <s v="Future"/>
    <s v="COMMDTY6-m86191"/>
    <d v="2018-02-20T00:00:00"/>
    <x v="6"/>
    <s v="S"/>
    <s v="SCOU8"/>
    <n v="10"/>
    <n v="73.5"/>
    <d v="2018-09-28T00:00:00"/>
    <s v="LAWRENCE LU"/>
    <m/>
    <n v="67.16"/>
    <m/>
    <n v="6340.0000000000036"/>
    <s v="SCOU8"/>
    <s v="SG Iron Ore"/>
    <n v="100"/>
    <n v="1000"/>
    <n v="73500"/>
    <d v="2018-03-09T00:00:00"/>
    <n v="0.55616438356164388"/>
    <n v="0"/>
    <n v="5"/>
    <n v="0.1"/>
    <n v="7350"/>
    <n v="6340.0000000000036"/>
    <n v="6340.0000000000036"/>
    <n v="40878.082191780828"/>
  </r>
  <r>
    <s v="Future"/>
    <s v="COMMDTY5-m86205"/>
    <d v="2018-02-22T00:00:00"/>
    <x v="6"/>
    <s v="S"/>
    <s v="SCOV8"/>
    <n v="10"/>
    <n v="71.5"/>
    <d v="2018-10-31T00:00:00"/>
    <s v="LAWRENCE LU"/>
    <m/>
    <n v="66.5"/>
    <m/>
    <n v="5000"/>
    <s v="SCOV8"/>
    <s v="SG Iron Ore"/>
    <n v="100"/>
    <n v="1000"/>
    <n v="71500"/>
    <d v="2018-03-09T00:00:00"/>
    <n v="0.64657534246575343"/>
    <n v="0"/>
    <n v="5"/>
    <n v="0.1"/>
    <n v="7150"/>
    <n v="5000"/>
    <n v="5000"/>
    <n v="46230.136986301368"/>
  </r>
  <r>
    <s v="Future"/>
    <s v="COMMDTY5-m86206"/>
    <d v="2018-02-22T00:00:00"/>
    <x v="6"/>
    <s v="S"/>
    <s v="SCOX8"/>
    <n v="10"/>
    <n v="71.5"/>
    <d v="2018-11-30T00:00:00"/>
    <s v="LAWRENCE LU"/>
    <m/>
    <n v="65.8"/>
    <m/>
    <n v="5700.0000000000027"/>
    <s v="SCOX8"/>
    <s v="SG Iron Ore"/>
    <n v="100"/>
    <n v="1000"/>
    <n v="71500"/>
    <d v="2018-03-09T00:00:00"/>
    <n v="0.72876712328767124"/>
    <n v="0"/>
    <n v="5"/>
    <n v="0.1"/>
    <n v="7150"/>
    <n v="5700.0000000000027"/>
    <n v="5700.0000000000027"/>
    <n v="52106.849315068495"/>
  </r>
  <r>
    <s v="Future"/>
    <s v="COMMDTY5-m86207"/>
    <d v="2018-02-22T00:00:00"/>
    <x v="6"/>
    <s v="S"/>
    <s v="SCOZ8"/>
    <n v="10"/>
    <n v="71.5"/>
    <d v="2018-12-28T00:00:00"/>
    <s v="LAWRENCE LU"/>
    <m/>
    <n v="65.12"/>
    <m/>
    <n v="6379.9999999999955"/>
    <s v="SCOZ8"/>
    <s v="SG Iron Ore"/>
    <n v="100"/>
    <n v="1000"/>
    <n v="71500"/>
    <d v="2018-03-09T00:00:00"/>
    <n v="0.80547945205479454"/>
    <n v="0"/>
    <n v="5"/>
    <n v="0.1"/>
    <n v="7150"/>
    <n v="6379.9999999999955"/>
    <n v="6379.9999999999955"/>
    <n v="57591.780821917811"/>
  </r>
  <r>
    <s v="Future"/>
    <s v="COMMDTY5-m86225"/>
    <d v="2018-02-22T00:00:00"/>
    <x v="6"/>
    <s v="S"/>
    <s v="SCOJ8"/>
    <n v="255"/>
    <n v="75"/>
    <d v="2018-04-30T00:00:00"/>
    <s v="LAWRENCE LU"/>
    <m/>
    <n v="70.06"/>
    <m/>
    <n v="125969.99999999994"/>
    <s v="SCOJ8"/>
    <s v="SG Iron Ore"/>
    <n v="100"/>
    <n v="25500"/>
    <n v="1912500"/>
    <d v="2018-03-09T00:00:00"/>
    <n v="0.14246575342465753"/>
    <n v="0"/>
    <n v="5"/>
    <n v="0.1"/>
    <n v="191250"/>
    <n v="125969.99999999994"/>
    <n v="125969.99999999994"/>
    <n v="272465.75342465751"/>
  </r>
  <r>
    <s v="Future"/>
    <s v="COMMDTY5-m86226"/>
    <d v="2018-02-22T00:00:00"/>
    <x v="6"/>
    <s v="S"/>
    <s v="SCOK8"/>
    <n v="255"/>
    <n v="75"/>
    <d v="2018-05-31T00:00:00"/>
    <s v="LAWRENCE LU"/>
    <m/>
    <n v="69.38"/>
    <m/>
    <n v="143310.00000000012"/>
    <s v="SCOK8"/>
    <s v="SG Iron Ore"/>
    <n v="100"/>
    <n v="25500"/>
    <n v="1912500"/>
    <d v="2018-03-09T00:00:00"/>
    <n v="0.22739726027397261"/>
    <n v="0"/>
    <n v="5"/>
    <n v="0.1"/>
    <n v="191250"/>
    <n v="143310.00000000012"/>
    <n v="143310.00000000012"/>
    <n v="434897.26027397264"/>
  </r>
  <r>
    <s v="Future"/>
    <s v="COMMDTY5-m86227"/>
    <d v="2018-02-22T00:00:00"/>
    <x v="6"/>
    <s v="S"/>
    <s v="SCOM8"/>
    <n v="255"/>
    <n v="75"/>
    <d v="2018-06-29T00:00:00"/>
    <s v="LAWRENCE LU"/>
    <m/>
    <n v="68.790000000000006"/>
    <m/>
    <n v="158354.99999999983"/>
    <s v="SCOM8"/>
    <s v="SG Iron Ore"/>
    <n v="100"/>
    <n v="25500"/>
    <n v="1912500"/>
    <d v="2018-03-09T00:00:00"/>
    <n v="0.30684931506849317"/>
    <n v="0"/>
    <n v="5"/>
    <n v="0.1"/>
    <n v="191250"/>
    <n v="158354.99999999983"/>
    <n v="158354.99999999983"/>
    <n v="586849.31506849313"/>
  </r>
  <r>
    <s v="Future"/>
    <s v="COMMDTY5-m86228"/>
    <d v="2018-02-22T00:00:00"/>
    <x v="6"/>
    <s v="S"/>
    <s v="SCOJ8"/>
    <n v="15"/>
    <n v="75.55"/>
    <d v="2018-04-30T00:00:00"/>
    <s v="LAWRENCE LU"/>
    <m/>
    <n v="70.06"/>
    <m/>
    <n v="8234.9999999999927"/>
    <s v="SCOJ8"/>
    <s v="SG Iron Ore"/>
    <n v="100"/>
    <n v="1500"/>
    <n v="113325"/>
    <d v="2018-03-09T00:00:00"/>
    <n v="0.14246575342465753"/>
    <n v="0"/>
    <n v="5"/>
    <n v="0.1"/>
    <n v="11332.5"/>
    <n v="8234.9999999999927"/>
    <n v="8234.9999999999927"/>
    <n v="16144.931506849314"/>
  </r>
  <r>
    <s v="Future"/>
    <s v="COMMDTY5-m86229"/>
    <d v="2018-02-22T00:00:00"/>
    <x v="6"/>
    <s v="S"/>
    <s v="SCOK8"/>
    <n v="15"/>
    <n v="75.55"/>
    <d v="2018-05-31T00:00:00"/>
    <s v="LAWRENCE LU"/>
    <m/>
    <n v="69.38"/>
    <m/>
    <n v="9255.0000000000018"/>
    <s v="SCOK8"/>
    <s v="SG Iron Ore"/>
    <n v="100"/>
    <n v="1500"/>
    <n v="113325"/>
    <d v="2018-03-09T00:00:00"/>
    <n v="0.22739726027397261"/>
    <n v="0"/>
    <n v="5"/>
    <n v="0.1"/>
    <n v="11332.5"/>
    <n v="9255.0000000000018"/>
    <n v="9255.0000000000018"/>
    <n v="25769.794520547945"/>
  </r>
  <r>
    <s v="Future"/>
    <s v="COMMDTY5-m86230"/>
    <d v="2018-02-22T00:00:00"/>
    <x v="6"/>
    <s v="S"/>
    <s v="SCOM8"/>
    <n v="15"/>
    <n v="75.55"/>
    <d v="2018-06-29T00:00:00"/>
    <s v="LAWRENCE LU"/>
    <m/>
    <n v="68.790000000000006"/>
    <m/>
    <n v="10139.999999999985"/>
    <s v="SCOM8"/>
    <s v="SG Iron Ore"/>
    <n v="100"/>
    <n v="1500"/>
    <n v="113325"/>
    <d v="2018-03-09T00:00:00"/>
    <n v="0.30684931506849317"/>
    <n v="0"/>
    <n v="5"/>
    <n v="0.1"/>
    <n v="11332.5"/>
    <n v="10139.999999999985"/>
    <n v="10139.999999999985"/>
    <n v="34773.698630136991"/>
  </r>
  <r>
    <s v="Future"/>
    <s v="COMMDTY5-m86338"/>
    <d v="2018-02-27T00:00:00"/>
    <x v="6"/>
    <s v="B"/>
    <s v="DTSH8"/>
    <n v="5"/>
    <n v="78.5"/>
    <d v="2018-03-29T00:00:00"/>
    <s v="LAWRENCE LU"/>
    <m/>
    <n v="71.36"/>
    <m/>
    <n v="-3570.0000000000005"/>
    <s v="DTSH8"/>
    <s v="HK Iron Ore"/>
    <n v="100"/>
    <n v="500"/>
    <n v="39250"/>
    <d v="2018-03-09T00:00:00"/>
    <n v="5.4794520547945202E-2"/>
    <n v="0"/>
    <n v="5"/>
    <n v="0.1"/>
    <n v="3925"/>
    <n v="-3570.0000000000005"/>
    <n v="0"/>
    <n v="2150.6849315068494"/>
  </r>
  <r>
    <s v="Future"/>
    <s v="COMMDTY5-m86339"/>
    <d v="2018-02-27T00:00:00"/>
    <x v="6"/>
    <s v="S"/>
    <s v="DTSK8"/>
    <n v="5"/>
    <n v="76.849999999999994"/>
    <d v="2018-05-31T00:00:00"/>
    <s v="LAWRENCE LU"/>
    <m/>
    <n v="69.52"/>
    <m/>
    <n v="3664.9999999999991"/>
    <s v="DTSK8"/>
    <s v="HK Iron Ore"/>
    <n v="100"/>
    <n v="500"/>
    <n v="38425"/>
    <d v="2018-03-09T00:00:00"/>
    <n v="0.22739726027397261"/>
    <n v="0"/>
    <n v="5"/>
    <n v="0.1"/>
    <n v="3842.5"/>
    <n v="3664.9999999999991"/>
    <n v="3664.9999999999991"/>
    <n v="8737.7397260273974"/>
  </r>
  <r>
    <s v="Future"/>
    <s v="COMMDTY5-m86340"/>
    <d v="2018-02-27T00:00:00"/>
    <x v="6"/>
    <s v="S"/>
    <s v="DTSJ8"/>
    <n v="5"/>
    <n v="77.8"/>
    <d v="2018-04-30T00:00:00"/>
    <s v="LAWRENCE LU"/>
    <m/>
    <n v="70.290000000000006"/>
    <m/>
    <n v="3754.9999999999955"/>
    <s v="DTSJ8"/>
    <s v="HK Iron Ore"/>
    <n v="100"/>
    <n v="500"/>
    <n v="38900"/>
    <d v="2018-03-09T00:00:00"/>
    <n v="0.14246575342465753"/>
    <n v="0"/>
    <n v="5"/>
    <n v="0.1"/>
    <n v="3890"/>
    <n v="3754.9999999999955"/>
    <n v="3754.9999999999955"/>
    <n v="5541.9178082191784"/>
  </r>
  <r>
    <s v="Future"/>
    <s v="COMMDTY5-m86341"/>
    <d v="2018-02-28T00:00:00"/>
    <x v="6"/>
    <s v="S"/>
    <s v="SCON8"/>
    <n v="20"/>
    <n v="73.25"/>
    <d v="2018-07-31T00:00:00"/>
    <s v="LAWRENCE LU"/>
    <m/>
    <n v="68.209999999999994"/>
    <m/>
    <n v="10080.000000000013"/>
    <s v="SCON8"/>
    <s v="SG Iron Ore"/>
    <n v="100"/>
    <n v="2000"/>
    <n v="146500"/>
    <d v="2018-03-09T00:00:00"/>
    <n v="0.39452054794520547"/>
    <n v="0"/>
    <n v="5"/>
    <n v="0.1"/>
    <n v="14650"/>
    <n v="10080.000000000013"/>
    <n v="10080.000000000013"/>
    <n v="57797.260273972599"/>
  </r>
  <r>
    <s v="Future"/>
    <s v="COMMDTY5-m86343"/>
    <d v="2018-02-28T00:00:00"/>
    <x v="6"/>
    <s v="S"/>
    <s v="SCOU8"/>
    <n v="20"/>
    <n v="73.25"/>
    <d v="2018-09-28T00:00:00"/>
    <s v="LAWRENCE LU"/>
    <m/>
    <n v="67.16"/>
    <m/>
    <n v="12180.000000000007"/>
    <s v="SCOU8"/>
    <s v="SG Iron Ore"/>
    <n v="100"/>
    <n v="2000"/>
    <n v="146500"/>
    <d v="2018-03-09T00:00:00"/>
    <n v="0.55616438356164388"/>
    <n v="0"/>
    <n v="5"/>
    <n v="0.1"/>
    <n v="14650"/>
    <n v="12180.000000000007"/>
    <n v="12180.000000000007"/>
    <n v="81478.082191780835"/>
  </r>
  <r>
    <s v="Future"/>
    <s v="COMMDTY5-m86344"/>
    <d v="2018-02-28T00:00:00"/>
    <x v="6"/>
    <s v="S"/>
    <s v="SCOV8"/>
    <n v="20"/>
    <n v="73.25"/>
    <d v="2018-10-31T00:00:00"/>
    <s v="LAWRENCE LU"/>
    <m/>
    <n v="66.5"/>
    <m/>
    <n v="13500"/>
    <s v="SCOV8"/>
    <s v="SG Iron Ore"/>
    <n v="100"/>
    <n v="2000"/>
    <n v="146500"/>
    <d v="2018-03-09T00:00:00"/>
    <n v="0.64657534246575343"/>
    <n v="0"/>
    <n v="5"/>
    <n v="0.1"/>
    <n v="14650"/>
    <n v="13500"/>
    <n v="13500"/>
    <n v="94723.287671232873"/>
  </r>
  <r>
    <s v="Future"/>
    <s v="COMMDTY5-m86345"/>
    <d v="2018-02-28T00:00:00"/>
    <x v="6"/>
    <s v="S"/>
    <s v="SCOX8"/>
    <n v="20"/>
    <n v="73.25"/>
    <d v="2018-11-30T00:00:00"/>
    <s v="LAWRENCE LU"/>
    <m/>
    <n v="65.8"/>
    <m/>
    <n v="14900.000000000005"/>
    <s v="SCOX8"/>
    <s v="SG Iron Ore"/>
    <n v="100"/>
    <n v="2000"/>
    <n v="146500"/>
    <d v="2018-03-09T00:00:00"/>
    <n v="0.72876712328767124"/>
    <n v="0"/>
    <n v="5"/>
    <n v="0.1"/>
    <n v="14650"/>
    <n v="14900.000000000005"/>
    <n v="14900.000000000005"/>
    <n v="106764.38356164383"/>
  </r>
  <r>
    <s v="Future"/>
    <s v="COMMDTY5-m86346"/>
    <d v="2018-02-28T00:00:00"/>
    <x v="6"/>
    <s v="S"/>
    <s v="SCOZ8"/>
    <n v="20"/>
    <n v="73.25"/>
    <d v="2018-12-28T00:00:00"/>
    <s v="LAWRENCE LU"/>
    <m/>
    <n v="65.12"/>
    <m/>
    <n v="16259.999999999991"/>
    <s v="SCOZ8"/>
    <s v="SG Iron Ore"/>
    <n v="100"/>
    <n v="2000"/>
    <n v="146500"/>
    <d v="2018-03-09T00:00:00"/>
    <n v="0.80547945205479454"/>
    <n v="0"/>
    <n v="5"/>
    <n v="0.1"/>
    <n v="14650"/>
    <n v="16259.999999999991"/>
    <n v="16259.999999999991"/>
    <n v="118002.7397260274"/>
  </r>
  <r>
    <s v="Future"/>
    <s v="COMMDTY5-m86347"/>
    <d v="2018-02-28T00:00:00"/>
    <x v="6"/>
    <s v="S"/>
    <s v="SCOQ8"/>
    <n v="20"/>
    <n v="73.25"/>
    <d v="2018-08-31T00:00:00"/>
    <s v="LAWRENCE LU"/>
    <m/>
    <n v="67.66"/>
    <m/>
    <n v="11180.000000000007"/>
    <s v="SCOQ8"/>
    <s v="SG Iron Ore"/>
    <n v="100"/>
    <n v="2000"/>
    <n v="146500"/>
    <d v="2018-03-09T00:00:00"/>
    <n v="0.47945205479452052"/>
    <n v="0"/>
    <n v="5"/>
    <n v="0.1"/>
    <n v="14650"/>
    <n v="11180.000000000007"/>
    <n v="11180.000000000007"/>
    <n v="70239.72602739725"/>
  </r>
  <r>
    <s v="Future"/>
    <s v="COMMDTY5-m86535"/>
    <d v="2018-03-08T00:00:00"/>
    <x v="6"/>
    <s v="S"/>
    <s v="SCOH8"/>
    <n v="50"/>
    <n v="74"/>
    <d v="2018-03-29T00:00:00"/>
    <s v="LAWRENCE LU"/>
    <m/>
    <n v="72.709999999999994"/>
    <m/>
    <n v="6450.0000000000309"/>
    <s v="SCOH8"/>
    <s v="SG Iron Ore"/>
    <n v="100"/>
    <n v="5000"/>
    <n v="370000"/>
    <d v="2018-03-09T00:00:00"/>
    <n v="5.4794520547945202E-2"/>
    <n v="0"/>
    <n v="5"/>
    <n v="0.1"/>
    <n v="37000"/>
    <n v="6450.0000000000309"/>
    <n v="6450.0000000000309"/>
    <n v="20273.972602739726"/>
  </r>
  <r>
    <s v="Future"/>
    <s v="COMMDTY5-m86537"/>
    <d v="2018-03-08T00:00:00"/>
    <x v="6"/>
    <s v="S"/>
    <s v="SCOH8"/>
    <n v="50"/>
    <n v="74"/>
    <d v="2018-03-29T00:00:00"/>
    <s v="LAWRENCE LU"/>
    <m/>
    <n v="72.709999999999994"/>
    <m/>
    <n v="6450.0000000000309"/>
    <s v="SCOH8"/>
    <s v="SG Iron Ore"/>
    <n v="100"/>
    <n v="5000"/>
    <n v="370000"/>
    <d v="2018-03-09T00:00:00"/>
    <n v="5.4794520547945202E-2"/>
    <n v="0"/>
    <n v="5"/>
    <n v="0.1"/>
    <n v="37000"/>
    <n v="6450.0000000000309"/>
    <n v="6450.0000000000309"/>
    <n v="20273.972602739726"/>
  </r>
  <r>
    <s v="Option"/>
    <s v="COMMDTY5-m78928"/>
    <d v="2017-07-04T00:00:00"/>
    <x v="6"/>
    <s v="B"/>
    <s v="SCOH8C 60"/>
    <n v="250"/>
    <n v="5.5"/>
    <d v="2018-03-31T00:00:00"/>
    <s v="LAWRENCE LU"/>
    <n v="317500"/>
    <n v="-137500"/>
    <n v="0"/>
    <n v="180000"/>
    <s v="SCOH8C"/>
    <s v="SG Iron Ore"/>
    <n v="100"/>
    <n v="25000"/>
    <n v="137500"/>
    <d v="2018-03-09T00:00:00"/>
    <n v="6.0273972602739728E-2"/>
    <n v="0"/>
    <n v="5"/>
    <n v="0.1"/>
    <n v="13750"/>
    <n v="180000"/>
    <n v="180000"/>
    <n v="8287.6712328767135"/>
  </r>
  <r>
    <s v="Option"/>
    <s v="COMMDTY5-m78567"/>
    <d v="2017-06-20T00:00:00"/>
    <x v="6"/>
    <s v="B"/>
    <s v="SCOH8C 65"/>
    <n v="200"/>
    <n v="2.6"/>
    <d v="2018-03-31T00:00:00"/>
    <s v="LAWRENCE LU"/>
    <n v="154200"/>
    <n v="-52000"/>
    <n v="0"/>
    <n v="102200"/>
    <s v="SCOH8C"/>
    <s v="SG Iron Ore"/>
    <n v="100"/>
    <n v="20000"/>
    <n v="52000"/>
    <d v="2018-03-09T00:00:00"/>
    <n v="6.0273972602739728E-2"/>
    <n v="0"/>
    <n v="5"/>
    <n v="0.1"/>
    <n v="5200"/>
    <n v="102200"/>
    <n v="102200"/>
    <n v="3134.2465753424658"/>
  </r>
  <r>
    <s v="Option"/>
    <s v="COMMDTY5-m83296"/>
    <d v="2017-11-23T00:00:00"/>
    <x v="6"/>
    <s v="S"/>
    <s v="SCOH8C 70"/>
    <n v="250"/>
    <n v="3.2"/>
    <d v="2018-03-31T00:00:00"/>
    <s v="LAWRENCE LU"/>
    <n v="-72000"/>
    <n v="80000"/>
    <n v="0"/>
    <n v="8000"/>
    <s v="SCOH8C"/>
    <s v="SG Iron Ore"/>
    <n v="100"/>
    <n v="25000"/>
    <n v="80000"/>
    <d v="2018-03-09T00:00:00"/>
    <n v="6.0273972602739728E-2"/>
    <n v="0"/>
    <n v="5"/>
    <n v="0.1"/>
    <n v="8000"/>
    <n v="8000"/>
    <n v="8000"/>
    <n v="4821.9178082191784"/>
  </r>
  <r>
    <s v="Option"/>
    <s v="COMMDTY5-m83371"/>
    <d v="2017-11-27T00:00:00"/>
    <x v="6"/>
    <s v="B"/>
    <s v="SCOH8C 72"/>
    <n v="500"/>
    <n v="4.2"/>
    <d v="2018-03-31T00:00:00"/>
    <s v="LAWRENCE LU"/>
    <n v="68500"/>
    <n v="-210000"/>
    <n v="0"/>
    <n v="-141500"/>
    <s v="SCOH8C"/>
    <s v="SG Iron Ore"/>
    <n v="100"/>
    <n v="50000"/>
    <n v="210000"/>
    <d v="2018-03-09T00:00:00"/>
    <n v="6.0273972602739728E-2"/>
    <n v="0"/>
    <n v="5"/>
    <n v="0.1"/>
    <n v="21000"/>
    <n v="-141500"/>
    <n v="0"/>
    <n v="12657.534246575344"/>
  </r>
  <r>
    <s v="Option"/>
    <s v="COMMDTY5-m82047"/>
    <d v="2017-10-16T00:00:00"/>
    <x v="6"/>
    <s v="S"/>
    <s v="SCOH8C 75"/>
    <n v="250"/>
    <n v="2.08"/>
    <d v="2018-03-31T00:00:00"/>
    <s v="LAWRENCE LU"/>
    <n v="-6000"/>
    <n v="52000"/>
    <n v="0"/>
    <n v="46000"/>
    <s v="SCOH8C"/>
    <s v="SG Iron Ore"/>
    <n v="100"/>
    <n v="25000"/>
    <n v="52000"/>
    <d v="2018-03-09T00:00:00"/>
    <n v="6.0273972602739728E-2"/>
    <n v="0"/>
    <n v="5"/>
    <n v="0.1"/>
    <n v="5200"/>
    <n v="46000"/>
    <n v="46000"/>
    <n v="3134.2465753424658"/>
  </r>
  <r>
    <s v="Option"/>
    <s v="COMMDTY5-m85425"/>
    <d v="2018-01-25T00:00:00"/>
    <x v="6"/>
    <s v="S"/>
    <s v="SCOH8C 80"/>
    <n v="500"/>
    <n v="1.36"/>
    <d v="2018-03-31T00:00:00"/>
    <s v="LAWRENCE LU"/>
    <n v="0"/>
    <n v="68000"/>
    <n v="0"/>
    <n v="68000"/>
    <s v="SCOH8C"/>
    <s v="SG Iron Ore"/>
    <n v="100"/>
    <n v="50000"/>
    <n v="68000"/>
    <d v="2018-03-09T00:00:00"/>
    <n v="6.0273972602739728E-2"/>
    <n v="0"/>
    <n v="5"/>
    <n v="0.1"/>
    <n v="6800"/>
    <n v="68000"/>
    <n v="68000"/>
    <n v="4098.6301369863013"/>
  </r>
  <r>
    <s v="Option"/>
    <s v="COMMDTY5-m78940"/>
    <d v="2017-07-04T00:00:00"/>
    <x v="6"/>
    <s v="S"/>
    <s v="SCOH8P 40"/>
    <n v="250"/>
    <n v="1.24"/>
    <d v="2018-03-31T00:00:00"/>
    <s v="LAWRENCE LU"/>
    <n v="0"/>
    <n v="31000"/>
    <n v="0"/>
    <n v="31000"/>
    <s v="SCOH8P"/>
    <s v="SG Iron Ore"/>
    <n v="100"/>
    <n v="25000"/>
    <n v="31000"/>
    <d v="2018-03-09T00:00:00"/>
    <n v="6.0273972602739728E-2"/>
    <n v="0"/>
    <n v="5"/>
    <n v="0.1"/>
    <n v="3100"/>
    <n v="31000"/>
    <n v="31000"/>
    <n v="1868.4931506849316"/>
  </r>
  <r>
    <s v="Option"/>
    <s v="COMMDTY5-m83365"/>
    <d v="2017-11-27T00:00:00"/>
    <x v="6"/>
    <s v="S"/>
    <s v="SCOH8P 55"/>
    <n v="500"/>
    <n v="1.3"/>
    <d v="2018-03-31T00:00:00"/>
    <s v="LAWRENCE LU"/>
    <n v="0"/>
    <n v="65000"/>
    <n v="0"/>
    <n v="65000"/>
    <s v="SCOH8P"/>
    <s v="SG Iron Ore"/>
    <n v="100"/>
    <n v="50000"/>
    <n v="65000"/>
    <d v="2018-03-09T00:00:00"/>
    <n v="6.0273972602739728E-2"/>
    <n v="0"/>
    <n v="5"/>
    <n v="0.1"/>
    <n v="6500"/>
    <n v="65000"/>
    <n v="65000"/>
    <n v="3917.8082191780823"/>
  </r>
  <r>
    <s v="Option"/>
    <s v="COMMDTY5-m83552"/>
    <d v="2017-12-05T00:00:00"/>
    <x v="6"/>
    <s v="S"/>
    <s v="SCOH8P 60"/>
    <n v="250"/>
    <n v="0.9"/>
    <d v="2018-03-31T00:00:00"/>
    <s v="LAWRENCE LU"/>
    <n v="0"/>
    <n v="22500"/>
    <n v="0"/>
    <n v="22500"/>
    <s v="SCOH8P"/>
    <s v="SG Iron Ore"/>
    <n v="100"/>
    <n v="25000"/>
    <n v="22500"/>
    <d v="2018-03-09T00:00:00"/>
    <n v="6.0273972602739728E-2"/>
    <n v="0"/>
    <n v="5"/>
    <n v="0.1"/>
    <n v="2250"/>
    <n v="22500"/>
    <n v="22500"/>
    <n v="1356.1643835616439"/>
  </r>
  <r>
    <s v="Option"/>
    <s v="COMMDTY5-m85795"/>
    <d v="2018-02-06T00:00:00"/>
    <x v="6"/>
    <s v="S"/>
    <s v="SCOH8P 65"/>
    <n v="250"/>
    <n v="0.6"/>
    <d v="2018-03-31T00:00:00"/>
    <s v="LAWRENCE LU"/>
    <n v="0"/>
    <n v="15000"/>
    <n v="0"/>
    <n v="15000"/>
    <s v="SCOH8P"/>
    <s v="SG Iron Ore"/>
    <n v="100"/>
    <n v="25000"/>
    <n v="15000"/>
    <d v="2018-03-09T00:00:00"/>
    <n v="6.0273972602739728E-2"/>
    <n v="0"/>
    <n v="5"/>
    <n v="0.1"/>
    <n v="1500"/>
    <n v="15000"/>
    <n v="15000"/>
    <n v="904.10958904109589"/>
  </r>
  <r>
    <s v="Option"/>
    <s v="COMMDTY5-m86038"/>
    <d v="2018-02-13T00:00:00"/>
    <x v="6"/>
    <s v="S"/>
    <s v="SCOH8P 70"/>
    <n v="100"/>
    <n v="0.93"/>
    <d v="2018-03-31T00:00:00"/>
    <s v="LAWRENCE LU"/>
    <n v="-1700"/>
    <n v="9300"/>
    <n v="0"/>
    <n v="7600"/>
    <s v="SCOH8P"/>
    <s v="SG Iron Ore"/>
    <n v="100"/>
    <n v="10000"/>
    <n v="9300"/>
    <d v="2018-03-09T00:00:00"/>
    <n v="6.0273972602739728E-2"/>
    <n v="0"/>
    <n v="5"/>
    <n v="0.1"/>
    <n v="930"/>
    <n v="7600"/>
    <n v="7600"/>
    <n v="560.54794520547944"/>
  </r>
  <r>
    <s v="Option"/>
    <s v="COMMDTY5-m86039"/>
    <d v="2018-02-13T00:00:00"/>
    <x v="6"/>
    <s v="S"/>
    <s v="SCOH8P 70"/>
    <n v="100"/>
    <n v="0.9"/>
    <d v="2018-03-31T00:00:00"/>
    <s v="LAWRENCE LU"/>
    <n v="-1700"/>
    <n v="9000"/>
    <n v="0"/>
    <n v="7300"/>
    <s v="SCOH8P"/>
    <s v="SG Iron Ore"/>
    <n v="100"/>
    <n v="10000"/>
    <n v="9000"/>
    <d v="2018-03-09T00:00:00"/>
    <n v="6.0273972602739728E-2"/>
    <n v="0"/>
    <n v="5"/>
    <n v="0.1"/>
    <n v="900"/>
    <n v="7300"/>
    <n v="7300"/>
    <n v="542.46575342465758"/>
  </r>
  <r>
    <s v="Option"/>
    <s v="COMMDTY5-m86040"/>
    <d v="2018-02-13T00:00:00"/>
    <x v="6"/>
    <s v="S"/>
    <s v="SCOH8P 70"/>
    <n v="100"/>
    <n v="0.88"/>
    <d v="2018-03-31T00:00:00"/>
    <s v="LAWRENCE LU"/>
    <n v="-1700"/>
    <n v="8800"/>
    <n v="0"/>
    <n v="7100"/>
    <s v="SCOH8P"/>
    <s v="SG Iron Ore"/>
    <n v="100"/>
    <n v="10000"/>
    <n v="8800"/>
    <d v="2018-03-09T00:00:00"/>
    <n v="6.0273972602739728E-2"/>
    <n v="0"/>
    <n v="5"/>
    <n v="0.1"/>
    <n v="880"/>
    <n v="7100"/>
    <n v="7100"/>
    <n v="530.41095890410963"/>
  </r>
  <r>
    <s v="Option"/>
    <s v="COMMDTY5-m86041"/>
    <d v="2018-02-13T00:00:00"/>
    <x v="6"/>
    <s v="S"/>
    <s v="SCOH8P 70"/>
    <n v="200"/>
    <n v="0.9"/>
    <d v="2018-03-31T00:00:00"/>
    <s v="LAWRENCE LU"/>
    <n v="-3400"/>
    <n v="18000"/>
    <n v="0"/>
    <n v="14600"/>
    <s v="SCOH8P"/>
    <s v="SG Iron Ore"/>
    <n v="100"/>
    <n v="20000"/>
    <n v="18000"/>
    <d v="2018-03-09T00:00:00"/>
    <n v="6.0273972602739728E-2"/>
    <n v="0"/>
    <n v="5"/>
    <n v="0.1"/>
    <n v="1800"/>
    <n v="14600"/>
    <n v="14600"/>
    <n v="1084.9315068493152"/>
  </r>
  <r>
    <s v="Option"/>
    <s v="COMMDTY5-m86042"/>
    <d v="2018-02-13T00:00:00"/>
    <x v="6"/>
    <s v="B"/>
    <s v="SCOH8C 82"/>
    <n v="100"/>
    <n v="0.7"/>
    <d v="2018-03-31T00:00:00"/>
    <s v="LAWRENCE LU"/>
    <n v="0"/>
    <n v="-7000"/>
    <n v="0"/>
    <n v="-7000"/>
    <s v="SCOH8C"/>
    <s v="SG Iron Ore"/>
    <n v="100"/>
    <n v="10000"/>
    <n v="7000"/>
    <d v="2018-03-09T00:00:00"/>
    <n v="6.0273972602739728E-2"/>
    <n v="0"/>
    <n v="5"/>
    <n v="0.1"/>
    <n v="700"/>
    <n v="-7000"/>
    <n v="0"/>
    <n v="421.91780821917808"/>
  </r>
  <r>
    <s v="Option"/>
    <s v="COMMDTY5-m86043"/>
    <d v="2018-02-13T00:00:00"/>
    <x v="6"/>
    <s v="B"/>
    <s v="SCOH8C 82"/>
    <n v="100"/>
    <n v="0.7"/>
    <d v="2018-03-31T00:00:00"/>
    <s v="LAWRENCE LU"/>
    <n v="0"/>
    <n v="-7000"/>
    <n v="0"/>
    <n v="-7000"/>
    <s v="SCOH8C"/>
    <s v="SG Iron Ore"/>
    <n v="100"/>
    <n v="10000"/>
    <n v="7000"/>
    <d v="2018-03-09T00:00:00"/>
    <n v="6.0273972602739728E-2"/>
    <n v="0"/>
    <n v="5"/>
    <n v="0.1"/>
    <n v="700"/>
    <n v="-7000"/>
    <n v="0"/>
    <n v="421.91780821917808"/>
  </r>
  <r>
    <s v="Option"/>
    <s v="COMMDTY5-m86044"/>
    <d v="2018-02-13T00:00:00"/>
    <x v="6"/>
    <s v="B"/>
    <s v="SCOH8C 82"/>
    <n v="100"/>
    <n v="0.7"/>
    <d v="2018-03-31T00:00:00"/>
    <s v="LAWRENCE LU"/>
    <n v="0"/>
    <n v="-7000"/>
    <n v="0"/>
    <n v="-7000"/>
    <s v="SCOH8C"/>
    <s v="SG Iron Ore"/>
    <n v="100"/>
    <n v="10000"/>
    <n v="7000"/>
    <d v="2018-03-09T00:00:00"/>
    <n v="6.0273972602739728E-2"/>
    <n v="0"/>
    <n v="5"/>
    <n v="0.1"/>
    <n v="700"/>
    <n v="-7000"/>
    <n v="0"/>
    <n v="421.91780821917808"/>
  </r>
  <r>
    <s v="Option"/>
    <s v="COMMDTY5-m86045"/>
    <d v="2018-02-13T00:00:00"/>
    <x v="6"/>
    <s v="B"/>
    <s v="SCOH8C 83"/>
    <n v="200"/>
    <n v="0.64"/>
    <d v="2018-03-31T00:00:00"/>
    <s v="LAWRENCE LU"/>
    <n v="0"/>
    <n v="-12800"/>
    <n v="0"/>
    <n v="-12800"/>
    <s v="SCOH8C"/>
    <s v="SG Iron Ore"/>
    <n v="100"/>
    <n v="20000"/>
    <n v="12800"/>
    <d v="2018-03-09T00:00:00"/>
    <n v="6.0273972602739728E-2"/>
    <n v="0"/>
    <n v="5"/>
    <n v="0.1"/>
    <n v="1280"/>
    <n v="-12800"/>
    <n v="0"/>
    <n v="771.50684931506851"/>
  </r>
  <r>
    <s v="Option"/>
    <s v="COMMDTY5-m78929"/>
    <d v="2017-07-04T00:00:00"/>
    <x v="6"/>
    <s v="B"/>
    <s v="SCOJ8C 60"/>
    <n v="250"/>
    <n v="5.5"/>
    <d v="2018-04-30T00:00:00"/>
    <s v="LAWRENCE LU"/>
    <n v="258250"/>
    <n v="-137500"/>
    <n v="0"/>
    <n v="120750"/>
    <s v="SCOJ8C"/>
    <s v="SG Iron Ore"/>
    <n v="100"/>
    <n v="25000"/>
    <n v="137500"/>
    <d v="2018-03-09T00:00:00"/>
    <n v="0.14246575342465753"/>
    <n v="0"/>
    <n v="5"/>
    <n v="0.1"/>
    <n v="13750"/>
    <n v="120750"/>
    <n v="120750"/>
    <n v="19589.04109589041"/>
  </r>
  <r>
    <s v="Option"/>
    <s v="COMMDTY5-m78568"/>
    <d v="2017-06-20T00:00:00"/>
    <x v="6"/>
    <s v="B"/>
    <s v="SCOJ8C 65"/>
    <n v="200"/>
    <n v="2.6"/>
    <d v="2018-04-30T00:00:00"/>
    <s v="LAWRENCE LU"/>
    <n v="122800"/>
    <n v="-52000"/>
    <n v="0"/>
    <n v="70800"/>
    <s v="SCOJ8C"/>
    <s v="SG Iron Ore"/>
    <n v="100"/>
    <n v="20000"/>
    <n v="52000"/>
    <d v="2018-03-09T00:00:00"/>
    <n v="0.14246575342465753"/>
    <n v="0"/>
    <n v="5"/>
    <n v="0.1"/>
    <n v="5200"/>
    <n v="70800"/>
    <n v="70800"/>
    <n v="7408.2191780821913"/>
  </r>
  <r>
    <s v="Option"/>
    <s v="COMMDTY5-m83372"/>
    <d v="2017-11-27T00:00:00"/>
    <x v="6"/>
    <s v="B"/>
    <s v="SCOJ8C 72"/>
    <n v="500"/>
    <n v="4.2"/>
    <d v="2018-04-30T00:00:00"/>
    <s v="LAWRENCE LU"/>
    <n v="104500"/>
    <n v="-210000"/>
    <n v="0"/>
    <n v="-105500"/>
    <s v="SCOJ8C"/>
    <s v="SG Iron Ore"/>
    <n v="100"/>
    <n v="50000"/>
    <n v="210000"/>
    <d v="2018-03-09T00:00:00"/>
    <n v="0.14246575342465753"/>
    <n v="0"/>
    <n v="5"/>
    <n v="0.1"/>
    <n v="21000"/>
    <n v="-105500"/>
    <n v="0"/>
    <n v="29917.808219178081"/>
  </r>
  <r>
    <s v="Option"/>
    <s v="COMMDTY5-m82048"/>
    <d v="2017-10-16T00:00:00"/>
    <x v="6"/>
    <s v="S"/>
    <s v="SCOJ8C 75"/>
    <n v="250"/>
    <n v="2.08"/>
    <d v="2018-04-30T00:00:00"/>
    <s v="LAWRENCE LU"/>
    <n v="-29750"/>
    <n v="52000"/>
    <n v="0"/>
    <n v="22250"/>
    <s v="SCOJ8C"/>
    <s v="SG Iron Ore"/>
    <n v="100"/>
    <n v="25000"/>
    <n v="52000"/>
    <d v="2018-03-09T00:00:00"/>
    <n v="0.14246575342465753"/>
    <n v="0"/>
    <n v="5"/>
    <n v="0.1"/>
    <n v="5200"/>
    <n v="22250"/>
    <n v="22250"/>
    <n v="7408.2191780821913"/>
  </r>
  <r>
    <s v="Option"/>
    <s v="COMMDTY5-m85797"/>
    <d v="2018-02-06T00:00:00"/>
    <x v="6"/>
    <s v="B"/>
    <s v="SCOJ8C 80"/>
    <n v="250"/>
    <n v="2.2000000000000002"/>
    <d v="2018-04-30T00:00:00"/>
    <s v="LAWRENCE LU"/>
    <n v="10250"/>
    <n v="-55000"/>
    <n v="0"/>
    <n v="-44750"/>
    <s v="SCOJ8C"/>
    <s v="SG Iron Ore"/>
    <n v="100"/>
    <n v="25000"/>
    <n v="55000.000000000007"/>
    <d v="2018-03-09T00:00:00"/>
    <n v="0.14246575342465753"/>
    <n v="0"/>
    <n v="5"/>
    <n v="0.1"/>
    <n v="5500.0000000000009"/>
    <n v="-44750"/>
    <n v="0"/>
    <n v="7835.6164383561654"/>
  </r>
  <r>
    <s v="Option"/>
    <s v="COMMDTY5-m78941"/>
    <d v="2017-07-04T00:00:00"/>
    <x v="6"/>
    <s v="S"/>
    <s v="SCOJ8P 40"/>
    <n v="250"/>
    <n v="1.24"/>
    <d v="2018-04-30T00:00:00"/>
    <s v="LAWRENCE LU"/>
    <n v="0"/>
    <n v="31000"/>
    <n v="0"/>
    <n v="31000"/>
    <s v="SCOJ8P"/>
    <s v="SG Iron Ore"/>
    <n v="100"/>
    <n v="25000"/>
    <n v="31000"/>
    <d v="2018-03-09T00:00:00"/>
    <n v="0.14246575342465753"/>
    <n v="0"/>
    <n v="5"/>
    <n v="0.1"/>
    <n v="3100"/>
    <n v="31000"/>
    <n v="31000"/>
    <n v="4416.4383561643835"/>
  </r>
  <r>
    <s v="Option"/>
    <s v="COMMDTY5-m83366"/>
    <d v="2017-11-27T00:00:00"/>
    <x v="6"/>
    <s v="S"/>
    <s v="SCOJ8P 55"/>
    <n v="500"/>
    <n v="1.3"/>
    <d v="2018-04-30T00:00:00"/>
    <s v="LAWRENCE LU"/>
    <n v="-2500"/>
    <n v="65000"/>
    <n v="0"/>
    <n v="62500"/>
    <s v="SCOJ8P"/>
    <s v="SG Iron Ore"/>
    <n v="100"/>
    <n v="50000"/>
    <n v="65000"/>
    <d v="2018-03-09T00:00:00"/>
    <n v="0.14246575342465753"/>
    <n v="0"/>
    <n v="5"/>
    <n v="0.1"/>
    <n v="6500"/>
    <n v="62500"/>
    <n v="62500"/>
    <n v="9260.2739726027394"/>
  </r>
  <r>
    <s v="Option"/>
    <s v="COMMDTY5-m84575"/>
    <d v="2017-12-21T00:00:00"/>
    <x v="6"/>
    <s v="S"/>
    <s v="SCOJ8P 60"/>
    <n v="250"/>
    <n v="2.5499999999999998"/>
    <d v="2018-04-30T00:00:00"/>
    <s v="LAWRENCE LU"/>
    <n v="-7249.9999999999991"/>
    <n v="63750"/>
    <n v="0"/>
    <n v="56500"/>
    <s v="SCOJ8P"/>
    <s v="SG Iron Ore"/>
    <n v="100"/>
    <n v="25000"/>
    <n v="63749.999999999993"/>
    <d v="2018-03-09T00:00:00"/>
    <n v="0.14246575342465753"/>
    <n v="0"/>
    <n v="5"/>
    <n v="0.1"/>
    <n v="6375"/>
    <n v="56500"/>
    <n v="56500"/>
    <n v="9082.1917808219168"/>
  </r>
  <r>
    <s v="Option"/>
    <s v="COMMDTY5-m85800"/>
    <d v="2018-02-06T00:00:00"/>
    <x v="6"/>
    <s v="S"/>
    <s v="SCOJ8P 60"/>
    <n v="250"/>
    <n v="1.05"/>
    <d v="2018-04-30T00:00:00"/>
    <s v="LAWRENCE LU"/>
    <n v="-7249.9999999999991"/>
    <n v="26250"/>
    <n v="0"/>
    <n v="19000"/>
    <s v="SCOJ8P"/>
    <s v="SG Iron Ore"/>
    <n v="100"/>
    <n v="25000"/>
    <n v="26250"/>
    <d v="2018-03-09T00:00:00"/>
    <n v="0.14246575342465753"/>
    <n v="0"/>
    <n v="5"/>
    <n v="0.1"/>
    <n v="2625"/>
    <n v="19000"/>
    <n v="19000"/>
    <n v="3739.7260273972602"/>
  </r>
  <r>
    <s v="Option"/>
    <s v="COMMDTY5-m78930"/>
    <d v="2017-07-04T00:00:00"/>
    <x v="6"/>
    <s v="B"/>
    <s v="SCOK8C 60"/>
    <n v="250"/>
    <n v="5.5"/>
    <d v="2018-05-31T00:00:00"/>
    <s v="LAWRENCE LU"/>
    <n v="256500"/>
    <n v="-137500"/>
    <n v="0"/>
    <n v="119000"/>
    <s v="SCOK8C"/>
    <s v="SG Iron Ore"/>
    <n v="100"/>
    <n v="25000"/>
    <n v="137500"/>
    <d v="2018-03-09T00:00:00"/>
    <n v="0.22739726027397261"/>
    <n v="0"/>
    <n v="5"/>
    <n v="0.1"/>
    <n v="13750"/>
    <n v="119000"/>
    <n v="119000"/>
    <n v="31267.123287671235"/>
  </r>
  <r>
    <s v="Option"/>
    <s v="COMMDTY5-m78569"/>
    <d v="2017-06-20T00:00:00"/>
    <x v="6"/>
    <s v="B"/>
    <s v="SCOK8C 65"/>
    <n v="200"/>
    <n v="2.6"/>
    <d v="2018-05-31T00:00:00"/>
    <s v="LAWRENCE LU"/>
    <n v="130600"/>
    <n v="-52000"/>
    <n v="0"/>
    <n v="78600"/>
    <s v="SCOK8C"/>
    <s v="SG Iron Ore"/>
    <n v="100"/>
    <n v="20000"/>
    <n v="52000"/>
    <d v="2018-03-09T00:00:00"/>
    <n v="0.22739726027397261"/>
    <n v="0"/>
    <n v="5"/>
    <n v="0.1"/>
    <n v="5200"/>
    <n v="78600"/>
    <n v="78600"/>
    <n v="11824.657534246577"/>
  </r>
  <r>
    <s v="Option"/>
    <s v="COMMDTY5-m83373"/>
    <d v="2017-11-27T00:00:00"/>
    <x v="6"/>
    <s v="B"/>
    <s v="SCOK8C 72"/>
    <n v="500"/>
    <n v="4.2"/>
    <d v="2018-05-31T00:00:00"/>
    <s v="LAWRENCE LU"/>
    <n v="143500"/>
    <n v="-210000"/>
    <n v="0"/>
    <n v="-66500"/>
    <s v="SCOK8C"/>
    <s v="SG Iron Ore"/>
    <n v="100"/>
    <n v="50000"/>
    <n v="210000"/>
    <d v="2018-03-09T00:00:00"/>
    <n v="0.22739726027397261"/>
    <n v="0"/>
    <n v="5"/>
    <n v="0.1"/>
    <n v="21000"/>
    <n v="-66500"/>
    <n v="0"/>
    <n v="47753.424657534248"/>
  </r>
  <r>
    <s v="Option"/>
    <s v="COMMDTY5-m82049"/>
    <d v="2017-10-16T00:00:00"/>
    <x v="6"/>
    <s v="S"/>
    <s v="SCOK8C 75"/>
    <n v="250"/>
    <n v="2.08"/>
    <d v="2018-05-31T00:00:00"/>
    <s v="LAWRENCE LU"/>
    <n v="-48500"/>
    <n v="52000"/>
    <n v="0"/>
    <n v="3500"/>
    <s v="SCOK8C"/>
    <s v="SG Iron Ore"/>
    <n v="100"/>
    <n v="25000"/>
    <n v="52000"/>
    <d v="2018-03-09T00:00:00"/>
    <n v="0.22739726027397261"/>
    <n v="0"/>
    <n v="5"/>
    <n v="0.1"/>
    <n v="5200"/>
    <n v="3500"/>
    <n v="3500"/>
    <n v="11824.657534246577"/>
  </r>
  <r>
    <s v="Option"/>
    <s v="COMMDTY5-m85798"/>
    <d v="2018-02-06T00:00:00"/>
    <x v="6"/>
    <s v="B"/>
    <s v="SCOK8C 80"/>
    <n v="250"/>
    <n v="2.2000000000000002"/>
    <d v="2018-05-31T00:00:00"/>
    <s v="LAWRENCE LU"/>
    <n v="24000"/>
    <n v="-55000"/>
    <n v="0"/>
    <n v="-31000"/>
    <s v="SCOK8C"/>
    <s v="SG Iron Ore"/>
    <n v="100"/>
    <n v="25000"/>
    <n v="55000.000000000007"/>
    <d v="2018-03-09T00:00:00"/>
    <n v="0.22739726027397261"/>
    <n v="0"/>
    <n v="5"/>
    <n v="0.1"/>
    <n v="5500.0000000000009"/>
    <n v="-31000"/>
    <n v="0"/>
    <n v="12506.849315068495"/>
  </r>
  <r>
    <s v="Option"/>
    <s v="COMMDTY5-m78942"/>
    <d v="2017-07-04T00:00:00"/>
    <x v="6"/>
    <s v="S"/>
    <s v="SCOK8P 40"/>
    <n v="250"/>
    <n v="1.24"/>
    <d v="2018-05-31T00:00:00"/>
    <s v="LAWRENCE LU"/>
    <n v="0"/>
    <n v="31000"/>
    <n v="0"/>
    <n v="31000"/>
    <s v="SCOK8P"/>
    <s v="SG Iron Ore"/>
    <n v="100"/>
    <n v="25000"/>
    <n v="31000"/>
    <d v="2018-03-09T00:00:00"/>
    <n v="0.22739726027397261"/>
    <n v="0"/>
    <n v="5"/>
    <n v="0.1"/>
    <n v="3100"/>
    <n v="31000"/>
    <n v="31000"/>
    <n v="7049.3150684931506"/>
  </r>
  <r>
    <s v="Option"/>
    <s v="COMMDTY5-m83367"/>
    <d v="2017-11-27T00:00:00"/>
    <x v="6"/>
    <s v="S"/>
    <s v="SCOK8P 55"/>
    <n v="500"/>
    <n v="1.3"/>
    <d v="2018-05-31T00:00:00"/>
    <s v="LAWRENCE LU"/>
    <n v="-16000"/>
    <n v="65000"/>
    <n v="0"/>
    <n v="49000"/>
    <s v="SCOK8P"/>
    <s v="SG Iron Ore"/>
    <n v="100"/>
    <n v="50000"/>
    <n v="65000"/>
    <d v="2018-03-09T00:00:00"/>
    <n v="0.22739726027397261"/>
    <n v="0"/>
    <n v="5"/>
    <n v="0.1"/>
    <n v="6500"/>
    <n v="49000"/>
    <n v="49000"/>
    <n v="14780.82191780822"/>
  </r>
  <r>
    <s v="Option"/>
    <s v="COMMDTY5-m84576"/>
    <d v="2017-12-21T00:00:00"/>
    <x v="6"/>
    <s v="S"/>
    <s v="SCOK8P 60"/>
    <n v="250"/>
    <n v="2.5499999999999998"/>
    <d v="2018-05-31T00:00:00"/>
    <s v="LAWRENCE LU"/>
    <n v="-23250"/>
    <n v="63750"/>
    <n v="0"/>
    <n v="40500"/>
    <s v="SCOK8P"/>
    <s v="SG Iron Ore"/>
    <n v="100"/>
    <n v="25000"/>
    <n v="63749.999999999993"/>
    <d v="2018-03-09T00:00:00"/>
    <n v="0.22739726027397261"/>
    <n v="0"/>
    <n v="5"/>
    <n v="0.1"/>
    <n v="6375"/>
    <n v="40500"/>
    <n v="40500"/>
    <n v="14496.575342465752"/>
  </r>
  <r>
    <s v="Option"/>
    <s v="COMMDTY5-m85801"/>
    <d v="2018-02-06T00:00:00"/>
    <x v="6"/>
    <s v="S"/>
    <s v="SCOK8P 60"/>
    <n v="250"/>
    <n v="1.05"/>
    <d v="2018-05-31T00:00:00"/>
    <s v="LAWRENCE LU"/>
    <n v="-23250"/>
    <n v="26250"/>
    <n v="0"/>
    <n v="3000"/>
    <s v="SCOK8P"/>
    <s v="SG Iron Ore"/>
    <n v="100"/>
    <n v="25000"/>
    <n v="26250"/>
    <d v="2018-03-09T00:00:00"/>
    <n v="0.22739726027397261"/>
    <n v="0"/>
    <n v="5"/>
    <n v="0.1"/>
    <n v="2625"/>
    <n v="3000"/>
    <n v="3000"/>
    <n v="5969.178082191781"/>
  </r>
  <r>
    <s v="Option"/>
    <s v="COMMDTY5-m78931"/>
    <d v="2017-07-04T00:00:00"/>
    <x v="6"/>
    <s v="B"/>
    <s v="SCOM8C 60"/>
    <n v="250"/>
    <n v="5.5"/>
    <d v="2018-06-30T00:00:00"/>
    <s v="LAWRENCE LU"/>
    <n v="257250"/>
    <n v="-137500"/>
    <n v="0"/>
    <n v="119750"/>
    <s v="SCOM8C"/>
    <s v="SG Iron Ore"/>
    <n v="100"/>
    <n v="25000"/>
    <n v="137500"/>
    <d v="2018-03-09T00:00:00"/>
    <n v="0.30958904109589042"/>
    <n v="0"/>
    <n v="5"/>
    <n v="0.1"/>
    <n v="13750"/>
    <n v="119750"/>
    <n v="119750"/>
    <n v="42568.493150684932"/>
  </r>
  <r>
    <s v="Option"/>
    <s v="COMMDTY5-m78570"/>
    <d v="2017-06-20T00:00:00"/>
    <x v="6"/>
    <s v="B"/>
    <s v="SCOM8C 65"/>
    <n v="200"/>
    <n v="2.6"/>
    <d v="2018-06-30T00:00:00"/>
    <s v="LAWRENCE LU"/>
    <n v="136600"/>
    <n v="-52000"/>
    <n v="0"/>
    <n v="84600"/>
    <s v="SCOM8C"/>
    <s v="SG Iron Ore"/>
    <n v="100"/>
    <n v="20000"/>
    <n v="52000"/>
    <d v="2018-03-09T00:00:00"/>
    <n v="0.30958904109589042"/>
    <n v="0"/>
    <n v="5"/>
    <n v="0.1"/>
    <n v="5200"/>
    <n v="84600"/>
    <n v="84600"/>
    <n v="16098.630136986301"/>
  </r>
  <r>
    <s v="Option"/>
    <s v="COMMDTY5-m83374"/>
    <d v="2017-11-27T00:00:00"/>
    <x v="6"/>
    <s v="B"/>
    <s v="SCOM8C 72"/>
    <n v="500"/>
    <n v="4.2"/>
    <d v="2018-06-30T00:00:00"/>
    <s v="LAWRENCE LU"/>
    <n v="169500"/>
    <n v="-210000"/>
    <n v="0"/>
    <n v="-40500"/>
    <s v="SCOM8C"/>
    <s v="SG Iron Ore"/>
    <n v="100"/>
    <n v="50000"/>
    <n v="210000"/>
    <d v="2018-03-09T00:00:00"/>
    <n v="0.30958904109589042"/>
    <n v="0"/>
    <n v="5"/>
    <n v="0.1"/>
    <n v="21000"/>
    <n v="-40500"/>
    <n v="0"/>
    <n v="65013.698630136991"/>
  </r>
  <r>
    <s v="Option"/>
    <s v="COMMDTY5-m82050"/>
    <d v="2017-10-16T00:00:00"/>
    <x v="6"/>
    <s v="S"/>
    <s v="SCOM8C 75"/>
    <n v="250"/>
    <n v="2.08"/>
    <d v="2018-06-30T00:00:00"/>
    <s v="LAWRENCE LU"/>
    <n v="-61749.999999999993"/>
    <n v="52000"/>
    <n v="0"/>
    <n v="-9749.9999999999927"/>
    <s v="SCOM8C"/>
    <s v="SG Iron Ore"/>
    <n v="100"/>
    <n v="25000"/>
    <n v="52000"/>
    <d v="2018-03-09T00:00:00"/>
    <n v="0.30958904109589042"/>
    <n v="0"/>
    <n v="5"/>
    <n v="0.1"/>
    <n v="5200"/>
    <n v="-9749.9999999999927"/>
    <n v="0"/>
    <n v="16098.630136986301"/>
  </r>
  <r>
    <s v="Option"/>
    <s v="COMMDTY5-m85799"/>
    <d v="2018-02-06T00:00:00"/>
    <x v="6"/>
    <s v="B"/>
    <s v="SCOM8C 80"/>
    <n v="250"/>
    <n v="2.2000000000000002"/>
    <d v="2018-06-30T00:00:00"/>
    <s v="LAWRENCE LU"/>
    <n v="35500"/>
    <n v="-55000"/>
    <n v="0"/>
    <n v="-19500"/>
    <s v="SCOM8C"/>
    <s v="SG Iron Ore"/>
    <n v="100"/>
    <n v="25000"/>
    <n v="55000.000000000007"/>
    <d v="2018-03-09T00:00:00"/>
    <n v="0.30958904109589042"/>
    <n v="0"/>
    <n v="5"/>
    <n v="0.1"/>
    <n v="5500.0000000000009"/>
    <n v="-19500"/>
    <n v="0"/>
    <n v="17027.397260273974"/>
  </r>
  <r>
    <s v="Option"/>
    <s v="COMMDTY5-m78943"/>
    <d v="2017-07-04T00:00:00"/>
    <x v="6"/>
    <s v="S"/>
    <s v="SCOM8P 40"/>
    <n v="250"/>
    <n v="1.24"/>
    <d v="2018-06-30T00:00:00"/>
    <s v="LAWRENCE LU"/>
    <n v="-250"/>
    <n v="31000"/>
    <n v="0"/>
    <n v="30750"/>
    <s v="SCOM8P"/>
    <s v="SG Iron Ore"/>
    <n v="100"/>
    <n v="25000"/>
    <n v="31000"/>
    <d v="2018-03-09T00:00:00"/>
    <n v="0.30958904109589042"/>
    <n v="0"/>
    <n v="5"/>
    <n v="0.1"/>
    <n v="3100"/>
    <n v="30750"/>
    <n v="30750"/>
    <n v="9597.2602739726026"/>
  </r>
  <r>
    <s v="Option"/>
    <s v="COMMDTY5-m83368"/>
    <d v="2017-11-27T00:00:00"/>
    <x v="6"/>
    <s v="S"/>
    <s v="SCOM8P 55"/>
    <n v="500"/>
    <n v="1.3"/>
    <d v="2018-06-30T00:00:00"/>
    <s v="LAWRENCE LU"/>
    <n v="-34500"/>
    <n v="65000"/>
    <n v="0"/>
    <n v="30500"/>
    <s v="SCOM8P"/>
    <s v="SG Iron Ore"/>
    <n v="100"/>
    <n v="50000"/>
    <n v="65000"/>
    <d v="2018-03-09T00:00:00"/>
    <n v="0.30958904109589042"/>
    <n v="0"/>
    <n v="5"/>
    <n v="0.1"/>
    <n v="6500"/>
    <n v="30500"/>
    <n v="30500"/>
    <n v="20123.287671232876"/>
  </r>
  <r>
    <s v="Option"/>
    <s v="COMMDTY5-m84577"/>
    <d v="2017-12-21T00:00:00"/>
    <x v="6"/>
    <s v="S"/>
    <s v="SCOM8P 60"/>
    <n v="250"/>
    <n v="2.5499999999999998"/>
    <d v="2018-06-30T00:00:00"/>
    <s v="LAWRENCE LU"/>
    <n v="-39000"/>
    <n v="63750"/>
    <n v="0"/>
    <n v="24750"/>
    <s v="SCOM8P"/>
    <s v="SG Iron Ore"/>
    <n v="100"/>
    <n v="25000"/>
    <n v="63749.999999999993"/>
    <d v="2018-03-09T00:00:00"/>
    <n v="0.30958904109589042"/>
    <n v="0"/>
    <n v="5"/>
    <n v="0.1"/>
    <n v="6375"/>
    <n v="24750"/>
    <n v="24750"/>
    <n v="19736.301369863013"/>
  </r>
  <r>
    <s v="Option"/>
    <s v="COMMDTY5-m85802"/>
    <d v="2018-02-06T00:00:00"/>
    <x v="6"/>
    <s v="S"/>
    <s v="SCOM8P 60"/>
    <n v="250"/>
    <n v="1.05"/>
    <d v="2018-06-30T00:00:00"/>
    <s v="LAWRENCE LU"/>
    <n v="-39000"/>
    <n v="26250"/>
    <n v="0"/>
    <n v="-12750"/>
    <s v="SCOM8P"/>
    <s v="SG Iron Ore"/>
    <n v="100"/>
    <n v="25000"/>
    <n v="26250"/>
    <d v="2018-03-09T00:00:00"/>
    <n v="0.30958904109589042"/>
    <n v="0"/>
    <n v="5"/>
    <n v="0.1"/>
    <n v="2625"/>
    <n v="-12750"/>
    <n v="0"/>
    <n v="8126.7123287671238"/>
  </r>
  <r>
    <s v="Option"/>
    <s v="COMMDTY5-m78932"/>
    <d v="2017-07-04T00:00:00"/>
    <x v="6"/>
    <s v="B"/>
    <s v="SCON8C 60"/>
    <n v="250"/>
    <n v="5.5"/>
    <d v="2018-07-31T00:00:00"/>
    <s v="LAWRENCE LU"/>
    <n v="257750"/>
    <n v="-137500"/>
    <n v="0"/>
    <n v="120250"/>
    <s v="SCON8C"/>
    <s v="SG Iron Ore"/>
    <n v="100"/>
    <n v="25000"/>
    <n v="137500"/>
    <d v="2018-03-09T00:00:00"/>
    <n v="0.39452054794520547"/>
    <n v="0"/>
    <n v="5"/>
    <n v="0.1"/>
    <n v="13750"/>
    <n v="120250"/>
    <n v="120250"/>
    <n v="54246.575342465752"/>
  </r>
  <r>
    <s v="Option"/>
    <s v="COMMDTY5-m78571"/>
    <d v="2017-06-20T00:00:00"/>
    <x v="6"/>
    <s v="B"/>
    <s v="SCON8C 65"/>
    <n v="200"/>
    <n v="2.6"/>
    <d v="2018-07-31T00:00:00"/>
    <s v="LAWRENCE LU"/>
    <n v="141400"/>
    <n v="-52000"/>
    <n v="0"/>
    <n v="89400"/>
    <s v="SCON8C"/>
    <s v="SG Iron Ore"/>
    <n v="100"/>
    <n v="20000"/>
    <n v="52000"/>
    <d v="2018-03-09T00:00:00"/>
    <n v="0.39452054794520547"/>
    <n v="0"/>
    <n v="5"/>
    <n v="0.1"/>
    <n v="5200"/>
    <n v="89400"/>
    <n v="89400"/>
    <n v="20515.068493150684"/>
  </r>
  <r>
    <s v="Option"/>
    <s v="COMMDTY5-m85181"/>
    <d v="2018-01-17T00:00:00"/>
    <x v="6"/>
    <s v="B"/>
    <s v="SCON8C 80"/>
    <n v="500"/>
    <n v="4"/>
    <d v="2018-07-31T00:00:00"/>
    <s v="LAWRENCE LU"/>
    <n v="90000"/>
    <n v="-200000"/>
    <n v="0"/>
    <n v="-110000"/>
    <s v="SCON8C"/>
    <s v="SG Iron Ore"/>
    <n v="100"/>
    <n v="50000"/>
    <n v="200000"/>
    <d v="2018-03-09T00:00:00"/>
    <n v="0.39452054794520547"/>
    <n v="0"/>
    <n v="5"/>
    <n v="0.1"/>
    <n v="20000"/>
    <n v="-110000"/>
    <n v="0"/>
    <n v="78904.109589041094"/>
  </r>
  <r>
    <s v="Option"/>
    <s v="COMMDTY5-m85193"/>
    <d v="2018-01-18T00:00:00"/>
    <x v="6"/>
    <s v="B"/>
    <s v="SCON8C 80"/>
    <n v="250"/>
    <n v="4"/>
    <d v="2018-07-31T00:00:00"/>
    <s v="LAWRENCE LU"/>
    <n v="45000"/>
    <n v="-100000"/>
    <n v="0"/>
    <n v="-55000"/>
    <s v="SCON8C"/>
    <s v="SG Iron Ore"/>
    <n v="100"/>
    <n v="25000"/>
    <n v="100000"/>
    <d v="2018-03-09T00:00:00"/>
    <n v="0.39452054794520547"/>
    <n v="0"/>
    <n v="5"/>
    <n v="0.1"/>
    <n v="10000"/>
    <n v="-55000"/>
    <n v="0"/>
    <n v="39452.054794520547"/>
  </r>
  <r>
    <s v="Option"/>
    <s v="COMMDTY5-m78944"/>
    <d v="2017-07-04T00:00:00"/>
    <x v="6"/>
    <s v="S"/>
    <s v="SCON8P 40"/>
    <n v="250"/>
    <n v="1.24"/>
    <d v="2018-07-31T00:00:00"/>
    <s v="LAWRENCE LU"/>
    <n v="-750"/>
    <n v="31000"/>
    <n v="0"/>
    <n v="30250"/>
    <s v="SCON8P"/>
    <s v="SG Iron Ore"/>
    <n v="100"/>
    <n v="25000"/>
    <n v="31000"/>
    <d v="2018-03-09T00:00:00"/>
    <n v="0.39452054794520547"/>
    <n v="0"/>
    <n v="5"/>
    <n v="0.1"/>
    <n v="3100"/>
    <n v="30250"/>
    <n v="30250"/>
    <n v="12230.13698630137"/>
  </r>
  <r>
    <s v="Option"/>
    <s v="COMMDTY5-m85175"/>
    <d v="2018-01-17T00:00:00"/>
    <x v="6"/>
    <s v="S"/>
    <s v="SCON8P 45"/>
    <n v="500"/>
    <n v="0.7"/>
    <d v="2018-07-31T00:00:00"/>
    <s v="LAWRENCE LU"/>
    <n v="-7000.0000000000009"/>
    <n v="35000"/>
    <n v="0"/>
    <n v="28000"/>
    <s v="SCON8P"/>
    <s v="SG Iron Ore"/>
    <n v="100"/>
    <n v="50000"/>
    <n v="35000"/>
    <d v="2018-03-09T00:00:00"/>
    <n v="0.39452054794520547"/>
    <n v="0"/>
    <n v="5"/>
    <n v="0.1"/>
    <n v="3500"/>
    <n v="28000"/>
    <n v="28000"/>
    <n v="13808.219178082192"/>
  </r>
  <r>
    <s v="Option"/>
    <s v="COMMDTY5-m85187"/>
    <d v="2018-01-18T00:00:00"/>
    <x v="6"/>
    <s v="S"/>
    <s v="SCON8P 45"/>
    <n v="250"/>
    <n v="0.8"/>
    <d v="2018-07-31T00:00:00"/>
    <s v="LAWRENCE LU"/>
    <n v="-3500.0000000000005"/>
    <n v="20000"/>
    <n v="0"/>
    <n v="16500"/>
    <s v="SCON8P"/>
    <s v="SG Iron Ore"/>
    <n v="100"/>
    <n v="25000"/>
    <n v="20000"/>
    <d v="2018-03-09T00:00:00"/>
    <n v="0.39452054794520547"/>
    <n v="0"/>
    <n v="5"/>
    <n v="0.1"/>
    <n v="2000"/>
    <n v="16500"/>
    <n v="16500"/>
    <n v="7890.4109589041091"/>
  </r>
  <r>
    <s v="Option"/>
    <s v="COMMDTY5-m85274"/>
    <d v="2018-01-24T00:00:00"/>
    <x v="6"/>
    <s v="B"/>
    <s v="SCON8P 65"/>
    <n v="250"/>
    <n v="5.0999999999999996"/>
    <d v="2018-07-31T00:00:00"/>
    <s v="LAWRENCE LU"/>
    <n v="97250"/>
    <n v="-127500"/>
    <n v="0"/>
    <n v="-30250"/>
    <s v="SCON8P"/>
    <s v="SG Iron Ore"/>
    <n v="100"/>
    <n v="25000"/>
    <n v="127499.99999999999"/>
    <d v="2018-03-09T00:00:00"/>
    <n v="0.39452054794520547"/>
    <n v="0"/>
    <n v="5"/>
    <n v="0.1"/>
    <n v="12750"/>
    <n v="-30250"/>
    <n v="0"/>
    <n v="50301.369863013693"/>
  </r>
  <r>
    <s v="Option"/>
    <s v="COMMDTY5-m78933"/>
    <d v="2017-07-04T00:00:00"/>
    <x v="6"/>
    <s v="B"/>
    <s v="SCOQ8C 60"/>
    <n v="250"/>
    <n v="5.5"/>
    <d v="2018-08-31T00:00:00"/>
    <s v="LAWRENCE LU"/>
    <n v="258250"/>
    <n v="-137500"/>
    <n v="0"/>
    <n v="120750"/>
    <s v="SCOQ8C"/>
    <s v="SG Iron Ore"/>
    <n v="100"/>
    <n v="25000"/>
    <n v="137500"/>
    <d v="2018-03-09T00:00:00"/>
    <n v="0.47945205479452052"/>
    <n v="0"/>
    <n v="5"/>
    <n v="0.1"/>
    <n v="13750"/>
    <n v="120750"/>
    <n v="120750"/>
    <n v="65924.657534246566"/>
  </r>
  <r>
    <s v="Option"/>
    <s v="COMMDTY5-m78572"/>
    <d v="2017-06-20T00:00:00"/>
    <x v="6"/>
    <s v="B"/>
    <s v="SCOQ8C 65"/>
    <n v="200"/>
    <n v="2.6"/>
    <d v="2018-08-31T00:00:00"/>
    <s v="LAWRENCE LU"/>
    <n v="145000"/>
    <n v="-52000"/>
    <n v="0"/>
    <n v="93000"/>
    <s v="SCOQ8C"/>
    <s v="SG Iron Ore"/>
    <n v="100"/>
    <n v="20000"/>
    <n v="52000"/>
    <d v="2018-03-09T00:00:00"/>
    <n v="0.47945205479452052"/>
    <n v="0"/>
    <n v="5"/>
    <n v="0.1"/>
    <n v="5200"/>
    <n v="93000"/>
    <n v="93000"/>
    <n v="24931.506849315068"/>
  </r>
  <r>
    <s v="Option"/>
    <s v="COMMDTY5-m85182"/>
    <d v="2018-01-17T00:00:00"/>
    <x v="6"/>
    <s v="B"/>
    <s v="SCOQ8C 80"/>
    <n v="500"/>
    <n v="4"/>
    <d v="2018-08-31T00:00:00"/>
    <s v="LAWRENCE LU"/>
    <n v="106500"/>
    <n v="-200000"/>
    <n v="0"/>
    <n v="-93500"/>
    <s v="SCOQ8C"/>
    <s v="SG Iron Ore"/>
    <n v="100"/>
    <n v="50000"/>
    <n v="200000"/>
    <d v="2018-03-09T00:00:00"/>
    <n v="0.47945205479452052"/>
    <n v="0"/>
    <n v="5"/>
    <n v="0.1"/>
    <n v="20000"/>
    <n v="-93500"/>
    <n v="0"/>
    <n v="95890.410958904104"/>
  </r>
  <r>
    <s v="Option"/>
    <s v="COMMDTY5-m85194"/>
    <d v="2018-01-18T00:00:00"/>
    <x v="6"/>
    <s v="B"/>
    <s v="SCOQ8C 80"/>
    <n v="250"/>
    <n v="4"/>
    <d v="2018-08-31T00:00:00"/>
    <s v="LAWRENCE LU"/>
    <n v="53250"/>
    <n v="-100000"/>
    <n v="0"/>
    <n v="-46750"/>
    <s v="SCOQ8C"/>
    <s v="SG Iron Ore"/>
    <n v="100"/>
    <n v="25000"/>
    <n v="100000"/>
    <d v="2018-03-09T00:00:00"/>
    <n v="0.47945205479452052"/>
    <n v="0"/>
    <n v="5"/>
    <n v="0.1"/>
    <n v="10000"/>
    <n v="-46750"/>
    <n v="0"/>
    <n v="47945.205479452052"/>
  </r>
  <r>
    <s v="Option"/>
    <s v="COMMDTY5-m78945"/>
    <d v="2017-07-04T00:00:00"/>
    <x v="6"/>
    <s v="S"/>
    <s v="SCOQ8P 40"/>
    <n v="250"/>
    <n v="1.24"/>
    <d v="2018-08-31T00:00:00"/>
    <s v="LAWRENCE LU"/>
    <n v="-1750.0000000000002"/>
    <n v="31000"/>
    <n v="0"/>
    <n v="29250"/>
    <s v="SCOQ8P"/>
    <s v="SG Iron Ore"/>
    <n v="100"/>
    <n v="25000"/>
    <n v="31000"/>
    <d v="2018-03-09T00:00:00"/>
    <n v="0.47945205479452052"/>
    <n v="0"/>
    <n v="5"/>
    <n v="0.1"/>
    <n v="3100"/>
    <n v="29250"/>
    <n v="29250"/>
    <n v="14863.013698630137"/>
  </r>
  <r>
    <s v="Option"/>
    <s v="COMMDTY5-m85176"/>
    <d v="2018-01-17T00:00:00"/>
    <x v="6"/>
    <s v="S"/>
    <s v="SCOQ8P 45"/>
    <n v="500"/>
    <n v="0.7"/>
    <d v="2018-08-31T00:00:00"/>
    <s v="LAWRENCE LU"/>
    <n v="-13000"/>
    <n v="35000"/>
    <n v="0"/>
    <n v="22000"/>
    <s v="SCOQ8P"/>
    <s v="SG Iron Ore"/>
    <n v="100"/>
    <n v="50000"/>
    <n v="35000"/>
    <d v="2018-03-09T00:00:00"/>
    <n v="0.47945205479452052"/>
    <n v="0"/>
    <n v="5"/>
    <n v="0.1"/>
    <n v="3500"/>
    <n v="22000"/>
    <n v="22000"/>
    <n v="16780.821917808218"/>
  </r>
  <r>
    <s v="Option"/>
    <s v="COMMDTY5-m85188"/>
    <d v="2018-01-18T00:00:00"/>
    <x v="6"/>
    <s v="S"/>
    <s v="SCOQ8P 45"/>
    <n v="250"/>
    <n v="0.8"/>
    <d v="2018-08-31T00:00:00"/>
    <s v="LAWRENCE LU"/>
    <n v="-6500"/>
    <n v="20000"/>
    <n v="0"/>
    <n v="13500"/>
    <s v="SCOQ8P"/>
    <s v="SG Iron Ore"/>
    <n v="100"/>
    <n v="25000"/>
    <n v="20000"/>
    <d v="2018-03-09T00:00:00"/>
    <n v="0.47945205479452052"/>
    <n v="0"/>
    <n v="5"/>
    <n v="0.1"/>
    <n v="2000"/>
    <n v="13500"/>
    <n v="13500"/>
    <n v="9589.0410958904104"/>
  </r>
  <r>
    <s v="Option"/>
    <s v="COMMDTY5-m85275"/>
    <d v="2018-01-24T00:00:00"/>
    <x v="6"/>
    <s v="B"/>
    <s v="SCOQ8P 65"/>
    <n v="250"/>
    <n v="5.0999999999999996"/>
    <d v="2018-08-31T00:00:00"/>
    <s v="LAWRENCE LU"/>
    <n v="115500"/>
    <n v="-127500"/>
    <n v="0"/>
    <n v="-12000"/>
    <s v="SCOQ8P"/>
    <s v="SG Iron Ore"/>
    <n v="100"/>
    <n v="25000"/>
    <n v="127499.99999999999"/>
    <d v="2018-03-09T00:00:00"/>
    <n v="0.47945205479452052"/>
    <n v="0"/>
    <n v="5"/>
    <n v="0.1"/>
    <n v="12750"/>
    <n v="-12000"/>
    <n v="0"/>
    <n v="61130.136986301361"/>
  </r>
  <r>
    <s v="Option"/>
    <s v="COMMDTY5-m78934"/>
    <d v="2017-07-04T00:00:00"/>
    <x v="6"/>
    <s v="B"/>
    <s v="SCOU8C 60"/>
    <n v="250"/>
    <n v="5.5"/>
    <d v="2018-09-30T00:00:00"/>
    <s v="LAWRENCE LU"/>
    <n v="260750"/>
    <n v="-137500"/>
    <n v="0"/>
    <n v="123250"/>
    <s v="SCOU8C"/>
    <s v="SG Iron Ore"/>
    <n v="100"/>
    <n v="25000"/>
    <n v="137500"/>
    <d v="2018-03-09T00:00:00"/>
    <n v="0.56164383561643838"/>
    <n v="0"/>
    <n v="5"/>
    <n v="0.1"/>
    <n v="13750"/>
    <n v="123250"/>
    <n v="123250"/>
    <n v="77226.027397260274"/>
  </r>
  <r>
    <s v="Option"/>
    <s v="COMMDTY5-m78573"/>
    <d v="2017-06-20T00:00:00"/>
    <x v="6"/>
    <s v="B"/>
    <s v="SCOU8C 65"/>
    <n v="200"/>
    <n v="2.6"/>
    <d v="2018-09-30T00:00:00"/>
    <s v="LAWRENCE LU"/>
    <n v="149800"/>
    <n v="-52000"/>
    <n v="0"/>
    <n v="97800"/>
    <s v="SCOU8C"/>
    <s v="SG Iron Ore"/>
    <n v="100"/>
    <n v="20000"/>
    <n v="52000"/>
    <d v="2018-03-09T00:00:00"/>
    <n v="0.56164383561643838"/>
    <n v="0"/>
    <n v="5"/>
    <n v="0.1"/>
    <n v="5200"/>
    <n v="97800"/>
    <n v="97800"/>
    <n v="29205.479452054795"/>
  </r>
  <r>
    <s v="Option"/>
    <s v="COMMDTY5-m85183"/>
    <d v="2018-01-17T00:00:00"/>
    <x v="6"/>
    <s v="B"/>
    <s v="SCOU8C 80"/>
    <n v="500"/>
    <n v="4"/>
    <d v="2018-09-30T00:00:00"/>
    <s v="LAWRENCE LU"/>
    <n v="122500.00000000001"/>
    <n v="-200000"/>
    <n v="0"/>
    <n v="-77499.999999999985"/>
    <s v="SCOU8C"/>
    <s v="SG Iron Ore"/>
    <n v="100"/>
    <n v="50000"/>
    <n v="200000"/>
    <d v="2018-03-09T00:00:00"/>
    <n v="0.56164383561643838"/>
    <n v="0"/>
    <n v="5"/>
    <n v="0.1"/>
    <n v="20000"/>
    <n v="-77499.999999999985"/>
    <n v="0"/>
    <n v="112328.76712328767"/>
  </r>
  <r>
    <s v="Option"/>
    <s v="COMMDTY5-m85195"/>
    <d v="2018-01-18T00:00:00"/>
    <x v="6"/>
    <s v="B"/>
    <s v="SCOU8C 80"/>
    <n v="250"/>
    <n v="4"/>
    <d v="2018-09-30T00:00:00"/>
    <s v="LAWRENCE LU"/>
    <n v="61250.000000000007"/>
    <n v="-100000"/>
    <n v="0"/>
    <n v="-38749.999999999993"/>
    <s v="SCOU8C"/>
    <s v="SG Iron Ore"/>
    <n v="100"/>
    <n v="25000"/>
    <n v="100000"/>
    <d v="2018-03-09T00:00:00"/>
    <n v="0.56164383561643838"/>
    <n v="0"/>
    <n v="5"/>
    <n v="0.1"/>
    <n v="10000"/>
    <n v="-38749.999999999993"/>
    <n v="0"/>
    <n v="56164.383561643837"/>
  </r>
  <r>
    <s v="Option"/>
    <s v="COMMDTY5-m78946"/>
    <d v="2017-07-04T00:00:00"/>
    <x v="6"/>
    <s v="S"/>
    <s v="SCOU8P 40"/>
    <n v="250"/>
    <n v="1.24"/>
    <d v="2018-09-30T00:00:00"/>
    <s v="LAWRENCE LU"/>
    <n v="-3500.0000000000005"/>
    <n v="31000"/>
    <n v="0"/>
    <n v="27500"/>
    <s v="SCOU8P"/>
    <s v="SG Iron Ore"/>
    <n v="100"/>
    <n v="25000"/>
    <n v="31000"/>
    <d v="2018-03-09T00:00:00"/>
    <n v="0.56164383561643838"/>
    <n v="0"/>
    <n v="5"/>
    <n v="0.1"/>
    <n v="3100"/>
    <n v="27500"/>
    <n v="27500"/>
    <n v="17410.95890410959"/>
  </r>
  <r>
    <s v="Option"/>
    <s v="COMMDTY5-m85177"/>
    <d v="2018-01-17T00:00:00"/>
    <x v="6"/>
    <s v="S"/>
    <s v="SCOU8P 45"/>
    <n v="500"/>
    <n v="0.7"/>
    <d v="2018-09-30T00:00:00"/>
    <s v="LAWRENCE LU"/>
    <n v="-21500"/>
    <n v="35000"/>
    <n v="0"/>
    <n v="13500"/>
    <s v="SCOU8P"/>
    <s v="SG Iron Ore"/>
    <n v="100"/>
    <n v="50000"/>
    <n v="35000"/>
    <d v="2018-03-09T00:00:00"/>
    <n v="0.56164383561643838"/>
    <n v="0"/>
    <n v="5"/>
    <n v="0.1"/>
    <n v="3500"/>
    <n v="13500"/>
    <n v="13500"/>
    <n v="19657.534246575342"/>
  </r>
  <r>
    <s v="Option"/>
    <s v="COMMDTY5-m85189"/>
    <d v="2018-01-18T00:00:00"/>
    <x v="6"/>
    <s v="S"/>
    <s v="SCOU8P 45"/>
    <n v="250"/>
    <n v="0.8"/>
    <d v="2018-09-30T00:00:00"/>
    <s v="LAWRENCE LU"/>
    <n v="-10750"/>
    <n v="20000"/>
    <n v="0"/>
    <n v="9250"/>
    <s v="SCOU8P"/>
    <s v="SG Iron Ore"/>
    <n v="100"/>
    <n v="25000"/>
    <n v="20000"/>
    <d v="2018-03-09T00:00:00"/>
    <n v="0.56164383561643838"/>
    <n v="0"/>
    <n v="5"/>
    <n v="0.1"/>
    <n v="2000"/>
    <n v="9250"/>
    <n v="9250"/>
    <n v="11232.876712328767"/>
  </r>
  <r>
    <s v="Option"/>
    <s v="COMMDTY5-m85276"/>
    <d v="2018-01-24T00:00:00"/>
    <x v="6"/>
    <s v="B"/>
    <s v="SCOU8P 65"/>
    <n v="250"/>
    <n v="5.0999999999999996"/>
    <d v="2018-09-30T00:00:00"/>
    <s v="LAWRENCE LU"/>
    <n v="134000"/>
    <n v="-127500"/>
    <n v="0"/>
    <n v="6500"/>
    <s v="SCOU8P"/>
    <s v="SG Iron Ore"/>
    <n v="100"/>
    <n v="25000"/>
    <n v="127499.99999999999"/>
    <d v="2018-03-09T00:00:00"/>
    <n v="0.56164383561643838"/>
    <n v="0"/>
    <n v="5"/>
    <n v="0.1"/>
    <n v="12750"/>
    <n v="6500"/>
    <n v="6500"/>
    <n v="71609.589041095882"/>
  </r>
  <r>
    <s v="Option"/>
    <s v="COMMDTY5-m78935"/>
    <d v="2017-07-04T00:00:00"/>
    <x v="6"/>
    <s v="B"/>
    <s v="SCOV8C 60"/>
    <n v="250"/>
    <n v="5.5"/>
    <d v="2018-10-31T00:00:00"/>
    <s v="LAWRENCE LU"/>
    <n v="255750"/>
    <n v="-137500"/>
    <n v="0"/>
    <n v="118250"/>
    <s v="SCOV8C"/>
    <s v="SG Iron Ore"/>
    <n v="100"/>
    <n v="25000"/>
    <n v="137500"/>
    <d v="2018-03-09T00:00:00"/>
    <n v="0.64657534246575343"/>
    <n v="0"/>
    <n v="5"/>
    <n v="0.1"/>
    <n v="13750"/>
    <n v="118250"/>
    <n v="118250"/>
    <n v="88904.109589041094"/>
  </r>
  <r>
    <s v="Option"/>
    <s v="COMMDTY5-m78574"/>
    <d v="2017-06-20T00:00:00"/>
    <x v="6"/>
    <s v="B"/>
    <s v="SCOV8C 65"/>
    <n v="200"/>
    <n v="2.6"/>
    <d v="2018-10-31T00:00:00"/>
    <s v="LAWRENCE LU"/>
    <n v="148200"/>
    <n v="-52000"/>
    <n v="0"/>
    <n v="96200"/>
    <s v="SCOV8C"/>
    <s v="SG Iron Ore"/>
    <n v="100"/>
    <n v="20000"/>
    <n v="52000"/>
    <d v="2018-03-09T00:00:00"/>
    <n v="0.64657534246575343"/>
    <n v="0"/>
    <n v="5"/>
    <n v="0.1"/>
    <n v="5200"/>
    <n v="96200"/>
    <n v="96200"/>
    <n v="33621.917808219179"/>
  </r>
  <r>
    <s v="Option"/>
    <s v="COMMDTY5-m85184"/>
    <d v="2018-01-17T00:00:00"/>
    <x v="6"/>
    <s v="B"/>
    <s v="SCOV8C 80"/>
    <n v="500"/>
    <n v="4"/>
    <d v="2018-10-31T00:00:00"/>
    <s v="LAWRENCE LU"/>
    <n v="128000"/>
    <n v="-200000"/>
    <n v="0"/>
    <n v="-72000"/>
    <s v="SCOV8C"/>
    <s v="SG Iron Ore"/>
    <n v="100"/>
    <n v="50000"/>
    <n v="200000"/>
    <d v="2018-03-09T00:00:00"/>
    <n v="0.64657534246575343"/>
    <n v="0"/>
    <n v="5"/>
    <n v="0.1"/>
    <n v="20000"/>
    <n v="-72000"/>
    <n v="0"/>
    <n v="129315.06849315068"/>
  </r>
  <r>
    <s v="Option"/>
    <s v="COMMDTY5-m85196"/>
    <d v="2018-01-18T00:00:00"/>
    <x v="6"/>
    <s v="B"/>
    <s v="SCOV8C 80"/>
    <n v="250"/>
    <n v="4"/>
    <d v="2018-10-31T00:00:00"/>
    <s v="LAWRENCE LU"/>
    <n v="64000"/>
    <n v="-100000"/>
    <n v="0"/>
    <n v="-36000"/>
    <s v="SCOV8C"/>
    <s v="SG Iron Ore"/>
    <n v="100"/>
    <n v="25000"/>
    <n v="100000"/>
    <d v="2018-03-09T00:00:00"/>
    <n v="0.64657534246575343"/>
    <n v="0"/>
    <n v="5"/>
    <n v="0.1"/>
    <n v="10000"/>
    <n v="-36000"/>
    <n v="0"/>
    <n v="64657.534246575342"/>
  </r>
  <r>
    <s v="Option"/>
    <s v="COMMDTY5-m78947"/>
    <d v="2017-07-04T00:00:00"/>
    <x v="6"/>
    <s v="S"/>
    <s v="SCOV8P 40"/>
    <n v="250"/>
    <n v="1.24"/>
    <d v="2018-10-31T00:00:00"/>
    <s v="LAWRENCE LU"/>
    <n v="-5000"/>
    <n v="31000"/>
    <n v="0"/>
    <n v="26000"/>
    <s v="SCOV8P"/>
    <s v="SG Iron Ore"/>
    <n v="100"/>
    <n v="25000"/>
    <n v="31000"/>
    <d v="2018-03-09T00:00:00"/>
    <n v="0.64657534246575343"/>
    <n v="0"/>
    <n v="5"/>
    <n v="0.1"/>
    <n v="3100"/>
    <n v="26000"/>
    <n v="26000"/>
    <n v="20043.835616438355"/>
  </r>
  <r>
    <s v="Option"/>
    <s v="COMMDTY5-m85178"/>
    <d v="2018-01-17T00:00:00"/>
    <x v="6"/>
    <s v="S"/>
    <s v="SCOV8P 45"/>
    <n v="500"/>
    <n v="0.7"/>
    <d v="2018-10-31T00:00:00"/>
    <s v="LAWRENCE LU"/>
    <n v="-28499.999999999996"/>
    <n v="35000"/>
    <n v="0"/>
    <n v="6500.0000000000036"/>
    <s v="SCOV8P"/>
    <s v="SG Iron Ore"/>
    <n v="100"/>
    <n v="50000"/>
    <n v="35000"/>
    <d v="2018-03-09T00:00:00"/>
    <n v="0.64657534246575343"/>
    <n v="0"/>
    <n v="5"/>
    <n v="0.1"/>
    <n v="3500"/>
    <n v="6500.0000000000036"/>
    <n v="6500.0000000000036"/>
    <n v="22630.136986301372"/>
  </r>
  <r>
    <s v="Option"/>
    <s v="COMMDTY5-m85190"/>
    <d v="2018-01-18T00:00:00"/>
    <x v="6"/>
    <s v="S"/>
    <s v="SCOV8P 45"/>
    <n v="250"/>
    <n v="0.8"/>
    <d v="2018-10-31T00:00:00"/>
    <s v="LAWRENCE LU"/>
    <n v="-14249.999999999998"/>
    <n v="20000"/>
    <n v="0"/>
    <n v="5750.0000000000018"/>
    <s v="SCOV8P"/>
    <s v="SG Iron Ore"/>
    <n v="100"/>
    <n v="25000"/>
    <n v="20000"/>
    <d v="2018-03-09T00:00:00"/>
    <n v="0.64657534246575343"/>
    <n v="0"/>
    <n v="5"/>
    <n v="0.1"/>
    <n v="2000"/>
    <n v="5750.0000000000018"/>
    <n v="5750.0000000000018"/>
    <n v="12931.506849315068"/>
  </r>
  <r>
    <s v="Option"/>
    <s v="COMMDTY5-m85277"/>
    <d v="2018-01-24T00:00:00"/>
    <x v="6"/>
    <s v="B"/>
    <s v="SCOV8P 65"/>
    <n v="250"/>
    <n v="5.0999999999999996"/>
    <d v="2018-10-31T00:00:00"/>
    <s v="LAWRENCE LU"/>
    <n v="148500"/>
    <n v="-127500"/>
    <n v="0"/>
    <n v="21000"/>
    <s v="SCOV8P"/>
    <s v="SG Iron Ore"/>
    <n v="100"/>
    <n v="25000"/>
    <n v="127499.99999999999"/>
    <d v="2018-03-09T00:00:00"/>
    <n v="0.64657534246575343"/>
    <n v="0"/>
    <n v="5"/>
    <n v="0.1"/>
    <n v="12750"/>
    <n v="21000"/>
    <n v="21000"/>
    <n v="82438.356164383556"/>
  </r>
  <r>
    <s v="Option"/>
    <s v="COMMDTY5-m78936"/>
    <d v="2017-07-04T00:00:00"/>
    <x v="6"/>
    <s v="B"/>
    <s v="SCOX8C 60"/>
    <n v="250"/>
    <n v="5.5"/>
    <d v="2018-11-30T00:00:00"/>
    <s v="LAWRENCE LU"/>
    <n v="252750"/>
    <n v="-137500"/>
    <n v="0"/>
    <n v="115250"/>
    <s v="SCOX8C"/>
    <s v="SG Iron Ore"/>
    <n v="100"/>
    <n v="25000"/>
    <n v="137500"/>
    <d v="2018-03-09T00:00:00"/>
    <n v="0.72876712328767124"/>
    <n v="0"/>
    <n v="5"/>
    <n v="0.1"/>
    <n v="13750"/>
    <n v="115250"/>
    <n v="115250"/>
    <n v="100205.4794520548"/>
  </r>
  <r>
    <s v="Option"/>
    <s v="COMMDTY5-m78575"/>
    <d v="2017-06-20T00:00:00"/>
    <x v="6"/>
    <s v="B"/>
    <s v="SCOX8C 65"/>
    <n v="200"/>
    <n v="2.6"/>
    <d v="2018-11-30T00:00:00"/>
    <s v="LAWRENCE LU"/>
    <n v="148400"/>
    <n v="-52000"/>
    <n v="0"/>
    <n v="96400"/>
    <s v="SCOX8C"/>
    <s v="SG Iron Ore"/>
    <n v="100"/>
    <n v="20000"/>
    <n v="52000"/>
    <d v="2018-03-09T00:00:00"/>
    <n v="0.72876712328767124"/>
    <n v="0"/>
    <n v="5"/>
    <n v="0.1"/>
    <n v="5200"/>
    <n v="96400"/>
    <n v="96400"/>
    <n v="37895.890410958906"/>
  </r>
  <r>
    <s v="Option"/>
    <s v="COMMDTY5-m85185"/>
    <d v="2018-01-17T00:00:00"/>
    <x v="6"/>
    <s v="B"/>
    <s v="SCOX8C 80"/>
    <n v="500"/>
    <n v="4"/>
    <d v="2018-11-30T00:00:00"/>
    <s v="LAWRENCE LU"/>
    <n v="136500"/>
    <n v="-200000"/>
    <n v="0"/>
    <n v="-63500"/>
    <s v="SCOX8C"/>
    <s v="SG Iron Ore"/>
    <n v="100"/>
    <n v="50000"/>
    <n v="200000"/>
    <d v="2018-03-09T00:00:00"/>
    <n v="0.72876712328767124"/>
    <n v="0"/>
    <n v="5"/>
    <n v="0.1"/>
    <n v="20000"/>
    <n v="-63500"/>
    <n v="0"/>
    <n v="145753.42465753425"/>
  </r>
  <r>
    <s v="Option"/>
    <s v="COMMDTY5-m85197"/>
    <d v="2018-01-18T00:00:00"/>
    <x v="6"/>
    <s v="B"/>
    <s v="SCOX8C 80"/>
    <n v="250"/>
    <n v="4"/>
    <d v="2018-11-30T00:00:00"/>
    <s v="LAWRENCE LU"/>
    <n v="68250"/>
    <n v="-100000"/>
    <n v="0"/>
    <n v="-31750"/>
    <s v="SCOX8C"/>
    <s v="SG Iron Ore"/>
    <n v="100"/>
    <n v="25000"/>
    <n v="100000"/>
    <d v="2018-03-09T00:00:00"/>
    <n v="0.72876712328767124"/>
    <n v="0"/>
    <n v="5"/>
    <n v="0.1"/>
    <n v="10000"/>
    <n v="-31750"/>
    <n v="0"/>
    <n v="72876.712328767127"/>
  </r>
  <r>
    <s v="Option"/>
    <s v="COMMDTY5-m78948"/>
    <d v="2017-07-04T00:00:00"/>
    <x v="6"/>
    <s v="S"/>
    <s v="SCOX8P 40"/>
    <n v="250"/>
    <n v="1.24"/>
    <d v="2018-11-30T00:00:00"/>
    <s v="LAWRENCE LU"/>
    <n v="-7750"/>
    <n v="31000"/>
    <n v="0"/>
    <n v="23250"/>
    <s v="SCOX8P"/>
    <s v="SG Iron Ore"/>
    <n v="100"/>
    <n v="25000"/>
    <n v="31000"/>
    <d v="2018-03-09T00:00:00"/>
    <n v="0.72876712328767124"/>
    <n v="0"/>
    <n v="5"/>
    <n v="0.1"/>
    <n v="3100"/>
    <n v="23250"/>
    <n v="23250"/>
    <n v="22591.780821917808"/>
  </r>
  <r>
    <s v="Option"/>
    <s v="COMMDTY5-m85179"/>
    <d v="2018-01-17T00:00:00"/>
    <x v="6"/>
    <s v="S"/>
    <s v="SCOX8P 45"/>
    <n v="500"/>
    <n v="0.7"/>
    <d v="2018-11-30T00:00:00"/>
    <s v="LAWRENCE LU"/>
    <n v="-39500"/>
    <n v="35000"/>
    <n v="0"/>
    <n v="-4500"/>
    <s v="SCOX8P"/>
    <s v="SG Iron Ore"/>
    <n v="100"/>
    <n v="50000"/>
    <n v="35000"/>
    <d v="2018-03-09T00:00:00"/>
    <n v="0.72876712328767124"/>
    <n v="0"/>
    <n v="5"/>
    <n v="0.1"/>
    <n v="3500"/>
    <n v="-4500"/>
    <n v="0"/>
    <n v="25506.849315068492"/>
  </r>
  <r>
    <s v="Option"/>
    <s v="COMMDTY5-m85191"/>
    <d v="2018-01-18T00:00:00"/>
    <x v="6"/>
    <s v="S"/>
    <s v="SCOX8P 45"/>
    <n v="250"/>
    <n v="0.8"/>
    <d v="2018-11-30T00:00:00"/>
    <s v="LAWRENCE LU"/>
    <n v="-19750"/>
    <n v="20000"/>
    <n v="0"/>
    <n v="250"/>
    <s v="SCOX8P"/>
    <s v="SG Iron Ore"/>
    <n v="100"/>
    <n v="25000"/>
    <n v="20000"/>
    <d v="2018-03-09T00:00:00"/>
    <n v="0.72876712328767124"/>
    <n v="0"/>
    <n v="5"/>
    <n v="0.1"/>
    <n v="2000"/>
    <n v="250"/>
    <n v="250"/>
    <n v="14575.342465753425"/>
  </r>
  <r>
    <s v="Option"/>
    <s v="COMMDTY5-m85278"/>
    <d v="2018-01-24T00:00:00"/>
    <x v="6"/>
    <s v="B"/>
    <s v="SCOX8P 65"/>
    <n v="250"/>
    <n v="5.0999999999999996"/>
    <d v="2018-11-30T00:00:00"/>
    <s v="LAWRENCE LU"/>
    <n v="165750"/>
    <n v="-127500"/>
    <n v="0"/>
    <n v="38250"/>
    <s v="SCOX8P"/>
    <s v="SG Iron Ore"/>
    <n v="100"/>
    <n v="25000"/>
    <n v="127499.99999999999"/>
    <d v="2018-03-09T00:00:00"/>
    <n v="0.72876712328767124"/>
    <n v="0"/>
    <n v="5"/>
    <n v="0.1"/>
    <n v="12750"/>
    <n v="38250"/>
    <n v="38250"/>
    <n v="92917.80821917807"/>
  </r>
  <r>
    <s v="Option"/>
    <s v="COMMDTY5-m78937"/>
    <d v="2017-07-04T00:00:00"/>
    <x v="6"/>
    <s v="B"/>
    <s v="SCOZ8C 60"/>
    <n v="250"/>
    <n v="5.5"/>
    <d v="2018-12-29T00:00:00"/>
    <s v="LAWRENCE LU"/>
    <n v="248250"/>
    <n v="-137500"/>
    <n v="0"/>
    <n v="110750"/>
    <s v="SCOZ8C"/>
    <s v="SG Iron Ore"/>
    <n v="100"/>
    <n v="25000"/>
    <n v="137500"/>
    <d v="2018-03-09T00:00:00"/>
    <n v="0.80821917808219179"/>
    <n v="0"/>
    <n v="5"/>
    <n v="0.1"/>
    <n v="13750"/>
    <n v="110750"/>
    <n v="110750"/>
    <n v="111130.13698630137"/>
  </r>
  <r>
    <s v="Option"/>
    <s v="COMMDTY5-m78576"/>
    <d v="2017-06-20T00:00:00"/>
    <x v="6"/>
    <s v="B"/>
    <s v="SCOZ8C 65"/>
    <n v="200"/>
    <n v="2.6"/>
    <d v="2018-12-29T00:00:00"/>
    <s v="LAWRENCE LU"/>
    <n v="147400"/>
    <n v="-52000"/>
    <n v="0"/>
    <n v="95400"/>
    <s v="SCOZ8C"/>
    <s v="SG Iron Ore"/>
    <n v="100"/>
    <n v="20000"/>
    <n v="52000"/>
    <d v="2018-03-09T00:00:00"/>
    <n v="0.80821917808219179"/>
    <n v="0"/>
    <n v="5"/>
    <n v="0.1"/>
    <n v="5200"/>
    <n v="95400"/>
    <n v="95400"/>
    <n v="42027.397260273974"/>
  </r>
  <r>
    <s v="Option"/>
    <s v="COMMDTY5-m85186"/>
    <d v="2018-01-17T00:00:00"/>
    <x v="6"/>
    <s v="B"/>
    <s v="SCOZ8C 80"/>
    <n v="500"/>
    <n v="4"/>
    <d v="2018-12-29T00:00:00"/>
    <s v="LAWRENCE LU"/>
    <n v="143000"/>
    <n v="-200000"/>
    <n v="0"/>
    <n v="-57000"/>
    <s v="SCOZ8C"/>
    <s v="SG Iron Ore"/>
    <n v="100"/>
    <n v="50000"/>
    <n v="200000"/>
    <d v="2018-03-09T00:00:00"/>
    <n v="0.80821917808219179"/>
    <n v="0"/>
    <n v="5"/>
    <n v="0.1"/>
    <n v="20000"/>
    <n v="-57000"/>
    <n v="0"/>
    <n v="161643.83561643836"/>
  </r>
  <r>
    <s v="Option"/>
    <s v="COMMDTY5-m85198"/>
    <d v="2018-01-18T00:00:00"/>
    <x v="6"/>
    <s v="B"/>
    <s v="SCOZ8C 80"/>
    <n v="250"/>
    <n v="4"/>
    <d v="2018-12-29T00:00:00"/>
    <s v="LAWRENCE LU"/>
    <n v="71500"/>
    <n v="-100000"/>
    <n v="0"/>
    <n v="-28500"/>
    <s v="SCOZ8C"/>
    <s v="SG Iron Ore"/>
    <n v="100"/>
    <n v="25000"/>
    <n v="100000"/>
    <d v="2018-03-09T00:00:00"/>
    <n v="0.80821917808219179"/>
    <n v="0"/>
    <n v="5"/>
    <n v="0.1"/>
    <n v="10000"/>
    <n v="-28500"/>
    <n v="0"/>
    <n v="80821.917808219179"/>
  </r>
  <r>
    <s v="Option"/>
    <s v="COMMDTY5-m78949"/>
    <d v="2017-07-04T00:00:00"/>
    <x v="6"/>
    <s v="S"/>
    <s v="SCOZ8P 40"/>
    <n v="250"/>
    <n v="1.24"/>
    <d v="2018-12-29T00:00:00"/>
    <s v="LAWRENCE LU"/>
    <n v="-9750"/>
    <n v="31000"/>
    <n v="0"/>
    <n v="21250"/>
    <s v="SCOZ8P"/>
    <s v="SG Iron Ore"/>
    <n v="100"/>
    <n v="25000"/>
    <n v="31000"/>
    <d v="2018-03-09T00:00:00"/>
    <n v="0.80821917808219179"/>
    <n v="0"/>
    <n v="5"/>
    <n v="0.1"/>
    <n v="3100"/>
    <n v="21250"/>
    <n v="21250"/>
    <n v="25054.794520547945"/>
  </r>
  <r>
    <s v="Option"/>
    <s v="COMMDTY5-m85180"/>
    <d v="2018-01-17T00:00:00"/>
    <x v="6"/>
    <s v="S"/>
    <s v="SCOZ8P 45"/>
    <n v="500"/>
    <n v="0.7"/>
    <d v="2018-12-29T00:00:00"/>
    <s v="LAWRENCE LU"/>
    <n v="-47500"/>
    <n v="35000"/>
    <n v="0"/>
    <n v="-12500"/>
    <s v="SCOZ8P"/>
    <s v="SG Iron Ore"/>
    <n v="100"/>
    <n v="50000"/>
    <n v="35000"/>
    <d v="2018-03-09T00:00:00"/>
    <n v="0.80821917808219179"/>
    <n v="0"/>
    <n v="5"/>
    <n v="0.1"/>
    <n v="3500"/>
    <n v="-12500"/>
    <n v="0"/>
    <n v="28287.671232876713"/>
  </r>
  <r>
    <s v="Option"/>
    <s v="COMMDTY5-m85192"/>
    <d v="2018-01-18T00:00:00"/>
    <x v="6"/>
    <s v="S"/>
    <s v="SCOZ8P 45"/>
    <n v="250"/>
    <n v="0.8"/>
    <d v="2018-12-29T00:00:00"/>
    <s v="LAWRENCE LU"/>
    <n v="-23750"/>
    <n v="20000"/>
    <n v="0"/>
    <n v="-3750"/>
    <s v="SCOZ8P"/>
    <s v="SG Iron Ore"/>
    <n v="100"/>
    <n v="25000"/>
    <n v="20000"/>
    <d v="2018-03-09T00:00:00"/>
    <n v="0.80821917808219179"/>
    <n v="0"/>
    <n v="5"/>
    <n v="0.1"/>
    <n v="2000"/>
    <n v="-3750"/>
    <n v="0"/>
    <n v="16164.383561643835"/>
  </r>
  <r>
    <s v="Option"/>
    <s v="COMMDTY5-m85279"/>
    <d v="2018-01-24T00:00:00"/>
    <x v="6"/>
    <s v="B"/>
    <s v="SCOZ8P 65"/>
    <n v="250"/>
    <n v="5.0999999999999996"/>
    <d v="2018-12-29T00:00:00"/>
    <s v="LAWRENCE LU"/>
    <n v="181250"/>
    <n v="-127500"/>
    <n v="0"/>
    <n v="53750"/>
    <s v="SCOZ8P"/>
    <s v="SG Iron Ore"/>
    <n v="100"/>
    <n v="25000"/>
    <n v="127499.99999999999"/>
    <d v="2018-03-09T00:00:00"/>
    <n v="0.80821917808219179"/>
    <n v="0"/>
    <n v="5"/>
    <n v="0.1"/>
    <n v="12750"/>
    <n v="53750"/>
    <n v="53750"/>
    <n v="103047.94520547944"/>
  </r>
  <r>
    <s v="Option"/>
    <s v="COMMDTY5-m86007"/>
    <d v="2018-02-14T00:00:00"/>
    <x v="6"/>
    <s v="S"/>
    <s v="SCOH8P 70"/>
    <n v="500"/>
    <n v="0.6"/>
    <d v="2018-03-31T00:00:00"/>
    <s v="LAWRENCE LU"/>
    <n v="-8500"/>
    <n v="30000"/>
    <n v="0"/>
    <n v="21500"/>
    <s v="SCOH8P"/>
    <s v="SG Iron Ore"/>
    <n v="100"/>
    <n v="50000"/>
    <n v="30000"/>
    <d v="2018-03-09T00:00:00"/>
    <n v="6.0273972602739728E-2"/>
    <n v="0"/>
    <n v="5"/>
    <n v="0.1"/>
    <n v="3000"/>
    <n v="21500"/>
    <n v="21500"/>
    <n v="1808.2191780821918"/>
  </r>
  <r>
    <s v="Option"/>
    <s v="COMMDTY5-m86219"/>
    <d v="2018-02-14T00:00:00"/>
    <x v="6"/>
    <s v="B"/>
    <s v="SCOJ8C 80"/>
    <n v="500"/>
    <n v="2.85"/>
    <d v="2018-04-30T00:00:00"/>
    <s v="LAWRENCE LU"/>
    <n v="20500"/>
    <n v="-142500"/>
    <n v="0"/>
    <n v="-122000"/>
    <s v="SCOJ8C"/>
    <s v="SG Iron Ore"/>
    <n v="100"/>
    <n v="50000"/>
    <n v="142500"/>
    <d v="2018-03-09T00:00:00"/>
    <n v="0.14246575342465753"/>
    <n v="0"/>
    <n v="5"/>
    <n v="0.1"/>
    <n v="14250"/>
    <n v="-122000"/>
    <n v="0"/>
    <n v="20301.369863013697"/>
  </r>
  <r>
    <s v="Option"/>
    <s v="COMMDTY5-m86220"/>
    <d v="2018-02-14T00:00:00"/>
    <x v="6"/>
    <s v="B"/>
    <s v="SCOK8C 80"/>
    <n v="500"/>
    <n v="2.85"/>
    <d v="2018-05-31T00:00:00"/>
    <s v="LAWRENCE LU"/>
    <n v="48000"/>
    <n v="-142500"/>
    <n v="0"/>
    <n v="-94500"/>
    <s v="SCOK8C"/>
    <s v="SG Iron Ore"/>
    <n v="100"/>
    <n v="50000"/>
    <n v="142500"/>
    <d v="2018-03-09T00:00:00"/>
    <n v="0.22739726027397261"/>
    <n v="0"/>
    <n v="5"/>
    <n v="0.1"/>
    <n v="14250"/>
    <n v="-94500"/>
    <n v="0"/>
    <n v="32404.109589041098"/>
  </r>
  <r>
    <s v="Option"/>
    <s v="COMMDTY5-m86221"/>
    <d v="2018-02-14T00:00:00"/>
    <x v="6"/>
    <s v="B"/>
    <s v="SCOM8C 80"/>
    <n v="500"/>
    <n v="2.85"/>
    <d v="2018-06-30T00:00:00"/>
    <s v="LAWRENCE LU"/>
    <n v="71000"/>
    <n v="-142500"/>
    <n v="0"/>
    <n v="-71500"/>
    <s v="SCOM8C"/>
    <s v="SG Iron Ore"/>
    <n v="100"/>
    <n v="50000"/>
    <n v="142500"/>
    <d v="2018-03-09T00:00:00"/>
    <n v="0.30958904109589042"/>
    <n v="0"/>
    <n v="5"/>
    <n v="0.1"/>
    <n v="14250"/>
    <n v="-71500"/>
    <n v="0"/>
    <n v="44116.438356164384"/>
  </r>
  <r>
    <s v="Option"/>
    <s v="COMMDTY5-m86222"/>
    <d v="2018-02-14T00:00:00"/>
    <x v="6"/>
    <s v="S"/>
    <s v="SCOJ8P 65"/>
    <n v="500"/>
    <n v="1.35"/>
    <d v="2018-04-30T00:00:00"/>
    <s v="LAWRENCE LU"/>
    <n v="-54500.000000000007"/>
    <n v="67500"/>
    <n v="0"/>
    <n v="12999.999999999993"/>
    <s v="SCOJ8P"/>
    <s v="SG Iron Ore"/>
    <n v="100"/>
    <n v="50000"/>
    <n v="67500"/>
    <d v="2018-03-09T00:00:00"/>
    <n v="0.14246575342465753"/>
    <n v="0"/>
    <n v="5"/>
    <n v="0.1"/>
    <n v="6750"/>
    <n v="12999.999999999993"/>
    <n v="12999.999999999993"/>
    <n v="9616.4383561643826"/>
  </r>
  <r>
    <s v="Option"/>
    <s v="COMMDTY5-m86223"/>
    <d v="2018-02-14T00:00:00"/>
    <x v="6"/>
    <s v="S"/>
    <s v="SCOK8P 65"/>
    <n v="500"/>
    <n v="1.35"/>
    <d v="2018-05-31T00:00:00"/>
    <s v="LAWRENCE LU"/>
    <n v="-109000.00000000001"/>
    <n v="67500"/>
    <n v="0"/>
    <n v="-41500.000000000015"/>
    <s v="SCOK8P"/>
    <s v="SG Iron Ore"/>
    <n v="100"/>
    <n v="50000"/>
    <n v="67500"/>
    <d v="2018-03-09T00:00:00"/>
    <n v="0.22739726027397261"/>
    <n v="0"/>
    <n v="5"/>
    <n v="0.1"/>
    <n v="6750"/>
    <n v="-41500.000000000015"/>
    <n v="0"/>
    <n v="15349.315068493152"/>
  </r>
  <r>
    <s v="Option"/>
    <s v="COMMDTY5-m86224"/>
    <d v="2018-02-14T00:00:00"/>
    <x v="6"/>
    <s v="S"/>
    <s v="SCOM8P 65"/>
    <n v="500"/>
    <n v="1.35"/>
    <d v="2018-06-30T00:00:00"/>
    <s v="LAWRENCE LU"/>
    <n v="-153000"/>
    <n v="67500"/>
    <n v="0"/>
    <n v="-85500"/>
    <s v="SCOM8P"/>
    <s v="SG Iron Ore"/>
    <n v="100"/>
    <n v="50000"/>
    <n v="67500"/>
    <d v="2018-03-09T00:00:00"/>
    <n v="0.30958904109589042"/>
    <n v="0"/>
    <n v="5"/>
    <n v="0.1"/>
    <n v="6750"/>
    <n v="-85500"/>
    <n v="0"/>
    <n v="20897.260273972603"/>
  </r>
  <r>
    <s v="Forward"/>
    <s v="COMMDTY6-368731"/>
    <d v="2017-12-11T00:00:00"/>
    <x v="7"/>
    <s v="B"/>
    <s v="LMCADP 20180312"/>
    <n v="40"/>
    <n v="6581"/>
    <d v="2018-03-12T00:00:00"/>
    <s v="LAWRENCE LU"/>
    <m/>
    <n v="6799.75"/>
    <n v="-1028.28"/>
    <n v="218750"/>
    <s v="LMCADP"/>
    <s v="CA"/>
    <n v="25"/>
    <n v="1000"/>
    <n v="6581000"/>
    <d v="2018-03-09T00:00:00"/>
    <n v="8.21917808219178E-3"/>
    <n v="0"/>
    <n v="5"/>
    <n v="0.1"/>
    <n v="658100"/>
    <n v="218750"/>
    <n v="218750"/>
    <n v="54090.410958904104"/>
  </r>
  <r>
    <s v="Forward"/>
    <s v="COMMDTY6-368735"/>
    <d v="2017-12-11T00:00:00"/>
    <x v="7"/>
    <s v="S"/>
    <s v="LMCADP 20180312"/>
    <n v="40"/>
    <n v="6670"/>
    <d v="2018-03-12T00:00:00"/>
    <s v="LAWRENCE LU"/>
    <m/>
    <n v="6799.75"/>
    <n v="0"/>
    <n v="-129750"/>
    <s v="LMCADP"/>
    <s v="CA"/>
    <n v="25"/>
    <n v="1000"/>
    <n v="6670000"/>
    <d v="2018-03-09T00:00:00"/>
    <n v="8.21917808219178E-3"/>
    <n v="0"/>
    <n v="5"/>
    <n v="0.1"/>
    <n v="667000"/>
    <n v="-129750"/>
    <n v="0"/>
    <n v="54821.917808219172"/>
  </r>
  <r>
    <s v="Forward"/>
    <s v="COMMDTY6-368742"/>
    <d v="2017-12-11T00:00:00"/>
    <x v="7"/>
    <s v="S"/>
    <s v="LMCADP 20180312"/>
    <n v="11"/>
    <n v="6611"/>
    <d v="2018-03-12T00:00:00"/>
    <s v="LAWRENCE LU"/>
    <m/>
    <n v="6799.75"/>
    <n v="0"/>
    <n v="-51906.25"/>
    <s v="LMCADP"/>
    <s v="CA"/>
    <n v="25"/>
    <n v="275"/>
    <n v="1818025"/>
    <d v="2018-03-09T00:00:00"/>
    <n v="8.21917808219178E-3"/>
    <n v="0"/>
    <n v="5"/>
    <n v="0.1"/>
    <n v="181802.5"/>
    <n v="-51906.25"/>
    <n v="0"/>
    <n v="14942.671232876712"/>
  </r>
  <r>
    <s v="Forward"/>
    <s v="COMMDTY6-368743"/>
    <d v="2017-12-11T00:00:00"/>
    <x v="7"/>
    <s v="B"/>
    <s v="LMCADP 20180312"/>
    <n v="11"/>
    <n v="6670"/>
    <d v="2018-03-12T00:00:00"/>
    <s v="LAWRENCE LU"/>
    <m/>
    <n v="6799.75"/>
    <n v="-286.60000000000002"/>
    <n v="35681.25"/>
    <s v="LMCADP"/>
    <s v="CA"/>
    <n v="25"/>
    <n v="275"/>
    <n v="1834250"/>
    <d v="2018-03-09T00:00:00"/>
    <n v="8.21917808219178E-3"/>
    <n v="0"/>
    <n v="5"/>
    <n v="0.1"/>
    <n v="183425"/>
    <n v="35681.25"/>
    <n v="35681.25"/>
    <n v="15076.027397260272"/>
  </r>
  <r>
    <s v="Forward"/>
    <s v="COMMDTY6-m84543"/>
    <d v="2017-12-20T00:00:00"/>
    <x v="7"/>
    <s v="S"/>
    <s v="LMNIDP 20180320"/>
    <n v="5"/>
    <n v="12000"/>
    <d v="2018-03-20T00:00:00"/>
    <s v="LAWRENCE LU"/>
    <m/>
    <n v="13219.33"/>
    <n v="-56.25"/>
    <n v="-36579.899999999994"/>
    <s v="LMNIDP"/>
    <s v="NI"/>
    <n v="6"/>
    <n v="30"/>
    <n v="360000"/>
    <d v="2018-03-09T00:00:00"/>
    <n v="3.0136986301369864E-2"/>
    <n v="0"/>
    <n v="5"/>
    <n v="0.1"/>
    <n v="36000"/>
    <n v="-36579.899999999994"/>
    <n v="0"/>
    <n v="10849.315068493152"/>
  </r>
  <r>
    <s v="Forward"/>
    <s v="COMMDTY6-m85905"/>
    <d v="2018-02-08T00:00:00"/>
    <x v="7"/>
    <s v="S"/>
    <s v="LMCADP 20180321"/>
    <n v="16"/>
    <n v="6822"/>
    <d v="2018-03-21T00:00:00"/>
    <s v="LAWRENCE LU"/>
    <m/>
    <n v="6801.75"/>
    <n v="0"/>
    <n v="8100"/>
    <s v="LMCADP"/>
    <s v="CA"/>
    <n v="25"/>
    <n v="400"/>
    <n v="2728800"/>
    <d v="2018-03-09T00:00:00"/>
    <n v="3.287671232876712E-2"/>
    <n v="0"/>
    <n v="5"/>
    <n v="0.1"/>
    <n v="272880"/>
    <n v="8100"/>
    <n v="8100"/>
    <n v="89713.972602739712"/>
  </r>
  <r>
    <s v="Forward"/>
    <s v="COMMDTY6-m86327"/>
    <d v="2018-02-26T00:00:00"/>
    <x v="7"/>
    <s v="S"/>
    <s v="LMZSDP 20180321"/>
    <n v="10"/>
    <n v="3546.25"/>
    <d v="2018-03-21T00:00:00"/>
    <s v="LAWRENCE LU"/>
    <m/>
    <n v="3228"/>
    <n v="0"/>
    <n v="79562.5"/>
    <s v="LMZSDP"/>
    <s v="ZS"/>
    <n v="25"/>
    <n v="250"/>
    <n v="886562.5"/>
    <d v="2018-03-09T00:00:00"/>
    <n v="3.287671232876712E-2"/>
    <n v="0"/>
    <n v="5"/>
    <n v="0.1"/>
    <n v="88656.25"/>
    <n v="79562.5"/>
    <n v="79562.5"/>
    <n v="29147.260273972599"/>
  </r>
  <r>
    <s v="Forward"/>
    <s v="COMMDTY6-m84777"/>
    <d v="2018-01-03T00:00:00"/>
    <x v="7"/>
    <s v="B"/>
    <s v="LMCADP 20180403"/>
    <n v="20"/>
    <n v="7167"/>
    <d v="2018-04-03T00:00:00"/>
    <s v="LAWRENCE LU"/>
    <m/>
    <n v="6804.75"/>
    <n v="-559.921875"/>
    <n v="-181125"/>
    <s v="LMCADP"/>
    <s v="CA"/>
    <n v="25"/>
    <n v="500"/>
    <n v="3583500"/>
    <d v="2018-03-09T00:00:00"/>
    <n v="6.8493150684931503E-2"/>
    <n v="0"/>
    <n v="5"/>
    <n v="0.1"/>
    <n v="358350"/>
    <n v="-181125"/>
    <n v="0"/>
    <n v="245445.20547945204"/>
  </r>
  <r>
    <s v="Forward"/>
    <s v="COMMDTY6-m84782"/>
    <d v="2018-01-03T00:00:00"/>
    <x v="7"/>
    <s v="S"/>
    <s v="LMCADP 20180403"/>
    <n v="20"/>
    <n v="7147"/>
    <d v="2018-04-03T00:00:00"/>
    <s v="LAWRENCE LU"/>
    <m/>
    <n v="6804.75"/>
    <n v="0"/>
    <n v="171125"/>
    <s v="LMCADP"/>
    <s v="CA"/>
    <n v="25"/>
    <n v="500"/>
    <n v="3573500"/>
    <d v="2018-03-09T00:00:00"/>
    <n v="6.8493150684931503E-2"/>
    <n v="0"/>
    <n v="5"/>
    <n v="0.1"/>
    <n v="357350"/>
    <n v="171125"/>
    <n v="171125"/>
    <n v="244760.27397260274"/>
  </r>
  <r>
    <s v="Forward"/>
    <s v="COMMDTY6-m85116"/>
    <d v="2018-01-15T00:00:00"/>
    <x v="7"/>
    <s v="B"/>
    <s v="LMCADP 20180416"/>
    <n v="20"/>
    <n v="7231"/>
    <d v="2018-04-16T00:00:00"/>
    <s v="LAWRENCE LU"/>
    <m/>
    <n v="6814.5"/>
    <n v="-564.921875"/>
    <n v="-208250"/>
    <s v="LMCADP"/>
    <s v="CA"/>
    <n v="25"/>
    <n v="500"/>
    <n v="3615500"/>
    <d v="2018-03-09T00:00:00"/>
    <n v="0.10410958904109589"/>
    <n v="0"/>
    <n v="5"/>
    <n v="0.1"/>
    <n v="361550"/>
    <n v="-208250"/>
    <n v="0"/>
    <n v="376408.21917808219"/>
  </r>
  <r>
    <s v="Forward"/>
    <s v="COMMDTY6-m85117"/>
    <d v="2018-01-15T00:00:00"/>
    <x v="7"/>
    <s v="S"/>
    <s v="LMCADP 20180416"/>
    <n v="20"/>
    <n v="7210"/>
    <d v="2018-04-16T00:00:00"/>
    <s v="LAWRENCE LU"/>
    <m/>
    <n v="6814.5"/>
    <n v="0"/>
    <n v="197750"/>
    <s v="LMCADP"/>
    <s v="CA"/>
    <n v="25"/>
    <n v="500"/>
    <n v="3605000"/>
    <d v="2018-03-09T00:00:00"/>
    <n v="0.10410958904109589"/>
    <n v="0"/>
    <n v="5"/>
    <n v="0.1"/>
    <n v="360500"/>
    <n v="197750"/>
    <n v="197750"/>
    <n v="375315.0684931507"/>
  </r>
  <r>
    <s v="Forward"/>
    <s v="COMMDTY6-m85119"/>
    <d v="2018-01-15T00:00:00"/>
    <x v="7"/>
    <s v="B"/>
    <s v="LMCADP 20180416"/>
    <n v="20"/>
    <n v="7218"/>
    <d v="2018-04-16T00:00:00"/>
    <s v="LAWRENCE LU"/>
    <m/>
    <n v="6814.5"/>
    <n v="-563.90625"/>
    <n v="-201750"/>
    <s v="LMCADP"/>
    <s v="CA"/>
    <n v="25"/>
    <n v="500"/>
    <n v="3609000"/>
    <d v="2018-03-09T00:00:00"/>
    <n v="0.10410958904109589"/>
    <n v="0"/>
    <n v="5"/>
    <n v="0.1"/>
    <n v="360900"/>
    <n v="-201750"/>
    <n v="0"/>
    <n v="375731.50684931508"/>
  </r>
  <r>
    <s v="Forward"/>
    <s v="COMMDTY6-m85120"/>
    <d v="2018-01-15T00:00:00"/>
    <x v="7"/>
    <s v="S"/>
    <s v="LMCADP 20180416"/>
    <n v="20"/>
    <n v="7210"/>
    <d v="2018-04-16T00:00:00"/>
    <s v="LAWRENCE LU"/>
    <m/>
    <n v="6814.5"/>
    <n v="0"/>
    <n v="197750"/>
    <s v="LMCADP"/>
    <s v="CA"/>
    <n v="25"/>
    <n v="500"/>
    <n v="3605000"/>
    <d v="2018-03-09T00:00:00"/>
    <n v="0.10410958904109589"/>
    <n v="0"/>
    <n v="5"/>
    <n v="0.1"/>
    <n v="360500"/>
    <n v="197750"/>
    <n v="197750"/>
    <n v="375315.0684931507"/>
  </r>
  <r>
    <s v="Forward"/>
    <s v="COMMDTY6-m85146"/>
    <d v="2018-01-16T00:00:00"/>
    <x v="7"/>
    <s v="B"/>
    <s v="LMCADP 20180416"/>
    <n v="12"/>
    <n v="7171"/>
    <d v="2018-04-16T00:00:00"/>
    <s v="LAWRENCE LU"/>
    <m/>
    <n v="6814.5"/>
    <n v="-336.140625"/>
    <n v="-106950"/>
    <s v="LMCADP"/>
    <s v="CA"/>
    <n v="25"/>
    <n v="300"/>
    <n v="2151300"/>
    <d v="2018-03-09T00:00:00"/>
    <n v="0.10410958904109589"/>
    <n v="0"/>
    <n v="5"/>
    <n v="0.1"/>
    <n v="215130"/>
    <n v="-106950"/>
    <n v="0"/>
    <n v="223970.9589041096"/>
  </r>
  <r>
    <s v="Forward"/>
    <s v="COMMDTY6-m85147"/>
    <d v="2018-01-16T00:00:00"/>
    <x v="7"/>
    <s v="B"/>
    <s v="LMCADP 20180416"/>
    <n v="8"/>
    <n v="7164"/>
    <d v="2018-04-16T00:00:00"/>
    <s v="LAWRENCE LU"/>
    <m/>
    <n v="6814.5"/>
    <n v="-223.875"/>
    <n v="-69900"/>
    <s v="LMCADP"/>
    <s v="CA"/>
    <n v="25"/>
    <n v="200"/>
    <n v="1432800"/>
    <d v="2018-03-09T00:00:00"/>
    <n v="0.10410958904109589"/>
    <n v="0"/>
    <n v="5"/>
    <n v="0.1"/>
    <n v="143280"/>
    <n v="-69900"/>
    <n v="0"/>
    <n v="149168.21917808219"/>
  </r>
  <r>
    <s v="Forward"/>
    <s v="COMMDTY6-m85148"/>
    <d v="2018-01-16T00:00:00"/>
    <x v="7"/>
    <s v="S"/>
    <s v="LMCADP 20180416"/>
    <n v="20"/>
    <n v="7077.5"/>
    <d v="2018-04-16T00:00:00"/>
    <s v="LAWRENCE LU"/>
    <m/>
    <n v="6814.5"/>
    <n v="0"/>
    <n v="131500"/>
    <s v="LMCADP"/>
    <s v="CA"/>
    <n v="25"/>
    <n v="500"/>
    <n v="3538750"/>
    <d v="2018-03-09T00:00:00"/>
    <n v="0.10410958904109589"/>
    <n v="0"/>
    <n v="5"/>
    <n v="0.1"/>
    <n v="353875"/>
    <n v="131500"/>
    <n v="131500"/>
    <n v="368417.80821917811"/>
  </r>
  <r>
    <s v="Forward"/>
    <s v="COMMDTY6-m85826"/>
    <d v="2018-02-07T00:00:00"/>
    <x v="7"/>
    <s v="B"/>
    <s v="LMCADP 20180508"/>
    <n v="5"/>
    <n v="6940.5"/>
    <d v="2018-05-08T00:00:00"/>
    <s v="LAWRENCE LU"/>
    <m/>
    <n v="6824.5"/>
    <n v="-135.556640625"/>
    <n v="-14500"/>
    <s v="LMCADP"/>
    <s v="CA"/>
    <n v="25"/>
    <n v="125"/>
    <n v="867562.5"/>
    <d v="2018-03-09T00:00:00"/>
    <n v="0.16438356164383561"/>
    <n v="0"/>
    <n v="5"/>
    <n v="0.1"/>
    <n v="86756.25"/>
    <n v="-14500"/>
    <n v="0"/>
    <n v="142613.01369863012"/>
  </r>
  <r>
    <s v="Forward"/>
    <s v="COMMDTY6-m85903"/>
    <d v="2018-02-08T00:00:00"/>
    <x v="7"/>
    <s v="S"/>
    <s v="LMCADP 20180508"/>
    <n v="16"/>
    <n v="6827.5"/>
    <d v="2018-05-08T00:00:00"/>
    <s v="LAWRENCE LU"/>
    <m/>
    <n v="6824.5"/>
    <n v="0"/>
    <n v="1200"/>
    <s v="LMCADP"/>
    <s v="CA"/>
    <n v="25"/>
    <n v="400"/>
    <n v="2731000"/>
    <d v="2018-03-09T00:00:00"/>
    <n v="0.16438356164383561"/>
    <n v="0"/>
    <n v="5"/>
    <n v="0.1"/>
    <n v="273100"/>
    <n v="1200"/>
    <n v="1200"/>
    <n v="448931.50684931502"/>
  </r>
  <r>
    <s v="Forward"/>
    <s v="COMMDTY6-m85904"/>
    <d v="2018-02-08T00:00:00"/>
    <x v="7"/>
    <s v="B"/>
    <s v="LMCADP 20180508"/>
    <n v="16"/>
    <n v="6845"/>
    <d v="2018-05-08T00:00:00"/>
    <s v="LAWRENCE LU"/>
    <m/>
    <n v="6824.5"/>
    <n v="-427.8125"/>
    <n v="-8200"/>
    <s v="LMCADP"/>
    <s v="CA"/>
    <n v="25"/>
    <n v="400"/>
    <n v="2738000"/>
    <d v="2018-03-09T00:00:00"/>
    <n v="0.16438356164383561"/>
    <n v="0"/>
    <n v="5"/>
    <n v="0.1"/>
    <n v="273800"/>
    <n v="-8200"/>
    <n v="0"/>
    <n v="450082.19178082189"/>
  </r>
  <r>
    <s v="Option"/>
    <s v="COMMDTY5-m83161"/>
    <d v="2017-11-09T00:00:00"/>
    <x v="8"/>
    <s v="S"/>
    <s v="RBTK8P 3600"/>
    <n v="1000"/>
    <n v="193"/>
    <d v="2018-03-28T00:00:00"/>
    <m/>
    <n v="-50049.510000000009"/>
    <n v="1930000"/>
    <m/>
    <n v="1879950.49"/>
    <s v="RBTK8P"/>
    <s v="Rebar"/>
    <n v="10"/>
    <n v="10000"/>
    <n v="1930000"/>
    <d v="2018-03-09T00:00:00"/>
    <n v="5.2054794520547946E-2"/>
    <n v="0"/>
    <n v="5"/>
    <n v="0.1"/>
    <n v="193000"/>
    <n v="1879950.49"/>
    <n v="1879950.49"/>
    <n v="100465.75342465754"/>
  </r>
  <r>
    <s v="Option"/>
    <s v="COMMDTY5-m83162"/>
    <d v="2017-11-09T00:00:00"/>
    <x v="8"/>
    <s v="S"/>
    <s v="RBTK8C 4000"/>
    <n v="1000"/>
    <n v="193"/>
    <d v="2018-03-28T00:00:00"/>
    <m/>
    <n v="-337463.68999999983"/>
    <n v="1930000"/>
    <m/>
    <n v="1592536.31"/>
    <s v="RBTK8C"/>
    <s v="Rebar"/>
    <n v="10"/>
    <n v="10000"/>
    <n v="1930000"/>
    <d v="2018-03-09T00:00:00"/>
    <n v="5.2054794520547946E-2"/>
    <n v="0"/>
    <n v="5"/>
    <n v="0.1"/>
    <n v="193000"/>
    <n v="1592536.31"/>
    <n v="1592536.31"/>
    <n v="100465.75342465754"/>
  </r>
  <r>
    <s v="Option"/>
    <s v="COMMDTY5-m83442"/>
    <d v="2017-11-28T00:00:00"/>
    <x v="8"/>
    <s v="S"/>
    <s v="CKCK8C 1350"/>
    <n v="50"/>
    <n v="106"/>
    <d v="2018-03-28T00:00:00"/>
    <m/>
    <n v="-107269.19"/>
    <n v="318000"/>
    <m/>
    <n v="210730.81"/>
    <s v="CKCK8C"/>
    <s v="Coaking Coal"/>
    <n v="60"/>
    <n v="3000"/>
    <n v="318000"/>
    <d v="2018-03-09T00:00:00"/>
    <n v="5.2054794520547946E-2"/>
    <n v="0"/>
    <n v="5"/>
    <n v="0.1"/>
    <n v="31800"/>
    <n v="210730.81"/>
    <n v="210730.81"/>
    <n v="16553.424657534248"/>
  </r>
  <r>
    <s v="Option"/>
    <s v="COMMDTY5-m83463"/>
    <d v="2017-11-28T00:00:00"/>
    <x v="8"/>
    <s v="S"/>
    <s v="CKCK8P 1200"/>
    <n v="99.999999999999986"/>
    <n v="54"/>
    <d v="2018-03-28T00:00:00"/>
    <m/>
    <n v="-53888.679999999898"/>
    <n v="323999.99999999994"/>
    <m/>
    <n v="270111.32000000007"/>
    <s v="CKCK8P"/>
    <s v="Coaking Coal"/>
    <n v="60"/>
    <n v="5999.9999999999991"/>
    <n v="323999.99999999994"/>
    <d v="2018-03-09T00:00:00"/>
    <n v="5.2054794520547946E-2"/>
    <n v="0"/>
    <n v="5"/>
    <n v="0.1"/>
    <n v="32399.999999999996"/>
    <n v="270111.32000000007"/>
    <n v="270111.32000000007"/>
    <n v="16865.753424657531"/>
  </r>
  <r>
    <s v="Option"/>
    <s v="COMMDTY5-m83463"/>
    <d v="2018-01-23T00:00:00"/>
    <x v="8"/>
    <s v="S"/>
    <s v="CKCK8EP 1200"/>
    <n v="200"/>
    <n v="52.8"/>
    <d v="2018-03-29T00:00:00"/>
    <m/>
    <n v="-107746.20000000007"/>
    <n v="633600"/>
    <m/>
    <n v="525853.79999999993"/>
    <s v="CKCK8EP"/>
    <s v="Coaking Coal"/>
    <n v="60"/>
    <n v="12000"/>
    <n v="633600"/>
    <d v="2018-03-09T00:00:00"/>
    <n v="5.4794520547945202E-2"/>
    <n v="0"/>
    <n v="5"/>
    <n v="0.1"/>
    <n v="63360"/>
    <n v="525853.79999999993"/>
    <n v="525853.79999999993"/>
    <n v="34717.808219178078"/>
  </r>
  <r>
    <s v="Option"/>
    <s v="COMMDTY5-m83442"/>
    <d v="2018-01-23T00:00:00"/>
    <x v="8"/>
    <s v="S"/>
    <s v="CKCK8C 1300"/>
    <n v="200"/>
    <n v="52.9"/>
    <d v="2018-03-29T00:00:00"/>
    <m/>
    <n v="-719713.89999999991"/>
    <n v="634800"/>
    <m/>
    <n v="-84913.899999999907"/>
    <s v="CKCK8C"/>
    <s v="Coaking Coal"/>
    <n v="60"/>
    <n v="12000"/>
    <n v="634800"/>
    <d v="2018-03-09T00:00:00"/>
    <n v="5.4794520547945202E-2"/>
    <n v="0"/>
    <n v="5"/>
    <n v="0.1"/>
    <n v="63480"/>
    <n v="-84913.899999999907"/>
    <n v="0"/>
    <n v="34783.561643835616"/>
  </r>
  <r>
    <s v="Option"/>
    <s v="COMMDTY5-m85480"/>
    <d v="2018-01-29T00:00:00"/>
    <x v="8"/>
    <s v="S"/>
    <s v="RBTV8P 3550"/>
    <n v="800"/>
    <n v="52"/>
    <d v="2018-04-16T00:00:00"/>
    <m/>
    <n v="-239662.5"/>
    <n v="416000"/>
    <m/>
    <n v="176337.5"/>
    <s v="RBTV8P"/>
    <s v="Rebar"/>
    <n v="10"/>
    <n v="8000"/>
    <n v="416000"/>
    <d v="2018-03-09T00:00:00"/>
    <n v="0.10410958904109589"/>
    <n v="0"/>
    <n v="5"/>
    <n v="0.1"/>
    <n v="41600"/>
    <n v="176337.5"/>
    <n v="176337.5"/>
    <n v="43309.589041095889"/>
  </r>
  <r>
    <s v="Option"/>
    <s v="COMMDTY5-m85481"/>
    <d v="2018-01-29T00:00:00"/>
    <x v="8"/>
    <s v="S"/>
    <s v="RBTV8C 3850"/>
    <n v="400"/>
    <n v="59"/>
    <d v="2018-04-16T00:00:00"/>
    <m/>
    <n v="-220648.77999999994"/>
    <n v="472000"/>
    <m/>
    <n v="251351.22000000006"/>
    <s v="RBTV8C"/>
    <s v="Rebar"/>
    <n v="10"/>
    <n v="4000"/>
    <n v="236000"/>
    <d v="2018-03-09T00:00:00"/>
    <n v="0.10410958904109589"/>
    <n v="0"/>
    <n v="5"/>
    <n v="0.1"/>
    <n v="23600"/>
    <n v="251351.22000000006"/>
    <n v="251351.22000000006"/>
    <n v="24569.863013698632"/>
  </r>
  <r>
    <s v="Option"/>
    <s v="COMMDTY5-m85554"/>
    <d v="2018-01-30T00:00:00"/>
    <x v="8"/>
    <s v="S"/>
    <s v="CKCK8P 1294"/>
    <n v="130"/>
    <n v="56.5"/>
    <d v="2018-03-29T00:00:00"/>
    <m/>
    <n v="-400905.2"/>
    <n v="440700"/>
    <m/>
    <n v="39794.799999999988"/>
    <s v="CKCK8P"/>
    <s v="Coaking Coal"/>
    <n v="60"/>
    <n v="7800"/>
    <n v="440700"/>
    <d v="2018-03-09T00:00:00"/>
    <n v="5.4794520547945202E-2"/>
    <n v="0"/>
    <n v="5"/>
    <n v="0.1"/>
    <n v="44070"/>
    <n v="39794.799999999988"/>
    <n v="39794.799999999988"/>
    <n v="24147.945205479449"/>
  </r>
  <r>
    <s v="Option"/>
    <s v="COMMDTY5-m85556"/>
    <d v="2018-01-30T00:00:00"/>
    <x v="8"/>
    <s v="S"/>
    <s v="CKCK8C 1294"/>
    <n v="130"/>
    <n v="56.5"/>
    <d v="2018-03-29T00:00:00"/>
    <m/>
    <n v="-163414.60000000003"/>
    <n v="440700"/>
    <m/>
    <n v="277285.39999999997"/>
    <s v="CKCK8C"/>
    <s v="Coaking Coal"/>
    <n v="60"/>
    <n v="7800"/>
    <n v="440700"/>
    <d v="2018-03-09T00:00:00"/>
    <n v="5.4794520547945202E-2"/>
    <n v="0"/>
    <n v="5"/>
    <n v="0.1"/>
    <n v="44070"/>
    <n v="277285.39999999997"/>
    <n v="277285.39999999997"/>
    <n v="24147.945205479449"/>
  </r>
  <r>
    <s v="Option"/>
    <s v="COMMDTY5-m85545"/>
    <d v="2018-01-30T00:00:00"/>
    <x v="8"/>
    <s v="S"/>
    <s v="IOEK8C 516"/>
    <n v="50"/>
    <n v="22"/>
    <d v="2018-03-19T00:00:00"/>
    <m/>
    <n v="-24528.070000000018"/>
    <n v="110000"/>
    <m/>
    <n v="85471.929999999978"/>
    <s v="IOEK8C"/>
    <s v="CN Iron Ore"/>
    <n v="100"/>
    <n v="5000"/>
    <n v="110000"/>
    <d v="2018-03-09T00:00:00"/>
    <n v="2.7397260273972601E-2"/>
    <n v="0"/>
    <n v="5"/>
    <n v="0.1"/>
    <n v="11000"/>
    <n v="85471.929999999978"/>
    <n v="85471.929999999978"/>
    <n v="3013.6986301369861"/>
  </r>
  <r>
    <s v="Option"/>
    <s v="COMMDTY5-m85557"/>
    <d v="2018-01-30T00:00:00"/>
    <x v="8"/>
    <s v="S"/>
    <s v="IOEK8P 516"/>
    <n v="50"/>
    <n v="22"/>
    <d v="2018-03-19T00:00:00"/>
    <m/>
    <n v="-124355.97"/>
    <n v="110000"/>
    <m/>
    <n v="-14355.970000000001"/>
    <s v="IOEK8P"/>
    <s v="CN Iron Ore"/>
    <n v="100"/>
    <n v="5000"/>
    <n v="110000"/>
    <d v="2018-03-09T00:00:00"/>
    <n v="2.7397260273972601E-2"/>
    <n v="0"/>
    <n v="5"/>
    <n v="0.1"/>
    <n v="11000"/>
    <n v="-14355.970000000001"/>
    <n v="0"/>
    <n v="3013.6986301369861"/>
  </r>
  <r>
    <s v="Option"/>
    <s v="COMMDTY5-m86287"/>
    <d v="2018-02-26T00:00:00"/>
    <x v="9"/>
    <s v="B"/>
    <s v="LNJ8C 14500"/>
    <n v="20"/>
    <n v="350"/>
    <d v="2018-07-04T00:00:00"/>
    <m/>
    <n v="14313.600000000002"/>
    <n v="-42000"/>
    <n v="362.5"/>
    <n v="-27686.399999999998"/>
    <s v="LNJ8C"/>
    <s v="NI"/>
    <n v="6"/>
    <n v="120"/>
    <n v="42000"/>
    <d v="2018-03-09T00:00:00"/>
    <n v="0.32054794520547947"/>
    <n v="0"/>
    <n v="5"/>
    <n v="0.1"/>
    <n v="4200"/>
    <n v="-27686.399999999998"/>
    <n v="0"/>
    <n v="13463.013698630137"/>
  </r>
  <r>
    <s v="Forward"/>
    <s v="COMMDTY6-369067"/>
    <d v="2017-12-13T00:00:00"/>
    <x v="10"/>
    <s v="B"/>
    <s v="LMZSDP 20180313"/>
    <n v="20"/>
    <n v="3162"/>
    <d v="2018-03-13T00:00:00"/>
    <s v="LAWRENCE LU"/>
    <m/>
    <n v="3226.67"/>
    <n v="329.38"/>
    <n v="32335.000000000036"/>
    <s v="LMZSDP"/>
    <s v="ZS"/>
    <n v="25"/>
    <n v="500"/>
    <n v="1581000"/>
    <d v="2018-03-09T00:00:00"/>
    <n v="1.0958904109589041E-2"/>
    <n v="0"/>
    <n v="5"/>
    <n v="0.1"/>
    <n v="158100"/>
    <n v="32335.000000000036"/>
    <n v="32335.000000000036"/>
    <n v="17326.027397260274"/>
  </r>
  <r>
    <s v="Forward"/>
    <s v="COMMDTY6-m84838"/>
    <d v="2018-01-05T00:00:00"/>
    <x v="10"/>
    <s v="B"/>
    <s v="LMZSDP 20180405"/>
    <n v="20"/>
    <n v="3369"/>
    <d v="2018-04-05T00:00:00"/>
    <s v="LAWRENCE LU"/>
    <m/>
    <n v="3228"/>
    <n v="0"/>
    <n v="-70500"/>
    <s v="LMZSDP"/>
    <s v="ZS"/>
    <n v="25"/>
    <n v="500"/>
    <n v="1684500"/>
    <d v="2018-03-09T00:00:00"/>
    <n v="7.3972602739726029E-2"/>
    <n v="0"/>
    <n v="5"/>
    <n v="0.1"/>
    <n v="168450"/>
    <n v="-70500"/>
    <n v="0"/>
    <n v="124606.8493150685"/>
  </r>
  <r>
    <s v="Forward"/>
    <s v="COMMDTY6-m85792"/>
    <d v="2018-02-06T00:00:00"/>
    <x v="10"/>
    <s v="B"/>
    <s v="LMZSDP 20180508"/>
    <n v="50"/>
    <n v="3481.5"/>
    <d v="2018-05-08T00:00:00"/>
    <s v="LAWRENCE LU"/>
    <m/>
    <n v="3228.7"/>
    <n v="0"/>
    <n v="-316000.00000000023"/>
    <s v="LMZSDP"/>
    <s v="ZS"/>
    <n v="25"/>
    <n v="1250"/>
    <n v="4351875"/>
    <d v="2018-03-09T00:00:00"/>
    <n v="0.16438356164383561"/>
    <n v="0"/>
    <n v="5"/>
    <n v="0.1"/>
    <n v="435187.5"/>
    <n v="-316000.00000000023"/>
    <n v="0"/>
    <n v="715376.71232876705"/>
  </r>
  <r>
    <s v="Forward"/>
    <s v="COMMDTY6-m85994"/>
    <d v="2018-02-12T00:00:00"/>
    <x v="10"/>
    <s v="S"/>
    <s v="LMZSDP 20180511"/>
    <n v="20"/>
    <n v="3408.5"/>
    <d v="2018-05-11T00:00:00"/>
    <s v="LAWRENCE LU"/>
    <m/>
    <n v="3228.81"/>
    <n v="0"/>
    <n v="89845.000000000029"/>
    <s v="LMZSDP"/>
    <s v="ZS"/>
    <n v="25"/>
    <n v="500"/>
    <n v="1704250"/>
    <d v="2018-03-09T00:00:00"/>
    <n v="0.17260273972602741"/>
    <n v="0"/>
    <n v="5"/>
    <n v="0.1"/>
    <n v="170425"/>
    <n v="89845.000000000029"/>
    <n v="89845.000000000029"/>
    <n v="294158.21917808219"/>
  </r>
  <r>
    <s v="Forward"/>
    <s v="COMMDTY6-m86120"/>
    <d v="2018-02-14T00:00:00"/>
    <x v="10"/>
    <s v="B"/>
    <s v="LMZSDP 20180514"/>
    <n v="30"/>
    <n v="3488.5"/>
    <d v="2018-05-14T00:00:00"/>
    <s v="LAWRENCE LU"/>
    <m/>
    <n v="3228.93"/>
    <n v="0"/>
    <n v="-194677.50000000012"/>
    <s v="LMZSDP"/>
    <s v="ZS"/>
    <n v="25"/>
    <n v="750"/>
    <n v="2616375"/>
    <d v="2018-03-09T00:00:00"/>
    <n v="0.18082191780821918"/>
    <n v="0"/>
    <n v="5"/>
    <n v="0.1"/>
    <n v="261637.5"/>
    <n v="-194677.50000000012"/>
    <n v="0"/>
    <n v="473097.94520547945"/>
  </r>
  <r>
    <s v="Forward"/>
    <s v="COMMDTY6-m86489"/>
    <d v="2018-03-07T00:00:00"/>
    <x v="11"/>
    <s v="S"/>
    <s v="LMCADP 20180309"/>
    <n v="20"/>
    <n v="6873"/>
    <d v="2018-03-09T00:00:00"/>
    <s v="LAWRENCE LU"/>
    <m/>
    <n v="6909.75"/>
    <n v="715.94"/>
    <n v="-18375"/>
    <s v="LMCADP"/>
    <s v="CA"/>
    <n v="25"/>
    <n v="500"/>
    <n v="3436500"/>
    <d v="2018-03-09T00:00:00"/>
    <n v="0"/>
    <n v="0"/>
    <n v="5"/>
    <n v="0.1"/>
    <n v="343650"/>
    <n v="-18375"/>
    <n v="0"/>
    <n v="0"/>
  </r>
  <r>
    <s v="Forward"/>
    <s v="COMMDTY6-m86490"/>
    <d v="2018-03-07T00:00:00"/>
    <x v="11"/>
    <s v="B"/>
    <s v="LMCADP 20180309"/>
    <n v="20"/>
    <n v="6873"/>
    <d v="2018-03-09T00:00:00"/>
    <s v="LAWRENCE LU"/>
    <m/>
    <n v="6909.75"/>
    <n v="0"/>
    <n v="18375"/>
    <s v="LMCADP"/>
    <s v="CA"/>
    <n v="25"/>
    <n v="500"/>
    <n v="3436500"/>
    <d v="2018-03-09T00:00:00"/>
    <n v="0"/>
    <n v="0"/>
    <n v="5"/>
    <n v="0.1"/>
    <n v="343650"/>
    <n v="18375"/>
    <n v="18375"/>
    <n v="0"/>
  </r>
  <r>
    <s v="Forward"/>
    <s v="COMMDTY6-368644"/>
    <d v="2017-12-11T00:00:00"/>
    <x v="11"/>
    <s v="B"/>
    <s v="LMCADP 20180312"/>
    <n v="11"/>
    <n v="6611"/>
    <d v="2018-03-12T00:00:00"/>
    <s v="LAWRENCE LU"/>
    <m/>
    <n v="6799.75"/>
    <n v="378.76"/>
    <n v="51906.25"/>
    <s v="LMCADP"/>
    <s v="CA"/>
    <n v="25"/>
    <n v="275"/>
    <n v="1818025"/>
    <d v="2018-03-09T00:00:00"/>
    <n v="8.21917808219178E-3"/>
    <n v="0"/>
    <n v="5"/>
    <n v="0.1"/>
    <n v="181802.5"/>
    <n v="51906.25"/>
    <n v="51906.25"/>
    <n v="14942.671232876712"/>
  </r>
  <r>
    <s v="Forward"/>
    <s v="COMMDTY6-368645"/>
    <d v="2017-12-11T00:00:00"/>
    <x v="11"/>
    <s v="S"/>
    <s v="LMCADP 20180312"/>
    <n v="11"/>
    <n v="6611"/>
    <d v="2018-03-12T00:00:00"/>
    <s v="LAWRENCE LU"/>
    <m/>
    <n v="6799.75"/>
    <n v="0"/>
    <n v="-51906.25"/>
    <s v="LMCADP"/>
    <s v="CA"/>
    <n v="25"/>
    <n v="275"/>
    <n v="1818025"/>
    <d v="2018-03-09T00:00:00"/>
    <n v="8.21917808219178E-3"/>
    <n v="0"/>
    <n v="5"/>
    <n v="0.1"/>
    <n v="181802.5"/>
    <n v="-51906.25"/>
    <n v="0"/>
    <n v="14942.671232876712"/>
  </r>
  <r>
    <s v="Forward"/>
    <s v="COMMDTY6-368647"/>
    <d v="2017-12-11T00:00:00"/>
    <x v="11"/>
    <s v="S"/>
    <s v="LMCADP 20180312"/>
    <n v="112"/>
    <n v="6578.96"/>
    <d v="2018-03-12T00:00:00"/>
    <s v="LAWRENCE LU"/>
    <m/>
    <n v="6799.75"/>
    <n v="3837.73"/>
    <n v="-618211.99999999988"/>
    <s v="LMCADP"/>
    <s v="CA"/>
    <n v="25"/>
    <n v="2800"/>
    <n v="18421088"/>
    <d v="2018-03-09T00:00:00"/>
    <n v="8.21917808219178E-3"/>
    <n v="0"/>
    <n v="5"/>
    <n v="0.1"/>
    <n v="1842108.8"/>
    <n v="-618211.99999999988"/>
    <n v="0"/>
    <n v="151406.20273972602"/>
  </r>
  <r>
    <s v="Forward"/>
    <s v="COMMDTY6-368648"/>
    <d v="2017-12-11T00:00:00"/>
    <x v="11"/>
    <s v="B"/>
    <s v="LMCADP 20180312"/>
    <n v="112"/>
    <n v="6578.96"/>
    <d v="2018-03-12T00:00:00"/>
    <s v="LAWRENCE LU"/>
    <m/>
    <n v="6799.75"/>
    <n v="0"/>
    <n v="618211.99999999988"/>
    <s v="LMCADP"/>
    <s v="CA"/>
    <n v="25"/>
    <n v="2800"/>
    <n v="18421088"/>
    <d v="2018-03-09T00:00:00"/>
    <n v="8.21917808219178E-3"/>
    <n v="0"/>
    <n v="5"/>
    <n v="0.1"/>
    <n v="1842108.8"/>
    <n v="618211.99999999988"/>
    <n v="618211.99999999988"/>
    <n v="151406.20273972602"/>
  </r>
  <r>
    <s v="Forward"/>
    <s v="COMMDTY6-m86506"/>
    <d v="2018-03-08T00:00:00"/>
    <x v="11"/>
    <s v="B"/>
    <s v="LMCADP 20180312"/>
    <n v="20"/>
    <n v="6828"/>
    <d v="2018-03-12T00:00:00"/>
    <s v="LAWRENCE LU"/>
    <m/>
    <n v="6799.75"/>
    <n v="711.25"/>
    <n v="-14125"/>
    <s v="LMCADP"/>
    <s v="CA"/>
    <n v="25"/>
    <n v="500"/>
    <n v="3414000"/>
    <d v="2018-03-09T00:00:00"/>
    <n v="8.21917808219178E-3"/>
    <n v="0"/>
    <n v="5"/>
    <n v="0.1"/>
    <n v="341400"/>
    <n v="-14125"/>
    <n v="0"/>
    <n v="28060.273972602736"/>
  </r>
  <r>
    <s v="Forward"/>
    <s v="COMMDTY6-m86507"/>
    <d v="2018-03-08T00:00:00"/>
    <x v="11"/>
    <s v="S"/>
    <s v="LMCADP 20180312"/>
    <n v="20"/>
    <n v="6828"/>
    <d v="2018-03-12T00:00:00"/>
    <s v="LAWRENCE LU"/>
    <m/>
    <n v="6799.75"/>
    <n v="0"/>
    <n v="14125"/>
    <s v="LMCADP"/>
    <s v="CA"/>
    <n v="25"/>
    <n v="500"/>
    <n v="3414000"/>
    <d v="2018-03-09T00:00:00"/>
    <n v="8.21917808219178E-3"/>
    <n v="0"/>
    <n v="5"/>
    <n v="0.1"/>
    <n v="341400"/>
    <n v="14125"/>
    <n v="14125"/>
    <n v="28060.273972602736"/>
  </r>
  <r>
    <s v="Forward"/>
    <s v="COMMDTY6-m86509"/>
    <d v="2018-03-08T00:00:00"/>
    <x v="11"/>
    <s v="B"/>
    <s v="LMZSDP 20180312"/>
    <n v="120"/>
    <n v="3241"/>
    <d v="2018-03-12T00:00:00"/>
    <s v="LAWRENCE LU"/>
    <m/>
    <n v="3226.5"/>
    <n v="2025.63"/>
    <n v="-43500"/>
    <s v="LMZSDP"/>
    <s v="ZS"/>
    <n v="25"/>
    <n v="3000"/>
    <n v="9723000"/>
    <d v="2018-03-09T00:00:00"/>
    <n v="8.21917808219178E-3"/>
    <n v="0"/>
    <n v="5"/>
    <n v="0.1"/>
    <n v="972300"/>
    <n v="-43500"/>
    <n v="0"/>
    <n v="79915.068493150684"/>
  </r>
  <r>
    <s v="Forward"/>
    <s v="COMMDTY6-m86510"/>
    <d v="2018-03-08T00:00:00"/>
    <x v="11"/>
    <s v="S"/>
    <s v="LMZSDP 20180312"/>
    <n v="120"/>
    <n v="3241"/>
    <d v="2018-03-12T00:00:00"/>
    <s v="LAWRENCE LU"/>
    <m/>
    <n v="3226.5"/>
    <n v="0"/>
    <n v="43500"/>
    <s v="LMZSDP"/>
    <s v="ZS"/>
    <n v="25"/>
    <n v="3000"/>
    <n v="9723000"/>
    <d v="2018-03-09T00:00:00"/>
    <n v="8.21917808219178E-3"/>
    <n v="0"/>
    <n v="5"/>
    <n v="0.1"/>
    <n v="972300"/>
    <n v="43500"/>
    <n v="43500"/>
    <n v="79915.068493150684"/>
  </r>
  <r>
    <s v="Forward"/>
    <s v="COMMDTY6-370012"/>
    <d v="2017-12-14T00:00:00"/>
    <x v="11"/>
    <s v="S"/>
    <s v="LMCADP 20180314"/>
    <n v="8"/>
    <n v="6712"/>
    <d v="2018-03-14T00:00:00"/>
    <s v="LAWRENCE LU"/>
    <m/>
    <n v="6800.75"/>
    <n v="279.67"/>
    <n v="-17750"/>
    <s v="LMCADP"/>
    <s v="CA"/>
    <n v="25"/>
    <n v="200"/>
    <n v="1342400"/>
    <d v="2018-03-09T00:00:00"/>
    <n v="1.3698630136986301E-2"/>
    <n v="0"/>
    <n v="5"/>
    <n v="0.1"/>
    <n v="134240"/>
    <n v="-17750"/>
    <n v="0"/>
    <n v="18389.04109589041"/>
  </r>
  <r>
    <s v="Forward"/>
    <s v="COMMDTY6-370013"/>
    <d v="2017-12-14T00:00:00"/>
    <x v="11"/>
    <s v="B"/>
    <s v="LMCADP 20180314"/>
    <n v="8"/>
    <n v="6712"/>
    <d v="2018-03-14T00:00:00"/>
    <s v="LAWRENCE LU"/>
    <m/>
    <n v="6800.75"/>
    <n v="0"/>
    <n v="17750"/>
    <s v="LMCADP"/>
    <s v="CA"/>
    <n v="25"/>
    <n v="200"/>
    <n v="1342400"/>
    <d v="2018-03-09T00:00:00"/>
    <n v="1.3698630136986301E-2"/>
    <n v="0"/>
    <n v="5"/>
    <n v="0.1"/>
    <n v="134240"/>
    <n v="17750"/>
    <n v="17750"/>
    <n v="18389.04109589041"/>
  </r>
  <r>
    <s v="Forward"/>
    <s v="COMMDTY6-m84471"/>
    <d v="2017-12-19T00:00:00"/>
    <x v="11"/>
    <s v="S"/>
    <s v="LMCADP 20180319"/>
    <n v="80"/>
    <n v="6879.65"/>
    <d v="2018-03-19T00:00:00"/>
    <s v="LAWRENCE LU"/>
    <m/>
    <n v="6803.25"/>
    <n v="2866.52"/>
    <n v="152799.99999999927"/>
    <s v="LMCADP"/>
    <s v="CA"/>
    <n v="25"/>
    <n v="2000"/>
    <n v="13759300"/>
    <d v="2018-03-09T00:00:00"/>
    <n v="2.7397260273972601E-2"/>
    <n v="0"/>
    <n v="5"/>
    <n v="0.1"/>
    <n v="1375930"/>
    <n v="152799.99999999927"/>
    <n v="152799.99999999927"/>
    <n v="376967.12328767119"/>
  </r>
  <r>
    <s v="Forward"/>
    <s v="COMMDTY6-m84472"/>
    <d v="2017-12-19T00:00:00"/>
    <x v="11"/>
    <s v="B"/>
    <s v="LMCADP 20180319"/>
    <n v="80"/>
    <n v="6879.65"/>
    <d v="2018-03-19T00:00:00"/>
    <s v="LAWRENCE LU"/>
    <m/>
    <n v="6803.25"/>
    <n v="0"/>
    <n v="-152799.99999999927"/>
    <s v="LMCADP"/>
    <s v="CA"/>
    <n v="25"/>
    <n v="2000"/>
    <n v="13759300"/>
    <d v="2018-03-09T00:00:00"/>
    <n v="2.7397260273972601E-2"/>
    <n v="0"/>
    <n v="5"/>
    <n v="0.1"/>
    <n v="1375930"/>
    <n v="-152799.99999999927"/>
    <n v="0"/>
    <n v="376967.12328767119"/>
  </r>
  <r>
    <s v="Forward"/>
    <s v="COMMDTY6-m84572"/>
    <d v="2017-12-21T00:00:00"/>
    <x v="11"/>
    <s v="B"/>
    <s v="LMCADP 20180321"/>
    <n v="20"/>
    <n v="7045"/>
    <d v="2018-03-21T00:00:00"/>
    <s v="LAWRENCE LU"/>
    <m/>
    <n v="6801.75"/>
    <n v="733.85416666666663"/>
    <n v="-121625"/>
    <s v="LMCADP"/>
    <s v="CA"/>
    <n v="25"/>
    <n v="500"/>
    <n v="3522500"/>
    <d v="2018-03-09T00:00:00"/>
    <n v="3.287671232876712E-2"/>
    <n v="0"/>
    <n v="5"/>
    <n v="0.1"/>
    <n v="352250"/>
    <n v="-121625"/>
    <n v="0"/>
    <n v="115808.21917808217"/>
  </r>
  <r>
    <s v="Forward"/>
    <s v="COMMDTY6-m84573"/>
    <d v="2017-12-21T00:00:00"/>
    <x v="11"/>
    <s v="S"/>
    <s v="LMCADP 20180321"/>
    <n v="20"/>
    <n v="7045"/>
    <d v="2018-03-21T00:00:00"/>
    <s v="LAWRENCE LU"/>
    <m/>
    <n v="6801.75"/>
    <n v="0"/>
    <n v="121625"/>
    <s v="LMCADP"/>
    <s v="CA"/>
    <n v="25"/>
    <n v="500"/>
    <n v="3522500"/>
    <d v="2018-03-09T00:00:00"/>
    <n v="3.287671232876712E-2"/>
    <n v="0"/>
    <n v="5"/>
    <n v="0.1"/>
    <n v="352250"/>
    <n v="121625"/>
    <n v="121625"/>
    <n v="115808.21917808217"/>
  </r>
  <r>
    <s v="Forward"/>
    <s v="COMMDTY6-m84584"/>
    <d v="2017-12-21T00:00:00"/>
    <x v="11"/>
    <s v="S"/>
    <s v="LMCADP 20180321"/>
    <n v="41"/>
    <n v="7031.71"/>
    <d v="2018-03-21T00:00:00"/>
    <s v="LAWRENCE LU"/>
    <m/>
    <n v="6801.75"/>
    <n v="1501.56"/>
    <n v="235709"/>
    <s v="LMCADP"/>
    <s v="CA"/>
    <n v="25"/>
    <n v="1025"/>
    <n v="7207502.75"/>
    <d v="2018-03-09T00:00:00"/>
    <n v="3.287671232876712E-2"/>
    <n v="0"/>
    <n v="5"/>
    <n v="0.1"/>
    <n v="720750.27500000002"/>
    <n v="235709"/>
    <n v="235709"/>
    <n v="236958.99452054792"/>
  </r>
  <r>
    <s v="Forward"/>
    <s v="COMMDTY6-m84585"/>
    <d v="2017-12-21T00:00:00"/>
    <x v="11"/>
    <s v="B"/>
    <s v="LMCADP 20180321"/>
    <n v="41"/>
    <n v="7031.71"/>
    <d v="2018-03-21T00:00:00"/>
    <s v="LAWRENCE LU"/>
    <m/>
    <n v="6801.75"/>
    <n v="0"/>
    <n v="-235709"/>
    <s v="LMCADP"/>
    <s v="CA"/>
    <n v="25"/>
    <n v="1025"/>
    <n v="7207502.75"/>
    <d v="2018-03-09T00:00:00"/>
    <n v="3.287671232876712E-2"/>
    <n v="0"/>
    <n v="5"/>
    <n v="0.1"/>
    <n v="720750.27500000002"/>
    <n v="-235709"/>
    <n v="0"/>
    <n v="236958.99452054792"/>
  </r>
  <r>
    <s v="Forward"/>
    <s v="COMMDTY6-m84870"/>
    <d v="2018-01-08T00:00:00"/>
    <x v="11"/>
    <s v="B"/>
    <s v="LMCADP 20180321"/>
    <n v="40"/>
    <n v="6863.5"/>
    <d v="2018-03-21T00:00:00"/>
    <s v="LAWRENCE LU"/>
    <m/>
    <n v="6801.75"/>
    <n v="1429.8958333333333"/>
    <n v="-61750"/>
    <s v="LMCADP"/>
    <s v="CA"/>
    <n v="25"/>
    <n v="1000"/>
    <n v="6863500"/>
    <d v="2018-03-09T00:00:00"/>
    <n v="3.287671232876712E-2"/>
    <n v="0"/>
    <n v="5"/>
    <n v="0.1"/>
    <n v="686350"/>
    <n v="-61750"/>
    <n v="0"/>
    <n v="225649.31506849313"/>
  </r>
  <r>
    <s v="Forward"/>
    <s v="COMMDTY6-m84872"/>
    <d v="2018-01-08T00:00:00"/>
    <x v="11"/>
    <s v="B"/>
    <s v="LMCADP 20180321"/>
    <n v="20"/>
    <n v="6102"/>
    <d v="2018-03-21T00:00:00"/>
    <s v="LAWRENCE LU"/>
    <m/>
    <n v="6801.75"/>
    <n v="635.625"/>
    <n v="349875"/>
    <s v="LMCADP"/>
    <s v="CA"/>
    <n v="25"/>
    <n v="500"/>
    <n v="3051000"/>
    <d v="2018-03-09T00:00:00"/>
    <n v="3.287671232876712E-2"/>
    <n v="0"/>
    <n v="5"/>
    <n v="0.1"/>
    <n v="305100"/>
    <n v="349875"/>
    <n v="349875"/>
    <n v="100306.84931506848"/>
  </r>
  <r>
    <s v="Forward"/>
    <s v="COMMDTY6-m85255"/>
    <d v="2018-01-18T00:00:00"/>
    <x v="11"/>
    <s v="B"/>
    <s v="LMCADP 20180321"/>
    <n v="109"/>
    <n v="7075.75"/>
    <d v="2018-03-21T00:00:00"/>
    <s v="LAWRENCE LU"/>
    <m/>
    <n v="6801.75"/>
    <n v="0"/>
    <n v="-746650"/>
    <s v="LMCADP"/>
    <s v="CA"/>
    <n v="25"/>
    <n v="2725"/>
    <n v="19281418.75"/>
    <d v="2018-03-09T00:00:00"/>
    <n v="3.287671232876712E-2"/>
    <n v="0"/>
    <n v="5"/>
    <n v="0.1"/>
    <n v="1928141.875"/>
    <n v="-746650"/>
    <n v="0"/>
    <n v="633909.65753424657"/>
  </r>
  <r>
    <s v="Forward"/>
    <s v="COMMDTY6-m85465"/>
    <d v="2018-01-26T00:00:00"/>
    <x v="11"/>
    <s v="B"/>
    <s v="LMCADP 20180321"/>
    <n v="40"/>
    <n v="7091.25"/>
    <d v="2018-03-21T00:00:00"/>
    <s v="LAWRENCE LU"/>
    <m/>
    <n v="6801.75"/>
    <n v="0"/>
    <n v="-289500"/>
    <s v="LMCADP"/>
    <s v="CA"/>
    <n v="25"/>
    <n v="1000"/>
    <n v="7091250"/>
    <d v="2018-03-09T00:00:00"/>
    <n v="3.287671232876712E-2"/>
    <n v="0"/>
    <n v="5"/>
    <n v="0.1"/>
    <n v="709125"/>
    <n v="-289500"/>
    <n v="0"/>
    <n v="233136.98630136985"/>
  </r>
  <r>
    <s v="Forward"/>
    <s v="COMMDTY6-m85525"/>
    <d v="2018-01-29T00:00:00"/>
    <x v="11"/>
    <s v="B"/>
    <s v="LMCADP 20180321"/>
    <n v="40"/>
    <n v="7128"/>
    <d v="2018-03-21T00:00:00"/>
    <s v="LAWRENCE LU"/>
    <m/>
    <n v="6801.75"/>
    <n v="0"/>
    <n v="-326250"/>
    <s v="LMCADP"/>
    <s v="CA"/>
    <n v="25"/>
    <n v="1000"/>
    <n v="7128000"/>
    <d v="2018-03-09T00:00:00"/>
    <n v="3.287671232876712E-2"/>
    <n v="0"/>
    <n v="5"/>
    <n v="0.1"/>
    <n v="712800"/>
    <n v="-326250"/>
    <n v="0"/>
    <n v="234345.20547945204"/>
  </r>
  <r>
    <s v="Forward"/>
    <s v="COMMDTY6-m85528"/>
    <d v="2018-01-29T00:00:00"/>
    <x v="11"/>
    <s v="B"/>
    <s v="LMCADP 20180321"/>
    <n v="20"/>
    <n v="7089.25"/>
    <d v="2018-03-21T00:00:00"/>
    <s v="LAWRENCE LU"/>
    <m/>
    <n v="6801.75"/>
    <n v="0"/>
    <n v="-143750"/>
    <s v="LMCADP"/>
    <s v="CA"/>
    <n v="25"/>
    <n v="500"/>
    <n v="3544625"/>
    <d v="2018-03-09T00:00:00"/>
    <n v="3.287671232876712E-2"/>
    <n v="0"/>
    <n v="5"/>
    <n v="0.1"/>
    <n v="354462.5"/>
    <n v="-143750"/>
    <n v="0"/>
    <n v="116535.61643835616"/>
  </r>
  <r>
    <s v="Forward"/>
    <s v="COMMDTY6-m85615"/>
    <d v="2018-01-30T00:00:00"/>
    <x v="11"/>
    <s v="S"/>
    <s v="LMCADP 20180321"/>
    <n v="40"/>
    <n v="7079.5124999999998"/>
    <d v="2018-03-21T00:00:00"/>
    <s v="LAWRENCE LU"/>
    <m/>
    <n v="6801.75"/>
    <n v="0"/>
    <n v="277762.49999999983"/>
    <s v="LMCADP"/>
    <s v="CA"/>
    <n v="25"/>
    <n v="1000"/>
    <n v="7079512.5"/>
    <d v="2018-03-09T00:00:00"/>
    <n v="3.287671232876712E-2"/>
    <n v="0"/>
    <n v="5"/>
    <n v="0.1"/>
    <n v="707951.25"/>
    <n v="277762.49999999983"/>
    <n v="277762.49999999983"/>
    <n v="232751.09589041094"/>
  </r>
  <r>
    <s v="Forward"/>
    <s v="COMMDTY6-m85630"/>
    <d v="2018-01-31T00:00:00"/>
    <x v="11"/>
    <s v="S"/>
    <s v="LMCADP 20180321"/>
    <n v="21"/>
    <n v="7119.25"/>
    <d v="2018-03-21T00:00:00"/>
    <s v="LAWRENCE LU"/>
    <m/>
    <n v="6801.75"/>
    <n v="0"/>
    <n v="166687.5"/>
    <s v="LMCADP"/>
    <s v="CA"/>
    <n v="25"/>
    <n v="525"/>
    <n v="3737606.25"/>
    <d v="2018-03-09T00:00:00"/>
    <n v="3.287671232876712E-2"/>
    <n v="0"/>
    <n v="5"/>
    <n v="0.1"/>
    <n v="373760.625"/>
    <n v="166687.5"/>
    <n v="166687.5"/>
    <n v="122880.20547945204"/>
  </r>
  <r>
    <s v="Forward"/>
    <s v="COMMDTY6-m85665"/>
    <d v="2018-02-01T00:00:00"/>
    <x v="11"/>
    <s v="S"/>
    <s v="LMCADP 20180321"/>
    <n v="48"/>
    <n v="7076.25"/>
    <d v="2018-03-21T00:00:00"/>
    <s v="LAWRENCE LU"/>
    <m/>
    <n v="6801.75"/>
    <n v="0"/>
    <n v="329400"/>
    <s v="LMCADP"/>
    <s v="CA"/>
    <n v="25"/>
    <n v="1200"/>
    <n v="8491500"/>
    <d v="2018-03-09T00:00:00"/>
    <n v="3.287671232876712E-2"/>
    <n v="0"/>
    <n v="5"/>
    <n v="0.1"/>
    <n v="849150"/>
    <n v="329400"/>
    <n v="329400"/>
    <n v="279172.60273972602"/>
  </r>
  <r>
    <s v="Forward"/>
    <s v="COMMDTY6-m85737"/>
    <d v="2018-02-02T00:00:00"/>
    <x v="11"/>
    <s v="B"/>
    <s v="LMCADP 20180321"/>
    <n v="84"/>
    <n v="7088.5"/>
    <d v="2018-03-21T00:00:00"/>
    <s v="LAWRENCE LU"/>
    <m/>
    <n v="6801.75"/>
    <n v="0"/>
    <n v="-602175"/>
    <s v="LMCADP"/>
    <s v="CA"/>
    <n v="25"/>
    <n v="2100"/>
    <n v="14885850"/>
    <d v="2018-03-09T00:00:00"/>
    <n v="3.287671232876712E-2"/>
    <n v="0"/>
    <n v="5"/>
    <n v="0.1"/>
    <n v="1488585"/>
    <n v="-602175"/>
    <n v="0"/>
    <n v="489397.80821917806"/>
  </r>
  <r>
    <s v="Forward"/>
    <s v="COMMDTY6-m85825"/>
    <d v="2018-02-06T00:00:00"/>
    <x v="11"/>
    <s v="S"/>
    <s v="LMCADP 20180321"/>
    <n v="20"/>
    <n v="7046"/>
    <d v="2018-03-21T00:00:00"/>
    <s v="LAWRENCE LU"/>
    <m/>
    <n v="6801.75"/>
    <n v="0"/>
    <n v="122125"/>
    <s v="LMCADP"/>
    <s v="CA"/>
    <n v="25"/>
    <n v="500"/>
    <n v="3523000"/>
    <d v="2018-03-09T00:00:00"/>
    <n v="3.287671232876712E-2"/>
    <n v="0"/>
    <n v="5"/>
    <n v="0.1"/>
    <n v="352300"/>
    <n v="122125"/>
    <n v="122125"/>
    <n v="115824.65753424657"/>
  </r>
  <r>
    <s v="Forward"/>
    <s v="COMMDTY6-m85865"/>
    <d v="2018-02-07T00:00:00"/>
    <x v="11"/>
    <s v="B"/>
    <s v="LMCADP 20180321"/>
    <n v="53"/>
    <n v="7023"/>
    <d v="2018-03-21T00:00:00"/>
    <s v="LAWRENCE LU"/>
    <m/>
    <n v="6801.75"/>
    <n v="0"/>
    <n v="-293156.25"/>
    <s v="LMCADP"/>
    <s v="CA"/>
    <n v="25"/>
    <n v="1325"/>
    <n v="9305475"/>
    <d v="2018-03-09T00:00:00"/>
    <n v="3.287671232876712E-2"/>
    <n v="0"/>
    <n v="5"/>
    <n v="0.1"/>
    <n v="930547.5"/>
    <n v="-293156.25"/>
    <n v="0"/>
    <n v="305933.42465753423"/>
  </r>
  <r>
    <s v="Forward"/>
    <s v="COMMDTY6-m85868"/>
    <d v="2018-02-07T00:00:00"/>
    <x v="11"/>
    <s v="B"/>
    <s v="LMCADP 20180321"/>
    <n v="35"/>
    <n v="7014.67"/>
    <d v="2018-03-21T00:00:00"/>
    <s v="LAWRENCE LU"/>
    <m/>
    <n v="6801.75"/>
    <n v="0"/>
    <n v="-186305.00000000006"/>
    <s v="LMCADP"/>
    <s v="CA"/>
    <n v="25"/>
    <n v="875"/>
    <n v="6137836.25"/>
    <d v="2018-03-09T00:00:00"/>
    <n v="3.287671232876712E-2"/>
    <n v="0"/>
    <n v="5"/>
    <n v="0.1"/>
    <n v="613783.625"/>
    <n v="-186305.00000000006"/>
    <n v="0"/>
    <n v="201791.87671232875"/>
  </r>
  <r>
    <s v="Forward"/>
    <s v="COMMDTY6-m85871"/>
    <d v="2018-02-07T00:00:00"/>
    <x v="11"/>
    <s v="S"/>
    <s v="LMCADP 20180321"/>
    <n v="20"/>
    <n v="7115"/>
    <d v="2018-03-21T00:00:00"/>
    <s v="LAWRENCE LU"/>
    <m/>
    <n v="6801.75"/>
    <n v="0"/>
    <n v="156625"/>
    <s v="LMCADP"/>
    <s v="CA"/>
    <n v="25"/>
    <n v="500"/>
    <n v="3557500"/>
    <d v="2018-03-09T00:00:00"/>
    <n v="3.287671232876712E-2"/>
    <n v="0"/>
    <n v="5"/>
    <n v="0.1"/>
    <n v="355750"/>
    <n v="156625"/>
    <n v="156625"/>
    <n v="116958.90410958903"/>
  </r>
  <r>
    <s v="Forward"/>
    <s v="COMMDTY6-m85894"/>
    <d v="2018-02-08T00:00:00"/>
    <x v="11"/>
    <s v="B"/>
    <s v="LMCADP 20180321"/>
    <n v="16"/>
    <n v="6803.75"/>
    <d v="2018-03-21T00:00:00"/>
    <s v="LAWRENCE LU"/>
    <m/>
    <n v="6801.75"/>
    <n v="0"/>
    <n v="-800"/>
    <s v="LMCADP"/>
    <s v="CA"/>
    <n v="25"/>
    <n v="400"/>
    <n v="2721500"/>
    <d v="2018-03-09T00:00:00"/>
    <n v="3.287671232876712E-2"/>
    <n v="0"/>
    <n v="5"/>
    <n v="0.1"/>
    <n v="272150"/>
    <n v="-800"/>
    <n v="0"/>
    <n v="89473.972602739712"/>
  </r>
  <r>
    <s v="Forward"/>
    <s v="COMMDTY6-m85936"/>
    <d v="2018-02-09T00:00:00"/>
    <x v="11"/>
    <s v="S"/>
    <s v="LMCADP 20180321"/>
    <n v="40"/>
    <n v="6790.95"/>
    <d v="2018-03-21T00:00:00"/>
    <s v="LAWRENCE LU"/>
    <m/>
    <n v="6801.75"/>
    <n v="0"/>
    <n v="-10800.000000000182"/>
    <s v="LMCADP"/>
    <s v="CA"/>
    <n v="25"/>
    <n v="1000"/>
    <n v="6790950"/>
    <d v="2018-03-09T00:00:00"/>
    <n v="3.287671232876712E-2"/>
    <n v="0"/>
    <n v="5"/>
    <n v="0.1"/>
    <n v="679095"/>
    <n v="-10800.000000000182"/>
    <n v="0"/>
    <n v="223264.10958904107"/>
  </r>
  <r>
    <s v="Forward"/>
    <s v="COMMDTY6-m85960"/>
    <d v="2018-02-12T00:00:00"/>
    <x v="11"/>
    <s v="B"/>
    <s v="LMCADP 20180321"/>
    <n v="28"/>
    <n v="7113.86"/>
    <d v="2018-03-21T00:00:00"/>
    <s v="LAWRENCE LU"/>
    <m/>
    <n v="6801.75"/>
    <n v="1037.4379166666665"/>
    <n v="-218476.99999999977"/>
    <s v="LMCADP"/>
    <s v="CA"/>
    <n v="25"/>
    <n v="700"/>
    <n v="4979702"/>
    <d v="2018-03-09T00:00:00"/>
    <n v="3.287671232876712E-2"/>
    <n v="0"/>
    <n v="5"/>
    <n v="0.1"/>
    <n v="497970.2"/>
    <n v="-218476.99999999977"/>
    <n v="0"/>
    <n v="163716.2301369863"/>
  </r>
  <r>
    <s v="Forward"/>
    <s v="COMMDTY6-m86071"/>
    <d v="2018-02-13T00:00:00"/>
    <x v="11"/>
    <s v="B"/>
    <s v="LMCADP 20180321"/>
    <n v="21"/>
    <n v="6995.75"/>
    <d v="2018-03-21T00:00:00"/>
    <s v="LAWRENCE LU"/>
    <m/>
    <n v="6801.75"/>
    <n v="0"/>
    <n v="-101850"/>
    <s v="LMCADP"/>
    <s v="CA"/>
    <n v="25"/>
    <n v="525"/>
    <n v="3672768.75"/>
    <d v="2018-03-09T00:00:00"/>
    <n v="3.287671232876712E-2"/>
    <n v="0"/>
    <n v="5"/>
    <n v="0.1"/>
    <n v="367276.875"/>
    <n v="-101850"/>
    <n v="0"/>
    <n v="120748.56164383561"/>
  </r>
  <r>
    <s v="Forward"/>
    <s v="COMMDTY6-m86096"/>
    <d v="2018-02-13T00:00:00"/>
    <x v="11"/>
    <s v="S"/>
    <s v="LMCADP 20180321"/>
    <n v="20"/>
    <n v="6876.75"/>
    <d v="2018-03-21T00:00:00"/>
    <s v="LAWRENCE LU"/>
    <m/>
    <n v="6801.75"/>
    <n v="0"/>
    <n v="37500"/>
    <s v="LMCADP"/>
    <s v="CA"/>
    <n v="25"/>
    <n v="500"/>
    <n v="3438375"/>
    <d v="2018-03-09T00:00:00"/>
    <n v="3.287671232876712E-2"/>
    <n v="0"/>
    <n v="5"/>
    <n v="0.1"/>
    <n v="343837.5"/>
    <n v="37500"/>
    <n v="37500"/>
    <n v="113042.46575342465"/>
  </r>
  <r>
    <s v="Forward"/>
    <s v="COMMDTY6-m86210"/>
    <d v="2018-02-22T00:00:00"/>
    <x v="11"/>
    <s v="S"/>
    <s v="LMCADP 20180321"/>
    <n v="20"/>
    <n v="6997.25"/>
    <d v="2018-03-21T00:00:00"/>
    <s v="LAWRENCE LU"/>
    <m/>
    <n v="6801.75"/>
    <n v="0"/>
    <n v="97750"/>
    <s v="LMCADP"/>
    <s v="CA"/>
    <n v="25"/>
    <n v="500"/>
    <n v="3498625"/>
    <d v="2018-03-09T00:00:00"/>
    <n v="3.287671232876712E-2"/>
    <n v="0"/>
    <n v="5"/>
    <n v="0.1"/>
    <n v="349862.5"/>
    <n v="97750"/>
    <n v="97750"/>
    <n v="115023.28767123287"/>
  </r>
  <r>
    <s v="Forward"/>
    <s v="COMMDTY6-m86313"/>
    <d v="2018-02-26T00:00:00"/>
    <x v="11"/>
    <s v="S"/>
    <s v="LMCADP 20180321"/>
    <n v="28"/>
    <n v="7111.5"/>
    <d v="2018-03-21T00:00:00"/>
    <s v="LAWRENCE LU"/>
    <m/>
    <n v="6801.75"/>
    <n v="1037.0899999999999"/>
    <n v="216825"/>
    <s v="LMCADP"/>
    <s v="CA"/>
    <n v="25"/>
    <n v="700"/>
    <n v="4978050"/>
    <d v="2018-03-09T00:00:00"/>
    <n v="3.287671232876712E-2"/>
    <n v="0"/>
    <n v="5"/>
    <n v="0.1"/>
    <n v="497805"/>
    <n v="216825"/>
    <n v="216825"/>
    <n v="163661.91780821915"/>
  </r>
  <r>
    <s v="Forward"/>
    <s v="COMMDTY6-m86350"/>
    <d v="2018-02-27T00:00:00"/>
    <x v="11"/>
    <s v="S"/>
    <s v="LMCADP 20180321"/>
    <n v="36"/>
    <n v="7097.49"/>
    <d v="2018-03-21T00:00:00"/>
    <s v="LAWRENCE LU"/>
    <m/>
    <n v="6801.75"/>
    <n v="0"/>
    <n v="266165.99999999983"/>
    <s v="LMCADP"/>
    <s v="CA"/>
    <n v="25"/>
    <n v="900"/>
    <n v="6387741"/>
    <d v="2018-03-09T00:00:00"/>
    <n v="3.287671232876712E-2"/>
    <n v="0"/>
    <n v="5"/>
    <n v="0.1"/>
    <n v="638774.10000000009"/>
    <n v="266165.99999999983"/>
    <n v="266165.99999999983"/>
    <n v="210007.9232876712"/>
  </r>
  <r>
    <s v="Forward"/>
    <s v="COMMDTY6-m86436"/>
    <d v="2018-03-02T00:00:00"/>
    <x v="11"/>
    <s v="S"/>
    <s v="LMCADP 20180321"/>
    <n v="20"/>
    <n v="6906.5"/>
    <d v="2018-03-21T00:00:00"/>
    <s v="LAWRENCE LU"/>
    <m/>
    <n v="6801.75"/>
    <n v="0"/>
    <n v="52375"/>
    <s v="LMCADP"/>
    <s v="CA"/>
    <n v="25"/>
    <n v="500"/>
    <n v="3453250"/>
    <d v="2018-03-09T00:00:00"/>
    <n v="3.287671232876712E-2"/>
    <n v="0"/>
    <n v="5"/>
    <n v="0.1"/>
    <n v="345325"/>
    <n v="52375"/>
    <n v="52375"/>
    <n v="113531.50684931506"/>
  </r>
  <r>
    <s v="Forward"/>
    <s v="COMMDTY6-m86448"/>
    <d v="2018-03-05T00:00:00"/>
    <x v="11"/>
    <s v="S"/>
    <s v="LMCADP 20180321"/>
    <n v="69"/>
    <n v="6898.85"/>
    <d v="2018-03-21T00:00:00"/>
    <s v="LAWRENCE LU"/>
    <m/>
    <n v="6801.75"/>
    <n v="0"/>
    <n v="167497.50000000064"/>
    <s v="LMCADP"/>
    <s v="CA"/>
    <n v="25"/>
    <n v="1725"/>
    <n v="11900516.25"/>
    <d v="2018-03-09T00:00:00"/>
    <n v="3.287671232876712E-2"/>
    <n v="0"/>
    <n v="5"/>
    <n v="0.1"/>
    <n v="1190051.625"/>
    <n v="167497.50000000064"/>
    <n v="167497.50000000064"/>
    <n v="391249.84931506845"/>
  </r>
  <r>
    <s v="Forward"/>
    <s v="COMMDTY6-m86484"/>
    <d v="2018-03-06T00:00:00"/>
    <x v="11"/>
    <s v="S"/>
    <s v="LMCADP 20180321"/>
    <n v="20"/>
    <n v="6974"/>
    <d v="2018-03-21T00:00:00"/>
    <s v="LAWRENCE LU"/>
    <m/>
    <n v="6801.75"/>
    <n v="0"/>
    <n v="86125"/>
    <s v="LMCADP"/>
    <s v="CA"/>
    <n v="25"/>
    <n v="500"/>
    <n v="3487000"/>
    <d v="2018-03-09T00:00:00"/>
    <n v="3.287671232876712E-2"/>
    <n v="0"/>
    <n v="5"/>
    <n v="0.1"/>
    <n v="348700"/>
    <n v="86125"/>
    <n v="86125"/>
    <n v="114641.09589041094"/>
  </r>
  <r>
    <s v="Forward"/>
    <s v="COMMDTY6-m86491"/>
    <d v="2018-03-07T00:00:00"/>
    <x v="11"/>
    <s v="S"/>
    <s v="LMCADP 20180321"/>
    <n v="20"/>
    <n v="6880.5"/>
    <d v="2018-03-21T00:00:00"/>
    <s v="LAWRENCE LU"/>
    <m/>
    <n v="6801.75"/>
    <n v="0"/>
    <n v="39375"/>
    <s v="LMCADP"/>
    <s v="CA"/>
    <n v="25"/>
    <n v="500"/>
    <n v="3440250"/>
    <d v="2018-03-09T00:00:00"/>
    <n v="3.287671232876712E-2"/>
    <n v="0"/>
    <n v="5"/>
    <n v="0.1"/>
    <n v="344025"/>
    <n v="39375"/>
    <n v="39375"/>
    <n v="113104.10958904108"/>
  </r>
  <r>
    <s v="Forward"/>
    <s v="COMMDTY6-m86508"/>
    <d v="2018-03-08T00:00:00"/>
    <x v="11"/>
    <s v="B"/>
    <s v="LMCADP 20180321"/>
    <n v="20"/>
    <n v="6829.5"/>
    <d v="2018-03-21T00:00:00"/>
    <s v="LAWRENCE LU"/>
    <m/>
    <n v="6801.75"/>
    <n v="0"/>
    <n v="-13875"/>
    <s v="LMCADP"/>
    <s v="CA"/>
    <n v="25"/>
    <n v="500"/>
    <n v="3414750"/>
    <d v="2018-03-09T00:00:00"/>
    <n v="3.287671232876712E-2"/>
    <n v="0"/>
    <n v="5"/>
    <n v="0.1"/>
    <n v="341475"/>
    <n v="-13875"/>
    <n v="0"/>
    <n v="112265.75342465752"/>
  </r>
  <r>
    <s v="Forward"/>
    <s v="COMMDTY6-m84920"/>
    <d v="2018-01-09T00:00:00"/>
    <x v="11"/>
    <s v="S"/>
    <s v="LMZSDP 20180321"/>
    <n v="240"/>
    <n v="3206.5"/>
    <d v="2018-03-21T00:00:00"/>
    <s v="LAWRENCE LU"/>
    <m/>
    <n v="3228"/>
    <n v="0"/>
    <n v="-129000"/>
    <s v="LMZSDP"/>
    <s v="ZS"/>
    <n v="25"/>
    <n v="6000"/>
    <n v="19239000"/>
    <d v="2018-03-09T00:00:00"/>
    <n v="3.287671232876712E-2"/>
    <n v="0"/>
    <n v="5"/>
    <n v="0.1"/>
    <n v="1923900"/>
    <n v="-129000"/>
    <n v="0"/>
    <n v="632515.06849315064"/>
  </r>
  <r>
    <s v="Forward"/>
    <s v="COMMDTY6-m84945"/>
    <d v="2018-01-10T00:00:00"/>
    <x v="11"/>
    <s v="B"/>
    <s v="LMZSDP 20180321"/>
    <n v="40"/>
    <n v="3108.25"/>
    <d v="2018-03-21T00:00:00"/>
    <s v="LAWRENCE LU"/>
    <m/>
    <n v="3228"/>
    <n v="0"/>
    <n v="119750"/>
    <s v="LMZSDP"/>
    <s v="ZS"/>
    <n v="25"/>
    <n v="1000"/>
    <n v="3108250"/>
    <d v="2018-03-09T00:00:00"/>
    <n v="3.287671232876712E-2"/>
    <n v="0"/>
    <n v="5"/>
    <n v="0.1"/>
    <n v="310825"/>
    <n v="119750"/>
    <n v="119750"/>
    <n v="102189.0410958904"/>
  </r>
  <r>
    <s v="Forward"/>
    <s v="COMMDTY6-m84947"/>
    <d v="2018-01-10T00:00:00"/>
    <x v="11"/>
    <s v="B"/>
    <s v="LMZSDP 20180321"/>
    <n v="40"/>
    <n v="3158.5"/>
    <d v="2018-03-21T00:00:00"/>
    <s v="LAWRENCE LU"/>
    <m/>
    <n v="3228"/>
    <n v="0"/>
    <n v="69500"/>
    <s v="LMZSDP"/>
    <s v="ZS"/>
    <n v="25"/>
    <n v="1000"/>
    <n v="3158500"/>
    <d v="2018-03-09T00:00:00"/>
    <n v="3.287671232876712E-2"/>
    <n v="0"/>
    <n v="5"/>
    <n v="0.1"/>
    <n v="315850"/>
    <n v="69500"/>
    <n v="69500"/>
    <n v="103841.09589041094"/>
  </r>
  <r>
    <s v="Forward"/>
    <s v="COMMDTY6-m86497"/>
    <d v="2018-03-07T00:00:00"/>
    <x v="11"/>
    <s v="S"/>
    <s v="LMZSDP 20180321"/>
    <n v="40"/>
    <n v="3108.25"/>
    <d v="2018-03-21T00:00:00"/>
    <s v="LAWRENCE LU"/>
    <m/>
    <n v="3228"/>
    <n v="647.55208333333337"/>
    <n v="-119750"/>
    <s v="LMZSDP"/>
    <s v="ZS"/>
    <n v="25"/>
    <n v="1000"/>
    <n v="3108250"/>
    <d v="2018-03-09T00:00:00"/>
    <n v="3.287671232876712E-2"/>
    <n v="0"/>
    <n v="5"/>
    <n v="0.1"/>
    <n v="310825"/>
    <n v="-119750"/>
    <n v="0"/>
    <n v="102189.0410958904"/>
  </r>
  <r>
    <s v="Forward"/>
    <s v="COMMDTY6-m86548"/>
    <d v="2018-03-08T00:00:00"/>
    <x v="11"/>
    <s v="B"/>
    <s v="LMZSDP 20180321"/>
    <n v="120"/>
    <n v="3242.25"/>
    <d v="2018-03-21T00:00:00"/>
    <s v="LAWRENCE LU"/>
    <m/>
    <n v="3228"/>
    <n v="0"/>
    <n v="-42750"/>
    <s v="LMZSDP"/>
    <s v="ZS"/>
    <n v="25"/>
    <n v="3000"/>
    <n v="9726750"/>
    <d v="2018-03-09T00:00:00"/>
    <n v="3.287671232876712E-2"/>
    <n v="0"/>
    <n v="5"/>
    <n v="0.1"/>
    <n v="972675"/>
    <n v="-42750"/>
    <n v="0"/>
    <n v="319783.56164383556"/>
  </r>
  <r>
    <s v="Forward"/>
    <s v="COMMDTY6-m84605"/>
    <d v="2017-12-22T00:00:00"/>
    <x v="11"/>
    <s v="B"/>
    <s v="LMCADP 20180322"/>
    <n v="29"/>
    <n v="7093.69"/>
    <d v="2018-03-22T00:00:00"/>
    <s v="LAWRENCE LU"/>
    <m/>
    <n v="6798.75"/>
    <n v="1071.4427604166667"/>
    <n v="-213831.49999999968"/>
    <s v="LMCADP"/>
    <s v="CA"/>
    <n v="25"/>
    <n v="725"/>
    <n v="5142925.25"/>
    <d v="2018-03-09T00:00:00"/>
    <n v="3.5616438356164383E-2"/>
    <n v="0"/>
    <n v="5"/>
    <n v="0.1"/>
    <n v="514292.52500000002"/>
    <n v="-213831.49999999968"/>
    <n v="0"/>
    <n v="183172.68013698631"/>
  </r>
  <r>
    <s v="Forward"/>
    <s v="COMMDTY6-m84606"/>
    <d v="2017-12-22T00:00:00"/>
    <x v="11"/>
    <s v="S"/>
    <s v="LMCADP 20180322"/>
    <n v="29"/>
    <n v="7093.69"/>
    <d v="2018-03-22T00:00:00"/>
    <s v="LAWRENCE LU"/>
    <m/>
    <n v="6798.75"/>
    <n v="0"/>
    <n v="213831.49999999968"/>
    <s v="LMCADP"/>
    <s v="CA"/>
    <n v="25"/>
    <n v="725"/>
    <n v="5142925.25"/>
    <d v="2018-03-09T00:00:00"/>
    <n v="3.5616438356164383E-2"/>
    <n v="0"/>
    <n v="5"/>
    <n v="0.1"/>
    <n v="514292.52500000002"/>
    <n v="213831.49999999968"/>
    <n v="213831.49999999968"/>
    <n v="183172.68013698631"/>
  </r>
  <r>
    <s v="Forward"/>
    <s v="COMMDTY6-m84616"/>
    <d v="2017-12-22T00:00:00"/>
    <x v="11"/>
    <s v="B"/>
    <s v="LMCADP 20180322"/>
    <n v="40"/>
    <n v="7102.875"/>
    <d v="2018-03-22T00:00:00"/>
    <s v="LAWRENCE LU"/>
    <m/>
    <n v="6798.75"/>
    <n v="1479.765625"/>
    <n v="-304125"/>
    <s v="LMCADP"/>
    <s v="CA"/>
    <n v="25"/>
    <n v="1000"/>
    <n v="7102875"/>
    <d v="2018-03-09T00:00:00"/>
    <n v="3.5616438356164383E-2"/>
    <n v="0"/>
    <n v="5"/>
    <n v="0.1"/>
    <n v="710287.5"/>
    <n v="-304125"/>
    <n v="0"/>
    <n v="252979.10958904109"/>
  </r>
  <r>
    <s v="Forward"/>
    <s v="COMMDTY6-m84617"/>
    <d v="2017-12-22T00:00:00"/>
    <x v="11"/>
    <s v="S"/>
    <s v="LMCADP 20180322"/>
    <n v="40"/>
    <n v="7102.875"/>
    <d v="2018-03-22T00:00:00"/>
    <s v="LAWRENCE LU"/>
    <m/>
    <n v="6798.75"/>
    <n v="0"/>
    <n v="304125"/>
    <s v="LMCADP"/>
    <s v="CA"/>
    <n v="25"/>
    <n v="1000"/>
    <n v="7102875"/>
    <d v="2018-03-09T00:00:00"/>
    <n v="3.5616438356164383E-2"/>
    <n v="0"/>
    <n v="5"/>
    <n v="0.1"/>
    <n v="710287.5"/>
    <n v="304125"/>
    <n v="304125"/>
    <n v="252979.10958904109"/>
  </r>
  <r>
    <s v="Forward"/>
    <s v="COMMDTY6-m84644"/>
    <d v="2017-12-28T00:00:00"/>
    <x v="11"/>
    <s v="B"/>
    <s v="LMCADP 20180328"/>
    <n v="10"/>
    <n v="7230"/>
    <d v="2018-03-28T00:00:00"/>
    <s v="LAWRENCE LU"/>
    <m/>
    <n v="6800.25"/>
    <n v="376.56"/>
    <n v="-107437.5"/>
    <s v="LMCADP"/>
    <s v="CA"/>
    <n v="25"/>
    <n v="250"/>
    <n v="1807500"/>
    <d v="2018-03-09T00:00:00"/>
    <n v="5.2054794520547946E-2"/>
    <n v="0"/>
    <n v="5"/>
    <n v="0.1"/>
    <n v="180750"/>
    <n v="-107437.5"/>
    <n v="0"/>
    <n v="94089.04109589041"/>
  </r>
  <r>
    <s v="Forward"/>
    <s v="COMMDTY6-m84645"/>
    <d v="2017-12-28T00:00:00"/>
    <x v="11"/>
    <s v="B"/>
    <s v="LMCADP 20180328"/>
    <n v="10"/>
    <n v="7228"/>
    <d v="2018-03-28T00:00:00"/>
    <s v="LAWRENCE LU"/>
    <m/>
    <n v="6800.25"/>
    <n v="376.46"/>
    <n v="-106937.5"/>
    <s v="LMCADP"/>
    <s v="CA"/>
    <n v="25"/>
    <n v="250"/>
    <n v="1807000"/>
    <d v="2018-03-09T00:00:00"/>
    <n v="5.2054794520547946E-2"/>
    <n v="0"/>
    <n v="5"/>
    <n v="0.1"/>
    <n v="180700"/>
    <n v="-106937.5"/>
    <n v="0"/>
    <n v="94063.013698630137"/>
  </r>
  <r>
    <s v="Forward"/>
    <s v="COMMDTY6-m84654"/>
    <d v="2017-12-28T00:00:00"/>
    <x v="11"/>
    <s v="B"/>
    <s v="LMCADP 20180328"/>
    <n v="10"/>
    <n v="7276"/>
    <d v="2018-03-28T00:00:00"/>
    <s v="LAWRENCE LU"/>
    <m/>
    <n v="6800.25"/>
    <n v="378.96"/>
    <n v="-118937.5"/>
    <s v="LMCADP"/>
    <s v="CA"/>
    <n v="25"/>
    <n v="250"/>
    <n v="1819000"/>
    <d v="2018-03-09T00:00:00"/>
    <n v="5.2054794520547946E-2"/>
    <n v="0"/>
    <n v="5"/>
    <n v="0.1"/>
    <n v="181900"/>
    <n v="-118937.5"/>
    <n v="0"/>
    <n v="94687.671232876717"/>
  </r>
  <r>
    <s v="Forward"/>
    <s v="COMMDTY6-m84655"/>
    <d v="2017-12-28T00:00:00"/>
    <x v="11"/>
    <s v="S"/>
    <s v="LMCADP 20180328"/>
    <n v="10"/>
    <n v="7230"/>
    <d v="2018-03-28T00:00:00"/>
    <s v="LAWRENCE LU"/>
    <m/>
    <n v="6800.25"/>
    <n v="0"/>
    <n v="107437.5"/>
    <s v="LMCADP"/>
    <s v="CA"/>
    <n v="25"/>
    <n v="250"/>
    <n v="1807500"/>
    <d v="2018-03-09T00:00:00"/>
    <n v="5.2054794520547946E-2"/>
    <n v="0"/>
    <n v="5"/>
    <n v="0.1"/>
    <n v="180750"/>
    <n v="107437.5"/>
    <n v="107437.5"/>
    <n v="94089.04109589041"/>
  </r>
  <r>
    <s v="Forward"/>
    <s v="COMMDTY6-m84656"/>
    <d v="2017-12-28T00:00:00"/>
    <x v="11"/>
    <s v="S"/>
    <s v="LMCADP 20180328"/>
    <n v="10"/>
    <n v="7228"/>
    <d v="2018-03-28T00:00:00"/>
    <s v="LAWRENCE LU"/>
    <m/>
    <n v="6800.25"/>
    <n v="0"/>
    <n v="106937.5"/>
    <s v="LMCADP"/>
    <s v="CA"/>
    <n v="25"/>
    <n v="250"/>
    <n v="1807000"/>
    <d v="2018-03-09T00:00:00"/>
    <n v="5.2054794520547946E-2"/>
    <n v="0"/>
    <n v="5"/>
    <n v="0.1"/>
    <n v="180700"/>
    <n v="106937.5"/>
    <n v="106937.5"/>
    <n v="94063.013698630137"/>
  </r>
  <r>
    <s v="Forward"/>
    <s v="COMMDTY6-m84657"/>
    <d v="2017-12-28T00:00:00"/>
    <x v="11"/>
    <s v="S"/>
    <s v="LMCADP 20180328"/>
    <n v="10"/>
    <n v="7276"/>
    <d v="2018-03-28T00:00:00"/>
    <s v="LAWRENCE LU"/>
    <m/>
    <n v="6800.25"/>
    <n v="0"/>
    <n v="118937.5"/>
    <s v="LMCADP"/>
    <s v="CA"/>
    <n v="25"/>
    <n v="250"/>
    <n v="1819000"/>
    <d v="2018-03-09T00:00:00"/>
    <n v="5.2054794520547946E-2"/>
    <n v="0"/>
    <n v="5"/>
    <n v="0.1"/>
    <n v="181900"/>
    <n v="118937.5"/>
    <n v="118937.5"/>
    <n v="94687.671232876717"/>
  </r>
  <r>
    <s v="Forward"/>
    <s v="COMMDTY6-m84673"/>
    <d v="2017-12-29T00:00:00"/>
    <x v="11"/>
    <s v="S"/>
    <s v="LMCADP 20180329"/>
    <n v="10"/>
    <n v="7210"/>
    <d v="2018-03-29T00:00:00"/>
    <s v="LAWRENCE LU"/>
    <m/>
    <n v="6801"/>
    <n v="375.52"/>
    <n v="102250"/>
    <s v="LMCADP"/>
    <s v="CA"/>
    <n v="25"/>
    <n v="250"/>
    <n v="1802500"/>
    <d v="2018-03-09T00:00:00"/>
    <n v="5.4794520547945202E-2"/>
    <n v="0"/>
    <n v="5"/>
    <n v="0.1"/>
    <n v="180250"/>
    <n v="102250"/>
    <n v="102250"/>
    <n v="98767.123287671231"/>
  </r>
  <r>
    <s v="Forward"/>
    <s v="COMMDTY6-m84674"/>
    <d v="2017-12-29T00:00:00"/>
    <x v="11"/>
    <s v="S"/>
    <s v="LMCADP 20180329"/>
    <n v="10"/>
    <n v="7205"/>
    <d v="2018-03-29T00:00:00"/>
    <s v="LAWRENCE LU"/>
    <m/>
    <n v="6801"/>
    <n v="375.26"/>
    <n v="101000"/>
    <s v="LMCADP"/>
    <s v="CA"/>
    <n v="25"/>
    <n v="250"/>
    <n v="1801250"/>
    <d v="2018-03-09T00:00:00"/>
    <n v="5.4794520547945202E-2"/>
    <n v="0"/>
    <n v="5"/>
    <n v="0.1"/>
    <n v="180125"/>
    <n v="101000"/>
    <n v="101000"/>
    <n v="98698.630136986292"/>
  </r>
  <r>
    <s v="Forward"/>
    <s v="COMMDTY6-m84675"/>
    <d v="2017-12-29T00:00:00"/>
    <x v="11"/>
    <s v="S"/>
    <s v="LMCADP 20180329"/>
    <n v="9"/>
    <n v="7185"/>
    <d v="2018-03-29T00:00:00"/>
    <s v="LAWRENCE LU"/>
    <m/>
    <n v="6801"/>
    <n v="336.8"/>
    <n v="86400"/>
    <s v="LMCADP"/>
    <s v="CA"/>
    <n v="25"/>
    <n v="225"/>
    <n v="1616625"/>
    <d v="2018-03-09T00:00:00"/>
    <n v="5.4794520547945202E-2"/>
    <n v="0"/>
    <n v="5"/>
    <n v="0.1"/>
    <n v="161662.5"/>
    <n v="86400"/>
    <n v="86400"/>
    <n v="88582.191780821915"/>
  </r>
  <r>
    <s v="Forward"/>
    <s v="COMMDTY6-m84676"/>
    <d v="2017-12-29T00:00:00"/>
    <x v="11"/>
    <s v="B"/>
    <s v="LMCADP 20180329"/>
    <n v="10"/>
    <n v="7210"/>
    <d v="2018-03-29T00:00:00"/>
    <s v="LAWRENCE LU"/>
    <m/>
    <n v="6801"/>
    <n v="0"/>
    <n v="-102250"/>
    <s v="LMCADP"/>
    <s v="CA"/>
    <n v="25"/>
    <n v="250"/>
    <n v="1802500"/>
    <d v="2018-03-09T00:00:00"/>
    <n v="5.4794520547945202E-2"/>
    <n v="0"/>
    <n v="5"/>
    <n v="0.1"/>
    <n v="180250"/>
    <n v="-102250"/>
    <n v="0"/>
    <n v="98767.123287671231"/>
  </r>
  <r>
    <s v="Forward"/>
    <s v="COMMDTY6-m84677"/>
    <d v="2017-12-29T00:00:00"/>
    <x v="11"/>
    <s v="B"/>
    <s v="LMCADP 20180329"/>
    <n v="10"/>
    <n v="7205"/>
    <d v="2018-03-29T00:00:00"/>
    <s v="LAWRENCE LU"/>
    <m/>
    <n v="6801"/>
    <n v="0"/>
    <n v="-101000"/>
    <s v="LMCADP"/>
    <s v="CA"/>
    <n v="25"/>
    <n v="250"/>
    <n v="1801250"/>
    <d v="2018-03-09T00:00:00"/>
    <n v="5.4794520547945202E-2"/>
    <n v="0"/>
    <n v="5"/>
    <n v="0.1"/>
    <n v="180125"/>
    <n v="-101000"/>
    <n v="0"/>
    <n v="98698.630136986292"/>
  </r>
  <r>
    <s v="Forward"/>
    <s v="COMMDTY6-m84678"/>
    <d v="2017-12-29T00:00:00"/>
    <x v="11"/>
    <s v="B"/>
    <s v="LMCADP 20180329"/>
    <n v="9"/>
    <n v="7185"/>
    <d v="2018-03-29T00:00:00"/>
    <s v="LAWRENCE LU"/>
    <m/>
    <n v="6801"/>
    <n v="0"/>
    <n v="-86400"/>
    <s v="LMCADP"/>
    <s v="CA"/>
    <n v="25"/>
    <n v="225"/>
    <n v="1616625"/>
    <d v="2018-03-09T00:00:00"/>
    <n v="5.4794520547945202E-2"/>
    <n v="0"/>
    <n v="5"/>
    <n v="0.1"/>
    <n v="161662.5"/>
    <n v="-86400"/>
    <n v="0"/>
    <n v="88582.191780821915"/>
  </r>
  <r>
    <s v="Forward"/>
    <s v="COMMDTY6-m84720"/>
    <d v="2018-01-02T00:00:00"/>
    <x v="11"/>
    <s v="S"/>
    <s v="LMCADP 20180403"/>
    <n v="20"/>
    <n v="7234.75"/>
    <d v="2018-04-03T00:00:00"/>
    <s v="LAWRENCE LU"/>
    <m/>
    <n v="6804.75"/>
    <n v="753.62"/>
    <n v="215000"/>
    <s v="LMCADP"/>
    <s v="CA"/>
    <n v="25"/>
    <n v="500"/>
    <n v="3617375"/>
    <d v="2018-03-09T00:00:00"/>
    <n v="6.8493150684931503E-2"/>
    <n v="0"/>
    <n v="5"/>
    <n v="0.1"/>
    <n v="361737.5"/>
    <n v="215000"/>
    <n v="215000"/>
    <n v="247765.4109589041"/>
  </r>
  <r>
    <s v="Forward"/>
    <s v="COMMDTY6-m84721"/>
    <d v="2018-01-02T00:00:00"/>
    <x v="11"/>
    <s v="B"/>
    <s v="LMCADP 20180403"/>
    <n v="20"/>
    <n v="7234.75"/>
    <d v="2018-04-03T00:00:00"/>
    <s v="LAWRENCE LU"/>
    <m/>
    <n v="6804.75"/>
    <n v="0"/>
    <n v="-215000"/>
    <s v="LMCADP"/>
    <s v="CA"/>
    <n v="25"/>
    <n v="500"/>
    <n v="3617375"/>
    <d v="2018-03-09T00:00:00"/>
    <n v="6.8493150684931503E-2"/>
    <n v="0"/>
    <n v="5"/>
    <n v="0.1"/>
    <n v="361737.5"/>
    <n v="-215000"/>
    <n v="0"/>
    <n v="247765.4109589041"/>
  </r>
  <r>
    <s v="Forward"/>
    <s v="COMMDTY6-m84764"/>
    <d v="2018-01-03T00:00:00"/>
    <x v="11"/>
    <s v="S"/>
    <s v="LMCADP 20180403"/>
    <n v="80"/>
    <n v="7178.03"/>
    <d v="2018-04-03T00:00:00"/>
    <s v="LAWRENCE LU"/>
    <m/>
    <n v="6804.75"/>
    <n v="2990.85"/>
    <n v="746559.99999999953"/>
    <s v="LMCADP"/>
    <s v="CA"/>
    <n v="25"/>
    <n v="2000"/>
    <n v="14356060"/>
    <d v="2018-03-09T00:00:00"/>
    <n v="6.8493150684931503E-2"/>
    <n v="0"/>
    <n v="5"/>
    <n v="0.1"/>
    <n v="1435606"/>
    <n v="746559.99999999953"/>
    <n v="746559.99999999953"/>
    <n v="983291.78082191781"/>
  </r>
  <r>
    <s v="Forward"/>
    <s v="COMMDTY6-m84765"/>
    <d v="2018-01-03T00:00:00"/>
    <x v="11"/>
    <s v="B"/>
    <s v="LMCADP 20180403"/>
    <n v="80"/>
    <n v="7178.03"/>
    <d v="2018-04-03T00:00:00"/>
    <s v="LAWRENCE LU"/>
    <m/>
    <n v="6804.75"/>
    <n v="0"/>
    <n v="-746559.99999999953"/>
    <s v="LMCADP"/>
    <s v="CA"/>
    <n v="25"/>
    <n v="2000"/>
    <n v="14356060"/>
    <d v="2018-03-09T00:00:00"/>
    <n v="6.8493150684931503E-2"/>
    <n v="0"/>
    <n v="5"/>
    <n v="0.1"/>
    <n v="1435606"/>
    <n v="-746559.99999999953"/>
    <n v="0"/>
    <n v="983291.78082191781"/>
  </r>
  <r>
    <s v="Forward"/>
    <s v="COMMDTY6-m84767"/>
    <d v="2018-01-03T00:00:00"/>
    <x v="11"/>
    <s v="S"/>
    <s v="LMCADP 20180403"/>
    <n v="20"/>
    <n v="7167"/>
    <d v="2018-04-03T00:00:00"/>
    <s v="LAWRENCE LU"/>
    <m/>
    <n v="6804.75"/>
    <n v="746.56"/>
    <n v="181125"/>
    <s v="LMCADP"/>
    <s v="CA"/>
    <n v="25"/>
    <n v="500"/>
    <n v="3583500"/>
    <d v="2018-03-09T00:00:00"/>
    <n v="6.8493150684931503E-2"/>
    <n v="0"/>
    <n v="5"/>
    <n v="0.1"/>
    <n v="358350"/>
    <n v="181125"/>
    <n v="181125"/>
    <n v="245445.20547945204"/>
  </r>
  <r>
    <s v="Forward"/>
    <s v="COMMDTY6-m84768"/>
    <d v="2018-01-03T00:00:00"/>
    <x v="11"/>
    <s v="B"/>
    <s v="LMCADP 20180403"/>
    <n v="20"/>
    <n v="7167"/>
    <d v="2018-04-03T00:00:00"/>
    <s v="LAWRENCE LU"/>
    <m/>
    <n v="6804.75"/>
    <n v="0"/>
    <n v="-181125"/>
    <s v="LMCADP"/>
    <s v="CA"/>
    <n v="25"/>
    <n v="500"/>
    <n v="3583500"/>
    <d v="2018-03-09T00:00:00"/>
    <n v="6.8493150684931503E-2"/>
    <n v="0"/>
    <n v="5"/>
    <n v="0.1"/>
    <n v="358350"/>
    <n v="-181125"/>
    <n v="0"/>
    <n v="245445.20547945204"/>
  </r>
  <r>
    <s v="Forward"/>
    <s v="COMMDTY6-m84813"/>
    <d v="2018-01-04T00:00:00"/>
    <x v="11"/>
    <s v="B"/>
    <s v="LMCADP 20180404"/>
    <n v="10"/>
    <n v="7235"/>
    <d v="2018-04-04T00:00:00"/>
    <s v="LAWRENCE LU"/>
    <m/>
    <n v="6805.5"/>
    <n v="376.82"/>
    <n v="-107375"/>
    <s v="LMCADP"/>
    <s v="CA"/>
    <n v="25"/>
    <n v="250"/>
    <n v="1808750"/>
    <d v="2018-03-09T00:00:00"/>
    <n v="7.1232876712328766E-2"/>
    <n v="0"/>
    <n v="5"/>
    <n v="0.1"/>
    <n v="180875"/>
    <n v="-107375"/>
    <n v="0"/>
    <n v="128842.46575342465"/>
  </r>
  <r>
    <s v="Forward"/>
    <s v="COMMDTY6-m84814"/>
    <d v="2018-01-04T00:00:00"/>
    <x v="11"/>
    <s v="S"/>
    <s v="LMCADP 20180404"/>
    <n v="10"/>
    <n v="7235"/>
    <d v="2018-04-04T00:00:00"/>
    <s v="LAWRENCE LU"/>
    <m/>
    <n v="6805.5"/>
    <n v="0"/>
    <n v="107375"/>
    <s v="LMCADP"/>
    <s v="CA"/>
    <n v="25"/>
    <n v="250"/>
    <n v="1808750"/>
    <d v="2018-03-09T00:00:00"/>
    <n v="7.1232876712328766E-2"/>
    <n v="0"/>
    <n v="5"/>
    <n v="0.1"/>
    <n v="180875"/>
    <n v="107375"/>
    <n v="107375"/>
    <n v="128842.46575342465"/>
  </r>
  <r>
    <s v="Forward"/>
    <s v="COMMDTY6-m84843"/>
    <d v="2018-01-05T00:00:00"/>
    <x v="11"/>
    <s v="B"/>
    <s v="LMCADP 20180405"/>
    <n v="120"/>
    <n v="7122.94"/>
    <d v="2018-04-05T00:00:00"/>
    <s v="LAWRENCE LU"/>
    <m/>
    <n v="6806.25"/>
    <n v="4451.84"/>
    <n v="-950069.99999999884"/>
    <s v="LMCADP"/>
    <s v="CA"/>
    <n v="25"/>
    <n v="3000"/>
    <n v="21368820"/>
    <d v="2018-03-09T00:00:00"/>
    <n v="7.3972602739726029E-2"/>
    <n v="0"/>
    <n v="5"/>
    <n v="0.1"/>
    <n v="2136882"/>
    <n v="-950069.99999999884"/>
    <n v="0"/>
    <n v="1580707.2328767125"/>
  </r>
  <r>
    <s v="Forward"/>
    <s v="COMMDTY6-m84844"/>
    <d v="2018-01-05T00:00:00"/>
    <x v="11"/>
    <s v="S"/>
    <s v="LMCADP 20180405"/>
    <n v="120"/>
    <n v="7122.94"/>
    <d v="2018-04-05T00:00:00"/>
    <s v="LAWRENCE LU"/>
    <m/>
    <n v="6806.25"/>
    <n v="0"/>
    <n v="950069.99999999884"/>
    <s v="LMCADP"/>
    <s v="CA"/>
    <n v="25"/>
    <n v="3000"/>
    <n v="21368820"/>
    <d v="2018-03-09T00:00:00"/>
    <n v="7.3972602739726029E-2"/>
    <n v="0"/>
    <n v="5"/>
    <n v="0.1"/>
    <n v="2136882"/>
    <n v="950069.99999999884"/>
    <n v="950069.99999999884"/>
    <n v="1580707.2328767125"/>
  </r>
  <r>
    <s v="Forward"/>
    <s v="COMMDTY6-m84883"/>
    <d v="2018-01-08T00:00:00"/>
    <x v="11"/>
    <s v="S"/>
    <s v="LMCADP 20180409"/>
    <n v="60"/>
    <n v="7124.67"/>
    <d v="2018-04-09T00:00:00"/>
    <s v="LAWRENCE LU"/>
    <m/>
    <n v="6809.25"/>
    <n v="2226.46"/>
    <n v="473130.00000000012"/>
    <s v="LMCADP"/>
    <s v="CA"/>
    <n v="25"/>
    <n v="1500"/>
    <n v="10687005"/>
    <d v="2018-03-09T00:00:00"/>
    <n v="8.4931506849315067E-2"/>
    <n v="0"/>
    <n v="5"/>
    <n v="0.1"/>
    <n v="1068700.5"/>
    <n v="473130.00000000012"/>
    <n v="473130.00000000012"/>
    <n v="907663.43835616438"/>
  </r>
  <r>
    <s v="Forward"/>
    <s v="COMMDTY6-m84884"/>
    <d v="2018-01-08T00:00:00"/>
    <x v="11"/>
    <s v="B"/>
    <s v="LMCADP 20180409"/>
    <n v="60"/>
    <n v="7124.67"/>
    <d v="2018-04-09T00:00:00"/>
    <s v="LAWRENCE LU"/>
    <m/>
    <n v="6809.25"/>
    <n v="0"/>
    <n v="-473130.00000000012"/>
    <s v="LMCADP"/>
    <s v="CA"/>
    <n v="25"/>
    <n v="1500"/>
    <n v="10687005"/>
    <d v="2018-03-09T00:00:00"/>
    <n v="8.4931506849315067E-2"/>
    <n v="0"/>
    <n v="5"/>
    <n v="0.1"/>
    <n v="1068700.5"/>
    <n v="-473130.00000000012"/>
    <n v="0"/>
    <n v="907663.43835616438"/>
  </r>
  <r>
    <s v="Forward"/>
    <s v="COMMDTY6-m84956"/>
    <d v="2018-01-10T00:00:00"/>
    <x v="11"/>
    <s v="S"/>
    <s v="LMCADP 20180410"/>
    <n v="48"/>
    <n v="7144.25"/>
    <d v="2018-04-10T00:00:00"/>
    <s v="LAWRENCE LU"/>
    <m/>
    <n v="6810"/>
    <n v="1786.06"/>
    <n v="401100"/>
    <s v="LMCADP"/>
    <s v="CA"/>
    <n v="25"/>
    <n v="1200"/>
    <n v="8573100"/>
    <d v="2018-03-09T00:00:00"/>
    <n v="8.7671232876712329E-2"/>
    <n v="0"/>
    <n v="5"/>
    <n v="0.1"/>
    <n v="857310"/>
    <n v="401100"/>
    <n v="401100"/>
    <n v="751614.24657534249"/>
  </r>
  <r>
    <s v="Forward"/>
    <s v="COMMDTY6-m84957"/>
    <d v="2018-01-10T00:00:00"/>
    <x v="11"/>
    <s v="B"/>
    <s v="LMCADP 20180410"/>
    <n v="48"/>
    <n v="7144.25"/>
    <d v="2018-04-10T00:00:00"/>
    <s v="LAWRENCE LU"/>
    <m/>
    <n v="6810"/>
    <n v="0"/>
    <n v="-401100"/>
    <s v="LMCADP"/>
    <s v="CA"/>
    <n v="25"/>
    <n v="1200"/>
    <n v="8573100"/>
    <d v="2018-03-09T00:00:00"/>
    <n v="8.7671232876712329E-2"/>
    <n v="0"/>
    <n v="5"/>
    <n v="0.1"/>
    <n v="857310"/>
    <n v="-401100"/>
    <n v="0"/>
    <n v="751614.24657534249"/>
  </r>
  <r>
    <s v="Forward"/>
    <s v="COMMDTY6-m84984"/>
    <d v="2018-01-11T00:00:00"/>
    <x v="11"/>
    <s v="S"/>
    <s v="LMCADP 20180411"/>
    <n v="12"/>
    <n v="7152"/>
    <d v="2018-04-11T00:00:00"/>
    <s v="LAWRENCE LU"/>
    <m/>
    <n v="6810.75"/>
    <n v="447"/>
    <n v="102375"/>
    <s v="LMCADP"/>
    <s v="CA"/>
    <n v="25"/>
    <n v="300"/>
    <n v="2145600"/>
    <d v="2018-03-09T00:00:00"/>
    <n v="9.0410958904109592E-2"/>
    <n v="0"/>
    <n v="5"/>
    <n v="0.1"/>
    <n v="214560"/>
    <n v="102375"/>
    <n v="102375"/>
    <n v="193985.75342465754"/>
  </r>
  <r>
    <s v="Forward"/>
    <s v="COMMDTY6-m84985"/>
    <d v="2018-01-11T00:00:00"/>
    <x v="11"/>
    <s v="B"/>
    <s v="LMCADP 20180411"/>
    <n v="12"/>
    <n v="7152"/>
    <d v="2018-04-11T00:00:00"/>
    <s v="LAWRENCE LU"/>
    <m/>
    <n v="6810.75"/>
    <n v="0"/>
    <n v="-102375"/>
    <s v="LMCADP"/>
    <s v="CA"/>
    <n v="25"/>
    <n v="300"/>
    <n v="2145600"/>
    <d v="2018-03-09T00:00:00"/>
    <n v="9.0410958904109592E-2"/>
    <n v="0"/>
    <n v="5"/>
    <n v="0.1"/>
    <n v="214560"/>
    <n v="-102375"/>
    <n v="0"/>
    <n v="193985.75342465754"/>
  </r>
  <r>
    <s v="Forward"/>
    <s v="COMMDTY6-m85039"/>
    <d v="2018-01-12T00:00:00"/>
    <x v="11"/>
    <s v="B"/>
    <s v="LMCADP 20180412"/>
    <n v="74"/>
    <n v="7126.61"/>
    <d v="2018-04-12T00:00:00"/>
    <s v="LAWRENCE LU"/>
    <m/>
    <n v="6811.5"/>
    <n v="2746.71"/>
    <n v="-582953.49999999942"/>
    <s v="LMCADP"/>
    <s v="CA"/>
    <n v="25"/>
    <n v="1850"/>
    <n v="13184228.5"/>
    <d v="2018-03-09T00:00:00"/>
    <n v="9.3150684931506855E-2"/>
    <n v="0"/>
    <n v="5"/>
    <n v="0.1"/>
    <n v="1318422.8500000001"/>
    <n v="-582953.49999999942"/>
    <n v="0"/>
    <n v="1228119.9150684932"/>
  </r>
  <r>
    <s v="Forward"/>
    <s v="COMMDTY6-m85040"/>
    <d v="2018-01-12T00:00:00"/>
    <x v="11"/>
    <s v="S"/>
    <s v="LMCADP 20180412"/>
    <n v="74"/>
    <n v="7126.61"/>
    <d v="2018-04-12T00:00:00"/>
    <s v="LAWRENCE LU"/>
    <m/>
    <n v="6811.5"/>
    <n v="0"/>
    <n v="582953.49999999942"/>
    <s v="LMCADP"/>
    <s v="CA"/>
    <n v="25"/>
    <n v="1850"/>
    <n v="13184228.5"/>
    <d v="2018-03-09T00:00:00"/>
    <n v="9.3150684931506855E-2"/>
    <n v="0"/>
    <n v="5"/>
    <n v="0.1"/>
    <n v="1318422.8500000001"/>
    <n v="582953.49999999942"/>
    <n v="582953.49999999942"/>
    <n v="1228119.9150684932"/>
  </r>
  <r>
    <s v="Forward"/>
    <s v="COMMDTY6-m85105"/>
    <d v="2018-01-15T00:00:00"/>
    <x v="11"/>
    <s v="S"/>
    <s v="LMCADP 20180416"/>
    <n v="20"/>
    <n v="7218"/>
    <d v="2018-04-16T00:00:00"/>
    <s v="LAWRENCE LU"/>
    <m/>
    <n v="6814.5"/>
    <n v="751.88"/>
    <n v="201750"/>
    <s v="LMCADP"/>
    <s v="CA"/>
    <n v="25"/>
    <n v="500"/>
    <n v="3609000"/>
    <d v="2018-03-09T00:00:00"/>
    <n v="0.10410958904109589"/>
    <n v="0"/>
    <n v="5"/>
    <n v="0.1"/>
    <n v="360900"/>
    <n v="201750"/>
    <n v="201750"/>
    <n v="375731.50684931508"/>
  </r>
  <r>
    <s v="Forward"/>
    <s v="COMMDTY6-m85106"/>
    <d v="2018-01-15T00:00:00"/>
    <x v="11"/>
    <s v="B"/>
    <s v="LMCADP 20180416"/>
    <n v="20"/>
    <n v="7218"/>
    <d v="2018-04-16T00:00:00"/>
    <s v="LAWRENCE LU"/>
    <m/>
    <n v="6814.5"/>
    <n v="0"/>
    <n v="-201750"/>
    <s v="LMCADP"/>
    <s v="CA"/>
    <n v="25"/>
    <n v="500"/>
    <n v="3609000"/>
    <d v="2018-03-09T00:00:00"/>
    <n v="0.10410958904109589"/>
    <n v="0"/>
    <n v="5"/>
    <n v="0.1"/>
    <n v="360900"/>
    <n v="-201750"/>
    <n v="0"/>
    <n v="375731.50684931508"/>
  </r>
  <r>
    <s v="Forward"/>
    <s v="COMMDTY6-m85108"/>
    <d v="2018-01-15T00:00:00"/>
    <x v="11"/>
    <s v="S"/>
    <s v="LMCADP 20180416"/>
    <n v="40"/>
    <n v="7231.8"/>
    <d v="2018-04-16T00:00:00"/>
    <s v="LAWRENCE LU"/>
    <m/>
    <n v="6814.5"/>
    <n v="1506.63"/>
    <n v="417300.00000000017"/>
    <s v="LMCADP"/>
    <s v="CA"/>
    <n v="25"/>
    <n v="1000"/>
    <n v="7231800"/>
    <d v="2018-03-09T00:00:00"/>
    <n v="0.10410958904109589"/>
    <n v="0"/>
    <n v="5"/>
    <n v="0.1"/>
    <n v="723180"/>
    <n v="417300.00000000017"/>
    <n v="417300.00000000017"/>
    <n v="752899.72602739732"/>
  </r>
  <r>
    <s v="Forward"/>
    <s v="COMMDTY6-m85109"/>
    <d v="2018-01-15T00:00:00"/>
    <x v="11"/>
    <s v="B"/>
    <s v="LMCADP 20180416"/>
    <n v="40"/>
    <n v="7231.8"/>
    <d v="2018-04-16T00:00:00"/>
    <s v="LAWRENCE LU"/>
    <m/>
    <n v="6814.5"/>
    <n v="0"/>
    <n v="-417300.00000000017"/>
    <s v="LMCADP"/>
    <s v="CA"/>
    <n v="25"/>
    <n v="1000"/>
    <n v="7231800"/>
    <d v="2018-03-09T00:00:00"/>
    <n v="0.10410958904109589"/>
    <n v="0"/>
    <n v="5"/>
    <n v="0.1"/>
    <n v="723180"/>
    <n v="-417300.00000000017"/>
    <n v="0"/>
    <n v="752899.72602739732"/>
  </r>
  <r>
    <s v="Forward"/>
    <s v="COMMDTY6-m85153"/>
    <d v="2018-01-16T00:00:00"/>
    <x v="11"/>
    <s v="S"/>
    <s v="LMCADP 20180416"/>
    <n v="20"/>
    <n v="7168.2"/>
    <d v="2018-04-16T00:00:00"/>
    <s v="LAWRENCE LU"/>
    <m/>
    <n v="6814.5"/>
    <n v="746.69"/>
    <n v="176849.99999999991"/>
    <s v="LMCADP"/>
    <s v="CA"/>
    <n v="25"/>
    <n v="500"/>
    <n v="3584100"/>
    <d v="2018-03-09T00:00:00"/>
    <n v="0.10410958904109589"/>
    <n v="0"/>
    <n v="5"/>
    <n v="0.1"/>
    <n v="358410"/>
    <n v="176849.99999999991"/>
    <n v="176849.99999999991"/>
    <n v="373139.17808219179"/>
  </r>
  <r>
    <s v="Forward"/>
    <s v="COMMDTY6-m85154"/>
    <d v="2018-01-16T00:00:00"/>
    <x v="11"/>
    <s v="B"/>
    <s v="LMCADP 20180416"/>
    <n v="20"/>
    <n v="7168.2"/>
    <d v="2018-04-16T00:00:00"/>
    <s v="LAWRENCE LU"/>
    <m/>
    <n v="6814.5"/>
    <n v="0"/>
    <n v="-176849.99999999991"/>
    <s v="LMCADP"/>
    <s v="CA"/>
    <n v="25"/>
    <n v="500"/>
    <n v="3584100"/>
    <d v="2018-03-09T00:00:00"/>
    <n v="0.10410958904109589"/>
    <n v="0"/>
    <n v="5"/>
    <n v="0.1"/>
    <n v="358410"/>
    <n v="-176849.99999999991"/>
    <n v="0"/>
    <n v="373139.17808219179"/>
  </r>
  <r>
    <s v="Forward"/>
    <s v="COMMDTY6-m85160"/>
    <d v="2018-01-17T00:00:00"/>
    <x v="11"/>
    <s v="B"/>
    <s v="LMCADP 20180417"/>
    <n v="12"/>
    <n v="7110.33"/>
    <d v="2018-04-17T00:00:00"/>
    <s v="LAWRENCE LU"/>
    <m/>
    <n v="6815.25"/>
    <n v="444.395625"/>
    <n v="-88523.999999999971"/>
    <s v="LMCADP"/>
    <s v="CA"/>
    <n v="25"/>
    <n v="300"/>
    <n v="2133099"/>
    <d v="2018-03-09T00:00:00"/>
    <n v="0.10684931506849316"/>
    <n v="0"/>
    <n v="5"/>
    <n v="0.1"/>
    <n v="213309.90000000002"/>
    <n v="-88523.999999999971"/>
    <n v="0"/>
    <n v="227920.16712328768"/>
  </r>
  <r>
    <s v="Forward"/>
    <s v="COMMDTY6-m85169"/>
    <d v="2018-01-17T00:00:00"/>
    <x v="11"/>
    <s v="S"/>
    <s v="LMCADP 20180417"/>
    <n v="40"/>
    <n v="7099.45"/>
    <d v="2018-04-17T00:00:00"/>
    <s v="LAWRENCE LU"/>
    <m/>
    <n v="6815.25"/>
    <n v="1479.05"/>
    <n v="284199.99999999983"/>
    <s v="LMCADP"/>
    <s v="CA"/>
    <n v="25"/>
    <n v="1000"/>
    <n v="7099450"/>
    <d v="2018-03-09T00:00:00"/>
    <n v="0.10684931506849316"/>
    <n v="0"/>
    <n v="5"/>
    <n v="0.1"/>
    <n v="709945"/>
    <n v="284199.99999999983"/>
    <n v="284199.99999999983"/>
    <n v="758571.36986301374"/>
  </r>
  <r>
    <s v="Forward"/>
    <s v="COMMDTY6-m85170"/>
    <d v="2018-01-17T00:00:00"/>
    <x v="11"/>
    <s v="B"/>
    <s v="LMCADP 20180417"/>
    <n v="40"/>
    <n v="7099.45"/>
    <d v="2018-04-17T00:00:00"/>
    <s v="LAWRENCE LU"/>
    <m/>
    <n v="6815.25"/>
    <n v="0"/>
    <n v="-284199.99999999983"/>
    <s v="LMCADP"/>
    <s v="CA"/>
    <n v="25"/>
    <n v="1000"/>
    <n v="7099450"/>
    <d v="2018-03-09T00:00:00"/>
    <n v="0.10684931506849316"/>
    <n v="0"/>
    <n v="5"/>
    <n v="0.1"/>
    <n v="709945"/>
    <n v="-284199.99999999983"/>
    <n v="0"/>
    <n v="758571.36986301374"/>
  </r>
  <r>
    <s v="Forward"/>
    <s v="COMMDTY6-m84542"/>
    <d v="2017-12-20T00:00:00"/>
    <x v="11"/>
    <s v="B"/>
    <s v="LMCADP 20180418"/>
    <n v="32"/>
    <n v="6983"/>
    <d v="2018-04-18T00:00:00"/>
    <s v="LAWRENCE LU"/>
    <m/>
    <n v="6812.75"/>
    <n v="1163.8333333333333"/>
    <n v="-136200"/>
    <s v="LMCADP"/>
    <s v="CA"/>
    <n v="25"/>
    <n v="800"/>
    <n v="5586400"/>
    <d v="2018-03-09T00:00:00"/>
    <n v="0.1095890410958904"/>
    <n v="0"/>
    <n v="5"/>
    <n v="0.1"/>
    <n v="558640"/>
    <n v="-136200"/>
    <n v="0"/>
    <n v="612208.21917808219"/>
  </r>
  <r>
    <s v="Forward"/>
    <s v="COMMDTY6-m85065"/>
    <d v="2018-01-12T00:00:00"/>
    <x v="11"/>
    <s v="S"/>
    <s v="LMCADP 20180418"/>
    <n v="32"/>
    <n v="7152.5"/>
    <d v="2018-04-18T00:00:00"/>
    <s v="LAWRENCE LU"/>
    <m/>
    <n v="6812.75"/>
    <n v="1192.0833333333333"/>
    <n v="271800"/>
    <s v="LMCADP"/>
    <s v="CA"/>
    <n v="25"/>
    <n v="800"/>
    <n v="5722000"/>
    <d v="2018-03-09T00:00:00"/>
    <n v="0.1095890410958904"/>
    <n v="0"/>
    <n v="5"/>
    <n v="0.1"/>
    <n v="572200"/>
    <n v="271800"/>
    <n v="271800"/>
    <n v="627068.49315068487"/>
  </r>
  <r>
    <s v="Forward"/>
    <s v="COMMDTY6-m86231"/>
    <d v="2018-02-22T00:00:00"/>
    <x v="11"/>
    <s v="B"/>
    <s v="LMCADP 20180418"/>
    <n v="8"/>
    <n v="7052.75"/>
    <d v="2018-04-18T00:00:00"/>
    <s v="LAWRENCE LU"/>
    <m/>
    <n v="6812.75"/>
    <n v="0"/>
    <n v="-48000"/>
    <s v="LMCADP"/>
    <s v="CA"/>
    <n v="25"/>
    <n v="200"/>
    <n v="1410550"/>
    <d v="2018-03-09T00:00:00"/>
    <n v="0.1095890410958904"/>
    <n v="0"/>
    <n v="5"/>
    <n v="0.1"/>
    <n v="141055"/>
    <n v="-48000"/>
    <n v="0"/>
    <n v="154580.82191780821"/>
  </r>
  <r>
    <s v="Forward"/>
    <s v="COMMDTY6-m86305"/>
    <d v="2018-02-26T00:00:00"/>
    <x v="11"/>
    <s v="B"/>
    <s v="LMCADP 20180418"/>
    <n v="20"/>
    <n v="7127"/>
    <d v="2018-04-18T00:00:00"/>
    <s v="LAWRENCE LU"/>
    <m/>
    <n v="6812.75"/>
    <n v="742.4"/>
    <n v="-157125"/>
    <s v="LMCADP"/>
    <s v="CA"/>
    <n v="25"/>
    <n v="500"/>
    <n v="3563500"/>
    <d v="2018-03-09T00:00:00"/>
    <n v="0.1095890410958904"/>
    <n v="0"/>
    <n v="5"/>
    <n v="0.1"/>
    <n v="356350"/>
    <n v="-157125"/>
    <n v="0"/>
    <n v="390520.54794520547"/>
  </r>
  <r>
    <s v="Forward"/>
    <s v="COMMDTY6-m86405"/>
    <d v="2018-03-01T00:00:00"/>
    <x v="11"/>
    <s v="S"/>
    <s v="LMCADP 20180418"/>
    <n v="8"/>
    <n v="6945.0625"/>
    <d v="2018-04-18T00:00:00"/>
    <s v="LAWRENCE LU"/>
    <m/>
    <n v="6812.75"/>
    <n v="0"/>
    <n v="26462.5"/>
    <s v="LMCADP"/>
    <s v="CA"/>
    <n v="25"/>
    <n v="200"/>
    <n v="1389012.5"/>
    <d v="2018-03-09T00:00:00"/>
    <n v="0.1095890410958904"/>
    <n v="0"/>
    <n v="5"/>
    <n v="0.1"/>
    <n v="138901.25"/>
    <n v="26462.5"/>
    <n v="26462.5"/>
    <n v="152220.54794520547"/>
  </r>
  <r>
    <s v="Forward"/>
    <s v="COMMDTY6-m86408"/>
    <d v="2018-03-01T00:00:00"/>
    <x v="11"/>
    <s v="B"/>
    <s v="LMCADP 20180418"/>
    <n v="12"/>
    <n v="6869.25"/>
    <d v="2018-04-18T00:00:00"/>
    <s v="LAWRENCE LU"/>
    <m/>
    <n v="6812.75"/>
    <n v="0"/>
    <n v="-16950"/>
    <s v="LMCADP"/>
    <s v="CA"/>
    <n v="25"/>
    <n v="300"/>
    <n v="2060775"/>
    <d v="2018-03-09T00:00:00"/>
    <n v="0.1095890410958904"/>
    <n v="0"/>
    <n v="5"/>
    <n v="0.1"/>
    <n v="206077.5"/>
    <n v="-16950"/>
    <n v="0"/>
    <n v="225838.35616438356"/>
  </r>
  <r>
    <s v="Forward"/>
    <s v="COMMDTY6-m85928"/>
    <d v="2018-02-09T00:00:00"/>
    <x v="11"/>
    <s v="B"/>
    <s v="LMZSDP 20180418"/>
    <n v="40"/>
    <n v="3237"/>
    <d v="2018-04-18T00:00:00"/>
    <s v="LAWRENCE LU"/>
    <m/>
    <n v="3228"/>
    <n v="0"/>
    <n v="-9000"/>
    <s v="LMZSDP"/>
    <s v="ZS"/>
    <n v="25"/>
    <n v="1000"/>
    <n v="3237000"/>
    <d v="2018-03-09T00:00:00"/>
    <n v="0.1095890410958904"/>
    <n v="0"/>
    <n v="5"/>
    <n v="0.1"/>
    <n v="323700"/>
    <n v="-9000"/>
    <n v="0"/>
    <n v="354739.72602739726"/>
  </r>
  <r>
    <s v="Forward"/>
    <s v="COMMDTY6-m85930"/>
    <d v="2018-02-09T00:00:00"/>
    <x v="11"/>
    <s v="B"/>
    <s v="LMZSDP 20180418"/>
    <n v="40"/>
    <n v="3241.25"/>
    <d v="2018-04-18T00:00:00"/>
    <s v="LAWRENCE LU"/>
    <m/>
    <n v="3228"/>
    <n v="0"/>
    <n v="-13250"/>
    <s v="LMZSDP"/>
    <s v="ZS"/>
    <n v="25"/>
    <n v="1000"/>
    <n v="3241250"/>
    <d v="2018-03-09T00:00:00"/>
    <n v="0.1095890410958904"/>
    <n v="0"/>
    <n v="5"/>
    <n v="0.1"/>
    <n v="324125"/>
    <n v="-13250"/>
    <n v="0"/>
    <n v="355205.47945205477"/>
  </r>
  <r>
    <s v="Forward"/>
    <s v="COMMDTY6-m85972"/>
    <d v="2018-02-12T00:00:00"/>
    <x v="11"/>
    <s v="B"/>
    <s v="LMZSDP 20180418"/>
    <n v="80"/>
    <n v="3204.29"/>
    <d v="2018-04-18T00:00:00"/>
    <s v="LAWRENCE LU"/>
    <m/>
    <n v="3228"/>
    <n v="0"/>
    <n v="47420.000000000073"/>
    <s v="LMZSDP"/>
    <s v="ZS"/>
    <n v="25"/>
    <n v="2000"/>
    <n v="6408580"/>
    <d v="2018-03-09T00:00:00"/>
    <n v="0.1095890410958904"/>
    <n v="0"/>
    <n v="5"/>
    <n v="0.1"/>
    <n v="640858"/>
    <n v="47420.000000000073"/>
    <n v="47420.000000000073"/>
    <n v="702310.13698630128"/>
  </r>
  <r>
    <s v="Forward"/>
    <s v="COMMDTY6-m85974"/>
    <d v="2018-02-12T00:00:00"/>
    <x v="11"/>
    <s v="B"/>
    <s v="LMZSDP 20180418"/>
    <n v="22"/>
    <n v="3238.5"/>
    <d v="2018-04-18T00:00:00"/>
    <s v="LAWRENCE LU"/>
    <m/>
    <n v="3228"/>
    <n v="0"/>
    <n v="-5775"/>
    <s v="LMZSDP"/>
    <s v="ZS"/>
    <n v="25"/>
    <n v="550"/>
    <n v="1781175"/>
    <d v="2018-03-09T00:00:00"/>
    <n v="0.1095890410958904"/>
    <n v="0"/>
    <n v="5"/>
    <n v="0.1"/>
    <n v="178117.5"/>
    <n v="-5775"/>
    <n v="0"/>
    <n v="195197.26027397258"/>
  </r>
  <r>
    <s v="Forward"/>
    <s v="COMMDTY6-m85986"/>
    <d v="2018-02-12T00:00:00"/>
    <x v="11"/>
    <s v="B"/>
    <s v="LMZSDP 20180418"/>
    <n v="110"/>
    <n v="3407"/>
    <d v="2018-04-18T00:00:00"/>
    <s v="LAWRENCE LU"/>
    <m/>
    <n v="3228"/>
    <n v="0"/>
    <n v="-492250"/>
    <s v="LMZSDP"/>
    <s v="ZS"/>
    <n v="25"/>
    <n v="2750"/>
    <n v="9369250"/>
    <d v="2018-03-09T00:00:00"/>
    <n v="0.1095890410958904"/>
    <n v="0"/>
    <n v="5"/>
    <n v="0.1"/>
    <n v="936925"/>
    <n v="-492250"/>
    <n v="0"/>
    <n v="1026767.1232876711"/>
  </r>
  <r>
    <s v="Forward"/>
    <s v="COMMDTY6-m86037"/>
    <d v="2018-02-13T00:00:00"/>
    <x v="11"/>
    <s v="S"/>
    <s v="LMZSDP 20180418"/>
    <n v="104"/>
    <n v="3065.75"/>
    <d v="2018-04-18T00:00:00"/>
    <s v="LAWRENCE LU"/>
    <m/>
    <n v="3228"/>
    <n v="0"/>
    <n v="-421850"/>
    <s v="LMZSDP"/>
    <s v="ZS"/>
    <n v="25"/>
    <n v="2600"/>
    <n v="7970950"/>
    <d v="2018-03-09T00:00:00"/>
    <n v="0.1095890410958904"/>
    <n v="0"/>
    <n v="5"/>
    <n v="0.1"/>
    <n v="797095"/>
    <n v="-421850"/>
    <n v="0"/>
    <n v="873528.76712328766"/>
  </r>
  <r>
    <s v="Forward"/>
    <s v="COMMDTY6-m86138"/>
    <d v="2018-02-14T00:00:00"/>
    <x v="11"/>
    <s v="B"/>
    <s v="LMZSDP 20180418"/>
    <n v="30"/>
    <n v="3546.5"/>
    <d v="2018-04-18T00:00:00"/>
    <s v="LAWRENCE LU"/>
    <m/>
    <n v="3228"/>
    <n v="554.14"/>
    <n v="-238875"/>
    <s v="LMZSDP"/>
    <s v="ZS"/>
    <n v="25"/>
    <n v="750"/>
    <n v="2659875"/>
    <d v="2018-03-09T00:00:00"/>
    <n v="0.1095890410958904"/>
    <n v="0"/>
    <n v="5"/>
    <n v="0.1"/>
    <n v="265987.5"/>
    <n v="-238875"/>
    <n v="0"/>
    <n v="291493.15068493149"/>
  </r>
  <r>
    <s v="Forward"/>
    <s v="COMMDTY6-m86139"/>
    <d v="2018-02-14T00:00:00"/>
    <x v="11"/>
    <s v="B"/>
    <s v="LMZSDP 20180418"/>
    <n v="30"/>
    <n v="3551.5"/>
    <d v="2018-04-18T00:00:00"/>
    <s v="LAWRENCE LU"/>
    <m/>
    <n v="3228"/>
    <n v="554.91999999999996"/>
    <n v="-242625"/>
    <s v="LMZSDP"/>
    <s v="ZS"/>
    <n v="25"/>
    <n v="750"/>
    <n v="2663625"/>
    <d v="2018-03-09T00:00:00"/>
    <n v="0.1095890410958904"/>
    <n v="0"/>
    <n v="5"/>
    <n v="0.1"/>
    <n v="266362.5"/>
    <n v="-242625"/>
    <n v="0"/>
    <n v="291904.10958904109"/>
  </r>
  <r>
    <s v="Forward"/>
    <s v="COMMDTY6-m86140"/>
    <d v="2018-02-14T00:00:00"/>
    <x v="11"/>
    <s v="B"/>
    <s v="LMZSDP 20180418"/>
    <n v="30"/>
    <n v="3556"/>
    <d v="2018-04-18T00:00:00"/>
    <s v="LAWRENCE LU"/>
    <m/>
    <n v="3228"/>
    <n v="555.63"/>
    <n v="-246000"/>
    <s v="LMZSDP"/>
    <s v="ZS"/>
    <n v="25"/>
    <n v="750"/>
    <n v="2667000"/>
    <d v="2018-03-09T00:00:00"/>
    <n v="0.1095890410958904"/>
    <n v="0"/>
    <n v="5"/>
    <n v="0.1"/>
    <n v="266700"/>
    <n v="-246000"/>
    <n v="0"/>
    <n v="292273.9726027397"/>
  </r>
  <r>
    <s v="Forward"/>
    <s v="COMMDTY6-m86141"/>
    <d v="2018-02-14T00:00:00"/>
    <x v="11"/>
    <s v="B"/>
    <s v="LMZSDP 20180418"/>
    <n v="20"/>
    <n v="3561"/>
    <d v="2018-04-18T00:00:00"/>
    <s v="LAWRENCE LU"/>
    <m/>
    <n v="3228"/>
    <n v="370.94"/>
    <n v="-166500"/>
    <s v="LMZSDP"/>
    <s v="ZS"/>
    <n v="25"/>
    <n v="500"/>
    <n v="1780500"/>
    <d v="2018-03-09T00:00:00"/>
    <n v="0.1095890410958904"/>
    <n v="0"/>
    <n v="5"/>
    <n v="0.1"/>
    <n v="178050"/>
    <n v="-166500"/>
    <n v="0"/>
    <n v="195123.28767123286"/>
  </r>
  <r>
    <s v="Forward"/>
    <s v="COMMDTY6-m86142"/>
    <d v="2018-02-14T00:00:00"/>
    <x v="11"/>
    <s v="B"/>
    <s v="LMZSDP 20180418"/>
    <n v="20"/>
    <n v="3566"/>
    <d v="2018-04-18T00:00:00"/>
    <s v="LAWRENCE LU"/>
    <m/>
    <n v="3228"/>
    <n v="371.46"/>
    <n v="-169000"/>
    <s v="LMZSDP"/>
    <s v="ZS"/>
    <n v="25"/>
    <n v="500"/>
    <n v="1783000"/>
    <d v="2018-03-09T00:00:00"/>
    <n v="0.1095890410958904"/>
    <n v="0"/>
    <n v="5"/>
    <n v="0.1"/>
    <n v="178300"/>
    <n v="-169000"/>
    <n v="0"/>
    <n v="195397.26027397258"/>
  </r>
  <r>
    <s v="Forward"/>
    <s v="COMMDTY6-m85315"/>
    <d v="2018-01-22T00:00:00"/>
    <x v="11"/>
    <s v="S"/>
    <s v="LMCADP 20180423"/>
    <n v="26"/>
    <n v="7068.75"/>
    <d v="2018-04-23T00:00:00"/>
    <s v="LAWRENCE LU"/>
    <m/>
    <n v="6813.98"/>
    <n v="957.2265625"/>
    <n v="165600.50000000029"/>
    <s v="LMCADP"/>
    <s v="CA"/>
    <n v="25"/>
    <n v="650"/>
    <n v="4594687.5"/>
    <d v="2018-03-09T00:00:00"/>
    <n v="0.12328767123287671"/>
    <n v="0"/>
    <n v="5"/>
    <n v="0.1"/>
    <n v="459468.75"/>
    <n v="165600.50000000029"/>
    <n v="165600.50000000029"/>
    <n v="566468.32191780815"/>
  </r>
  <r>
    <s v="Forward"/>
    <s v="COMMDTY6-m85316"/>
    <d v="2018-01-22T00:00:00"/>
    <x v="11"/>
    <s v="B"/>
    <s v="LMCADP 20180423"/>
    <n v="26"/>
    <n v="7068.75"/>
    <d v="2018-04-23T00:00:00"/>
    <s v="LAWRENCE LU"/>
    <m/>
    <n v="6813.98"/>
    <n v="0"/>
    <n v="-165600.50000000029"/>
    <s v="LMCADP"/>
    <s v="CA"/>
    <n v="25"/>
    <n v="650"/>
    <n v="4594687.5"/>
    <d v="2018-03-09T00:00:00"/>
    <n v="0.12328767123287671"/>
    <n v="0"/>
    <n v="5"/>
    <n v="0.1"/>
    <n v="459468.75"/>
    <n v="-165600.50000000029"/>
    <n v="0"/>
    <n v="566468.32191780815"/>
  </r>
  <r>
    <s v="Forward"/>
    <s v="COMMDTY6-m85415"/>
    <d v="2018-01-25T00:00:00"/>
    <x v="11"/>
    <s v="B"/>
    <s v="LMCADP 20180425"/>
    <n v="16"/>
    <n v="7149.75"/>
    <d v="2018-04-25T00:00:00"/>
    <s v="LAWRENCE LU"/>
    <m/>
    <n v="6815.34"/>
    <n v="595.8125"/>
    <n v="-133763.99999999994"/>
    <s v="LMCADP"/>
    <s v="CA"/>
    <n v="25"/>
    <n v="400"/>
    <n v="2859900"/>
    <d v="2018-03-09T00:00:00"/>
    <n v="0.12876712328767123"/>
    <n v="0"/>
    <n v="5"/>
    <n v="0.1"/>
    <n v="285990"/>
    <n v="-133763.99999999994"/>
    <n v="0"/>
    <n v="368261.09589041094"/>
  </r>
  <r>
    <s v="Forward"/>
    <s v="COMMDTY6-m85433"/>
    <d v="2018-01-25T00:00:00"/>
    <x v="11"/>
    <s v="S"/>
    <s v="LMCADP 20180425"/>
    <n v="20"/>
    <n v="7145.2"/>
    <d v="2018-04-25T00:00:00"/>
    <s v="LAWRENCE LU"/>
    <m/>
    <n v="6815.34"/>
    <n v="744.29166666666663"/>
    <n v="164929.99999999983"/>
    <s v="LMCADP"/>
    <s v="CA"/>
    <n v="25"/>
    <n v="500"/>
    <n v="3572600"/>
    <d v="2018-03-09T00:00:00"/>
    <n v="0.12876712328767123"/>
    <n v="0"/>
    <n v="5"/>
    <n v="0.1"/>
    <n v="357260"/>
    <n v="164929.99999999983"/>
    <n v="164929.99999999983"/>
    <n v="460033.42465753423"/>
  </r>
  <r>
    <s v="Forward"/>
    <s v="COMMDTY6-m85434"/>
    <d v="2018-01-25T00:00:00"/>
    <x v="11"/>
    <s v="B"/>
    <s v="LMCADP 20180425"/>
    <n v="20"/>
    <n v="7145.2"/>
    <d v="2018-04-25T00:00:00"/>
    <s v="LAWRENCE LU"/>
    <m/>
    <n v="6815.34"/>
    <n v="0"/>
    <n v="-164929.99999999983"/>
    <s v="LMCADP"/>
    <s v="CA"/>
    <n v="25"/>
    <n v="500"/>
    <n v="3572600"/>
    <d v="2018-03-09T00:00:00"/>
    <n v="0.12876712328767123"/>
    <n v="0"/>
    <n v="5"/>
    <n v="0.1"/>
    <n v="357260"/>
    <n v="-164929.99999999983"/>
    <n v="0"/>
    <n v="460033.42465753423"/>
  </r>
  <r>
    <s v="Forward"/>
    <s v="COMMDTY6-m85438"/>
    <d v="2018-01-25T00:00:00"/>
    <x v="11"/>
    <s v="S"/>
    <s v="LMCADP 20180425"/>
    <n v="8"/>
    <n v="7128"/>
    <d v="2018-04-25T00:00:00"/>
    <s v="LAWRENCE LU"/>
    <m/>
    <n v="6815.34"/>
    <n v="297"/>
    <n v="62531.999999999971"/>
    <s v="LMCADP"/>
    <s v="CA"/>
    <n v="25"/>
    <n v="200"/>
    <n v="1425600"/>
    <d v="2018-03-09T00:00:00"/>
    <n v="0.12876712328767123"/>
    <n v="0"/>
    <n v="5"/>
    <n v="0.1"/>
    <n v="142560"/>
    <n v="62531.999999999971"/>
    <n v="62531.999999999971"/>
    <n v="183570.4109589041"/>
  </r>
  <r>
    <s v="Forward"/>
    <s v="COMMDTY6-m85523"/>
    <d v="2018-01-29T00:00:00"/>
    <x v="11"/>
    <s v="B"/>
    <s v="LMCADP 20180430"/>
    <n v="40"/>
    <n v="7145"/>
    <d v="2018-04-30T00:00:00"/>
    <s v="LAWRENCE LU"/>
    <m/>
    <n v="6818.75"/>
    <n v="1488.54"/>
    <n v="-326250"/>
    <s v="LMCADP"/>
    <s v="CA"/>
    <n v="25"/>
    <n v="1000"/>
    <n v="7145000"/>
    <d v="2018-03-09T00:00:00"/>
    <n v="0.14246575342465753"/>
    <n v="0"/>
    <n v="5"/>
    <n v="0.1"/>
    <n v="714500"/>
    <n v="-326250"/>
    <n v="0"/>
    <n v="1017917.8082191781"/>
  </r>
  <r>
    <s v="Forward"/>
    <s v="COMMDTY6-m85524"/>
    <d v="2018-01-29T00:00:00"/>
    <x v="11"/>
    <s v="S"/>
    <s v="LMCADP 20180430"/>
    <n v="40"/>
    <n v="7145"/>
    <d v="2018-04-30T00:00:00"/>
    <s v="LAWRENCE LU"/>
    <m/>
    <n v="6818.75"/>
    <n v="0"/>
    <n v="326250"/>
    <s v="LMCADP"/>
    <s v="CA"/>
    <n v="25"/>
    <n v="1000"/>
    <n v="7145000"/>
    <d v="2018-03-09T00:00:00"/>
    <n v="0.14246575342465753"/>
    <n v="0"/>
    <n v="5"/>
    <n v="0.1"/>
    <n v="714500"/>
    <n v="326250"/>
    <n v="326250"/>
    <n v="1017917.8082191781"/>
  </r>
  <r>
    <s v="Forward"/>
    <s v="COMMDTY6-m85526"/>
    <d v="2018-01-29T00:00:00"/>
    <x v="11"/>
    <s v="B"/>
    <s v="LMCADP 20180430"/>
    <n v="20"/>
    <n v="7106.25"/>
    <d v="2018-04-30T00:00:00"/>
    <s v="LAWRENCE LU"/>
    <m/>
    <n v="6818.75"/>
    <n v="740.23"/>
    <n v="-143750"/>
    <s v="LMCADP"/>
    <s v="CA"/>
    <n v="25"/>
    <n v="500"/>
    <n v="3553125"/>
    <d v="2018-03-09T00:00:00"/>
    <n v="0.14246575342465753"/>
    <n v="0"/>
    <n v="5"/>
    <n v="0.1"/>
    <n v="355312.5"/>
    <n v="-143750"/>
    <n v="0"/>
    <n v="506198.63013698632"/>
  </r>
  <r>
    <s v="Forward"/>
    <s v="COMMDTY6-m85527"/>
    <d v="2018-01-29T00:00:00"/>
    <x v="11"/>
    <s v="S"/>
    <s v="LMCADP 20180430"/>
    <n v="20"/>
    <n v="7106.25"/>
    <d v="2018-04-30T00:00:00"/>
    <s v="LAWRENCE LU"/>
    <m/>
    <n v="6818.75"/>
    <n v="0"/>
    <n v="143750"/>
    <s v="LMCADP"/>
    <s v="CA"/>
    <n v="25"/>
    <n v="500"/>
    <n v="3553125"/>
    <d v="2018-03-09T00:00:00"/>
    <n v="0.14246575342465753"/>
    <n v="0"/>
    <n v="5"/>
    <n v="0.1"/>
    <n v="355312.5"/>
    <n v="143750"/>
    <n v="143750"/>
    <n v="506198.63013698632"/>
  </r>
  <r>
    <s v="Forward"/>
    <s v="COMMDTY6-m85613"/>
    <d v="2018-01-30T00:00:00"/>
    <x v="11"/>
    <s v="S"/>
    <s v="LMCADP 20180430"/>
    <n v="40"/>
    <n v="7094.0124999999998"/>
    <d v="2018-04-30T00:00:00"/>
    <s v="LAWRENCE LU"/>
    <m/>
    <n v="6818.75"/>
    <n v="1477.92"/>
    <n v="275262.49999999983"/>
    <s v="LMCADP"/>
    <s v="CA"/>
    <n v="25"/>
    <n v="1000"/>
    <n v="7094012.5"/>
    <d v="2018-03-09T00:00:00"/>
    <n v="0.14246575342465753"/>
    <n v="0"/>
    <n v="5"/>
    <n v="0.1"/>
    <n v="709401.25"/>
    <n v="275262.49999999983"/>
    <n v="275262.49999999983"/>
    <n v="1010653.8356164383"/>
  </r>
  <r>
    <s v="Forward"/>
    <s v="COMMDTY6-m85614"/>
    <d v="2018-01-30T00:00:00"/>
    <x v="11"/>
    <s v="B"/>
    <s v="LMCADP 20180430"/>
    <n v="40"/>
    <n v="7094.0124999999998"/>
    <d v="2018-04-30T00:00:00"/>
    <s v="LAWRENCE LU"/>
    <m/>
    <n v="6818.75"/>
    <n v="0"/>
    <n v="-275262.49999999983"/>
    <s v="LMCADP"/>
    <s v="CA"/>
    <n v="25"/>
    <n v="1000"/>
    <n v="7094012.5"/>
    <d v="2018-03-09T00:00:00"/>
    <n v="0.14246575342465753"/>
    <n v="0"/>
    <n v="5"/>
    <n v="0.1"/>
    <n v="709401.25"/>
    <n v="-275262.49999999983"/>
    <n v="0"/>
    <n v="1010653.8356164383"/>
  </r>
  <r>
    <s v="Forward"/>
    <s v="COMMDTY6-m85628"/>
    <d v="2018-01-31T00:00:00"/>
    <x v="11"/>
    <s v="S"/>
    <s v="LMCADP 20180430"/>
    <n v="21"/>
    <n v="7133"/>
    <d v="2018-04-30T00:00:00"/>
    <s v="LAWRENCE LU"/>
    <m/>
    <n v="6818.75"/>
    <n v="780.17"/>
    <n v="164981.25"/>
    <s v="LMCADP"/>
    <s v="CA"/>
    <n v="25"/>
    <n v="525"/>
    <n v="3744825"/>
    <d v="2018-03-09T00:00:00"/>
    <n v="0.14246575342465753"/>
    <n v="0"/>
    <n v="5"/>
    <n v="0.1"/>
    <n v="374482.5"/>
    <n v="164981.25"/>
    <n v="164981.25"/>
    <n v="533509.31506849313"/>
  </r>
  <r>
    <s v="Forward"/>
    <s v="COMMDTY6-m85629"/>
    <d v="2018-01-31T00:00:00"/>
    <x v="11"/>
    <s v="B"/>
    <s v="LMCADP 20180430"/>
    <n v="21"/>
    <n v="7133"/>
    <d v="2018-04-30T00:00:00"/>
    <s v="LAWRENCE LU"/>
    <m/>
    <n v="6818.75"/>
    <n v="0"/>
    <n v="-164981.25"/>
    <s v="LMCADP"/>
    <s v="CA"/>
    <n v="25"/>
    <n v="525"/>
    <n v="3744825"/>
    <d v="2018-03-09T00:00:00"/>
    <n v="0.14246575342465753"/>
    <n v="0"/>
    <n v="5"/>
    <n v="0.1"/>
    <n v="374482.5"/>
    <n v="-164981.25"/>
    <n v="0"/>
    <n v="533509.31506849313"/>
  </r>
  <r>
    <s v="Forward"/>
    <s v="COMMDTY6-m85663"/>
    <d v="2018-02-01T00:00:00"/>
    <x v="11"/>
    <s v="S"/>
    <s v="LMCADP 20180501"/>
    <n v="48"/>
    <n v="7092.25"/>
    <d v="2018-05-01T00:00:00"/>
    <s v="LAWRENCE LU"/>
    <m/>
    <n v="6819.47"/>
    <n v="1773.06"/>
    <n v="327335.99999999971"/>
    <s v="LMCADP"/>
    <s v="CA"/>
    <n v="25"/>
    <n v="1200"/>
    <n v="8510700"/>
    <d v="2018-03-09T00:00:00"/>
    <n v="0.14520547945205478"/>
    <n v="0"/>
    <n v="5"/>
    <n v="0.1"/>
    <n v="851070"/>
    <n v="327335.99999999971"/>
    <n v="327335.99999999971"/>
    <n v="1235800.2739726026"/>
  </r>
  <r>
    <s v="Forward"/>
    <s v="COMMDTY6-m85664"/>
    <d v="2018-02-01T00:00:00"/>
    <x v="11"/>
    <s v="B"/>
    <s v="LMCADP 20180501"/>
    <n v="48"/>
    <n v="7092.25"/>
    <d v="2018-05-01T00:00:00"/>
    <s v="LAWRENCE LU"/>
    <m/>
    <n v="6819.47"/>
    <n v="0"/>
    <n v="-327335.99999999971"/>
    <s v="LMCADP"/>
    <s v="CA"/>
    <n v="25"/>
    <n v="1200"/>
    <n v="8510700"/>
    <d v="2018-03-09T00:00:00"/>
    <n v="0.14520547945205478"/>
    <n v="0"/>
    <n v="5"/>
    <n v="0.1"/>
    <n v="851070"/>
    <n v="-327335.99999999971"/>
    <n v="0"/>
    <n v="1235800.2739726026"/>
  </r>
  <r>
    <s v="Forward"/>
    <s v="COMMDTY6-m85703"/>
    <d v="2018-02-02T00:00:00"/>
    <x v="11"/>
    <s v="S"/>
    <s v="LMCADP 20180502"/>
    <n v="24"/>
    <n v="7137.5"/>
    <d v="2018-05-02T00:00:00"/>
    <s v="LAWRENCE LU"/>
    <m/>
    <n v="6820.19"/>
    <n v="892.19"/>
    <n v="190386.00000000023"/>
    <s v="LMCADP"/>
    <s v="CA"/>
    <n v="25"/>
    <n v="600"/>
    <n v="4282500"/>
    <d v="2018-03-09T00:00:00"/>
    <n v="0.14794520547945206"/>
    <n v="0"/>
    <n v="5"/>
    <n v="0.1"/>
    <n v="428250"/>
    <n v="190386.00000000023"/>
    <n v="190386.00000000023"/>
    <n v="633575.34246575343"/>
  </r>
  <r>
    <s v="Forward"/>
    <s v="COMMDTY6-m85704"/>
    <d v="2018-02-02T00:00:00"/>
    <x v="11"/>
    <s v="B"/>
    <s v="LMCADP 20180502"/>
    <n v="24"/>
    <n v="7137.5"/>
    <d v="2018-05-02T00:00:00"/>
    <s v="LAWRENCE LU"/>
    <m/>
    <n v="6820.19"/>
    <n v="0"/>
    <n v="-190386.00000000023"/>
    <s v="LMCADP"/>
    <s v="CA"/>
    <n v="25"/>
    <n v="600"/>
    <n v="4282500"/>
    <d v="2018-03-09T00:00:00"/>
    <n v="0.14794520547945206"/>
    <n v="0"/>
    <n v="5"/>
    <n v="0.1"/>
    <n v="428250"/>
    <n v="-190386.00000000023"/>
    <n v="0"/>
    <n v="633575.34246575343"/>
  </r>
  <r>
    <s v="Forward"/>
    <s v="COMMDTY6-m85706"/>
    <d v="2018-02-02T00:00:00"/>
    <x v="11"/>
    <s v="S"/>
    <s v="LMCADP 20180502"/>
    <n v="20"/>
    <n v="7040"/>
    <d v="2018-05-02T00:00:00"/>
    <s v="LAWRENCE LU"/>
    <m/>
    <n v="6820.19"/>
    <n v="733.33"/>
    <n v="109905.0000000002"/>
    <s v="LMCADP"/>
    <s v="CA"/>
    <n v="25"/>
    <n v="500"/>
    <n v="3520000"/>
    <d v="2018-03-09T00:00:00"/>
    <n v="0.14794520547945206"/>
    <n v="0"/>
    <n v="5"/>
    <n v="0.1"/>
    <n v="352000"/>
    <n v="109905.0000000002"/>
    <n v="109905.0000000002"/>
    <n v="520767.12328767125"/>
  </r>
  <r>
    <s v="Forward"/>
    <s v="COMMDTY6-m85707"/>
    <d v="2018-02-02T00:00:00"/>
    <x v="11"/>
    <s v="B"/>
    <s v="LMCADP 20180502"/>
    <n v="20"/>
    <n v="7040"/>
    <d v="2018-05-02T00:00:00"/>
    <s v="LAWRENCE LU"/>
    <m/>
    <n v="6820.19"/>
    <n v="0"/>
    <n v="-109905.0000000002"/>
    <s v="LMCADP"/>
    <s v="CA"/>
    <n v="25"/>
    <n v="500"/>
    <n v="3520000"/>
    <d v="2018-03-09T00:00:00"/>
    <n v="0.14794520547945206"/>
    <n v="0"/>
    <n v="5"/>
    <n v="0.1"/>
    <n v="352000"/>
    <n v="-109905.0000000002"/>
    <n v="0"/>
    <n v="520767.12328767125"/>
  </r>
  <r>
    <s v="Forward"/>
    <s v="COMMDTY6-m85823"/>
    <d v="2018-02-06T00:00:00"/>
    <x v="11"/>
    <s v="S"/>
    <s v="LMCADP 20180508"/>
    <n v="20"/>
    <n v="7067.5"/>
    <d v="2018-05-08T00:00:00"/>
    <s v="LAWRENCE LU"/>
    <m/>
    <n v="6824.5"/>
    <n v="736.2"/>
    <n v="121500"/>
    <s v="LMCADP"/>
    <s v="CA"/>
    <n v="25"/>
    <n v="500"/>
    <n v="3533750"/>
    <d v="2018-03-09T00:00:00"/>
    <n v="0.16438356164383561"/>
    <n v="0"/>
    <n v="5"/>
    <n v="0.1"/>
    <n v="353375"/>
    <n v="121500"/>
    <n v="121500"/>
    <n v="580890.41095890407"/>
  </r>
  <r>
    <s v="Forward"/>
    <s v="COMMDTY6-m85824"/>
    <d v="2018-02-06T00:00:00"/>
    <x v="11"/>
    <s v="B"/>
    <s v="LMCADP 20180508"/>
    <n v="20"/>
    <n v="7067.5"/>
    <d v="2018-05-08T00:00:00"/>
    <s v="LAWRENCE LU"/>
    <m/>
    <n v="6824.5"/>
    <n v="0"/>
    <n v="-121500"/>
    <s v="LMCADP"/>
    <s v="CA"/>
    <n v="25"/>
    <n v="500"/>
    <n v="3533750"/>
    <d v="2018-03-09T00:00:00"/>
    <n v="0.16438356164383561"/>
    <n v="0"/>
    <n v="5"/>
    <n v="0.1"/>
    <n v="353375"/>
    <n v="-121500"/>
    <n v="0"/>
    <n v="580890.41095890407"/>
  </r>
  <r>
    <s v="Forward"/>
    <s v="COMMDTY6-m85866"/>
    <d v="2018-02-07T00:00:00"/>
    <x v="11"/>
    <s v="B"/>
    <s v="LMCADP 20180508"/>
    <n v="35"/>
    <n v="7040.67"/>
    <d v="2018-05-08T00:00:00"/>
    <s v="LAWRENCE LU"/>
    <m/>
    <n v="6824.5"/>
    <n v="1283.46"/>
    <n v="-189148.75000000006"/>
    <s v="LMCADP"/>
    <s v="CA"/>
    <n v="25"/>
    <n v="875"/>
    <n v="6160586.25"/>
    <d v="2018-03-09T00:00:00"/>
    <n v="0.16438356164383561"/>
    <n v="0"/>
    <n v="5"/>
    <n v="0.1"/>
    <n v="616058.625"/>
    <n v="-189148.75000000006"/>
    <n v="0"/>
    <n v="1012699.1095890411"/>
  </r>
  <r>
    <s v="Forward"/>
    <s v="COMMDTY6-m85867"/>
    <d v="2018-02-07T00:00:00"/>
    <x v="11"/>
    <s v="S"/>
    <s v="LMCADP 20180508"/>
    <n v="35"/>
    <n v="7040.67"/>
    <d v="2018-05-08T00:00:00"/>
    <s v="LAWRENCE LU"/>
    <m/>
    <n v="6824.5"/>
    <n v="0"/>
    <n v="189148.75000000006"/>
    <s v="LMCADP"/>
    <s v="CA"/>
    <n v="25"/>
    <n v="875"/>
    <n v="6160586.25"/>
    <d v="2018-03-09T00:00:00"/>
    <n v="0.16438356164383561"/>
    <n v="0"/>
    <n v="5"/>
    <n v="0.1"/>
    <n v="616058.625"/>
    <n v="189148.75000000006"/>
    <n v="189148.75000000006"/>
    <n v="1012699.1095890411"/>
  </r>
  <r>
    <s v="Forward"/>
    <s v="COMMDTY6-m85869"/>
    <d v="2018-02-07T00:00:00"/>
    <x v="11"/>
    <s v="S"/>
    <s v="LMCADP 20180508"/>
    <n v="20"/>
    <n v="7141"/>
    <d v="2018-05-08T00:00:00"/>
    <s v="LAWRENCE LU"/>
    <m/>
    <n v="6824.5"/>
    <n v="743.85"/>
    <n v="158250"/>
    <s v="LMCADP"/>
    <s v="CA"/>
    <n v="25"/>
    <n v="500"/>
    <n v="3570500"/>
    <d v="2018-03-09T00:00:00"/>
    <n v="0.16438356164383561"/>
    <n v="0"/>
    <n v="5"/>
    <n v="0.1"/>
    <n v="357050"/>
    <n v="158250"/>
    <n v="158250"/>
    <n v="586931.50684931502"/>
  </r>
  <r>
    <s v="Forward"/>
    <s v="COMMDTY6-m85870"/>
    <d v="2018-02-07T00:00:00"/>
    <x v="11"/>
    <s v="B"/>
    <s v="LMCADP 20180508"/>
    <n v="20"/>
    <n v="7141"/>
    <d v="2018-05-08T00:00:00"/>
    <s v="LAWRENCE LU"/>
    <m/>
    <n v="6824.5"/>
    <n v="0"/>
    <n v="-158250"/>
    <s v="LMCADP"/>
    <s v="CA"/>
    <n v="25"/>
    <n v="500"/>
    <n v="3570500"/>
    <d v="2018-03-09T00:00:00"/>
    <n v="0.16438356164383561"/>
    <n v="0"/>
    <n v="5"/>
    <n v="0.1"/>
    <n v="357050"/>
    <n v="-158250"/>
    <n v="0"/>
    <n v="586931.50684931502"/>
  </r>
  <r>
    <s v="Forward"/>
    <s v="COMMDTY6-m85892"/>
    <d v="2018-02-08T00:00:00"/>
    <x v="11"/>
    <s v="B"/>
    <s v="LMCADP 20180508"/>
    <n v="16"/>
    <n v="6827.5"/>
    <d v="2018-05-08T00:00:00"/>
    <s v="LAWRENCE LU"/>
    <m/>
    <n v="6824.5"/>
    <n v="568.96"/>
    <n v="-1200"/>
    <s v="LMCADP"/>
    <s v="CA"/>
    <n v="25"/>
    <n v="400"/>
    <n v="2731000"/>
    <d v="2018-03-09T00:00:00"/>
    <n v="0.16438356164383561"/>
    <n v="0"/>
    <n v="5"/>
    <n v="0.1"/>
    <n v="273100"/>
    <n v="-1200"/>
    <n v="0"/>
    <n v="448931.50684931502"/>
  </r>
  <r>
    <s v="Forward"/>
    <s v="COMMDTY6-m85893"/>
    <d v="2018-02-08T00:00:00"/>
    <x v="11"/>
    <s v="S"/>
    <s v="LMCADP 20180508"/>
    <n v="16"/>
    <n v="6827.5"/>
    <d v="2018-05-08T00:00:00"/>
    <s v="LAWRENCE LU"/>
    <m/>
    <n v="6824.5"/>
    <n v="0"/>
    <n v="1200"/>
    <s v="LMCADP"/>
    <s v="CA"/>
    <n v="25"/>
    <n v="400"/>
    <n v="2731000"/>
    <d v="2018-03-09T00:00:00"/>
    <n v="0.16438356164383561"/>
    <n v="0"/>
    <n v="5"/>
    <n v="0.1"/>
    <n v="273100"/>
    <n v="1200"/>
    <n v="1200"/>
    <n v="448931.50684931502"/>
  </r>
  <r>
    <s v="Forward"/>
    <s v="COMMDTY6-m85934"/>
    <d v="2018-02-09T00:00:00"/>
    <x v="11"/>
    <s v="S"/>
    <s v="LMCADP 20180509"/>
    <n v="40"/>
    <n v="6813.2"/>
    <d v="2018-05-09T00:00:00"/>
    <s v="LAWRENCE LU"/>
    <m/>
    <n v="6824.83"/>
    <n v="1419.42"/>
    <n v="-11630.000000000109"/>
    <s v="LMCADP"/>
    <s v="CA"/>
    <n v="25"/>
    <n v="1000"/>
    <n v="6813200"/>
    <d v="2018-03-09T00:00:00"/>
    <n v="0.16712328767123288"/>
    <n v="0"/>
    <n v="5"/>
    <n v="0.1"/>
    <n v="681320"/>
    <n v="-11630.000000000109"/>
    <n v="0"/>
    <n v="1138644.3835616438"/>
  </r>
  <r>
    <s v="Forward"/>
    <s v="COMMDTY6-m85935"/>
    <d v="2018-02-09T00:00:00"/>
    <x v="11"/>
    <s v="B"/>
    <s v="LMCADP 20180509"/>
    <n v="40"/>
    <n v="6813.2"/>
    <d v="2018-05-09T00:00:00"/>
    <s v="LAWRENCE LU"/>
    <m/>
    <n v="6824.83"/>
    <n v="0"/>
    <n v="11630.000000000109"/>
    <s v="LMCADP"/>
    <s v="CA"/>
    <n v="25"/>
    <n v="1000"/>
    <n v="6813200"/>
    <d v="2018-03-09T00:00:00"/>
    <n v="0.16712328767123288"/>
    <n v="0"/>
    <n v="5"/>
    <n v="0.1"/>
    <n v="681320"/>
    <n v="11630.000000000109"/>
    <n v="11630.000000000109"/>
    <n v="1138644.3835616438"/>
  </r>
  <r>
    <s v="Forward"/>
    <s v="COMMDTY6-m86063"/>
    <d v="2018-02-13T00:00:00"/>
    <x v="11"/>
    <s v="S"/>
    <s v="LMCADP 20180514"/>
    <n v="20"/>
    <n v="6901"/>
    <d v="2018-05-14T00:00:00"/>
    <s v="LAWRENCE LU"/>
    <m/>
    <n v="6826.5"/>
    <n v="718.85"/>
    <n v="37250"/>
    <s v="LMCADP"/>
    <s v="CA"/>
    <n v="25"/>
    <n v="500"/>
    <n v="3450500"/>
    <d v="2018-03-09T00:00:00"/>
    <n v="0.18082191780821918"/>
    <n v="0"/>
    <n v="5"/>
    <n v="0.1"/>
    <n v="345050"/>
    <n v="37250"/>
    <n v="37250"/>
    <n v="623926.0273972603"/>
  </r>
  <r>
    <s v="Forward"/>
    <s v="COMMDTY6-m86064"/>
    <d v="2018-02-13T00:00:00"/>
    <x v="11"/>
    <s v="B"/>
    <s v="LMCADP 20180514"/>
    <n v="20"/>
    <n v="6901"/>
    <d v="2018-05-14T00:00:00"/>
    <s v="LAWRENCE LU"/>
    <m/>
    <n v="6826.5"/>
    <n v="0"/>
    <n v="-37250"/>
    <s v="LMCADP"/>
    <s v="CA"/>
    <n v="25"/>
    <n v="500"/>
    <n v="3450500"/>
    <d v="2018-03-09T00:00:00"/>
    <n v="0.18082191780821918"/>
    <n v="0"/>
    <n v="5"/>
    <n v="0.1"/>
    <n v="345050"/>
    <n v="-37250"/>
    <n v="0"/>
    <n v="623926.0273972603"/>
  </r>
  <r>
    <s v="Forward"/>
    <s v="COMMDTY6-m86069"/>
    <d v="2018-02-13T00:00:00"/>
    <x v="11"/>
    <s v="B"/>
    <s v="LMCADP 20180514"/>
    <n v="21"/>
    <n v="7021"/>
    <d v="2018-05-14T00:00:00"/>
    <s v="LAWRENCE LU"/>
    <m/>
    <n v="6826.5"/>
    <n v="767.92"/>
    <n v="-102112.5"/>
    <s v="LMCADP"/>
    <s v="CA"/>
    <n v="25"/>
    <n v="525"/>
    <n v="3686025"/>
    <d v="2018-03-09T00:00:00"/>
    <n v="0.18082191780821918"/>
    <n v="0"/>
    <n v="5"/>
    <n v="0.1"/>
    <n v="368602.5"/>
    <n v="-102112.5"/>
    <n v="0"/>
    <n v="666514.10958904109"/>
  </r>
  <r>
    <s v="Forward"/>
    <s v="COMMDTY6-m86070"/>
    <d v="2018-02-13T00:00:00"/>
    <x v="11"/>
    <s v="S"/>
    <s v="LMCADP 20180514"/>
    <n v="21"/>
    <n v="7021"/>
    <d v="2018-05-14T00:00:00"/>
    <s v="LAWRENCE LU"/>
    <m/>
    <n v="6826.5"/>
    <n v="0"/>
    <n v="102112.5"/>
    <s v="LMCADP"/>
    <s v="CA"/>
    <n v="25"/>
    <n v="525"/>
    <n v="3686025"/>
    <d v="2018-03-09T00:00:00"/>
    <n v="0.18082191780821918"/>
    <n v="0"/>
    <n v="5"/>
    <n v="0.1"/>
    <n v="368602.5"/>
    <n v="102112.5"/>
    <n v="102112.5"/>
    <n v="666514.10958904109"/>
  </r>
  <r>
    <s v="Forward"/>
    <s v="COMMDTY6-m86498"/>
    <d v="2018-03-07T00:00:00"/>
    <x v="11"/>
    <s v="B"/>
    <s v="LMZSDP 20180516"/>
    <n v="40"/>
    <n v="3101.25"/>
    <d v="2018-05-16T00:00:00"/>
    <s v="LAWRENCE LU"/>
    <m/>
    <n v="3229"/>
    <n v="0"/>
    <n v="127750"/>
    <s v="LMZSDP"/>
    <s v="ZS"/>
    <n v="25"/>
    <n v="1000"/>
    <n v="3101250"/>
    <d v="2018-03-09T00:00:00"/>
    <n v="0.18630136986301371"/>
    <n v="0"/>
    <n v="5"/>
    <n v="0.1"/>
    <n v="310125"/>
    <n v="127750"/>
    <n v="127750"/>
    <n v="577767.12328767125"/>
  </r>
  <r>
    <s v="Forward"/>
    <s v="COMMDTY6-m86208"/>
    <d v="2018-02-22T00:00:00"/>
    <x v="11"/>
    <s v="S"/>
    <s v="LMCADP 20180522"/>
    <n v="20"/>
    <n v="7021"/>
    <d v="2018-05-22T00:00:00"/>
    <s v="LAWRENCE LU"/>
    <m/>
    <n v="6824.83"/>
    <n v="731.35"/>
    <n v="98085.000000000029"/>
    <s v="LMCADP"/>
    <s v="CA"/>
    <n v="25"/>
    <n v="500"/>
    <n v="3510500"/>
    <d v="2018-03-09T00:00:00"/>
    <n v="0.20273972602739726"/>
    <n v="0"/>
    <n v="5"/>
    <n v="0.1"/>
    <n v="351050"/>
    <n v="98085.000000000029"/>
    <n v="98085.000000000029"/>
    <n v="711717.80821917811"/>
  </r>
  <r>
    <s v="Forward"/>
    <s v="COMMDTY6-m86209"/>
    <d v="2018-02-22T00:00:00"/>
    <x v="11"/>
    <s v="B"/>
    <s v="LMCADP 20180522"/>
    <n v="20"/>
    <n v="7021"/>
    <d v="2018-05-22T00:00:00"/>
    <s v="LAWRENCE LU"/>
    <m/>
    <n v="6824.83"/>
    <n v="0"/>
    <n v="-98085.000000000029"/>
    <s v="LMCADP"/>
    <s v="CA"/>
    <n v="25"/>
    <n v="500"/>
    <n v="3510500"/>
    <d v="2018-03-09T00:00:00"/>
    <n v="0.20273972602739726"/>
    <n v="0"/>
    <n v="5"/>
    <n v="0.1"/>
    <n v="351050"/>
    <n v="-98085.000000000029"/>
    <n v="0"/>
    <n v="711717.80821917811"/>
  </r>
  <r>
    <s v="Forward"/>
    <s v="COMMDTY6-m86300"/>
    <d v="2018-02-26T00:00:00"/>
    <x v="11"/>
    <s v="S"/>
    <s v="LMCADP 20180525"/>
    <n v="28"/>
    <n v="7136.5"/>
    <d v="2018-05-25T00:00:00"/>
    <s v="LAWRENCE LU"/>
    <m/>
    <n v="6826.58"/>
    <n v="0"/>
    <n v="216944.00000000006"/>
    <s v="LMCADP"/>
    <s v="CA"/>
    <n v="25"/>
    <n v="700"/>
    <n v="4995550"/>
    <d v="2018-03-09T00:00:00"/>
    <n v="0.21095890410958903"/>
    <n v="0"/>
    <n v="5"/>
    <n v="0.1"/>
    <n v="499555"/>
    <n v="216944.00000000006"/>
    <n v="216944.00000000006"/>
    <n v="1053855.7534246575"/>
  </r>
  <r>
    <s v="Forward"/>
    <s v="COMMDTY6-m86301"/>
    <d v="2018-02-26T00:00:00"/>
    <x v="11"/>
    <s v="B"/>
    <s v="LMCADP 20180525"/>
    <n v="28"/>
    <n v="7136.5"/>
    <d v="2018-05-25T00:00:00"/>
    <s v="LAWRENCE LU"/>
    <m/>
    <n v="6826.58"/>
    <n v="0"/>
    <n v="-216944.00000000006"/>
    <s v="LMCADP"/>
    <s v="CA"/>
    <n v="25"/>
    <n v="700"/>
    <n v="4995550"/>
    <d v="2018-03-09T00:00:00"/>
    <n v="0.21095890410958903"/>
    <n v="0"/>
    <n v="5"/>
    <n v="0.1"/>
    <n v="499555"/>
    <n v="-216944.00000000006"/>
    <n v="0"/>
    <n v="1053855.7534246575"/>
  </r>
  <r>
    <s v="Forward"/>
    <s v="COMMDTY6-m86348"/>
    <d v="2018-02-27T00:00:00"/>
    <x v="11"/>
    <s v="S"/>
    <s v="LMCADP 20180529"/>
    <n v="36"/>
    <n v="7123.99"/>
    <d v="2018-05-29T00:00:00"/>
    <s v="LAWRENCE LU"/>
    <m/>
    <n v="6828.92"/>
    <n v="1335.75"/>
    <n v="265562.99999999977"/>
    <s v="LMCADP"/>
    <s v="CA"/>
    <n v="25"/>
    <n v="900"/>
    <n v="6411591"/>
    <d v="2018-03-09T00:00:00"/>
    <n v="0.22191780821917809"/>
    <n v="0"/>
    <n v="5"/>
    <n v="0.1"/>
    <n v="641159.10000000009"/>
    <n v="265562.99999999977"/>
    <n v="265562.99999999977"/>
    <n v="1422846.2219178083"/>
  </r>
  <r>
    <s v="Forward"/>
    <s v="COMMDTY6-m86349"/>
    <d v="2018-02-27T00:00:00"/>
    <x v="11"/>
    <s v="B"/>
    <s v="LMCADP 20180529"/>
    <n v="36"/>
    <n v="7123.99"/>
    <d v="2018-05-29T00:00:00"/>
    <s v="LAWRENCE LU"/>
    <m/>
    <n v="6828.92"/>
    <n v="0"/>
    <n v="-265562.99999999977"/>
    <s v="LMCADP"/>
    <s v="CA"/>
    <n v="25"/>
    <n v="900"/>
    <n v="6411591"/>
    <d v="2018-03-09T00:00:00"/>
    <n v="0.22191780821917809"/>
    <n v="0"/>
    <n v="5"/>
    <n v="0.1"/>
    <n v="641159.10000000009"/>
    <n v="-265562.99999999977"/>
    <n v="0"/>
    <n v="1422846.2219178083"/>
  </r>
  <r>
    <s v="Forward"/>
    <s v="COMMDTY6-m86403"/>
    <d v="2018-03-01T00:00:00"/>
    <x v="11"/>
    <s v="S"/>
    <s v="LMCADP 20180601"/>
    <n v="8"/>
    <n v="6959.8125"/>
    <d v="2018-06-01T00:00:00"/>
    <s v="LAWRENCE LU"/>
    <m/>
    <n v="6830.67"/>
    <n v="289.99"/>
    <n v="25828.499999999985"/>
    <s v="LMCADP"/>
    <s v="CA"/>
    <n v="25"/>
    <n v="200"/>
    <n v="1391962.5"/>
    <d v="2018-03-09T00:00:00"/>
    <n v="0.23013698630136986"/>
    <n v="0"/>
    <n v="5"/>
    <n v="0.1"/>
    <n v="139196.25"/>
    <n v="25828.499999999985"/>
    <n v="25828.499999999985"/>
    <n v="320342.05479452055"/>
  </r>
  <r>
    <s v="Forward"/>
    <s v="COMMDTY6-m86404"/>
    <d v="2018-03-01T00:00:00"/>
    <x v="11"/>
    <s v="B"/>
    <s v="LMCADP 20180601"/>
    <n v="8"/>
    <n v="6959.8125"/>
    <d v="2018-06-01T00:00:00"/>
    <s v="LAWRENCE LU"/>
    <m/>
    <n v="6830.67"/>
    <n v="0"/>
    <n v="-25828.499999999985"/>
    <s v="LMCADP"/>
    <s v="CA"/>
    <n v="25"/>
    <n v="200"/>
    <n v="1391962.5"/>
    <d v="2018-03-09T00:00:00"/>
    <n v="0.23013698630136986"/>
    <n v="0"/>
    <n v="5"/>
    <n v="0.1"/>
    <n v="139196.25"/>
    <n v="-25828.499999999985"/>
    <n v="0"/>
    <n v="320342.05479452055"/>
  </r>
  <r>
    <s v="Forward"/>
    <s v="COMMDTY6-m86434"/>
    <d v="2018-03-02T00:00:00"/>
    <x v="11"/>
    <s v="S"/>
    <s v="LMCADP 20180601"/>
    <n v="20"/>
    <n v="6932"/>
    <d v="2018-06-01T00:00:00"/>
    <s v="LAWRENCE LU"/>
    <m/>
    <n v="6830.67"/>
    <n v="722.08"/>
    <n v="50664.999999999964"/>
    <s v="LMCADP"/>
    <s v="CA"/>
    <n v="25"/>
    <n v="500"/>
    <n v="3466000"/>
    <d v="2018-03-09T00:00:00"/>
    <n v="0.23013698630136986"/>
    <n v="0"/>
    <n v="5"/>
    <n v="0.1"/>
    <n v="346600"/>
    <n v="50664.999999999964"/>
    <n v="50664.999999999964"/>
    <n v="797654.79452054796"/>
  </r>
  <r>
    <s v="Forward"/>
    <s v="COMMDTY6-m86435"/>
    <d v="2018-03-02T00:00:00"/>
    <x v="11"/>
    <s v="B"/>
    <s v="LMCADP 20180601"/>
    <n v="20"/>
    <n v="6932"/>
    <d v="2018-06-01T00:00:00"/>
    <s v="LAWRENCE LU"/>
    <m/>
    <n v="6830.67"/>
    <n v="0"/>
    <n v="-50664.999999999964"/>
    <s v="LMCADP"/>
    <s v="CA"/>
    <n v="25"/>
    <n v="500"/>
    <n v="3466000"/>
    <d v="2018-03-09T00:00:00"/>
    <n v="0.23013698630136986"/>
    <n v="0"/>
    <n v="5"/>
    <n v="0.1"/>
    <n v="346600"/>
    <n v="-50664.999999999964"/>
    <n v="0"/>
    <n v="797654.79452054796"/>
  </r>
  <r>
    <s v="Forward"/>
    <s v="COMMDTY6-m86446"/>
    <d v="2018-03-05T00:00:00"/>
    <x v="11"/>
    <s v="S"/>
    <s v="LMCADP 20180605"/>
    <n v="69"/>
    <n v="6926.35"/>
    <d v="2018-06-05T00:00:00"/>
    <s v="LAWRENCE LU"/>
    <m/>
    <n v="6833"/>
    <n v="2489.16"/>
    <n v="161028.75000000064"/>
    <s v="LMCADP"/>
    <s v="CA"/>
    <n v="25"/>
    <n v="1725"/>
    <n v="11947953.75"/>
    <d v="2018-03-09T00:00:00"/>
    <n v="0.24109589041095891"/>
    <n v="0"/>
    <n v="5"/>
    <n v="0.1"/>
    <n v="1194795.375"/>
    <n v="161028.75000000064"/>
    <n v="161028.75000000064"/>
    <n v="2880602.5479452056"/>
  </r>
  <r>
    <s v="Forward"/>
    <s v="COMMDTY6-m86447"/>
    <d v="2018-03-05T00:00:00"/>
    <x v="11"/>
    <s v="B"/>
    <s v="LMCADP 20180605"/>
    <n v="69"/>
    <n v="6926.35"/>
    <d v="2018-06-05T00:00:00"/>
    <s v="LAWRENCE LU"/>
    <m/>
    <n v="6833"/>
    <n v="0"/>
    <n v="-161028.75000000064"/>
    <s v="LMCADP"/>
    <s v="CA"/>
    <n v="25"/>
    <n v="1725"/>
    <n v="11947953.75"/>
    <d v="2018-03-09T00:00:00"/>
    <n v="0.24109589041095891"/>
    <n v="0"/>
    <n v="5"/>
    <n v="0.1"/>
    <n v="1194795.375"/>
    <n v="-161028.75000000064"/>
    <n v="0"/>
    <n v="2880602.5479452056"/>
  </r>
  <r>
    <s v="Forward"/>
    <s v="COMMDTY6-m86482"/>
    <d v="2018-03-06T00:00:00"/>
    <x v="11"/>
    <s v="S"/>
    <s v="LMCADP 20180606"/>
    <n v="20"/>
    <n v="7004"/>
    <d v="2018-06-06T00:00:00"/>
    <s v="LAWRENCE LU"/>
    <m/>
    <n v="6833"/>
    <n v="729.58"/>
    <n v="85500"/>
    <s v="LMCADP"/>
    <s v="CA"/>
    <n v="25"/>
    <n v="500"/>
    <n v="3502000"/>
    <d v="2018-03-09T00:00:00"/>
    <n v="0.24383561643835616"/>
    <n v="0"/>
    <n v="5"/>
    <n v="0.1"/>
    <n v="350200"/>
    <n v="85500"/>
    <n v="85500"/>
    <n v="853912.32876712328"/>
  </r>
  <r>
    <s v="Forward"/>
    <s v="COMMDTY6-m86483"/>
    <d v="2018-03-06T00:00:00"/>
    <x v="11"/>
    <s v="B"/>
    <s v="LMCADP 20180606"/>
    <n v="20"/>
    <n v="7004"/>
    <d v="2018-06-06T00:00:00"/>
    <s v="LAWRENCE LU"/>
    <m/>
    <n v="6833"/>
    <n v="0"/>
    <n v="-85500"/>
    <s v="LMCADP"/>
    <s v="CA"/>
    <n v="25"/>
    <n v="500"/>
    <n v="3502000"/>
    <d v="2018-03-09T00:00:00"/>
    <n v="0.24383561643835616"/>
    <n v="0"/>
    <n v="5"/>
    <n v="0.1"/>
    <n v="350200"/>
    <n v="-85500"/>
    <n v="0"/>
    <n v="853912.32876712328"/>
  </r>
  <r>
    <s v="Forward"/>
    <s v="COMMDTY6-m84788"/>
    <d v="2018-01-03T00:00:00"/>
    <x v="12"/>
    <s v="S"/>
    <s v="LMNIDP 20180403"/>
    <n v="50"/>
    <n v="12587.1"/>
    <d v="2018-04-03T00:00:00"/>
    <s v="LAWRENCE LU"/>
    <m/>
    <n v="13228.44"/>
    <n v="786.69375000000002"/>
    <n v="-192402.00000000006"/>
    <s v="LMNIDP"/>
    <s v="NI"/>
    <n v="6"/>
    <n v="300"/>
    <n v="3776130"/>
    <d v="2018-03-09T00:00:00"/>
    <n v="6.8493150684931503E-2"/>
    <n v="0"/>
    <n v="5"/>
    <n v="0.1"/>
    <n v="377613"/>
    <n v="-192402.00000000006"/>
    <n v="0"/>
    <n v="258639.0410958904"/>
  </r>
  <r>
    <s v="Forward"/>
    <s v="COMMDTY6-m84789"/>
    <d v="2018-01-03T00:00:00"/>
    <x v="12"/>
    <s v="B"/>
    <s v="LMNIDP 20180403"/>
    <n v="50"/>
    <n v="12587.1"/>
    <d v="2018-04-03T00:00:00"/>
    <s v="LAWRENCE LU"/>
    <m/>
    <n v="13228.44"/>
    <n v="0"/>
    <n v="192402.00000000006"/>
    <s v="LMNIDP"/>
    <s v="NI"/>
    <n v="6"/>
    <n v="300"/>
    <n v="3776130"/>
    <d v="2018-03-09T00:00:00"/>
    <n v="6.8493150684931503E-2"/>
    <n v="0"/>
    <n v="5"/>
    <n v="0.1"/>
    <n v="377613"/>
    <n v="192402.00000000006"/>
    <n v="192402.00000000006"/>
    <n v="258639.0410958904"/>
  </r>
  <r>
    <s v="Option"/>
    <s v="COMMDTY5-m84137"/>
    <d v="2017-12-07T00:00:00"/>
    <x v="12"/>
    <s v="B"/>
    <s v="LNN8P 7800"/>
    <n v="166.66666666666666"/>
    <n v="72.400000000000006"/>
    <d v="2018-07-04T00:00:00"/>
    <m/>
    <n v="1510"/>
    <n v="-72400"/>
    <n v="1625"/>
    <n v="-70890"/>
    <s v="LNN8P"/>
    <s v="NI"/>
    <n v="6"/>
    <n v="1000"/>
    <n v="72400"/>
    <d v="2018-03-09T00:00:00"/>
    <n v="0.32054794520547947"/>
    <n v="0"/>
    <n v="5"/>
    <n v="0.1"/>
    <n v="7240"/>
    <n v="-70890"/>
    <n v="0"/>
    <n v="23207.671232876713"/>
  </r>
  <r>
    <s v="Option"/>
    <s v="COMMDTY5-m84138"/>
    <d v="2017-12-07T00:00:00"/>
    <x v="12"/>
    <s v="B"/>
    <s v="LNN8P 7900"/>
    <n v="166.66666666666666"/>
    <n v="82.13"/>
    <d v="2018-07-04T00:00:00"/>
    <m/>
    <n v="1889.9999999999998"/>
    <n v="-82130"/>
    <n v="1645.8333333333333"/>
    <n v="-80240"/>
    <s v="LNN8P"/>
    <s v="NI"/>
    <n v="6"/>
    <n v="1000"/>
    <n v="82130"/>
    <d v="2018-03-09T00:00:00"/>
    <n v="0.32054794520547947"/>
    <n v="0"/>
    <n v="5"/>
    <n v="0.1"/>
    <n v="8213"/>
    <n v="-80240"/>
    <n v="0"/>
    <n v="26326.60273972603"/>
  </r>
  <r>
    <s v="Option"/>
    <s v="COMMDTY5-m84139"/>
    <d v="2017-12-07T00:00:00"/>
    <x v="12"/>
    <s v="B"/>
    <s v="LNN8P 8000"/>
    <n v="166.66666666666666"/>
    <n v="92.82"/>
    <d v="2018-07-04T00:00:00"/>
    <m/>
    <n v="2360"/>
    <n v="-92819.999999999985"/>
    <n v="1666.6666666666667"/>
    <n v="-90459.999999999985"/>
    <s v="LNN8P"/>
    <s v="NI"/>
    <n v="6"/>
    <n v="1000"/>
    <n v="92820"/>
    <d v="2018-03-09T00:00:00"/>
    <n v="0.32054794520547947"/>
    <n v="0"/>
    <n v="5"/>
    <n v="0.1"/>
    <n v="9282"/>
    <n v="-90459.999999999985"/>
    <n v="0"/>
    <n v="29753.260273972603"/>
  </r>
  <r>
    <s v="Option"/>
    <s v="COMMDTY5-m84848"/>
    <d v="2018-01-05T00:00:00"/>
    <x v="12"/>
    <s v="B"/>
    <s v="LNQ8P 8400"/>
    <n v="166.66666666666666"/>
    <n v="37"/>
    <d v="2018-08-01T00:00:00"/>
    <m/>
    <n v="11650"/>
    <n v="-37000"/>
    <n v="1750"/>
    <n v="-25350"/>
    <s v="LNQ8P"/>
    <s v="NI"/>
    <n v="6"/>
    <n v="1000"/>
    <n v="37000"/>
    <d v="2018-03-09T00:00:00"/>
    <n v="0.39726027397260272"/>
    <n v="0"/>
    <n v="5"/>
    <n v="0.1"/>
    <n v="3700"/>
    <n v="-25350"/>
    <n v="0"/>
    <n v="14698.630136986301"/>
  </r>
  <r>
    <s v="Option"/>
    <s v="COMMDTY5-m84859"/>
    <d v="2018-01-05T00:00:00"/>
    <x v="12"/>
    <s v="B"/>
    <s v="LNQ8P 8500"/>
    <n v="333.33333333333331"/>
    <n v="42"/>
    <d v="2018-08-01T00:00:00"/>
    <m/>
    <n v="27420"/>
    <n v="-84000"/>
    <n v="3541.6666666666665"/>
    <n v="-56580"/>
    <s v="LNQ8P"/>
    <s v="NI"/>
    <n v="6"/>
    <n v="2000"/>
    <n v="84000"/>
    <d v="2018-03-09T00:00:00"/>
    <n v="0.39726027397260272"/>
    <n v="0"/>
    <n v="5"/>
    <n v="0.1"/>
    <n v="8400"/>
    <n v="-56580"/>
    <n v="0"/>
    <n v="33369.863013698625"/>
  </r>
  <r>
    <s v="Option"/>
    <s v="COMMDTY5-m85995"/>
    <d v="2018-02-12T00:00:00"/>
    <x v="12"/>
    <s v="B"/>
    <s v="LNU8P 8500"/>
    <n v="416.66666666666669"/>
    <n v="30"/>
    <d v="2018-09-05T00:00:00"/>
    <m/>
    <n v="66000"/>
    <n v="-75000"/>
    <n v="4427.08"/>
    <n v="-9000"/>
    <s v="LNU8P"/>
    <s v="NI"/>
    <n v="6"/>
    <n v="2500"/>
    <n v="75000"/>
    <d v="2018-03-09T00:00:00"/>
    <n v="0.49315068493150682"/>
    <n v="0"/>
    <n v="5"/>
    <n v="0.1"/>
    <n v="7500"/>
    <n v="-9000"/>
    <n v="0"/>
    <n v="36986.301369863009"/>
  </r>
  <r>
    <s v="Option"/>
    <s v="COMMDTY5-m82667"/>
    <d v="2017-11-06T00:00:00"/>
    <x v="13"/>
    <s v="B"/>
    <s v="LNJ8P 8200"/>
    <n v="166.66666666666666"/>
    <n v="8.6"/>
    <d v="2018-04-04T00:00:00"/>
    <m/>
    <n v="0"/>
    <n v="-8600"/>
    <n v="1708.3333333333333"/>
    <n v="-8600"/>
    <s v="LNJ8P"/>
    <s v="NI"/>
    <n v="6"/>
    <n v="1000"/>
    <n v="8600"/>
    <d v="2018-03-09T00:00:00"/>
    <n v="7.1232876712328766E-2"/>
    <n v="0"/>
    <n v="5"/>
    <n v="0.1"/>
    <n v="860"/>
    <n v="-8600"/>
    <n v="0"/>
    <n v="612.60273972602738"/>
  </r>
  <r>
    <s v="Option"/>
    <s v="COMMDTY5-m82668"/>
    <d v="2017-11-06T00:00:00"/>
    <x v="13"/>
    <s v="B"/>
    <s v="LNK8P 8200"/>
    <n v="166.66666666666666"/>
    <n v="14.53"/>
    <d v="2018-05-02T00:00:00"/>
    <m/>
    <n v="39.999999999999993"/>
    <n v="-14530"/>
    <n v="1708.3333333333333"/>
    <n v="-14490"/>
    <s v="LNK8P"/>
    <s v="NI"/>
    <n v="6"/>
    <n v="1000"/>
    <n v="14530"/>
    <d v="2018-03-09T00:00:00"/>
    <n v="0.14794520547945206"/>
    <n v="0"/>
    <n v="5"/>
    <n v="0.1"/>
    <n v="1453"/>
    <n v="-14490"/>
    <n v="0"/>
    <n v="2149.6438356164385"/>
  </r>
  <r>
    <s v="Option"/>
    <s v="COMMDTY5-m82669"/>
    <d v="2017-11-06T00:00:00"/>
    <x v="13"/>
    <s v="B"/>
    <s v="LNM8P 8200"/>
    <n v="166.66666666666666"/>
    <n v="23.83"/>
    <d v="2018-06-06T00:00:00"/>
    <m/>
    <n v="989.99999999999989"/>
    <n v="-23829.999999999996"/>
    <n v="1708.3333333333333"/>
    <n v="-22839.999999999996"/>
    <s v="LNM8P"/>
    <s v="NI"/>
    <n v="6"/>
    <n v="1000"/>
    <n v="23830"/>
    <d v="2018-03-09T00:00:00"/>
    <n v="0.24383561643835616"/>
    <n v="0"/>
    <n v="5"/>
    <n v="0.1"/>
    <n v="2383"/>
    <n v="-22839.999999999996"/>
    <n v="0"/>
    <n v="5810.6027397260277"/>
  </r>
  <r>
    <s v="Option"/>
    <s v="COMMDTY6-m85446"/>
    <d v="2018-01-26T00:00:00"/>
    <x v="14"/>
    <s v="B"/>
    <s v="COK8P 65"/>
    <n v="70"/>
    <n v="0.5"/>
    <d v="2018-03-26T00:00:00"/>
    <m/>
    <n v="146300"/>
    <n v="-35000"/>
    <m/>
    <n v="111300"/>
    <s v="COK8P"/>
    <s v="Brent"/>
    <n v="1000"/>
    <n v="70000"/>
    <n v="35000"/>
    <d v="2018-03-09T00:00:00"/>
    <n v="4.6575342465753428E-2"/>
    <n v="0"/>
    <n v="5"/>
    <n v="0.1"/>
    <n v="3500"/>
    <n v="111300"/>
    <n v="111300"/>
    <n v="1630.1369863013699"/>
  </r>
  <r>
    <s v="Forward"/>
    <s v="COMMDTY6-m86066"/>
    <d v="2018-02-13T00:00:00"/>
    <x v="15"/>
    <s v="B"/>
    <s v="LMZSDP 20180514"/>
    <n v="199"/>
    <n v="3438.5"/>
    <d v="2018-05-14T00:00:00"/>
    <s v="LAWRENCE LU"/>
    <m/>
    <n v="3228.93"/>
    <n v="3563.86"/>
    <n v="-1042610.7500000007"/>
    <s v="LMZSDP"/>
    <s v="ZS"/>
    <n v="25"/>
    <n v="4975"/>
    <n v="17106537.5"/>
    <d v="2018-03-09T00:00:00"/>
    <n v="0.18082191780821918"/>
    <n v="0"/>
    <n v="5"/>
    <n v="0.1"/>
    <n v="1710653.75"/>
    <n v="-1042610.7500000007"/>
    <n v="0"/>
    <n v="3093236.9178082193"/>
  </r>
  <r>
    <s v="Forward"/>
    <s v="COMMDTY6-m86067"/>
    <d v="2018-02-13T00:00:00"/>
    <x v="15"/>
    <s v="S"/>
    <s v="LMZSDP 20180514"/>
    <n v="199"/>
    <n v="3438.5"/>
    <d v="2018-05-14T00:00:00"/>
    <s v="LAWRENCE LU"/>
    <m/>
    <n v="3228.93"/>
    <n v="0"/>
    <n v="1042610.7500000007"/>
    <s v="LMZSDP"/>
    <s v="ZS"/>
    <n v="25"/>
    <n v="4975"/>
    <n v="17106537.5"/>
    <d v="2018-03-09T00:00:00"/>
    <n v="0.18082191780821918"/>
    <n v="0"/>
    <n v="5"/>
    <n v="0.1"/>
    <n v="1710653.75"/>
    <n v="1042610.7500000007"/>
    <n v="1042610.7500000007"/>
    <n v="3093236.9178082193"/>
  </r>
  <r>
    <s v="Forward"/>
    <s v="COMMDTY6-m86108"/>
    <d v="2018-02-14T00:00:00"/>
    <x v="15"/>
    <s v="B"/>
    <s v="LMZSDP 20180514"/>
    <n v="281"/>
    <n v="3466.5"/>
    <d v="2018-05-14T00:00:00"/>
    <s v="LAWRENCE LU"/>
    <m/>
    <n v="3228.93"/>
    <n v="5073.3671875"/>
    <n v="-1668929.2500000009"/>
    <s v="LMZSDP"/>
    <s v="ZS"/>
    <n v="25"/>
    <n v="7025"/>
    <n v="24352162.5"/>
    <d v="2018-03-09T00:00:00"/>
    <n v="0.18082191780821918"/>
    <n v="0"/>
    <n v="5"/>
    <n v="0.1"/>
    <n v="2435216.25"/>
    <n v="-1668929.2500000009"/>
    <n v="0"/>
    <n v="4403404.7260273974"/>
  </r>
  <r>
    <s v="Forward"/>
    <s v="COMMDTY6-m86109"/>
    <d v="2018-02-14T00:00:00"/>
    <x v="15"/>
    <s v="S"/>
    <s v="LMZSDP 20180514"/>
    <n v="281"/>
    <n v="3466.5"/>
    <d v="2018-05-14T00:00:00"/>
    <s v="LAWRENCE LU"/>
    <m/>
    <n v="3228.93"/>
    <n v="0"/>
    <n v="1668929.2500000009"/>
    <s v="LMZSDP"/>
    <s v="ZS"/>
    <n v="25"/>
    <n v="7025"/>
    <n v="24352162.5"/>
    <d v="2018-03-09T00:00:00"/>
    <n v="0.18082191780821918"/>
    <n v="0"/>
    <n v="5"/>
    <n v="0.1"/>
    <n v="2435216.25"/>
    <n v="1668929.2500000009"/>
    <n v="1668929.2500000009"/>
    <n v="4403404.7260273974"/>
  </r>
  <r>
    <s v="Forward"/>
    <s v="COMMDTY6-m86432"/>
    <d v="2018-03-05T00:00:00"/>
    <x v="15"/>
    <s v="S"/>
    <s v="LMZSDP 20180605"/>
    <n v="4"/>
    <n v="3365"/>
    <d v="2018-06-05T00:00:00"/>
    <s v="LAWRENCE LU"/>
    <m/>
    <n v="3229.74"/>
    <n v="70.099999999999994"/>
    <n v="13526.000000000022"/>
    <s v="LMZSDP"/>
    <s v="ZS"/>
    <n v="25"/>
    <n v="100"/>
    <n v="336500"/>
    <d v="2018-03-09T00:00:00"/>
    <n v="0.24109589041095891"/>
    <n v="0"/>
    <n v="5"/>
    <n v="0.1"/>
    <n v="33650"/>
    <n v="13526.000000000022"/>
    <n v="13526.000000000022"/>
    <n v="81128.767123287675"/>
  </r>
  <r>
    <s v="Forward"/>
    <s v="COMMDTY6-m86443"/>
    <d v="2018-03-05T00:00:00"/>
    <x v="15"/>
    <s v="B"/>
    <s v="LMZSDP 20180605"/>
    <n v="4"/>
    <n v="3365"/>
    <d v="2018-06-05T00:00:00"/>
    <s v="LAWRENCE LU"/>
    <m/>
    <n v="3229.74"/>
    <n v="0"/>
    <n v="-13526.000000000022"/>
    <s v="LMZSDP"/>
    <s v="ZS"/>
    <n v="25"/>
    <n v="100"/>
    <n v="336500"/>
    <d v="2018-03-09T00:00:00"/>
    <n v="0.24109589041095891"/>
    <n v="0"/>
    <n v="5"/>
    <n v="0.1"/>
    <n v="33650"/>
    <n v="-13526.000000000022"/>
    <n v="0"/>
    <n v="81128.767123287675"/>
  </r>
  <r>
    <s v="Forward"/>
    <s v="COMMDTY6-m86068"/>
    <d v="2018-02-13T00:00:00"/>
    <x v="15"/>
    <s v="B"/>
    <s v="LMZSDP 20180919"/>
    <n v="199"/>
    <n v="3415.5"/>
    <d v="2018-09-19T00:00:00"/>
    <s v="LAWRENCE LU"/>
    <m/>
    <n v="3221"/>
    <n v="0"/>
    <n v="-967637.5"/>
    <s v="LMZSDP"/>
    <s v="ZS"/>
    <n v="25"/>
    <n v="4975"/>
    <n v="16992112.5"/>
    <d v="2018-03-09T00:00:00"/>
    <n v="0.53150684931506853"/>
    <n v="0"/>
    <n v="5"/>
    <n v="0.1"/>
    <n v="1699211.25"/>
    <n v="-967637.5"/>
    <n v="0"/>
    <n v="9031424.1780821923"/>
  </r>
  <r>
    <s v="Forward"/>
    <s v="COMMDTY6-m86110"/>
    <d v="2018-02-14T00:00:00"/>
    <x v="15"/>
    <s v="B"/>
    <s v="LMZSDP 20180919"/>
    <n v="281"/>
    <n v="3441.5"/>
    <d v="2018-09-19T00:00:00"/>
    <s v="LAWRENCE LU"/>
    <m/>
    <n v="3221"/>
    <n v="0"/>
    <n v="-1549012.5"/>
    <s v="LMZSDP"/>
    <s v="ZS"/>
    <n v="25"/>
    <n v="7025"/>
    <n v="24176537.5"/>
    <d v="2018-03-09T00:00:00"/>
    <n v="0.53150684931506853"/>
    <n v="0"/>
    <n v="5"/>
    <n v="0.1"/>
    <n v="2417653.75"/>
    <n v="-1549012.5"/>
    <n v="0"/>
    <n v="12849995.273972604"/>
  </r>
  <r>
    <s v="Forward"/>
    <s v="COMMDTY6-m86444"/>
    <d v="2018-03-05T00:00:00"/>
    <x v="15"/>
    <s v="S"/>
    <s v="LMZSDP 20180919"/>
    <n v="4"/>
    <n v="3354.5"/>
    <d v="2018-09-19T00:00:00"/>
    <s v="LAWRENCE LU"/>
    <m/>
    <n v="3221"/>
    <n v="0"/>
    <n v="13350"/>
    <s v="LMZSDP"/>
    <s v="ZS"/>
    <n v="25"/>
    <n v="100"/>
    <n v="335450"/>
    <d v="2018-03-09T00:00:00"/>
    <n v="0.53150684931506853"/>
    <n v="0"/>
    <n v="5"/>
    <n v="0.1"/>
    <n v="33545"/>
    <n v="13350"/>
    <n v="13350"/>
    <n v="178293.97260273973"/>
  </r>
  <r>
    <s v="Forward"/>
    <s v="COMMDTY6-370099"/>
    <d v="2017-12-14T00:00:00"/>
    <x v="16"/>
    <s v="S"/>
    <s v="LMCADP 20180314"/>
    <n v="40"/>
    <n v="6821"/>
    <d v="2018-03-14T00:00:00"/>
    <s v="LAWRENCE LU"/>
    <m/>
    <n v="6800.75"/>
    <n v="0"/>
    <n v="20250"/>
    <s v="LMCADP"/>
    <s v="CA"/>
    <n v="25"/>
    <n v="1000"/>
    <n v="6821000"/>
    <d v="2018-03-09T00:00:00"/>
    <n v="1.3698630136986301E-2"/>
    <n v="0"/>
    <n v="5"/>
    <n v="0.1"/>
    <n v="682100"/>
    <n v="20250"/>
    <n v="20250"/>
    <n v="93438.356164383556"/>
  </r>
  <r>
    <s v="Forward"/>
    <s v="COMMDTY6-370100"/>
    <d v="2017-12-14T00:00:00"/>
    <x v="16"/>
    <s v="B"/>
    <s v="LMCADP 20180314"/>
    <n v="40"/>
    <n v="6760"/>
    <d v="2018-03-14T00:00:00"/>
    <s v="LAWRENCE LU"/>
    <m/>
    <n v="6800.75"/>
    <n v="0"/>
    <n v="40750"/>
    <s v="LMCADP"/>
    <s v="CA"/>
    <n v="25"/>
    <n v="1000"/>
    <n v="6760000"/>
    <d v="2018-03-09T00:00:00"/>
    <n v="1.3698630136986301E-2"/>
    <n v="0"/>
    <n v="5"/>
    <n v="0.1"/>
    <n v="676000"/>
    <n v="40750"/>
    <n v="40750"/>
    <n v="92602.739726027386"/>
  </r>
  <r>
    <s v="Forward"/>
    <s v="COMMDTY6-m85022"/>
    <d v="2018-01-12T00:00:00"/>
    <x v="17"/>
    <s v="B"/>
    <s v="LMCADP 20180412"/>
    <n v="8"/>
    <n v="7150"/>
    <d v="2018-04-12T00:00:00"/>
    <s v="LAWRENCE LU"/>
    <m/>
    <n v="6811.5"/>
    <n v="297.91666666666669"/>
    <n v="-67700"/>
    <s v="LMCADP"/>
    <s v="CA"/>
    <n v="25"/>
    <n v="200"/>
    <n v="1430000"/>
    <d v="2018-03-09T00:00:00"/>
    <n v="9.3150684931506855E-2"/>
    <n v="0"/>
    <n v="5"/>
    <n v="0.1"/>
    <n v="143000"/>
    <n v="-67700"/>
    <n v="0"/>
    <n v="133205.4794520548"/>
  </r>
  <r>
    <s v="Forward"/>
    <s v="COMMDTY6-m85422"/>
    <d v="2018-01-25T00:00:00"/>
    <x v="17"/>
    <s v="S"/>
    <s v="LMCADP 20180412"/>
    <n v="8"/>
    <n v="7149.25"/>
    <d v="2018-04-12T00:00:00"/>
    <s v="LAWRENCE LU"/>
    <m/>
    <n v="6811.5"/>
    <n v="0"/>
    <n v="67550"/>
    <s v="LMCADP"/>
    <s v="CA"/>
    <n v="25"/>
    <n v="200"/>
    <n v="1429850"/>
    <d v="2018-03-09T00:00:00"/>
    <n v="9.3150684931506855E-2"/>
    <n v="0"/>
    <n v="5"/>
    <n v="0.1"/>
    <n v="142985"/>
    <n v="67550"/>
    <n v="67550"/>
    <n v="133191.50684931508"/>
  </r>
  <r>
    <s v="Forward"/>
    <s v="COMMDTY6-m85056"/>
    <d v="2018-01-15T00:00:00"/>
    <x v="17"/>
    <s v="S"/>
    <s v="LMCADP 20180416"/>
    <n v="24"/>
    <n v="7218"/>
    <d v="2018-04-16T00:00:00"/>
    <s v="LAWRENCE LU"/>
    <m/>
    <n v="6814.5"/>
    <n v="902.25"/>
    <n v="242100"/>
    <s v="LMCADP"/>
    <s v="CA"/>
    <n v="25"/>
    <n v="600"/>
    <n v="4330800"/>
    <d v="2018-03-09T00:00:00"/>
    <n v="0.10410958904109589"/>
    <n v="0"/>
    <n v="5"/>
    <n v="0.1"/>
    <n v="433080"/>
    <n v="242100"/>
    <n v="242100"/>
    <n v="450877.80821917811"/>
  </r>
  <r>
    <s v="Forward"/>
    <s v="COMMDTY6-m85060"/>
    <d v="2018-01-15T00:00:00"/>
    <x v="17"/>
    <s v="S"/>
    <s v="LMCADP 20180416"/>
    <n v="83"/>
    <n v="7218"/>
    <d v="2018-04-16T00:00:00"/>
    <s v="LAWRENCE LU"/>
    <m/>
    <n v="6814.5"/>
    <n v="3120.28125"/>
    <n v="837262.5"/>
    <s v="LMCADP"/>
    <s v="CA"/>
    <n v="25"/>
    <n v="2075"/>
    <n v="14977350"/>
    <d v="2018-03-09T00:00:00"/>
    <n v="0.10410958904109589"/>
    <n v="0"/>
    <n v="5"/>
    <n v="0.1"/>
    <n v="1497735"/>
    <n v="837262.5"/>
    <n v="837262.5"/>
    <n v="1559285.7534246575"/>
  </r>
  <r>
    <s v="Forward"/>
    <s v="COMMDTY6-m85071"/>
    <d v="2018-01-15T00:00:00"/>
    <x v="17"/>
    <s v="S"/>
    <s v="LMCADP 20180416"/>
    <n v="20"/>
    <n v="7218.6"/>
    <d v="2018-04-16T00:00:00"/>
    <s v="LAWRENCE LU"/>
    <m/>
    <n v="6814.5"/>
    <n v="751.9375"/>
    <n v="202050.00000000017"/>
    <s v="LMCADP"/>
    <s v="CA"/>
    <n v="25"/>
    <n v="500"/>
    <n v="3609300"/>
    <d v="2018-03-09T00:00:00"/>
    <n v="0.10410958904109589"/>
    <n v="0"/>
    <n v="5"/>
    <n v="0.1"/>
    <n v="360930"/>
    <n v="202050.00000000017"/>
    <n v="202050.00000000017"/>
    <n v="375762.73972602742"/>
  </r>
  <r>
    <s v="Forward"/>
    <s v="COMMDTY6-m85104"/>
    <d v="2018-01-15T00:00:00"/>
    <x v="17"/>
    <s v="S"/>
    <s v="LMCADP 20180416"/>
    <n v="1"/>
    <n v="7208.5"/>
    <d v="2018-04-16T00:00:00"/>
    <s v="LAWRENCE LU"/>
    <m/>
    <n v="6814.5"/>
    <n v="37.544270833333336"/>
    <n v="9850"/>
    <s v="LMCADP"/>
    <s v="CA"/>
    <n v="25"/>
    <n v="25"/>
    <n v="180212.5"/>
    <d v="2018-03-09T00:00:00"/>
    <n v="0.10410958904109589"/>
    <n v="0"/>
    <n v="5"/>
    <n v="0.1"/>
    <n v="18021.25"/>
    <n v="9850"/>
    <n v="9850"/>
    <n v="18761.849315068495"/>
  </r>
  <r>
    <s v="Forward"/>
    <s v="COMMDTY6-m85635"/>
    <d v="2018-01-31T00:00:00"/>
    <x v="17"/>
    <s v="B"/>
    <s v="LMCADP 20180416"/>
    <n v="5"/>
    <n v="7135.25"/>
    <d v="2018-04-16T00:00:00"/>
    <s v="LAWRENCE LU"/>
    <m/>
    <n v="6814.5"/>
    <n v="185.81380208333334"/>
    <n v="-40093.75"/>
    <s v="LMCADP"/>
    <s v="CA"/>
    <n v="25"/>
    <n v="125"/>
    <n v="891906.25"/>
    <d v="2018-03-09T00:00:00"/>
    <n v="0.10410958904109589"/>
    <n v="0"/>
    <n v="5"/>
    <n v="0.1"/>
    <n v="89190.625"/>
    <n v="-40093.75"/>
    <n v="0"/>
    <n v="92855.993150684939"/>
  </r>
  <r>
    <s v="Forward"/>
    <s v="COMMDTY6-m85655"/>
    <d v="2018-02-01T00:00:00"/>
    <x v="17"/>
    <s v="B"/>
    <s v="LMCADP 20180416"/>
    <n v="22"/>
    <n v="7102.25"/>
    <d v="2018-04-16T00:00:00"/>
    <s v="LAWRENCE LU"/>
    <m/>
    <n v="6814.5"/>
    <n v="0"/>
    <n v="-158262.5"/>
    <s v="LMCADP"/>
    <s v="CA"/>
    <n v="25"/>
    <n v="550"/>
    <n v="3906237.5"/>
    <d v="2018-03-09T00:00:00"/>
    <n v="0.10410958904109589"/>
    <n v="0"/>
    <n v="5"/>
    <n v="0.1"/>
    <n v="390623.75"/>
    <n v="-158262.5"/>
    <n v="0"/>
    <n v="406676.78082191781"/>
  </r>
  <r>
    <s v="Forward"/>
    <s v="COMMDTY6-m86253"/>
    <d v="2018-02-23T00:00:00"/>
    <x v="17"/>
    <s v="B"/>
    <s v="LMCADP 20180416"/>
    <n v="88"/>
    <n v="7097.25"/>
    <d v="2018-04-16T00:00:00"/>
    <s v="LAWRENCE LU"/>
    <m/>
    <n v="6814.5"/>
    <n v="3252.90625"/>
    <n v="-622050"/>
    <s v="LMCADP"/>
    <s v="CA"/>
    <n v="25"/>
    <n v="2200"/>
    <n v="15613950"/>
    <d v="2018-03-09T00:00:00"/>
    <n v="0.10410958904109589"/>
    <n v="0"/>
    <n v="5"/>
    <n v="0.1"/>
    <n v="1561395"/>
    <n v="-622050"/>
    <n v="0"/>
    <n v="1625561.9178082193"/>
  </r>
  <r>
    <s v="Forward"/>
    <s v="COMMDTY6-m85420"/>
    <d v="2018-01-25T00:00:00"/>
    <x v="17"/>
    <s v="S"/>
    <s v="LMCADP 20180425"/>
    <n v="12"/>
    <n v="7148"/>
    <d v="2018-04-25T00:00:00"/>
    <s v="LAWRENCE LU"/>
    <m/>
    <n v="6815.34"/>
    <n v="446.75"/>
    <n v="99797.999999999956"/>
    <s v="LMCADP"/>
    <s v="CA"/>
    <n v="25"/>
    <n v="300"/>
    <n v="2144400"/>
    <d v="2018-03-09T00:00:00"/>
    <n v="0.12876712328767123"/>
    <n v="0"/>
    <n v="5"/>
    <n v="0.1"/>
    <n v="214440"/>
    <n v="99797.999999999956"/>
    <n v="99797.999999999956"/>
    <n v="276128.21917808219"/>
  </r>
  <r>
    <s v="Forward"/>
    <s v="COMMDTY6-m85421"/>
    <d v="2018-01-25T00:00:00"/>
    <x v="17"/>
    <s v="B"/>
    <s v="LMCADP 20180425"/>
    <n v="8"/>
    <n v="7148"/>
    <d v="2018-04-25T00:00:00"/>
    <s v="LAWRENCE LU"/>
    <m/>
    <n v="6815.34"/>
    <n v="0"/>
    <n v="-66531.999999999971"/>
    <s v="LMCADP"/>
    <s v="CA"/>
    <n v="25"/>
    <n v="200"/>
    <n v="1429600"/>
    <d v="2018-03-09T00:00:00"/>
    <n v="0.12876712328767123"/>
    <n v="0"/>
    <n v="5"/>
    <n v="0.1"/>
    <n v="142960"/>
    <n v="-66531.999999999971"/>
    <n v="0"/>
    <n v="184085.4794520548"/>
  </r>
  <r>
    <s v="Forward"/>
    <s v="COMMDTY6-m85653"/>
    <d v="2018-02-01T00:00:00"/>
    <x v="17"/>
    <s v="B"/>
    <s v="LMCADP 20180501"/>
    <n v="22"/>
    <n v="7105"/>
    <d v="2018-05-01T00:00:00"/>
    <s v="LAWRENCE LU"/>
    <m/>
    <n v="6819.47"/>
    <n v="814.11458333333337"/>
    <n v="-157041.49999999985"/>
    <s v="LMCADP"/>
    <s v="CA"/>
    <n v="25"/>
    <n v="550"/>
    <n v="3907750"/>
    <d v="2018-03-09T00:00:00"/>
    <n v="0.14520547945205478"/>
    <n v="0"/>
    <n v="5"/>
    <n v="0.1"/>
    <n v="390775"/>
    <n v="-157041.49999999985"/>
    <n v="0"/>
    <n v="567426.71232876705"/>
  </r>
  <r>
    <s v="Forward"/>
    <s v="COMMDTY6-m85654"/>
    <d v="2018-02-01T00:00:00"/>
    <x v="17"/>
    <s v="S"/>
    <s v="LMCADP 20180501"/>
    <n v="22"/>
    <n v="7105"/>
    <d v="2018-05-01T00:00:00"/>
    <s v="LAWRENCE LU"/>
    <m/>
    <n v="6819.47"/>
    <n v="0"/>
    <n v="157041.49999999985"/>
    <s v="LMCADP"/>
    <s v="CA"/>
    <n v="25"/>
    <n v="550"/>
    <n v="3907750"/>
    <d v="2018-03-09T00:00:00"/>
    <n v="0.14520547945205478"/>
    <n v="0"/>
    <n v="5"/>
    <n v="0.1"/>
    <n v="390775"/>
    <n v="157041.49999999985"/>
    <n v="157041.49999999985"/>
    <n v="567426.71232876705"/>
  </r>
  <r>
    <s v="Forward"/>
    <s v="COMMDTY6-m85683"/>
    <d v="2018-02-02T00:00:00"/>
    <x v="17"/>
    <s v="B"/>
    <s v="LMCADP 20180502"/>
    <n v="5"/>
    <n v="7180"/>
    <d v="2018-05-02T00:00:00"/>
    <s v="LAWRENCE LU"/>
    <m/>
    <n v="6820.19"/>
    <n v="186.97916666666666"/>
    <n v="-44976.250000000051"/>
    <s v="LMCADP"/>
    <s v="CA"/>
    <n v="25"/>
    <n v="125"/>
    <n v="897500"/>
    <d v="2018-03-09T00:00:00"/>
    <n v="0.14794520547945206"/>
    <n v="0"/>
    <n v="5"/>
    <n v="0.1"/>
    <n v="89750"/>
    <n v="-44976.250000000051"/>
    <n v="0"/>
    <n v="132780.82191780821"/>
  </r>
  <r>
    <s v="Forward"/>
    <s v="COMMDTY6-m85685"/>
    <d v="2018-02-02T00:00:00"/>
    <x v="17"/>
    <s v="S"/>
    <s v="LMCADP 20180502"/>
    <n v="10"/>
    <n v="7110"/>
    <d v="2018-05-02T00:00:00"/>
    <s v="LAWRENCE LU"/>
    <m/>
    <n v="6820.19"/>
    <n v="370.3125"/>
    <n v="72452.500000000102"/>
    <s v="LMCADP"/>
    <s v="CA"/>
    <n v="25"/>
    <n v="250"/>
    <n v="1777500"/>
    <d v="2018-03-09T00:00:00"/>
    <n v="0.14794520547945206"/>
    <n v="0"/>
    <n v="5"/>
    <n v="0.1"/>
    <n v="177750"/>
    <n v="72452.500000000102"/>
    <n v="72452.500000000102"/>
    <n v="262972.60273972602"/>
  </r>
  <r>
    <s v="Forward"/>
    <s v="COMMDTY6-m85696"/>
    <d v="2018-02-02T00:00:00"/>
    <x v="17"/>
    <s v="B"/>
    <s v="LMCADP 20180502"/>
    <n v="10"/>
    <n v="7130"/>
    <d v="2018-05-02T00:00:00"/>
    <s v="LAWRENCE LU"/>
    <m/>
    <n v="6820.19"/>
    <n v="371.35416666666669"/>
    <n v="-77452.500000000102"/>
    <s v="LMCADP"/>
    <s v="CA"/>
    <n v="25"/>
    <n v="250"/>
    <n v="1782500"/>
    <d v="2018-03-09T00:00:00"/>
    <n v="0.14794520547945206"/>
    <n v="0"/>
    <n v="5"/>
    <n v="0.1"/>
    <n v="178250"/>
    <n v="-77452.500000000102"/>
    <n v="0"/>
    <n v="263712.32876712328"/>
  </r>
  <r>
    <s v="Forward"/>
    <s v="COMMDTY6-m85700"/>
    <d v="2018-02-02T00:00:00"/>
    <x v="17"/>
    <s v="S"/>
    <s v="LMCADP 20180502"/>
    <n v="12"/>
    <n v="7060"/>
    <d v="2018-05-02T00:00:00"/>
    <s v="LAWRENCE LU"/>
    <m/>
    <n v="6820.19"/>
    <n v="441.25"/>
    <n v="71943.000000000116"/>
    <s v="LMCADP"/>
    <s v="CA"/>
    <n v="25"/>
    <n v="300"/>
    <n v="2118000"/>
    <d v="2018-03-09T00:00:00"/>
    <n v="0.14794520547945206"/>
    <n v="0"/>
    <n v="5"/>
    <n v="0.1"/>
    <n v="211800"/>
    <n v="71943.000000000116"/>
    <n v="71943.000000000116"/>
    <n v="313347.94520547945"/>
  </r>
  <r>
    <s v="Forward"/>
    <s v="COMMDTY6-m85774"/>
    <d v="2018-02-05T00:00:00"/>
    <x v="17"/>
    <s v="B"/>
    <s v="LMCADP 20180504"/>
    <n v="12"/>
    <n v="7070"/>
    <d v="2018-05-04T00:00:00"/>
    <s v="LAWRENCE LU"/>
    <m/>
    <n v="6821.63"/>
    <n v="441.875"/>
    <n v="-74510.999999999971"/>
    <s v="LMCADP"/>
    <s v="CA"/>
    <n v="25"/>
    <n v="300"/>
    <n v="2121000"/>
    <d v="2018-03-09T00:00:00"/>
    <n v="0.15342465753424658"/>
    <n v="0"/>
    <n v="5"/>
    <n v="0.1"/>
    <n v="212100"/>
    <n v="-74510.999999999971"/>
    <n v="0"/>
    <n v="325413.69863013702"/>
  </r>
  <r>
    <s v="Forward"/>
    <s v="COMMDTY6-m85756"/>
    <d v="2018-02-05T00:00:00"/>
    <x v="17"/>
    <s v="S"/>
    <s v="LMCADP 20180504"/>
    <n v="12"/>
    <n v="7095"/>
    <d v="2018-05-04T00:00:00"/>
    <s v="LAWRENCE LU"/>
    <m/>
    <n v="6821.63"/>
    <n v="443.4375"/>
    <n v="82010.999999999971"/>
    <s v="LMCADP"/>
    <s v="CA"/>
    <n v="25"/>
    <n v="300"/>
    <n v="2128500"/>
    <d v="2018-03-09T00:00:00"/>
    <n v="0.15342465753424658"/>
    <n v="0"/>
    <n v="5"/>
    <n v="0.1"/>
    <n v="212850"/>
    <n v="82010.999999999971"/>
    <n v="82010.999999999971"/>
    <n v="326564.38356164383"/>
  </r>
  <r>
    <s v="Forward"/>
    <s v="COMMDTY6-m85757"/>
    <d v="2018-02-05T00:00:00"/>
    <x v="17"/>
    <s v="B"/>
    <s v="LMCADP 20180504"/>
    <n v="10"/>
    <n v="7100"/>
    <d v="2018-05-04T00:00:00"/>
    <s v="LAWRENCE LU"/>
    <m/>
    <n v="6821.63"/>
    <n v="369.79166666666669"/>
    <n v="-69592.499999999971"/>
    <s v="LMCADP"/>
    <s v="CA"/>
    <n v="25"/>
    <n v="250"/>
    <n v="1775000"/>
    <d v="2018-03-09T00:00:00"/>
    <n v="0.15342465753424658"/>
    <n v="0"/>
    <n v="5"/>
    <n v="0.1"/>
    <n v="177500"/>
    <n v="-69592.499999999971"/>
    <n v="0"/>
    <n v="272328.76712328766"/>
  </r>
  <r>
    <s v="Forward"/>
    <s v="COMMDTY6-m85759"/>
    <d v="2018-02-05T00:00:00"/>
    <x v="17"/>
    <s v="S"/>
    <s v="LMCADP 20180504"/>
    <n v="2"/>
    <n v="7095"/>
    <d v="2018-05-04T00:00:00"/>
    <s v="LAWRENCE LU"/>
    <m/>
    <n v="6821.63"/>
    <n v="73.90625"/>
    <n v="13668.499999999995"/>
    <s v="LMCADP"/>
    <s v="CA"/>
    <n v="25"/>
    <n v="50"/>
    <n v="354750"/>
    <d v="2018-03-09T00:00:00"/>
    <n v="0.15342465753424658"/>
    <n v="0"/>
    <n v="5"/>
    <n v="0.1"/>
    <n v="35475"/>
    <n v="13668.499999999995"/>
    <n v="13668.499999999995"/>
    <n v="54427.397260273974"/>
  </r>
  <r>
    <s v="Forward"/>
    <s v="COMMDTY6-m85761"/>
    <d v="2018-02-05T00:00:00"/>
    <x v="17"/>
    <s v="B"/>
    <s v="LMCADP 20180504"/>
    <n v="10"/>
    <n v="7160"/>
    <d v="2018-05-04T00:00:00"/>
    <s v="LAWRENCE LU"/>
    <m/>
    <n v="6821.63"/>
    <n v="372.91666666666669"/>
    <n v="-84592.499999999971"/>
    <s v="LMCADP"/>
    <s v="CA"/>
    <n v="25"/>
    <n v="250"/>
    <n v="1790000"/>
    <d v="2018-03-09T00:00:00"/>
    <n v="0.15342465753424658"/>
    <n v="0"/>
    <n v="5"/>
    <n v="0.1"/>
    <n v="179000"/>
    <n v="-84592.499999999971"/>
    <n v="0"/>
    <n v="274630.1369863014"/>
  </r>
  <r>
    <s v="Forward"/>
    <s v="COMMDTY6-m85788"/>
    <d v="2018-02-06T00:00:00"/>
    <x v="17"/>
    <s v="S"/>
    <s v="LMCADP 20180504"/>
    <n v="14"/>
    <n v="7098.25"/>
    <d v="2018-05-04T00:00:00"/>
    <s v="LAWRENCE LU"/>
    <m/>
    <n v="6821.63"/>
    <n v="0"/>
    <n v="96816.999999999956"/>
    <s v="LMCADP"/>
    <s v="CA"/>
    <n v="25"/>
    <n v="350"/>
    <n v="2484387.5"/>
    <d v="2018-03-09T00:00:00"/>
    <n v="0.15342465753424658"/>
    <n v="0"/>
    <n v="5"/>
    <n v="0.1"/>
    <n v="248438.75"/>
    <n v="96816.999999999956"/>
    <n v="96816.999999999956"/>
    <n v="381166.30136986304"/>
  </r>
  <r>
    <s v="Forward"/>
    <s v="COMMDTY6-m85992"/>
    <d v="2018-02-12T00:00:00"/>
    <x v="17"/>
    <s v="S"/>
    <s v="LMCADP 20180504"/>
    <n v="2"/>
    <n v="6827.5"/>
    <d v="2018-05-04T00:00:00"/>
    <s v="LAWRENCE LU"/>
    <m/>
    <n v="6821.63"/>
    <n v="71.119791666666671"/>
    <n v="293.49999999999454"/>
    <s v="LMCADP"/>
    <s v="CA"/>
    <n v="25"/>
    <n v="50"/>
    <n v="341375"/>
    <d v="2018-03-09T00:00:00"/>
    <n v="0.15342465753424658"/>
    <n v="0"/>
    <n v="5"/>
    <n v="0.1"/>
    <n v="34137.5"/>
    <n v="293.49999999999454"/>
    <n v="293.49999999999454"/>
    <n v="52375.342465753427"/>
  </r>
  <r>
    <s v="Forward"/>
    <s v="COMMDTY6-m85786"/>
    <d v="2018-02-06T00:00:00"/>
    <x v="17"/>
    <s v="S"/>
    <s v="LMCADP 20180508"/>
    <n v="14"/>
    <n v="7100"/>
    <d v="2018-05-08T00:00:00"/>
    <s v="LAWRENCE LU"/>
    <m/>
    <n v="6824.5"/>
    <n v="517.70833333333337"/>
    <n v="96425"/>
    <s v="LMCADP"/>
    <s v="CA"/>
    <n v="25"/>
    <n v="350"/>
    <n v="2485000"/>
    <d v="2018-03-09T00:00:00"/>
    <n v="0.16438356164383561"/>
    <n v="0"/>
    <n v="5"/>
    <n v="0.1"/>
    <n v="248500"/>
    <n v="96425"/>
    <n v="96425"/>
    <n v="408493.15068493149"/>
  </r>
  <r>
    <s v="Forward"/>
    <s v="COMMDTY6-m85787"/>
    <d v="2018-02-06T00:00:00"/>
    <x v="17"/>
    <s v="B"/>
    <s v="LMCADP 20180508"/>
    <n v="14"/>
    <n v="7100"/>
    <d v="2018-05-08T00:00:00"/>
    <s v="LAWRENCE LU"/>
    <m/>
    <n v="6824.5"/>
    <n v="0"/>
    <n v="-96425"/>
    <s v="LMCADP"/>
    <s v="CA"/>
    <n v="25"/>
    <n v="350"/>
    <n v="2485000"/>
    <d v="2018-03-09T00:00:00"/>
    <n v="0.16438356164383561"/>
    <n v="0"/>
    <n v="5"/>
    <n v="0.1"/>
    <n v="248500"/>
    <n v="-96425"/>
    <n v="0"/>
    <n v="408493.15068493149"/>
  </r>
  <r>
    <s v="Forward"/>
    <s v="COMMDTY6-m85918"/>
    <d v="2018-02-09T00:00:00"/>
    <x v="17"/>
    <s v="B"/>
    <s v="LMCADP 20180509"/>
    <n v="30"/>
    <n v="6785"/>
    <d v="2018-05-09T00:00:00"/>
    <s v="LAWRENCE LU"/>
    <m/>
    <n v="6824.83"/>
    <n v="1060.15625"/>
    <n v="29872.499999999945"/>
    <s v="LMCADP"/>
    <s v="CA"/>
    <n v="25"/>
    <n v="750"/>
    <n v="5088750"/>
    <d v="2018-03-09T00:00:00"/>
    <n v="0.16712328767123288"/>
    <n v="0"/>
    <n v="5"/>
    <n v="0.1"/>
    <n v="508875"/>
    <n v="29872.499999999945"/>
    <n v="29872.499999999945"/>
    <n v="850448.63013698638"/>
  </r>
  <r>
    <s v="Forward"/>
    <s v="COMMDTY6-m86218"/>
    <d v="2018-02-22T00:00:00"/>
    <x v="17"/>
    <s v="S"/>
    <s v="LMCADP 20180509"/>
    <n v="16"/>
    <n v="7074.5"/>
    <d v="2018-05-09T00:00:00"/>
    <s v="LAWRENCE LU"/>
    <m/>
    <n v="6824.83"/>
    <n v="589.54166666666663"/>
    <n v="99868.000000000029"/>
    <s v="LMCADP"/>
    <s v="CA"/>
    <n v="25"/>
    <n v="400"/>
    <n v="2829800"/>
    <d v="2018-03-09T00:00:00"/>
    <n v="0.16712328767123288"/>
    <n v="0"/>
    <n v="5"/>
    <n v="0.1"/>
    <n v="282980"/>
    <n v="99868.000000000029"/>
    <n v="99868.000000000029"/>
    <n v="472925.47945205483"/>
  </r>
  <r>
    <s v="Forward"/>
    <s v="COMMDTY6-m86290"/>
    <d v="2018-02-26T00:00:00"/>
    <x v="17"/>
    <s v="S"/>
    <s v="LMCADP 20180525"/>
    <n v="1"/>
    <n v="7128"/>
    <d v="2018-05-25T00:00:00"/>
    <s v="LAWRENCE LU"/>
    <m/>
    <n v="6826.58"/>
    <n v="37.125"/>
    <n v="7535.5000000000018"/>
    <s v="LMCADP"/>
    <s v="CA"/>
    <n v="25"/>
    <n v="25"/>
    <n v="178200"/>
    <d v="2018-03-09T00:00:00"/>
    <n v="0.21095890410958903"/>
    <n v="0"/>
    <n v="5"/>
    <n v="0.1"/>
    <n v="17820"/>
    <n v="7535.5000000000018"/>
    <n v="7535.5000000000018"/>
    <n v="37592.876712328769"/>
  </r>
  <r>
    <s v="Forward"/>
    <s v="COMMDTY6-m86335"/>
    <d v="2018-02-27T00:00:00"/>
    <x v="17"/>
    <s v="B"/>
    <s v="LMCADP 20180529"/>
    <n v="80"/>
    <n v="7065"/>
    <d v="2018-05-29T00:00:00"/>
    <s v="LAWRENCE LU"/>
    <m/>
    <n v="6828.92"/>
    <n v="2943.75"/>
    <n v="-472159.99999999988"/>
    <s v="LMCADP"/>
    <s v="CA"/>
    <n v="25"/>
    <n v="2000"/>
    <n v="14130000"/>
    <d v="2018-03-09T00:00:00"/>
    <n v="0.22191780821917809"/>
    <n v="0"/>
    <n v="5"/>
    <n v="0.1"/>
    <n v="1413000"/>
    <n v="-472159.99999999988"/>
    <n v="0"/>
    <n v="3135698.6301369863"/>
  </r>
  <r>
    <s v="Forward"/>
    <s v="COMMDTY6-m86390"/>
    <d v="2018-03-01T00:00:00"/>
    <x v="17"/>
    <s v="B"/>
    <s v="LMCADP 20180601"/>
    <n v="22"/>
    <n v="6910"/>
    <d v="2018-06-01T00:00:00"/>
    <s v="LAWRENCE LU"/>
    <m/>
    <n v="6830.67"/>
    <n v="791.77083333333337"/>
    <n v="-43631.499999999956"/>
    <s v="LMCADP"/>
    <s v="CA"/>
    <n v="25"/>
    <n v="550"/>
    <n v="3800500"/>
    <d v="2018-03-09T00:00:00"/>
    <n v="0.23013698630136986"/>
    <n v="0"/>
    <n v="5"/>
    <n v="0.1"/>
    <n v="380050"/>
    <n v="-43631.499999999956"/>
    <n v="0"/>
    <n v="874635.61643835611"/>
  </r>
  <r>
    <s v="Forward"/>
    <s v="COMMDTY6-m86393"/>
    <d v="2018-03-01T00:00:00"/>
    <x v="17"/>
    <s v="S"/>
    <s v="LMCADP 20180601"/>
    <n v="36"/>
    <n v="6890"/>
    <d v="2018-06-01T00:00:00"/>
    <s v="LAWRENCE LU"/>
    <m/>
    <n v="6830.67"/>
    <n v="1291.875"/>
    <n v="53396.999999999935"/>
    <s v="LMCADP"/>
    <s v="CA"/>
    <n v="25"/>
    <n v="900"/>
    <n v="6201000"/>
    <d v="2018-03-09T00:00:00"/>
    <n v="0.23013698630136986"/>
    <n v="0"/>
    <n v="5"/>
    <n v="0.1"/>
    <n v="620100"/>
    <n v="53396.999999999935"/>
    <n v="53396.999999999935"/>
    <n v="1427079.4520547944"/>
  </r>
  <r>
    <s v="Forward"/>
    <s v="COMMDTY6-m84515"/>
    <d v="2017-12-20T00:00:00"/>
    <x v="18"/>
    <s v="S"/>
    <s v="LMZSDP 20180320"/>
    <n v="2"/>
    <n v="3220"/>
    <d v="2018-03-20T00:00:00"/>
    <s v="LAWRENCE LU"/>
    <m/>
    <n v="3227.83"/>
    <n v="0"/>
    <n v="-391.49999999999636"/>
    <s v="LMZSDP"/>
    <s v="ZS"/>
    <n v="25"/>
    <n v="50"/>
    <n v="161000"/>
    <d v="2018-03-09T00:00:00"/>
    <n v="3.0136986301369864E-2"/>
    <n v="0"/>
    <n v="5"/>
    <n v="0.1"/>
    <n v="16100"/>
    <n v="-391.49999999999636"/>
    <n v="0"/>
    <n v="4852.0547945205481"/>
  </r>
  <r>
    <s v="Forward"/>
    <s v="COMMDTY6-m84516"/>
    <d v="2017-12-20T00:00:00"/>
    <x v="18"/>
    <s v="B"/>
    <s v="LMZSDP 20180320"/>
    <n v="2"/>
    <n v="3220"/>
    <d v="2018-03-20T00:00:00"/>
    <s v="LAWRENCE LU"/>
    <m/>
    <n v="3227.83"/>
    <n v="0"/>
    <n v="391.49999999999636"/>
    <s v="LMZSDP"/>
    <s v="ZS"/>
    <n v="25"/>
    <n v="50"/>
    <n v="161000"/>
    <d v="2018-03-09T00:00:00"/>
    <n v="3.0136986301369864E-2"/>
    <n v="0"/>
    <n v="5"/>
    <n v="0.1"/>
    <n v="16100"/>
    <n v="391.49999999999636"/>
    <n v="391.49999999999636"/>
    <n v="4852.0547945205481"/>
  </r>
  <r>
    <s v="Forward"/>
    <s v="COMMDTY6-m85026"/>
    <d v="2018-01-12T00:00:00"/>
    <x v="18"/>
    <s v="S"/>
    <s v="LMPBDP 20180412"/>
    <n v="12"/>
    <n v="2558.17"/>
    <d v="2018-04-12T00:00:00"/>
    <s v="LAWRENCE LU"/>
    <m/>
    <n v="2336.56"/>
    <n v="159.885625"/>
    <n v="66483.000000000044"/>
    <s v="LMPBDP"/>
    <s v="PB"/>
    <n v="25"/>
    <n v="300"/>
    <n v="767451"/>
    <d v="2018-03-09T00:00:00"/>
    <n v="9.3150684931506855E-2"/>
    <n v="0"/>
    <n v="5"/>
    <n v="0.1"/>
    <n v="76745.100000000006"/>
    <n v="66483.000000000044"/>
    <n v="66483.000000000044"/>
    <n v="71488.586301369869"/>
  </r>
  <r>
    <s v="Forward"/>
    <s v="COMMDTY6-m86524"/>
    <d v="2018-03-08T00:00:00"/>
    <x v="18"/>
    <s v="B"/>
    <s v="LMPBDP 20180412"/>
    <n v="12"/>
    <n v="2363.4499999999998"/>
    <d v="2018-04-12T00:00:00"/>
    <s v="LAWRENCE LU"/>
    <m/>
    <n v="2336.56"/>
    <n v="0"/>
    <n v="-8066.9999999999618"/>
    <s v="LMPBDP"/>
    <s v="PB"/>
    <n v="25"/>
    <n v="300"/>
    <n v="709035"/>
    <d v="2018-03-09T00:00:00"/>
    <n v="9.3150684931506855E-2"/>
    <n v="0"/>
    <n v="5"/>
    <n v="0.1"/>
    <n v="70903.5"/>
    <n v="-8066.9999999999618"/>
    <n v="0"/>
    <n v="66047.095890410958"/>
  </r>
  <r>
    <s v="Forward"/>
    <s v="COMMDTY6-m85025"/>
    <d v="2018-01-12T00:00:00"/>
    <x v="18"/>
    <s v="B"/>
    <s v="LMZSDP 20180412"/>
    <n v="12"/>
    <n v="3386.04"/>
    <d v="2018-04-12T00:00:00"/>
    <s v="LAWRENCE LU"/>
    <m/>
    <n v="3228"/>
    <n v="211.6275"/>
    <n v="-47411.999999999985"/>
    <s v="LMZSDP"/>
    <s v="ZS"/>
    <n v="25"/>
    <n v="300"/>
    <n v="1015812"/>
    <d v="2018-03-09T00:00:00"/>
    <n v="9.3150684931506855E-2"/>
    <n v="0"/>
    <n v="5"/>
    <n v="0.1"/>
    <n v="101581.20000000001"/>
    <n v="-47411.999999999985"/>
    <n v="0"/>
    <n v="94623.583561643842"/>
  </r>
  <r>
    <s v="Forward"/>
    <s v="COMMDTY6-m86521"/>
    <d v="2018-03-08T00:00:00"/>
    <x v="18"/>
    <s v="S"/>
    <s v="LMZSDP 20180412"/>
    <n v="12"/>
    <n v="3245.75"/>
    <d v="2018-04-12T00:00:00"/>
    <s v="LAWRENCE LU"/>
    <m/>
    <n v="3228"/>
    <n v="202.859375"/>
    <n v="5325"/>
    <s v="LMZSDP"/>
    <s v="ZS"/>
    <n v="25"/>
    <n v="300"/>
    <n v="973725"/>
    <d v="2018-03-09T00:00:00"/>
    <n v="9.3150684931506855E-2"/>
    <n v="0"/>
    <n v="5"/>
    <n v="0.1"/>
    <n v="97372.5"/>
    <n v="5325"/>
    <n v="5325"/>
    <n v="90703.150684931519"/>
  </r>
  <r>
    <s v="Forward"/>
    <s v="COMMDTY6-m85768"/>
    <d v="2018-02-06T00:00:00"/>
    <x v="18"/>
    <s v="B"/>
    <s v="LMZSDP 20180508"/>
    <n v="46"/>
    <n v="3485.48"/>
    <d v="2018-05-08T00:00:00"/>
    <s v="LAWRENCE LU"/>
    <m/>
    <n v="3228.7"/>
    <n v="835.06291666666664"/>
    <n v="-295297.00000000023"/>
    <s v="LMZSDP"/>
    <s v="ZS"/>
    <n v="25"/>
    <n v="1150"/>
    <n v="4008302"/>
    <d v="2018-03-09T00:00:00"/>
    <n v="0.16438356164383561"/>
    <n v="0"/>
    <n v="5"/>
    <n v="0.1"/>
    <n v="400830.2"/>
    <n v="-295297.00000000023"/>
    <n v="0"/>
    <n v="658898.95890410955"/>
  </r>
  <r>
    <s v="Forward"/>
    <s v="COMMDTY6-m85890"/>
    <d v="2018-02-08T00:00:00"/>
    <x v="18"/>
    <s v="S"/>
    <s v="LMZSDP 20180508"/>
    <n v="46"/>
    <n v="3425.34"/>
    <d v="2018-05-08T00:00:00"/>
    <s v="LAWRENCE LU"/>
    <m/>
    <n v="3228.7"/>
    <n v="820.65"/>
    <n v="226136.00000000038"/>
    <s v="LMZSDP"/>
    <s v="ZS"/>
    <n v="25"/>
    <n v="1150"/>
    <n v="3939141"/>
    <d v="2018-03-09T00:00:00"/>
    <n v="0.16438356164383561"/>
    <n v="0"/>
    <n v="5"/>
    <n v="0.1"/>
    <n v="393914.10000000003"/>
    <n v="226136.00000000038"/>
    <n v="226136.00000000038"/>
    <n v="647530.02739726019"/>
  </r>
  <r>
    <s v="Forward"/>
    <s v="COMMDTY6-m86522"/>
    <d v="2018-03-08T00:00:00"/>
    <x v="18"/>
    <s v="B"/>
    <s v="LMPBDP 20180608"/>
    <n v="12"/>
    <n v="2365.9499999999998"/>
    <d v="2018-06-08T00:00:00"/>
    <s v="LAWRENCE LU"/>
    <m/>
    <n v="2337"/>
    <n v="147.87187499999999"/>
    <n v="-8684.9999999999454"/>
    <s v="LMPBDP"/>
    <s v="PB"/>
    <n v="25"/>
    <n v="300"/>
    <n v="709785"/>
    <d v="2018-03-09T00:00:00"/>
    <n v="0.24931506849315069"/>
    <n v="0"/>
    <n v="5"/>
    <n v="0.1"/>
    <n v="70978.5"/>
    <n v="-8684.9999999999454"/>
    <n v="0"/>
    <n v="176960.09589041097"/>
  </r>
  <r>
    <s v="Forward"/>
    <s v="COMMDTY6-m86523"/>
    <d v="2018-03-08T00:00:00"/>
    <x v="18"/>
    <s v="S"/>
    <s v="LMPBDP 20180608"/>
    <n v="12"/>
    <n v="2365.9499999999998"/>
    <d v="2018-06-08T00:00:00"/>
    <s v="LAWRENCE LU"/>
    <m/>
    <n v="2337"/>
    <n v="0"/>
    <n v="8684.9999999999454"/>
    <s v="LMPBDP"/>
    <s v="PB"/>
    <n v="25"/>
    <n v="300"/>
    <n v="709785"/>
    <d v="2018-03-09T00:00:00"/>
    <n v="0.24931506849315069"/>
    <n v="0"/>
    <n v="5"/>
    <n v="0.1"/>
    <n v="70978.5"/>
    <n v="8684.9999999999454"/>
    <n v="8684.9999999999454"/>
    <n v="176960.09589041097"/>
  </r>
  <r>
    <s v="Forward"/>
    <s v="COMMDTY6-m86519"/>
    <d v="2018-03-08T00:00:00"/>
    <x v="18"/>
    <s v="S"/>
    <s v="LMZSDP 20180608"/>
    <n v="12"/>
    <n v="3245.25"/>
    <d v="2018-06-08T00:00:00"/>
    <s v="LAWRENCE LU"/>
    <m/>
    <n v="3230"/>
    <n v="0"/>
    <n v="4575"/>
    <s v="LMZSDP"/>
    <s v="ZS"/>
    <n v="25"/>
    <n v="300"/>
    <n v="973575"/>
    <d v="2018-03-09T00:00:00"/>
    <n v="0.24931506849315069"/>
    <n v="0"/>
    <n v="5"/>
    <n v="0.1"/>
    <n v="97357.5"/>
    <n v="4575"/>
    <n v="4575"/>
    <n v="242726.91780821918"/>
  </r>
  <r>
    <s v="Forward"/>
    <s v="COMMDTY6-m86520"/>
    <d v="2018-03-08T00:00:00"/>
    <x v="18"/>
    <s v="B"/>
    <s v="LMZSDP 20180608"/>
    <n v="12"/>
    <n v="3245.25"/>
    <d v="2018-06-08T00:00:00"/>
    <s v="LAWRENCE LU"/>
    <m/>
    <n v="3230"/>
    <n v="0"/>
    <n v="-4575"/>
    <s v="LMZSDP"/>
    <s v="ZS"/>
    <n v="25"/>
    <n v="300"/>
    <n v="973575"/>
    <d v="2018-03-09T00:00:00"/>
    <n v="0.24931506849315069"/>
    <n v="0"/>
    <n v="5"/>
    <n v="0.1"/>
    <n v="97357.5"/>
    <n v="-4575"/>
    <n v="0"/>
    <n v="242726.91780821918"/>
  </r>
  <r>
    <s v="Forward"/>
    <s v="COMMDTY6-369081"/>
    <d v="2017-12-13T00:00:00"/>
    <x v="19"/>
    <s v="B"/>
    <s v="LMCADP 20180313"/>
    <n v="2"/>
    <n v="6723.5"/>
    <d v="2018-03-13T00:00:00"/>
    <s v="LAWRENCE LU"/>
    <m/>
    <n v="6800.25"/>
    <n v="70.040000000000006"/>
    <n v="3837.5"/>
    <s v="LMCADP"/>
    <s v="CA"/>
    <n v="25"/>
    <n v="50"/>
    <n v="336175"/>
    <d v="2018-03-09T00:00:00"/>
    <n v="1.0958904109589041E-2"/>
    <n v="0"/>
    <n v="5"/>
    <n v="0.1"/>
    <n v="33617.5"/>
    <n v="3837.5"/>
    <n v="3837.5"/>
    <n v="3684.1095890410961"/>
  </r>
  <r>
    <s v="Forward"/>
    <s v="COMMDTY6-m85389"/>
    <d v="2018-01-24T00:00:00"/>
    <x v="19"/>
    <s v="S"/>
    <s v="LMCADP 20180313"/>
    <n v="2"/>
    <n v="6937"/>
    <d v="2018-03-13T00:00:00"/>
    <s v="LAWRENCE LU"/>
    <m/>
    <n v="6800.25"/>
    <n v="0"/>
    <n v="6837.5"/>
    <s v="LMCADP"/>
    <s v="CA"/>
    <n v="25"/>
    <n v="50"/>
    <n v="346850"/>
    <d v="2018-03-09T00:00:00"/>
    <n v="1.0958904109589041E-2"/>
    <n v="0"/>
    <n v="5"/>
    <n v="0.1"/>
    <n v="34685"/>
    <n v="6837.5"/>
    <n v="6837.5"/>
    <n v="3801.0958904109589"/>
  </r>
  <r>
    <s v="Forward"/>
    <s v="COMMDTY6-m84683"/>
    <d v="2017-12-29T00:00:00"/>
    <x v="19"/>
    <s v="B"/>
    <s v="LMCADP 20180329"/>
    <n v="2"/>
    <n v="7249"/>
    <d v="2018-03-29T00:00:00"/>
    <s v="LAWRENCE LU"/>
    <m/>
    <n v="6801"/>
    <n v="75.510000000000005"/>
    <n v="-22400"/>
    <s v="LMCADP"/>
    <s v="CA"/>
    <n v="25"/>
    <n v="50"/>
    <n v="362450"/>
    <d v="2018-03-09T00:00:00"/>
    <n v="5.4794520547945202E-2"/>
    <n v="0"/>
    <n v="5"/>
    <n v="0.1"/>
    <n v="36245"/>
    <n v="-22400"/>
    <n v="0"/>
    <n v="19860.273972602739"/>
  </r>
  <r>
    <s v="Forward"/>
    <s v="COMMDTY6-m85405"/>
    <d v="2018-01-24T00:00:00"/>
    <x v="19"/>
    <s v="S"/>
    <s v="LMCADP 20180329"/>
    <n v="2"/>
    <n v="7067.5"/>
    <d v="2018-03-29T00:00:00"/>
    <s v="LAWRENCE LU"/>
    <m/>
    <n v="6801"/>
    <n v="0"/>
    <n v="13325"/>
    <s v="LMCADP"/>
    <s v="CA"/>
    <n v="25"/>
    <n v="50"/>
    <n v="353375"/>
    <d v="2018-03-09T00:00:00"/>
    <n v="5.4794520547945202E-2"/>
    <n v="0"/>
    <n v="5"/>
    <n v="0.1"/>
    <n v="35337.5"/>
    <n v="13325"/>
    <n v="13325"/>
    <n v="19363.013698630137"/>
  </r>
  <r>
    <s v="Forward"/>
    <s v="COMMDTY6-m85142"/>
    <d v="2018-01-16T00:00:00"/>
    <x v="19"/>
    <s v="B"/>
    <s v="LMCADP 20180416"/>
    <n v="2"/>
    <n v="7091"/>
    <d v="2018-04-16T00:00:00"/>
    <s v="LAWRENCE LU"/>
    <m/>
    <n v="6814.5"/>
    <n v="73.864583333333329"/>
    <n v="-13825"/>
    <s v="LMCADP"/>
    <s v="CA"/>
    <n v="25"/>
    <n v="50"/>
    <n v="354550"/>
    <d v="2018-03-09T00:00:00"/>
    <n v="0.10410958904109589"/>
    <n v="0"/>
    <n v="5"/>
    <n v="0.1"/>
    <n v="35455"/>
    <n v="-13825"/>
    <n v="0"/>
    <n v="36912.054794520547"/>
  </r>
  <r>
    <s v="Forward"/>
    <s v="COMMDTY6-m85407"/>
    <d v="2018-01-24T00:00:00"/>
    <x v="19"/>
    <s v="S"/>
    <s v="LMCADP 20180416"/>
    <n v="2"/>
    <n v="7077"/>
    <d v="2018-04-16T00:00:00"/>
    <s v="LAWRENCE LU"/>
    <m/>
    <n v="6814.5"/>
    <n v="0"/>
    <n v="13125"/>
    <s v="LMCADP"/>
    <s v="CA"/>
    <n v="25"/>
    <n v="50"/>
    <n v="353850"/>
    <d v="2018-03-09T00:00:00"/>
    <n v="0.10410958904109589"/>
    <n v="0"/>
    <n v="5"/>
    <n v="0.1"/>
    <n v="35385"/>
    <n v="13125"/>
    <n v="13125"/>
    <n v="36839.178082191778"/>
  </r>
  <r>
    <s v="Forward"/>
    <s v="COMMDTY6-m85326"/>
    <d v="2018-01-23T00:00:00"/>
    <x v="19"/>
    <s v="S"/>
    <s v="LMCADP 20180423"/>
    <n v="2"/>
    <n v="6961.5"/>
    <d v="2018-04-23T00:00:00"/>
    <s v="LAWRENCE LU"/>
    <m/>
    <n v="6813.98"/>
    <n v="72.515625"/>
    <n v="7376.0000000000218"/>
    <s v="LMCADP"/>
    <s v="CA"/>
    <n v="25"/>
    <n v="50"/>
    <n v="348075"/>
    <d v="2018-03-09T00:00:00"/>
    <n v="0.12328767123287671"/>
    <n v="0"/>
    <n v="5"/>
    <n v="0.1"/>
    <n v="34807.5"/>
    <n v="7376.0000000000218"/>
    <n v="7376.0000000000218"/>
    <n v="42913.356164383556"/>
  </r>
  <r>
    <s v="Forward"/>
    <s v="COMMDTY6-m85327"/>
    <d v="2018-01-23T00:00:00"/>
    <x v="19"/>
    <s v="B"/>
    <s v="LMCADP 20180423"/>
    <n v="2"/>
    <n v="6961.5"/>
    <d v="2018-04-23T00:00:00"/>
    <s v="LAWRENCE LU"/>
    <m/>
    <n v="6813.98"/>
    <n v="0"/>
    <n v="-7376.0000000000218"/>
    <s v="LMCADP"/>
    <s v="CA"/>
    <n v="25"/>
    <n v="50"/>
    <n v="348075"/>
    <d v="2018-03-09T00:00:00"/>
    <n v="0.12328767123287671"/>
    <n v="0"/>
    <n v="5"/>
    <n v="0.1"/>
    <n v="34807.5"/>
    <n v="-7376.0000000000218"/>
    <n v="0"/>
    <n v="42913.356164383556"/>
  </r>
  <r>
    <s v="Forward"/>
    <s v="COMMDTY6-m85384"/>
    <d v="2018-01-24T00:00:00"/>
    <x v="19"/>
    <s v="S"/>
    <s v="LMCADP 20180424"/>
    <n v="2"/>
    <n v="6951"/>
    <d v="2018-04-24T00:00:00"/>
    <s v="LAWRENCE LU"/>
    <m/>
    <n v="6814.66"/>
    <n v="72.40625"/>
    <n v="6817.0000000000073"/>
    <s v="LMCADP"/>
    <s v="CA"/>
    <n v="25"/>
    <n v="50"/>
    <n v="347550"/>
    <d v="2018-03-09T00:00:00"/>
    <n v="0.12602739726027398"/>
    <n v="0"/>
    <n v="5"/>
    <n v="0.1"/>
    <n v="34755"/>
    <n v="6817.0000000000073"/>
    <n v="6817.0000000000073"/>
    <n v="43800.821917808222"/>
  </r>
  <r>
    <s v="Forward"/>
    <s v="COMMDTY6-m85385"/>
    <d v="2018-01-24T00:00:00"/>
    <x v="19"/>
    <s v="B"/>
    <s v="LMCADP 20180424"/>
    <n v="2"/>
    <n v="6951"/>
    <d v="2018-04-24T00:00:00"/>
    <s v="LAWRENCE LU"/>
    <m/>
    <n v="6814.66"/>
    <n v="0"/>
    <n v="-6817.0000000000073"/>
    <s v="LMCADP"/>
    <s v="CA"/>
    <n v="25"/>
    <n v="50"/>
    <n v="347550"/>
    <d v="2018-03-09T00:00:00"/>
    <n v="0.12602739726027398"/>
    <n v="0"/>
    <n v="5"/>
    <n v="0.1"/>
    <n v="34755"/>
    <n v="-6817.0000000000073"/>
    <n v="0"/>
    <n v="43800.821917808222"/>
  </r>
  <r>
    <s v="Forward"/>
    <s v="COMMDTY6-m85387"/>
    <d v="2018-01-24T00:00:00"/>
    <x v="19"/>
    <s v="S"/>
    <s v="LMCADP 20180424"/>
    <n v="2"/>
    <n v="6946.5"/>
    <d v="2018-04-24T00:00:00"/>
    <s v="LAWRENCE LU"/>
    <m/>
    <n v="6814.66"/>
    <n v="72.359375"/>
    <n v="6592.0000000000073"/>
    <s v="LMCADP"/>
    <s v="CA"/>
    <n v="25"/>
    <n v="50"/>
    <n v="347325"/>
    <d v="2018-03-09T00:00:00"/>
    <n v="0.12602739726027398"/>
    <n v="0"/>
    <n v="5"/>
    <n v="0.1"/>
    <n v="34732.5"/>
    <n v="6592.0000000000073"/>
    <n v="6592.0000000000073"/>
    <n v="43772.465753424658"/>
  </r>
  <r>
    <s v="Forward"/>
    <s v="COMMDTY6-m85388"/>
    <d v="2018-01-24T00:00:00"/>
    <x v="19"/>
    <s v="B"/>
    <s v="LMCADP 20180424"/>
    <n v="2"/>
    <n v="6946.5"/>
    <d v="2018-04-24T00:00:00"/>
    <s v="LAWRENCE LU"/>
    <m/>
    <n v="6814.66"/>
    <n v="0"/>
    <n v="-6592.0000000000073"/>
    <s v="LMCADP"/>
    <s v="CA"/>
    <n v="25"/>
    <n v="50"/>
    <n v="347325"/>
    <d v="2018-03-09T00:00:00"/>
    <n v="0.12602739726027398"/>
    <n v="0"/>
    <n v="5"/>
    <n v="0.1"/>
    <n v="34732.5"/>
    <n v="-6592.0000000000073"/>
    <n v="0"/>
    <n v="43772.465753424658"/>
  </r>
  <r>
    <s v="Forward"/>
    <s v="COMMDTY6-m85403"/>
    <d v="2018-01-24T00:00:00"/>
    <x v="19"/>
    <s v="S"/>
    <s v="LMCADP 20180424"/>
    <n v="4"/>
    <n v="7074.5"/>
    <d v="2018-04-24T00:00:00"/>
    <s v="LAWRENCE LU"/>
    <m/>
    <n v="6814.66"/>
    <n v="147.38541666666666"/>
    <n v="25984.000000000015"/>
    <s v="LMCADP"/>
    <s v="CA"/>
    <n v="25"/>
    <n v="100"/>
    <n v="707450"/>
    <d v="2018-03-09T00:00:00"/>
    <n v="0.12602739726027398"/>
    <n v="0"/>
    <n v="5"/>
    <n v="0.1"/>
    <n v="70745"/>
    <n v="25984.000000000015"/>
    <n v="25984.000000000015"/>
    <n v="89158.082191780835"/>
  </r>
  <r>
    <s v="Forward"/>
    <s v="COMMDTY6-m85404"/>
    <d v="2018-01-24T00:00:00"/>
    <x v="19"/>
    <s v="B"/>
    <s v="LMCADP 20180424"/>
    <n v="2"/>
    <n v="7074.5"/>
    <d v="2018-04-24T00:00:00"/>
    <s v="LAWRENCE LU"/>
    <m/>
    <n v="6814.66"/>
    <n v="0"/>
    <n v="-12992.000000000007"/>
    <s v="LMCADP"/>
    <s v="CA"/>
    <n v="25"/>
    <n v="50"/>
    <n v="353725"/>
    <d v="2018-03-09T00:00:00"/>
    <n v="0.12602739726027398"/>
    <n v="0"/>
    <n v="5"/>
    <n v="0.1"/>
    <n v="35372.5"/>
    <n v="-12992.000000000007"/>
    <n v="0"/>
    <n v="44579.041095890418"/>
  </r>
  <r>
    <s v="Forward"/>
    <s v="COMMDTY6-m85406"/>
    <d v="2018-01-24T00:00:00"/>
    <x v="19"/>
    <s v="B"/>
    <s v="LMCADP 20180424"/>
    <n v="2"/>
    <n v="7074.5"/>
    <d v="2018-04-24T00:00:00"/>
    <s v="LAWRENCE LU"/>
    <m/>
    <n v="6814.66"/>
    <n v="0"/>
    <n v="-12992.000000000007"/>
    <s v="LMCADP"/>
    <s v="CA"/>
    <n v="25"/>
    <n v="50"/>
    <n v="353725"/>
    <d v="2018-03-09T00:00:00"/>
    <n v="0.12602739726027398"/>
    <n v="0"/>
    <n v="5"/>
    <n v="0.1"/>
    <n v="35372.5"/>
    <n v="-12992.000000000007"/>
    <n v="0"/>
    <n v="44579.041095890418"/>
  </r>
  <r>
    <s v="Forward"/>
    <s v="COMMDTY6-m85457"/>
    <d v="2018-01-26T00:00:00"/>
    <x v="19"/>
    <s v="B"/>
    <s v="LMSNDP 20180426"/>
    <n v="2"/>
    <n v="21640"/>
    <d v="2018-04-26T00:00:00"/>
    <s v="LAWRENCE LU"/>
    <m/>
    <n v="21579.11"/>
    <n v="45.083333333333336"/>
    <n v="-608.89999999999418"/>
    <s v="LMSNDP"/>
    <s v="SN"/>
    <n v="5"/>
    <n v="10"/>
    <n v="216400"/>
    <d v="2018-03-09T00:00:00"/>
    <n v="0.13150684931506848"/>
    <n v="0"/>
    <n v="5"/>
    <n v="0.1"/>
    <n v="21640"/>
    <n v="-608.89999999999418"/>
    <n v="0"/>
    <n v="28458.082191780821"/>
  </r>
  <r>
    <s v="Forward"/>
    <s v="COMMDTY6-m85458"/>
    <d v="2018-01-26T00:00:00"/>
    <x v="19"/>
    <s v="S"/>
    <s v="LMSNDP 20180426"/>
    <n v="1"/>
    <n v="21640"/>
    <d v="2018-04-26T00:00:00"/>
    <s v="LAWRENCE LU"/>
    <m/>
    <n v="21579.11"/>
    <n v="0"/>
    <n v="304.44999999999709"/>
    <s v="LMSNDP"/>
    <s v="SN"/>
    <n v="5"/>
    <n v="5"/>
    <n v="108200"/>
    <d v="2018-03-09T00:00:00"/>
    <n v="0.13150684931506848"/>
    <n v="0"/>
    <n v="5"/>
    <n v="0.1"/>
    <n v="10820"/>
    <n v="304.44999999999709"/>
    <n v="304.44999999999709"/>
    <n v="14229.04109589041"/>
  </r>
  <r>
    <s v="Forward"/>
    <s v="COMMDTY6-m85460"/>
    <d v="2018-01-26T00:00:00"/>
    <x v="19"/>
    <s v="S"/>
    <s v="LMSNDP 20180426"/>
    <n v="1"/>
    <n v="21640"/>
    <d v="2018-04-26T00:00:00"/>
    <s v="LAWRENCE LU"/>
    <m/>
    <n v="21579.11"/>
    <n v="0"/>
    <n v="304.44999999999709"/>
    <s v="LMSNDP"/>
    <s v="SN"/>
    <n v="5"/>
    <n v="5"/>
    <n v="108200"/>
    <d v="2018-03-09T00:00:00"/>
    <n v="0.13150684931506848"/>
    <n v="0"/>
    <n v="5"/>
    <n v="0.1"/>
    <n v="10820"/>
    <n v="304.44999999999709"/>
    <n v="304.44999999999709"/>
    <n v="14229.04109589041"/>
  </r>
  <r>
    <s v="Forward"/>
    <s v="COMMDTY6-m85594"/>
    <d v="2018-01-30T00:00:00"/>
    <x v="19"/>
    <s v="B"/>
    <s v="LMCADP 20180430"/>
    <n v="2"/>
    <n v="7016.5"/>
    <d v="2018-04-30T00:00:00"/>
    <s v="LAWRENCE LU"/>
    <m/>
    <n v="6818.75"/>
    <n v="73.088541666666671"/>
    <n v="-9887.5"/>
    <s v="LMCADP"/>
    <s v="CA"/>
    <n v="25"/>
    <n v="50"/>
    <n v="350825"/>
    <d v="2018-03-09T00:00:00"/>
    <n v="0.14246575342465753"/>
    <n v="0"/>
    <n v="5"/>
    <n v="0.1"/>
    <n v="35082.5"/>
    <n v="-9887.5"/>
    <n v="0"/>
    <n v="49980.547945205479"/>
  </r>
  <r>
    <s v="Forward"/>
    <s v="COMMDTY6-m85849"/>
    <d v="2018-02-07T00:00:00"/>
    <x v="19"/>
    <s v="S"/>
    <s v="LMCADP 20180430"/>
    <n v="2"/>
    <n v="6954"/>
    <d v="2018-04-30T00:00:00"/>
    <s v="LAWRENCE LU"/>
    <m/>
    <n v="6818.75"/>
    <n v="0"/>
    <n v="6762.5"/>
    <s v="LMCADP"/>
    <s v="CA"/>
    <n v="25"/>
    <n v="50"/>
    <n v="347700"/>
    <d v="2018-03-09T00:00:00"/>
    <n v="0.14246575342465753"/>
    <n v="0"/>
    <n v="5"/>
    <n v="0.1"/>
    <n v="34770"/>
    <n v="6762.5"/>
    <n v="6762.5"/>
    <n v="49535.342465753427"/>
  </r>
  <r>
    <s v="Forward"/>
    <s v="COMMDTY6-m85595"/>
    <d v="2018-01-30T00:00:00"/>
    <x v="19"/>
    <s v="B"/>
    <s v="LMNIDP 20180430"/>
    <n v="2"/>
    <n v="13545"/>
    <d v="2018-04-30T00:00:00"/>
    <s v="LAWRENCE LU"/>
    <m/>
    <n v="13246.5"/>
    <n v="33.862499999999997"/>
    <n v="-3582"/>
    <s v="LMNIDP"/>
    <s v="NI"/>
    <n v="6"/>
    <n v="12"/>
    <n v="162540"/>
    <d v="2018-03-09T00:00:00"/>
    <n v="0.14246575342465753"/>
    <n v="0"/>
    <n v="5"/>
    <n v="0.1"/>
    <n v="16254"/>
    <n v="-3582"/>
    <n v="0"/>
    <n v="23156.383561643834"/>
  </r>
  <r>
    <s v="Forward"/>
    <s v="COMMDTY6-m86149"/>
    <d v="2018-02-19T00:00:00"/>
    <x v="19"/>
    <s v="S"/>
    <s v="LMNIDP 20180430"/>
    <n v="2"/>
    <n v="14176"/>
    <d v="2018-04-30T00:00:00"/>
    <s v="LAWRENCE LU"/>
    <m/>
    <n v="13246.5"/>
    <n v="35.44"/>
    <n v="11154"/>
    <s v="LMNIDP"/>
    <s v="NI"/>
    <n v="6"/>
    <n v="12"/>
    <n v="170112"/>
    <d v="2018-03-09T00:00:00"/>
    <n v="0.14246575342465753"/>
    <n v="0"/>
    <n v="5"/>
    <n v="0.1"/>
    <n v="17011.2"/>
    <n v="11154"/>
    <n v="11154"/>
    <n v="24235.134246575341"/>
  </r>
  <r>
    <s v="Forward"/>
    <s v="COMMDTY6-m85596"/>
    <d v="2018-01-30T00:00:00"/>
    <x v="19"/>
    <s v="B"/>
    <s v="LMSNDP 20180430"/>
    <n v="2"/>
    <n v="21820"/>
    <d v="2018-04-30T00:00:00"/>
    <s v="LAWRENCE LU"/>
    <m/>
    <n v="21576.47"/>
    <n v="45.458333333333336"/>
    <n v="-2435.2999999999884"/>
    <s v="LMSNDP"/>
    <s v="SN"/>
    <n v="5"/>
    <n v="10"/>
    <n v="218200"/>
    <d v="2018-03-09T00:00:00"/>
    <n v="0.14246575342465753"/>
    <n v="0"/>
    <n v="5"/>
    <n v="0.1"/>
    <n v="21820"/>
    <n v="-2435.2999999999884"/>
    <n v="0"/>
    <n v="31086.027397260274"/>
  </r>
  <r>
    <s v="Forward"/>
    <s v="COMMDTY6-m86152"/>
    <d v="2018-02-19T00:00:00"/>
    <x v="19"/>
    <s v="S"/>
    <s v="LMSNDP 20180430"/>
    <n v="1"/>
    <n v="21672"/>
    <d v="2018-04-30T00:00:00"/>
    <s v="LAWRENCE LU"/>
    <m/>
    <n v="21576.47"/>
    <n v="22.58"/>
    <n v="477.64999999999418"/>
    <s v="LMSNDP"/>
    <s v="SN"/>
    <n v="5"/>
    <n v="5"/>
    <n v="108360"/>
    <d v="2018-03-09T00:00:00"/>
    <n v="0.14246575342465753"/>
    <n v="0"/>
    <n v="5"/>
    <n v="0.1"/>
    <n v="10836"/>
    <n v="477.64999999999418"/>
    <n v="477.64999999999418"/>
    <n v="15437.589041095891"/>
  </r>
  <r>
    <s v="Forward"/>
    <s v="COMMDTY6-m86151"/>
    <d v="2018-02-19T00:00:00"/>
    <x v="19"/>
    <s v="S"/>
    <s v="LMSNDP 20180430"/>
    <n v="1"/>
    <n v="21642"/>
    <d v="2018-04-30T00:00:00"/>
    <s v="LAWRENCE LU"/>
    <m/>
    <n v="21576.47"/>
    <n v="22.54"/>
    <n v="327.64999999999418"/>
    <s v="LMSNDP"/>
    <s v="SN"/>
    <n v="5"/>
    <n v="5"/>
    <n v="108210"/>
    <d v="2018-03-09T00:00:00"/>
    <n v="0.14246575342465753"/>
    <n v="0"/>
    <n v="5"/>
    <n v="0.1"/>
    <n v="10821"/>
    <n v="327.64999999999418"/>
    <n v="327.64999999999418"/>
    <n v="15416.219178082192"/>
  </r>
  <r>
    <s v="Forward"/>
    <s v="COMMDTY6-m85698"/>
    <d v="2018-02-02T00:00:00"/>
    <x v="19"/>
    <s v="S"/>
    <s v="LMCADP 20180502"/>
    <n v="2"/>
    <n v="7128.75"/>
    <d v="2018-05-02T00:00:00"/>
    <s v="LAWRENCE LU"/>
    <m/>
    <n v="6820.19"/>
    <n v="74.2578125"/>
    <n v="15428.00000000002"/>
    <s v="LMCADP"/>
    <s v="CA"/>
    <n v="25"/>
    <n v="50"/>
    <n v="356437.5"/>
    <d v="2018-03-09T00:00:00"/>
    <n v="0.14794520547945206"/>
    <n v="0"/>
    <n v="5"/>
    <n v="0.1"/>
    <n v="35643.75"/>
    <n v="15428.00000000002"/>
    <n v="15428.00000000002"/>
    <n v="52733.219178082196"/>
  </r>
  <r>
    <s v="Forward"/>
    <s v="COMMDTY6-m86368"/>
    <d v="2018-02-28T00:00:00"/>
    <x v="19"/>
    <s v="B"/>
    <s v="LMCADP 20180502"/>
    <n v="2"/>
    <n v="6979.5"/>
    <d v="2018-05-02T00:00:00"/>
    <s v="LAWRENCE LU"/>
    <m/>
    <n v="6820.19"/>
    <n v="0"/>
    <n v="-7965.50000000002"/>
    <s v="LMCADP"/>
    <s v="CA"/>
    <n v="25"/>
    <n v="50"/>
    <n v="348975"/>
    <d v="2018-03-09T00:00:00"/>
    <n v="0.14794520547945206"/>
    <n v="0"/>
    <n v="5"/>
    <n v="0.1"/>
    <n v="34897.5"/>
    <n v="-7965.50000000002"/>
    <n v="0"/>
    <n v="51629.178082191778"/>
  </r>
  <r>
    <s v="Forward"/>
    <s v="COMMDTY6-m85847"/>
    <d v="2018-02-07T00:00:00"/>
    <x v="19"/>
    <s v="S"/>
    <s v="LMCADP 20180508"/>
    <n v="2"/>
    <n v="6956"/>
    <d v="2018-05-08T00:00:00"/>
    <s v="LAWRENCE LU"/>
    <m/>
    <n v="6824.5"/>
    <n v="72.458333333333329"/>
    <n v="6575"/>
    <s v="LMCADP"/>
    <s v="CA"/>
    <n v="25"/>
    <n v="50"/>
    <n v="347800"/>
    <d v="2018-03-09T00:00:00"/>
    <n v="0.16438356164383561"/>
    <n v="0"/>
    <n v="5"/>
    <n v="0.1"/>
    <n v="34780"/>
    <n v="6575"/>
    <n v="6575"/>
    <n v="57172.602739726026"/>
  </r>
  <r>
    <s v="Forward"/>
    <s v="COMMDTY6-m85848"/>
    <d v="2018-02-07T00:00:00"/>
    <x v="19"/>
    <s v="B"/>
    <s v="LMCADP 20180508"/>
    <n v="2"/>
    <n v="6956"/>
    <d v="2018-05-08T00:00:00"/>
    <s v="LAWRENCE LU"/>
    <m/>
    <n v="6824.5"/>
    <n v="0"/>
    <n v="-6575"/>
    <s v="LMCADP"/>
    <s v="CA"/>
    <n v="25"/>
    <n v="50"/>
    <n v="347800"/>
    <d v="2018-03-09T00:00:00"/>
    <n v="0.16438356164383561"/>
    <n v="0"/>
    <n v="5"/>
    <n v="0.1"/>
    <n v="34780"/>
    <n v="-6575"/>
    <n v="0"/>
    <n v="57172.602739726026"/>
  </r>
  <r>
    <s v="Forward"/>
    <s v="COMMDTY6-m85941"/>
    <d v="2018-02-09T00:00:00"/>
    <x v="19"/>
    <s v="S"/>
    <s v="LMCADP 20180509"/>
    <n v="2"/>
    <n v="6830"/>
    <d v="2018-05-09T00:00:00"/>
    <s v="LAWRENCE LU"/>
    <m/>
    <n v="6824.83"/>
    <n v="71.145833333333329"/>
    <n v="258.50000000000364"/>
    <s v="LMCADP"/>
    <s v="CA"/>
    <n v="25"/>
    <n v="50"/>
    <n v="341500"/>
    <d v="2018-03-09T00:00:00"/>
    <n v="0.16712328767123288"/>
    <n v="0"/>
    <n v="5"/>
    <n v="0.1"/>
    <n v="34150"/>
    <n v="258.50000000000364"/>
    <n v="258.50000000000364"/>
    <n v="57072.602739726033"/>
  </r>
  <r>
    <s v="Forward"/>
    <s v="COMMDTY6-m86029"/>
    <d v="2018-02-13T00:00:00"/>
    <x v="19"/>
    <s v="B"/>
    <s v="LMCADP 20180509"/>
    <n v="2"/>
    <n v="6903.5"/>
    <d v="2018-05-09T00:00:00"/>
    <s v="LAWRENCE LU"/>
    <m/>
    <n v="6824.83"/>
    <n v="0"/>
    <n v="-3933.5000000000036"/>
    <s v="LMCADP"/>
    <s v="CA"/>
    <n v="25"/>
    <n v="50"/>
    <n v="345175"/>
    <d v="2018-03-09T00:00:00"/>
    <n v="0.16712328767123288"/>
    <n v="0"/>
    <n v="5"/>
    <n v="0.1"/>
    <n v="34517.5"/>
    <n v="-3933.5000000000036"/>
    <n v="0"/>
    <n v="57686.780821917811"/>
  </r>
  <r>
    <s v="Forward"/>
    <s v="COMMDTY6-m86027"/>
    <d v="2018-02-13T00:00:00"/>
    <x v="19"/>
    <s v="B"/>
    <s v="LMCADP 20180514"/>
    <n v="2"/>
    <n v="6905.5"/>
    <d v="2018-05-14T00:00:00"/>
    <s v="LAWRENCE LU"/>
    <m/>
    <n v="6826.5"/>
    <n v="71.932291666666671"/>
    <n v="-3950"/>
    <s v="LMCADP"/>
    <s v="CA"/>
    <n v="25"/>
    <n v="50"/>
    <n v="345275"/>
    <d v="2018-03-09T00:00:00"/>
    <n v="0.18082191780821918"/>
    <n v="0"/>
    <n v="5"/>
    <n v="0.1"/>
    <n v="34527.5"/>
    <n v="-3950"/>
    <n v="0"/>
    <n v="62433.28767123288"/>
  </r>
  <r>
    <s v="Forward"/>
    <s v="COMMDTY6-m86028"/>
    <d v="2018-02-13T00:00:00"/>
    <x v="19"/>
    <s v="S"/>
    <s v="LMCADP 20180514"/>
    <n v="2"/>
    <n v="6905.5"/>
    <d v="2018-05-14T00:00:00"/>
    <s v="LAWRENCE LU"/>
    <m/>
    <n v="6826.5"/>
    <n v="0"/>
    <n v="3950"/>
    <s v="LMCADP"/>
    <s v="CA"/>
    <n v="25"/>
    <n v="50"/>
    <n v="345275"/>
    <d v="2018-03-09T00:00:00"/>
    <n v="0.18082191780821918"/>
    <n v="0"/>
    <n v="5"/>
    <n v="0.1"/>
    <n v="34527.5"/>
    <n v="3950"/>
    <n v="3950"/>
    <n v="62433.28767123288"/>
  </r>
  <r>
    <s v="Forward"/>
    <s v="COMMDTY6-m86129"/>
    <d v="2018-02-14T00:00:00"/>
    <x v="19"/>
    <s v="B"/>
    <s v="LMCADP 20180514"/>
    <n v="2"/>
    <n v="7001.5"/>
    <d v="2018-05-14T00:00:00"/>
    <s v="LAWRENCE LU"/>
    <m/>
    <n v="6826.5"/>
    <n v="72.932291666666671"/>
    <n v="-8750"/>
    <s v="LMCADP"/>
    <s v="CA"/>
    <n v="25"/>
    <n v="50"/>
    <n v="350075"/>
    <d v="2018-03-09T00:00:00"/>
    <n v="0.18082191780821918"/>
    <n v="0"/>
    <n v="5"/>
    <n v="0.1"/>
    <n v="35007.5"/>
    <n v="-8750"/>
    <n v="0"/>
    <n v="63301.232876712333"/>
  </r>
  <r>
    <s v="Forward"/>
    <s v="COMMDTY6-m86150"/>
    <d v="2018-02-19T00:00:00"/>
    <x v="19"/>
    <s v="S"/>
    <s v="LMCADP 20180516"/>
    <n v="2"/>
    <n v="7210"/>
    <d v="2018-05-16T00:00:00"/>
    <s v="LAWRENCE LU"/>
    <m/>
    <n v="6825"/>
    <n v="75.099999999999994"/>
    <n v="19250"/>
    <s v="LMCADP"/>
    <s v="CA"/>
    <n v="25"/>
    <n v="50"/>
    <n v="360500"/>
    <d v="2018-03-09T00:00:00"/>
    <n v="0.18630136986301371"/>
    <n v="0"/>
    <n v="5"/>
    <n v="0.1"/>
    <n v="36050"/>
    <n v="19250"/>
    <n v="19250"/>
    <n v="67161.643835616444"/>
  </r>
  <r>
    <s v="Forward"/>
    <s v="COMMDTY6-m86370"/>
    <d v="2018-02-28T00:00:00"/>
    <x v="19"/>
    <s v="B"/>
    <s v="LMCADP 20180516"/>
    <n v="2"/>
    <n v="6984.5"/>
    <d v="2018-05-16T00:00:00"/>
    <s v="LAWRENCE LU"/>
    <m/>
    <n v="6825"/>
    <n v="0"/>
    <n v="-7975"/>
    <s v="LMCADP"/>
    <s v="CA"/>
    <n v="25"/>
    <n v="50"/>
    <n v="349225"/>
    <d v="2018-03-09T00:00:00"/>
    <n v="0.18630136986301371"/>
    <n v="0"/>
    <n v="5"/>
    <n v="0.1"/>
    <n v="34922.5"/>
    <n v="-7975"/>
    <n v="0"/>
    <n v="65061.095890410965"/>
  </r>
  <r>
    <s v="Forward"/>
    <s v="COMMDTY6-m86259"/>
    <d v="2018-02-23T00:00:00"/>
    <x v="19"/>
    <s v="S"/>
    <s v="LMCADP 20180523"/>
    <n v="2"/>
    <n v="7124.5"/>
    <d v="2018-05-23T00:00:00"/>
    <s v="LAWRENCE LU"/>
    <m/>
    <n v="6825.42"/>
    <n v="74.213541666666671"/>
    <n v="14953.999999999996"/>
    <s v="LMCADP"/>
    <s v="CA"/>
    <n v="25"/>
    <n v="50"/>
    <n v="356225"/>
    <d v="2018-03-09T00:00:00"/>
    <n v="0.20547945205479451"/>
    <n v="0"/>
    <n v="5"/>
    <n v="0.1"/>
    <n v="35622.5"/>
    <n v="14953.999999999996"/>
    <n v="14953.999999999996"/>
    <n v="73196.917808219179"/>
  </r>
  <r>
    <s v="Forward"/>
    <s v="COMMDTY6-m86257"/>
    <d v="2018-02-23T00:00:00"/>
    <x v="19"/>
    <s v="S"/>
    <s v="LMNIDP 20180523"/>
    <n v="1"/>
    <n v="13785"/>
    <d v="2018-05-23T00:00:00"/>
    <s v="LAWRENCE LU"/>
    <m/>
    <n v="13261.31"/>
    <n v="17.231249999999999"/>
    <n v="3142.1400000000031"/>
    <s v="LMNIDP"/>
    <s v="NI"/>
    <n v="6"/>
    <n v="6"/>
    <n v="82710"/>
    <d v="2018-03-09T00:00:00"/>
    <n v="0.20547945205479451"/>
    <n v="0"/>
    <n v="5"/>
    <n v="0.1"/>
    <n v="8271"/>
    <n v="3142.1400000000031"/>
    <n v="3142.1400000000031"/>
    <n v="16995.205479452055"/>
  </r>
  <r>
    <s v="Forward"/>
    <s v="COMMDTY6-m86258"/>
    <d v="2018-02-23T00:00:00"/>
    <x v="19"/>
    <s v="S"/>
    <s v="LMSNDP 20180523"/>
    <n v="1"/>
    <n v="21520"/>
    <d v="2018-05-23T00:00:00"/>
    <s v="LAWRENCE LU"/>
    <m/>
    <n v="21556.69"/>
    <n v="22.416666666666668"/>
    <n v="-183.44999999999345"/>
    <s v="LMSNDP"/>
    <s v="SN"/>
    <n v="5"/>
    <n v="5"/>
    <n v="107600"/>
    <d v="2018-03-09T00:00:00"/>
    <n v="0.20547945205479451"/>
    <n v="0"/>
    <n v="5"/>
    <n v="0.1"/>
    <n v="10760"/>
    <n v="-183.44999999999345"/>
    <n v="0"/>
    <n v="22109.589041095889"/>
  </r>
  <r>
    <s v="Forward"/>
    <s v="COMMDTY6-m86337"/>
    <d v="2018-02-27T00:00:00"/>
    <x v="19"/>
    <s v="S"/>
    <s v="LMCADP 20180529"/>
    <n v="2"/>
    <n v="7077"/>
    <d v="2018-05-29T00:00:00"/>
    <s v="LAWRENCE LU"/>
    <m/>
    <n v="6828.92"/>
    <n v="73.71875"/>
    <n v="12403.999999999996"/>
    <s v="LMCADP"/>
    <s v="CA"/>
    <n v="25"/>
    <n v="50"/>
    <n v="353850"/>
    <d v="2018-03-09T00:00:00"/>
    <n v="0.22191780821917809"/>
    <n v="0"/>
    <n v="5"/>
    <n v="0.1"/>
    <n v="35385"/>
    <n v="12403.999999999996"/>
    <n v="12403.999999999996"/>
    <n v="78525.61643835617"/>
  </r>
  <r>
    <s v="Forward"/>
    <s v="COMMDTY6-m86366"/>
    <d v="2018-02-28T00:00:00"/>
    <x v="19"/>
    <s v="B"/>
    <s v="LMCADP 20180529"/>
    <n v="4"/>
    <n v="6990"/>
    <d v="2018-05-29T00:00:00"/>
    <s v="LAWRENCE LU"/>
    <m/>
    <n v="6828.92"/>
    <n v="145.625"/>
    <n v="-16107.999999999993"/>
    <s v="LMCADP"/>
    <s v="CA"/>
    <n v="25"/>
    <n v="100"/>
    <n v="699000"/>
    <d v="2018-03-09T00:00:00"/>
    <n v="0.22191780821917809"/>
    <n v="0"/>
    <n v="5"/>
    <n v="0.1"/>
    <n v="69900"/>
    <n v="-16107.999999999993"/>
    <n v="0"/>
    <n v="155120.54794520547"/>
  </r>
  <r>
    <s v="Forward"/>
    <s v="COMMDTY6-m86367"/>
    <d v="2018-02-28T00:00:00"/>
    <x v="19"/>
    <s v="S"/>
    <s v="LMCADP 20180529"/>
    <n v="2"/>
    <n v="6990"/>
    <d v="2018-05-29T00:00:00"/>
    <s v="LAWRENCE LU"/>
    <m/>
    <n v="6828.92"/>
    <n v="0"/>
    <n v="8053.9999999999964"/>
    <s v="LMCADP"/>
    <s v="CA"/>
    <n v="25"/>
    <n v="50"/>
    <n v="349500"/>
    <d v="2018-03-09T00:00:00"/>
    <n v="0.22191780821917809"/>
    <n v="0"/>
    <n v="5"/>
    <n v="0.1"/>
    <n v="34950"/>
    <n v="8053.9999999999964"/>
    <n v="8053.9999999999964"/>
    <n v="77560.273972602736"/>
  </r>
  <r>
    <s v="Forward"/>
    <s v="COMMDTY6-m86369"/>
    <d v="2018-02-28T00:00:00"/>
    <x v="19"/>
    <s v="S"/>
    <s v="LMCADP 20180529"/>
    <n v="2"/>
    <n v="6990"/>
    <d v="2018-05-29T00:00:00"/>
    <s v="LAWRENCE LU"/>
    <m/>
    <n v="6828.92"/>
    <n v="0"/>
    <n v="8053.9999999999964"/>
    <s v="LMCADP"/>
    <s v="CA"/>
    <n v="25"/>
    <n v="50"/>
    <n v="349500"/>
    <d v="2018-03-09T00:00:00"/>
    <n v="0.22191780821917809"/>
    <n v="0"/>
    <n v="5"/>
    <n v="0.1"/>
    <n v="34950"/>
    <n v="8053.9999999999964"/>
    <n v="8053.9999999999964"/>
    <n v="77560.273972602736"/>
  </r>
  <r>
    <s v="Forward"/>
    <s v="COMMDTY6-m86372"/>
    <d v="2018-02-28T00:00:00"/>
    <x v="19"/>
    <s v="B"/>
    <s v="LMCADP 20180529"/>
    <n v="4"/>
    <n v="6947"/>
    <d v="2018-05-29T00:00:00"/>
    <s v="LAWRENCE LU"/>
    <m/>
    <n v="6828.92"/>
    <n v="144.72916666666666"/>
    <n v="-11807.999999999993"/>
    <s v="LMCADP"/>
    <s v="CA"/>
    <n v="25"/>
    <n v="100"/>
    <n v="694700"/>
    <d v="2018-03-09T00:00:00"/>
    <n v="0.22191780821917809"/>
    <n v="0"/>
    <n v="5"/>
    <n v="0.1"/>
    <n v="69470"/>
    <n v="-11807.999999999993"/>
    <n v="0"/>
    <n v="154166.30136986301"/>
  </r>
  <r>
    <s v="Forward"/>
    <s v="COMMDTY6-m86375"/>
    <d v="2018-02-28T00:00:00"/>
    <x v="19"/>
    <s v="B"/>
    <s v="LMNIDP 20180529"/>
    <n v="2"/>
    <n v="13750"/>
    <d v="2018-05-29T00:00:00"/>
    <s v="LAWRENCE LU"/>
    <m/>
    <n v="13265"/>
    <n v="34.375"/>
    <n v="-5820"/>
    <s v="LMNIDP"/>
    <s v="NI"/>
    <n v="6"/>
    <n v="12"/>
    <n v="165000"/>
    <d v="2018-03-09T00:00:00"/>
    <n v="0.22191780821917809"/>
    <n v="0"/>
    <n v="5"/>
    <n v="0.1"/>
    <n v="16500"/>
    <n v="-5820"/>
    <n v="0"/>
    <n v="36616.438356164384"/>
  </r>
  <r>
    <s v="Forward"/>
    <s v="COMMDTY6-m86376"/>
    <d v="2018-02-28T00:00:00"/>
    <x v="19"/>
    <s v="B"/>
    <s v="LMSNDP 20180529"/>
    <n v="2"/>
    <n v="21580"/>
    <d v="2018-05-29T00:00:00"/>
    <s v="LAWRENCE LU"/>
    <m/>
    <n v="21553.5"/>
    <n v="44.958333333333336"/>
    <n v="-265"/>
    <s v="LMSNDP"/>
    <s v="SN"/>
    <n v="5"/>
    <n v="10"/>
    <n v="215800"/>
    <d v="2018-03-09T00:00:00"/>
    <n v="0.22191780821917809"/>
    <n v="0"/>
    <n v="5"/>
    <n v="0.1"/>
    <n v="21580"/>
    <n v="-265"/>
    <n v="0"/>
    <n v="47889.863013698632"/>
  </r>
  <r>
    <s v="Forward"/>
    <s v="COMMDTY6-m86388"/>
    <d v="2018-03-01T00:00:00"/>
    <x v="19"/>
    <s v="B"/>
    <s v="LMCADP 20180601"/>
    <n v="4"/>
    <n v="6917"/>
    <d v="2018-06-01T00:00:00"/>
    <s v="LAWRENCE LU"/>
    <m/>
    <n v="6830.67"/>
    <n v="144.10416666666666"/>
    <n v="-8632.9999999999927"/>
    <s v="LMCADP"/>
    <s v="CA"/>
    <n v="25"/>
    <n v="100"/>
    <n v="691700"/>
    <d v="2018-03-09T00:00:00"/>
    <n v="0.23013698630136986"/>
    <n v="0"/>
    <n v="5"/>
    <n v="0.1"/>
    <n v="69170"/>
    <n v="-8632.9999999999927"/>
    <n v="0"/>
    <n v="159185.75342465754"/>
  </r>
  <r>
    <s v="Forward"/>
    <s v="COMMDTY6-m86571"/>
    <d v="2018-03-08T00:00:00"/>
    <x v="19"/>
    <s v="S"/>
    <s v="LMCADP 20180601"/>
    <n v="4"/>
    <n v="6858.5"/>
    <d v="2018-06-01T00:00:00"/>
    <s v="LAWRENCE LU"/>
    <m/>
    <n v="6830.67"/>
    <n v="0"/>
    <n v="2782.9999999999927"/>
    <s v="LMCADP"/>
    <s v="CA"/>
    <n v="25"/>
    <n v="100"/>
    <n v="685850"/>
    <d v="2018-03-09T00:00:00"/>
    <n v="0.23013698630136986"/>
    <n v="0"/>
    <n v="5"/>
    <n v="0.1"/>
    <n v="68585"/>
    <n v="2782.9999999999927"/>
    <n v="2782.9999999999927"/>
    <n v="157839.45205479453"/>
  </r>
  <r>
    <s v="Forward"/>
    <s v="COMMDTY6-m86470"/>
    <d v="2018-03-06T00:00:00"/>
    <x v="19"/>
    <s v="S"/>
    <s v="LMCADP 20180606"/>
    <n v="6"/>
    <n v="7004.5"/>
    <d v="2018-06-06T00:00:00"/>
    <s v="LAWRENCE LU"/>
    <m/>
    <n v="6833"/>
    <n v="218.890625"/>
    <n v="25725"/>
    <s v="LMCADP"/>
    <s v="CA"/>
    <n v="25"/>
    <n v="150"/>
    <n v="1050675"/>
    <d v="2018-03-09T00:00:00"/>
    <n v="0.24383561643835616"/>
    <n v="0"/>
    <n v="5"/>
    <n v="0.1"/>
    <n v="105067.5"/>
    <n v="25725"/>
    <n v="25725"/>
    <n v="256191.98630136985"/>
  </r>
  <r>
    <s v="Forward"/>
    <s v="COMMDTY6-m86569"/>
    <d v="2018-03-08T00:00:00"/>
    <x v="19"/>
    <s v="S"/>
    <s v="LMCADP 20180608"/>
    <n v="4"/>
    <n v="6859.5"/>
    <d v="2018-06-08T00:00:00"/>
    <s v="LAWRENCE LU"/>
    <m/>
    <n v="6833"/>
    <n v="142.90625"/>
    <n v="2650"/>
    <s v="LMCADP"/>
    <s v="CA"/>
    <n v="25"/>
    <n v="100"/>
    <n v="685950"/>
    <d v="2018-03-09T00:00:00"/>
    <n v="0.24931506849315069"/>
    <n v="0"/>
    <n v="5"/>
    <n v="0.1"/>
    <n v="68595"/>
    <n v="2650"/>
    <n v="2650"/>
    <n v="171017.67123287672"/>
  </r>
  <r>
    <s v="Forward"/>
    <s v="COMMDTY6-m86570"/>
    <d v="2018-03-08T00:00:00"/>
    <x v="19"/>
    <s v="B"/>
    <s v="LMCADP 20180608"/>
    <n v="4"/>
    <n v="6859.5"/>
    <d v="2018-06-08T00:00:00"/>
    <s v="LAWRENCE LU"/>
    <m/>
    <n v="6833"/>
    <n v="0"/>
    <n v="-2650"/>
    <s v="LMCADP"/>
    <s v="CA"/>
    <n v="25"/>
    <n v="100"/>
    <n v="685950"/>
    <d v="2018-03-09T00:00:00"/>
    <n v="0.24931506849315069"/>
    <n v="0"/>
    <n v="5"/>
    <n v="0.1"/>
    <n v="68595"/>
    <n v="-2650"/>
    <n v="0"/>
    <n v="171017.67123287672"/>
  </r>
  <r>
    <s v="Future"/>
    <s v="COMMDTY6-m86472"/>
    <d v="2018-03-06T00:00:00"/>
    <x v="19"/>
    <s v="S"/>
    <s v="GCM8"/>
    <n v="5"/>
    <n v="1339"/>
    <d v="2018-06-27T00:00:00"/>
    <s v="LAWRENCE LU"/>
    <m/>
    <n v="1327.6"/>
    <n v="40"/>
    <n v="5700.0000000000455"/>
    <s v="GCM8"/>
    <s v="Gold"/>
    <n v="100"/>
    <n v="500"/>
    <n v="669500"/>
    <d v="2018-03-09T00:00:00"/>
    <n v="0.30136986301369861"/>
    <n v="0"/>
    <n v="2"/>
    <n v="0.01"/>
    <n v="6695"/>
    <n v="5700.0000000000455"/>
    <n v="5700.0000000000455"/>
    <n v="201767.12328767122"/>
  </r>
  <r>
    <s v="Future"/>
    <s v="COMMDTY6-m86395"/>
    <d v="2018-03-01T00:00:00"/>
    <x v="19"/>
    <s v="S"/>
    <s v="C Z8"/>
    <n v="100"/>
    <n v="401.2"/>
    <d v="2018-12-14T00:00:00"/>
    <s v="LAWRENCE LU"/>
    <m/>
    <n v="410.25"/>
    <n v="8"/>
    <n v="-452.50000000000057"/>
    <s v="C"/>
    <s v="Corn"/>
    <n v="5000"/>
    <n v="500000"/>
    <n v="200600000"/>
    <d v="2018-03-09T00:00:00"/>
    <n v="0.76712328767123283"/>
    <n v="0"/>
    <n v="5"/>
    <n v="0.1"/>
    <n v="20060000"/>
    <n v="-452.50000000000057"/>
    <n v="0"/>
    <n v="153884931.50684932"/>
  </r>
  <r>
    <s v="Future"/>
    <s v="COMMDTY6-m86380"/>
    <d v="2018-02-28T00:00:00"/>
    <x v="19"/>
    <s v="S"/>
    <s v="FCCN8"/>
    <n v="1"/>
    <n v="123.15"/>
    <d v="2018-06-20T00:00:00"/>
    <s v="LAWRENCE LU"/>
    <m/>
    <n v="122.6"/>
    <n v="8"/>
    <n v="206.25000000000426"/>
    <s v="FCCN8"/>
    <s v="Coffee"/>
    <n v="37500"/>
    <n v="37500"/>
    <n v="4618125"/>
    <d v="2018-03-09T00:00:00"/>
    <n v="0.28219178082191781"/>
    <n v="0"/>
    <n v="5"/>
    <n v="0.1"/>
    <n v="461812.5"/>
    <n v="206.25000000000426"/>
    <n v="206.25000000000426"/>
    <n v="1303196.9178082191"/>
  </r>
  <r>
    <s v="Future"/>
    <s v="COMMDTY6-m86382"/>
    <d v="2018-02-28T00:00:00"/>
    <x v="19"/>
    <s v="S"/>
    <s v="SBN8"/>
    <n v="1"/>
    <n v="13.38"/>
    <d v="2018-06-29T00:00:00"/>
    <s v="LAWRENCE LU"/>
    <m/>
    <n v="13.1"/>
    <n v="8"/>
    <n v="313.60000000000127"/>
    <s v="SBN8"/>
    <s v="Soybean"/>
    <n v="5000"/>
    <n v="5000"/>
    <n v="66900"/>
    <d v="2018-03-09T00:00:00"/>
    <n v="0.30684931506849317"/>
    <n v="0"/>
    <n v="5"/>
    <n v="0.1"/>
    <n v="6690"/>
    <n v="313.60000000000127"/>
    <n v="313.60000000000127"/>
    <n v="20528.219178082192"/>
  </r>
  <r>
    <s v="Future"/>
    <s v="COMMDTY6-m86384"/>
    <d v="2018-02-28T00:00:00"/>
    <x v="19"/>
    <s v="S"/>
    <s v="NGZ18"/>
    <n v="1"/>
    <n v="2.976"/>
    <d v="2018-11-26T00:00:00"/>
    <s v="LAWRENCE LU"/>
    <m/>
    <n v="3.044"/>
    <n v="8"/>
    <n v="-680.00000000000057"/>
    <s v="NGZ18"/>
    <s v="Natural Gas"/>
    <n v="10000"/>
    <n v="10000"/>
    <n v="29760"/>
    <d v="2018-03-09T00:00:00"/>
    <n v="0.71780821917808224"/>
    <n v="0"/>
    <n v="5"/>
    <n v="0.1"/>
    <n v="2976"/>
    <n v="-680.00000000000057"/>
    <n v="0"/>
    <n v="21361.972602739726"/>
  </r>
  <r>
    <s v="Future"/>
    <s v="COMMDTY6-m86426"/>
    <d v="2018-03-05T00:00:00"/>
    <x v="19"/>
    <s v="S"/>
    <s v="FCCN8"/>
    <n v="1"/>
    <n v="123.1"/>
    <d v="2018-06-20T00:00:00"/>
    <s v="LAWRENCE LU"/>
    <m/>
    <n v="122.6"/>
    <n v="8"/>
    <n v="187.5"/>
    <s v="FCCN8"/>
    <s v="Coffee"/>
    <n v="37500"/>
    <n v="37500"/>
    <n v="4616250"/>
    <d v="2018-03-09T00:00:00"/>
    <n v="0.28219178082191781"/>
    <n v="0"/>
    <n v="5"/>
    <n v="0.1"/>
    <n v="461625"/>
    <n v="187.5"/>
    <n v="187.5"/>
    <n v="1302667.8082191781"/>
  </r>
  <r>
    <s v="Future"/>
    <s v="COMMDTY6-m86428"/>
    <d v="2018-03-05T00:00:00"/>
    <x v="19"/>
    <s v="S"/>
    <s v="FSBN8"/>
    <n v="1"/>
    <n v="13.73"/>
    <d v="2018-06-29T00:00:00"/>
    <s v="LAWRENCE LU"/>
    <m/>
    <n v="13.1"/>
    <n v="8"/>
    <n v="705.60000000000082"/>
    <s v="FSBN8"/>
    <s v="Sugar"/>
    <n v="112000"/>
    <n v="112000"/>
    <n v="1537760"/>
    <d v="2018-03-09T00:00:00"/>
    <n v="0.30684931506849317"/>
    <n v="0"/>
    <n v="5"/>
    <n v="0.1"/>
    <n v="153776"/>
    <n v="705.60000000000082"/>
    <n v="705.60000000000082"/>
    <n v="471860.6027397260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28">
  <r>
    <x v="0"/>
    <x v="0"/>
    <d v="2017-12-15T00:00:00"/>
    <s v="SUCDEN"/>
    <s v="S"/>
    <x v="0"/>
    <n v="10"/>
    <n v="11450"/>
    <x v="0"/>
    <s v="LAWRENCE LU"/>
    <m/>
    <n v="13216"/>
    <n v="-125.35"/>
    <n v="-105960"/>
    <s v="LMNIDP"/>
    <x v="0"/>
    <n v="6"/>
    <n v="-60"/>
    <n v="687000"/>
    <d v="2018-03-09T00:00:00"/>
    <x v="0"/>
    <n v="0"/>
    <n v="5"/>
    <n v="0.1"/>
    <n v="68700"/>
    <n v="-105960"/>
    <n v="0"/>
    <n v="11293.150684931506"/>
    <m/>
    <m/>
    <m/>
    <x v="0"/>
    <x v="0"/>
    <n v="-60"/>
  </r>
  <r>
    <x v="0"/>
    <x v="1"/>
    <d v="2018-01-08T00:00:00"/>
    <s v="SUCDEN"/>
    <s v="S"/>
    <x v="1"/>
    <n v="60"/>
    <n v="7100"/>
    <x v="1"/>
    <s v="LAWRENCE LU"/>
    <m/>
    <n v="6801.75"/>
    <n v="-1880.06"/>
    <n v="447375"/>
    <s v="LMCADP"/>
    <x v="1"/>
    <n v="25"/>
    <n v="-1500"/>
    <n v="10650000"/>
    <d v="2018-03-09T00:00:00"/>
    <x v="1"/>
    <n v="0"/>
    <n v="5"/>
    <n v="0.1"/>
    <n v="1065000"/>
    <n v="447375"/>
    <n v="447375"/>
    <n v="350136.98630136985"/>
    <m/>
    <m/>
    <m/>
    <x v="0"/>
    <x v="0"/>
    <n v="-1500"/>
  </r>
  <r>
    <x v="0"/>
    <x v="2"/>
    <d v="2018-01-18T00:00:00"/>
    <s v="SUCDEN"/>
    <s v="S"/>
    <x v="1"/>
    <n v="30"/>
    <n v="7077.25"/>
    <x v="1"/>
    <s v="LAWRENCE LU"/>
    <m/>
    <n v="6801.75"/>
    <n v="-883.37"/>
    <n v="206625"/>
    <s v="LMCADP"/>
    <x v="1"/>
    <n v="25"/>
    <n v="-750"/>
    <n v="5307937.5"/>
    <d v="2018-03-09T00:00:00"/>
    <x v="1"/>
    <n v="0"/>
    <n v="5"/>
    <n v="0.1"/>
    <n v="530793.75"/>
    <n v="206625"/>
    <n v="206625"/>
    <n v="174507.53424657532"/>
    <m/>
    <m/>
    <m/>
    <x v="0"/>
    <x v="0"/>
    <n v="-750"/>
  </r>
  <r>
    <x v="0"/>
    <x v="3"/>
    <d v="2018-02-12T00:00:00"/>
    <s v="SUCDEN"/>
    <s v="S"/>
    <x v="1"/>
    <n v="28"/>
    <n v="6811.5"/>
    <x v="1"/>
    <s v="LAWRENCE LU"/>
    <m/>
    <n v="6801.75"/>
    <n v="-845.81"/>
    <n v="6825"/>
    <s v="LMCADP"/>
    <x v="1"/>
    <n v="25"/>
    <n v="-700"/>
    <n v="4768050"/>
    <d v="2018-03-09T00:00:00"/>
    <x v="1"/>
    <n v="0"/>
    <n v="5"/>
    <n v="0.1"/>
    <n v="476805"/>
    <n v="6825"/>
    <n v="6825"/>
    <n v="156757.80821917806"/>
    <m/>
    <m/>
    <m/>
    <x v="0"/>
    <x v="0"/>
    <n v="-700"/>
  </r>
  <r>
    <x v="0"/>
    <x v="4"/>
    <d v="2018-02-14T00:00:00"/>
    <s v="SUCDEN"/>
    <s v="S"/>
    <x v="1"/>
    <n v="21"/>
    <n v="6964.5"/>
    <x v="1"/>
    <s v="LAWRENCE LU"/>
    <m/>
    <n v="6801.75"/>
    <n v="0"/>
    <n v="85443.75"/>
    <s v="LMCADP"/>
    <x v="1"/>
    <n v="25"/>
    <n v="-525"/>
    <n v="3656362.5"/>
    <d v="2018-03-09T00:00:00"/>
    <x v="1"/>
    <n v="0"/>
    <n v="5"/>
    <n v="0.1"/>
    <n v="365636.25"/>
    <n v="85443.75"/>
    <n v="85443.75"/>
    <n v="120209.17808219176"/>
    <m/>
    <m/>
    <m/>
    <x v="0"/>
    <x v="0"/>
    <n v="-525"/>
  </r>
  <r>
    <x v="0"/>
    <x v="5"/>
    <d v="2018-03-02T00:00:00"/>
    <s v="SUCDEN"/>
    <s v="B"/>
    <x v="1"/>
    <n v="20"/>
    <n v="6903"/>
    <x v="1"/>
    <s v="LAWRENCE LU"/>
    <m/>
    <n v="6801.75"/>
    <n v="-575.27"/>
    <n v="-50625"/>
    <s v="LMCADP"/>
    <x v="1"/>
    <n v="25"/>
    <n v="500"/>
    <n v="3451500"/>
    <d v="2018-03-09T00:00:00"/>
    <x v="1"/>
    <n v="0"/>
    <n v="5"/>
    <n v="0.1"/>
    <n v="345150"/>
    <n v="-50625"/>
    <n v="0"/>
    <n v="113473.97260273971"/>
    <m/>
    <m/>
    <m/>
    <x v="0"/>
    <x v="0"/>
    <n v="500"/>
  </r>
  <r>
    <x v="0"/>
    <x v="6"/>
    <d v="2018-03-07T00:00:00"/>
    <s v="SUCDEN"/>
    <s v="B"/>
    <x v="1"/>
    <n v="20"/>
    <n v="6879.75"/>
    <x v="1"/>
    <s v="LAWRENCE LU"/>
    <m/>
    <n v="6801.75"/>
    <n v="-573.48"/>
    <n v="-39000"/>
    <s v="LMCADP"/>
    <x v="1"/>
    <n v="25"/>
    <n v="500"/>
    <n v="3439875"/>
    <d v="2018-03-09T00:00:00"/>
    <x v="1"/>
    <n v="0"/>
    <n v="5"/>
    <n v="0.1"/>
    <n v="343987.5"/>
    <n v="-39000"/>
    <n v="0"/>
    <n v="113091.7808219178"/>
    <m/>
    <m/>
    <m/>
    <x v="0"/>
    <x v="0"/>
    <n v="500"/>
  </r>
  <r>
    <x v="0"/>
    <x v="7"/>
    <d v="2018-01-09T00:00:00"/>
    <s v="SUCDEN"/>
    <s v="B"/>
    <x v="2"/>
    <n v="50"/>
    <n v="3370"/>
    <x v="1"/>
    <s v="LAWRENCE LU"/>
    <m/>
    <n v="3228"/>
    <n v="-838.2"/>
    <n v="-177500"/>
    <s v="LMZSDP"/>
    <x v="2"/>
    <n v="25"/>
    <n v="1250"/>
    <n v="4212500"/>
    <d v="2018-03-09T00:00:00"/>
    <x v="1"/>
    <n v="0"/>
    <n v="5"/>
    <n v="0.1"/>
    <n v="421250"/>
    <n v="-177500"/>
    <n v="0"/>
    <n v="138493.15068493149"/>
    <m/>
    <m/>
    <m/>
    <x v="0"/>
    <x v="0"/>
    <n v="1250"/>
  </r>
  <r>
    <x v="0"/>
    <x v="8"/>
    <d v="2018-01-10T00:00:00"/>
    <s v="SUCDEN"/>
    <s v="S"/>
    <x v="2"/>
    <n v="40"/>
    <n v="3340"/>
    <x v="1"/>
    <s v="LAWRENCE LU"/>
    <m/>
    <n v="3228"/>
    <n v="-665.88"/>
    <n v="112000"/>
    <s v="LMZSDP"/>
    <x v="2"/>
    <n v="25"/>
    <n v="-1000"/>
    <n v="3340000"/>
    <d v="2018-03-09T00:00:00"/>
    <x v="1"/>
    <n v="0"/>
    <n v="5"/>
    <n v="0.1"/>
    <n v="334000"/>
    <n v="112000"/>
    <n v="112000"/>
    <n v="109808.21917808217"/>
    <m/>
    <m/>
    <m/>
    <x v="0"/>
    <x v="0"/>
    <n v="-1000"/>
  </r>
  <r>
    <x v="0"/>
    <x v="9"/>
    <d v="2018-03-07T00:00:00"/>
    <s v="SUCDEN"/>
    <s v="B"/>
    <x v="2"/>
    <n v="40"/>
    <n v="3280"/>
    <x v="1"/>
    <s v="LAWRENCE LU"/>
    <m/>
    <n v="3228"/>
    <n v="0"/>
    <n v="-52000"/>
    <s v="LMZSDP"/>
    <x v="2"/>
    <n v="25"/>
    <n v="1000"/>
    <n v="3280000"/>
    <d v="2018-03-09T00:00:00"/>
    <x v="1"/>
    <n v="0"/>
    <n v="5"/>
    <n v="0.1"/>
    <n v="328000"/>
    <n v="-52000"/>
    <n v="0"/>
    <n v="107835.61643835616"/>
    <m/>
    <m/>
    <m/>
    <x v="0"/>
    <x v="0"/>
    <n v="1000"/>
  </r>
  <r>
    <x v="0"/>
    <x v="10"/>
    <d v="2018-03-08T00:00:00"/>
    <s v="SUCDEN"/>
    <s v="S"/>
    <x v="2"/>
    <n v="40"/>
    <n v="3242.75"/>
    <x v="1"/>
    <s v="LAWRENCE LU"/>
    <m/>
    <n v="3228"/>
    <n v="-578.68000000000006"/>
    <n v="14750"/>
    <s v="LMZSDP"/>
    <x v="2"/>
    <n v="25"/>
    <n v="-1000"/>
    <n v="3242750"/>
    <d v="2018-03-09T00:00:00"/>
    <x v="1"/>
    <n v="0"/>
    <n v="5"/>
    <n v="0.1"/>
    <n v="324275"/>
    <n v="14750"/>
    <n v="14750"/>
    <n v="106610.95890410958"/>
    <m/>
    <m/>
    <m/>
    <x v="0"/>
    <x v="0"/>
    <n v="-1000"/>
  </r>
  <r>
    <x v="0"/>
    <x v="11"/>
    <d v="2018-02-26T00:00:00"/>
    <s v="SUCDEN"/>
    <s v="B"/>
    <x v="3"/>
    <n v="10"/>
    <n v="2168.5"/>
    <x v="2"/>
    <s v="LAWRENCE LU"/>
    <m/>
    <n v="2092.13"/>
    <n v="-120.71"/>
    <n v="-19092.499999999971"/>
    <s v="LMAHDP"/>
    <x v="3"/>
    <n v="25"/>
    <n v="250"/>
    <n v="542125"/>
    <d v="2018-03-09T00:00:00"/>
    <x v="2"/>
    <n v="0"/>
    <n v="5"/>
    <n v="0.1"/>
    <n v="54212.5"/>
    <n v="-19092.499999999971"/>
    <n v="0"/>
    <n v="28220.205479452055"/>
    <m/>
    <m/>
    <m/>
    <x v="0"/>
    <x v="0"/>
    <n v="250"/>
  </r>
  <r>
    <x v="0"/>
    <x v="12"/>
    <d v="2018-01-03T00:00:00"/>
    <s v="SUCDEN"/>
    <s v="B"/>
    <x v="4"/>
    <n v="50"/>
    <n v="12587.1"/>
    <x v="3"/>
    <s v="LAWRENCE LU"/>
    <m/>
    <n v="13228.44"/>
    <n v="0"/>
    <n v="192402.00000000006"/>
    <s v="LMNIDP"/>
    <x v="0"/>
    <n v="6"/>
    <n v="300"/>
    <n v="3776130"/>
    <d v="2018-03-09T00:00:00"/>
    <x v="3"/>
    <n v="0"/>
    <n v="5"/>
    <n v="0.1"/>
    <n v="377613"/>
    <n v="192402.00000000006"/>
    <n v="192402.00000000006"/>
    <n v="258639.0410958904"/>
    <m/>
    <m/>
    <m/>
    <x v="0"/>
    <x v="0"/>
    <n v="300"/>
  </r>
  <r>
    <x v="0"/>
    <x v="13"/>
    <d v="2018-01-03T00:00:00"/>
    <s v="SUCDEN"/>
    <s v="S"/>
    <x v="4"/>
    <n v="50"/>
    <n v="12587.1"/>
    <x v="3"/>
    <s v="LAWRENCE LU"/>
    <m/>
    <n v="13228.44"/>
    <n v="0"/>
    <n v="-192402.00000000006"/>
    <s v="LMNIDP"/>
    <x v="0"/>
    <n v="6"/>
    <n v="-300"/>
    <n v="3776130"/>
    <d v="2018-03-09T00:00:00"/>
    <x v="3"/>
    <n v="0"/>
    <n v="5"/>
    <n v="0.1"/>
    <n v="377613"/>
    <n v="-192402.00000000006"/>
    <n v="0"/>
    <n v="258639.0410958904"/>
    <m/>
    <m/>
    <m/>
    <x v="0"/>
    <x v="0"/>
    <n v="-300"/>
  </r>
  <r>
    <x v="0"/>
    <x v="14"/>
    <d v="2018-01-25T00:00:00"/>
    <s v="SUCDEN"/>
    <s v="B"/>
    <x v="5"/>
    <n v="8"/>
    <n v="7147.5"/>
    <x v="4"/>
    <s v="LAWRENCE LU"/>
    <m/>
    <n v="6811.5"/>
    <n v="-237.76000000000002"/>
    <n v="-67200"/>
    <s v="LMCADP"/>
    <x v="1"/>
    <n v="25"/>
    <n v="200"/>
    <n v="1429500"/>
    <d v="2018-03-09T00:00:00"/>
    <x v="4"/>
    <n v="0"/>
    <n v="5"/>
    <n v="0.1"/>
    <n v="142950"/>
    <n v="-67200"/>
    <n v="0"/>
    <n v="133158.90410958906"/>
    <m/>
    <m/>
    <m/>
    <x v="0"/>
    <x v="0"/>
    <n v="200"/>
  </r>
  <r>
    <x v="0"/>
    <x v="15"/>
    <d v="2018-01-15T00:00:00"/>
    <s v="SUCDEN"/>
    <s v="B"/>
    <x v="6"/>
    <n v="40"/>
    <n v="7217.5"/>
    <x v="5"/>
    <s v="LAWRENCE LU"/>
    <m/>
    <n v="6814.5"/>
    <n v="-1199.73"/>
    <n v="-403000"/>
    <s v="LMCADP"/>
    <x v="1"/>
    <n v="25"/>
    <n v="1000"/>
    <n v="7217500"/>
    <d v="2018-03-09T00:00:00"/>
    <x v="5"/>
    <n v="0"/>
    <n v="5"/>
    <n v="0.1"/>
    <n v="721750"/>
    <n v="-403000"/>
    <n v="0"/>
    <n v="751410.95890410966"/>
    <m/>
    <m/>
    <m/>
    <x v="0"/>
    <x v="0"/>
    <n v="1000"/>
  </r>
  <r>
    <x v="0"/>
    <x v="16"/>
    <d v="2018-01-31T00:00:00"/>
    <s v="SUCDEN"/>
    <s v="S"/>
    <x v="6"/>
    <n v="5"/>
    <n v="7136.25"/>
    <x v="5"/>
    <s v="LAWRENCE LU"/>
    <m/>
    <n v="6814.5"/>
    <n v="-148.38"/>
    <n v="40218.75"/>
    <s v="LMCADP"/>
    <x v="1"/>
    <n v="25"/>
    <n v="-125"/>
    <n v="892031.25"/>
    <d v="2018-03-09T00:00:00"/>
    <x v="5"/>
    <n v="0"/>
    <n v="5"/>
    <n v="0.1"/>
    <n v="89203.125"/>
    <n v="40218.75"/>
    <n v="40218.75"/>
    <n v="92869.006849315076"/>
    <m/>
    <m/>
    <m/>
    <x v="0"/>
    <x v="0"/>
    <n v="-125"/>
  </r>
  <r>
    <x v="0"/>
    <x v="17"/>
    <d v="2018-02-23T00:00:00"/>
    <s v="SUCDEN"/>
    <s v="S"/>
    <x v="6"/>
    <n v="40"/>
    <n v="7098.25"/>
    <x v="5"/>
    <s v="LAWRENCE LU"/>
    <m/>
    <n v="6814.5"/>
    <n v="-1181.0999999999999"/>
    <n v="283750"/>
    <s v="LMCADP"/>
    <x v="1"/>
    <n v="25"/>
    <n v="-1000"/>
    <n v="7098250"/>
    <d v="2018-03-09T00:00:00"/>
    <x v="5"/>
    <n v="0"/>
    <n v="5"/>
    <n v="0.1"/>
    <n v="709825"/>
    <n v="283750"/>
    <n v="283750"/>
    <n v="738995.89041095891"/>
    <m/>
    <m/>
    <m/>
    <x v="0"/>
    <x v="0"/>
    <n v="-1000"/>
  </r>
  <r>
    <x v="0"/>
    <x v="18"/>
    <d v="2017-12-20T00:00:00"/>
    <s v="SUCDEN"/>
    <s v="S"/>
    <x v="7"/>
    <n v="32"/>
    <n v="6983"/>
    <x v="6"/>
    <s v="LAWRENCE LU"/>
    <m/>
    <n v="6812.75"/>
    <n v="-988.08"/>
    <n v="136200"/>
    <s v="LMCADP"/>
    <x v="1"/>
    <n v="25"/>
    <n v="-800"/>
    <n v="5586400"/>
    <d v="2018-03-09T00:00:00"/>
    <x v="6"/>
    <n v="0"/>
    <n v="5"/>
    <n v="0.1"/>
    <n v="558640"/>
    <n v="136200"/>
    <n v="136200"/>
    <n v="612208.21917808219"/>
    <m/>
    <m/>
    <m/>
    <x v="0"/>
    <x v="0"/>
    <n v="-800"/>
  </r>
  <r>
    <x v="0"/>
    <x v="19"/>
    <d v="2018-03-01T00:00:00"/>
    <s v="SUCDEN"/>
    <s v="S"/>
    <x v="7"/>
    <n v="12"/>
    <n v="6871.25"/>
    <x v="6"/>
    <s v="LAWRENCE LU"/>
    <m/>
    <n v="6812.75"/>
    <n v="-343.69"/>
    <n v="17550"/>
    <s v="LMCADP"/>
    <x v="1"/>
    <n v="25"/>
    <n v="-300"/>
    <n v="2061375"/>
    <d v="2018-03-09T00:00:00"/>
    <x v="6"/>
    <n v="0"/>
    <n v="5"/>
    <n v="0.1"/>
    <n v="206137.5"/>
    <n v="17550"/>
    <n v="17550"/>
    <n v="225904.10958904109"/>
    <m/>
    <m/>
    <m/>
    <x v="0"/>
    <x v="0"/>
    <n v="-300"/>
  </r>
  <r>
    <x v="0"/>
    <x v="20"/>
    <d v="2018-02-09T00:00:00"/>
    <s v="SUCDEN"/>
    <s v="S"/>
    <x v="8"/>
    <n v="40"/>
    <n v="3390"/>
    <x v="6"/>
    <s v="LAWRENCE LU"/>
    <m/>
    <n v="3228"/>
    <n v="-673.69"/>
    <n v="162000"/>
    <s v="LMZSDP"/>
    <x v="2"/>
    <n v="25"/>
    <n v="-1000"/>
    <n v="3390000"/>
    <d v="2018-03-09T00:00:00"/>
    <x v="6"/>
    <n v="0"/>
    <n v="5"/>
    <n v="0.1"/>
    <n v="339000"/>
    <n v="162000"/>
    <n v="162000"/>
    <n v="371506.84931506845"/>
    <m/>
    <m/>
    <m/>
    <x v="0"/>
    <x v="0"/>
    <n v="-1000"/>
  </r>
  <r>
    <x v="0"/>
    <x v="21"/>
    <d v="2018-02-12T00:00:00"/>
    <s v="SUCDEN"/>
    <s v="S"/>
    <x v="8"/>
    <n v="40"/>
    <n v="3410"/>
    <x v="6"/>
    <s v="LAWRENCE LU"/>
    <m/>
    <n v="3228"/>
    <n v="-1281.3900000000001"/>
    <n v="182000"/>
    <s v="LMZSDP"/>
    <x v="2"/>
    <n v="25"/>
    <n v="-1000"/>
    <n v="3410000"/>
    <d v="2018-03-09T00:00:00"/>
    <x v="6"/>
    <n v="0"/>
    <n v="5"/>
    <n v="0.1"/>
    <n v="341000"/>
    <n v="182000"/>
    <n v="182000"/>
    <n v="373698.63013698626"/>
    <m/>
    <m/>
    <m/>
    <x v="0"/>
    <x v="0"/>
    <n v="-1000"/>
  </r>
  <r>
    <x v="0"/>
    <x v="22"/>
    <d v="2018-02-12T00:00:00"/>
    <s v="SUCDEN"/>
    <s v="S"/>
    <x v="8"/>
    <n v="40"/>
    <n v="3408.5"/>
    <x v="6"/>
    <s v="LAWRENCE LU"/>
    <m/>
    <n v="3228"/>
    <n v="0"/>
    <n v="180500"/>
    <s v="LMZSDP"/>
    <x v="2"/>
    <n v="25"/>
    <n v="-1000"/>
    <n v="3408500"/>
    <d v="2018-03-09T00:00:00"/>
    <x v="6"/>
    <n v="0"/>
    <n v="5"/>
    <n v="0.1"/>
    <n v="340850"/>
    <n v="180500"/>
    <n v="180500"/>
    <n v="373534.24657534243"/>
    <m/>
    <m/>
    <m/>
    <x v="0"/>
    <x v="0"/>
    <n v="-1000"/>
  </r>
  <r>
    <x v="0"/>
    <x v="23"/>
    <d v="2018-02-13T00:00:00"/>
    <s v="SUCDEN"/>
    <s v="B"/>
    <x v="8"/>
    <n v="40"/>
    <n v="3418"/>
    <x v="6"/>
    <s v="LAWRENCE LU"/>
    <m/>
    <n v="3228"/>
    <n v="-678.06"/>
    <n v="-190000"/>
    <s v="LMZSDP"/>
    <x v="2"/>
    <n v="25"/>
    <n v="1000"/>
    <n v="3418000"/>
    <d v="2018-03-09T00:00:00"/>
    <x v="6"/>
    <n v="0"/>
    <n v="5"/>
    <n v="0.1"/>
    <n v="341800"/>
    <n v="-190000"/>
    <n v="0"/>
    <n v="374575.34246575338"/>
    <m/>
    <m/>
    <m/>
    <x v="0"/>
    <x v="0"/>
    <n v="1000"/>
  </r>
  <r>
    <x v="0"/>
    <x v="24"/>
    <d v="2018-01-23T00:00:00"/>
    <s v="SUCDEN"/>
    <s v="B"/>
    <x v="9"/>
    <n v="2"/>
    <n v="6960.75"/>
    <x v="7"/>
    <s v="LAWRENCE LU"/>
    <m/>
    <n v="6813.98"/>
    <n v="0"/>
    <n v="-7338.5000000000218"/>
    <s v="LMCADP"/>
    <x v="1"/>
    <n v="25"/>
    <n v="50"/>
    <n v="348037.5"/>
    <d v="2018-03-09T00:00:00"/>
    <x v="7"/>
    <n v="0"/>
    <n v="5"/>
    <n v="0.1"/>
    <n v="34803.75"/>
    <n v="-7338.5000000000218"/>
    <n v="0"/>
    <n v="42908.732876712325"/>
    <m/>
    <m/>
    <m/>
    <x v="0"/>
    <x v="0"/>
    <n v="50"/>
  </r>
  <r>
    <x v="0"/>
    <x v="25"/>
    <d v="2018-01-23T00:00:00"/>
    <s v="SUCDEN"/>
    <s v="S"/>
    <x v="9"/>
    <n v="2"/>
    <n v="6960.75"/>
    <x v="7"/>
    <s v="LAWRENCE LU"/>
    <m/>
    <n v="6813.98"/>
    <n v="0"/>
    <n v="7338.5000000000218"/>
    <s v="LMCADP"/>
    <x v="1"/>
    <n v="25"/>
    <n v="-50"/>
    <n v="348037.5"/>
    <d v="2018-03-09T00:00:00"/>
    <x v="7"/>
    <n v="0"/>
    <n v="5"/>
    <n v="0.1"/>
    <n v="34803.75"/>
    <n v="7338.5000000000218"/>
    <n v="7338.5000000000218"/>
    <n v="42908.732876712325"/>
    <m/>
    <m/>
    <m/>
    <x v="0"/>
    <x v="0"/>
    <n v="-50"/>
  </r>
  <r>
    <x v="0"/>
    <x v="26"/>
    <d v="2018-01-25T00:00:00"/>
    <s v="SUCDEN"/>
    <s v="B"/>
    <x v="10"/>
    <n v="8"/>
    <n v="7146.5"/>
    <x v="8"/>
    <s v="LAWRENCE LU"/>
    <m/>
    <n v="6815.34"/>
    <n v="0"/>
    <n v="-66231.999999999971"/>
    <s v="LMCADP"/>
    <x v="1"/>
    <n v="25"/>
    <n v="200"/>
    <n v="1429300"/>
    <d v="2018-03-09T00:00:00"/>
    <x v="8"/>
    <n v="0"/>
    <n v="5"/>
    <n v="0.1"/>
    <n v="142930"/>
    <n v="-66231.999999999971"/>
    <n v="0"/>
    <n v="184046.84931506848"/>
    <m/>
    <m/>
    <m/>
    <x v="0"/>
    <x v="0"/>
    <n v="200"/>
  </r>
  <r>
    <x v="0"/>
    <x v="27"/>
    <d v="2018-01-25T00:00:00"/>
    <s v="SUCDEN"/>
    <s v="S"/>
    <x v="10"/>
    <n v="8"/>
    <n v="7146.5"/>
    <x v="8"/>
    <s v="LAWRENCE LU"/>
    <m/>
    <n v="6815.34"/>
    <n v="0"/>
    <n v="66231.999999999971"/>
    <s v="LMCADP"/>
    <x v="1"/>
    <n v="25"/>
    <n v="-200"/>
    <n v="1429300"/>
    <d v="2018-03-09T00:00:00"/>
    <x v="8"/>
    <n v="0"/>
    <n v="5"/>
    <n v="0.1"/>
    <n v="142930"/>
    <n v="66231.999999999971"/>
    <n v="66231.999999999971"/>
    <n v="184046.84931506848"/>
    <m/>
    <m/>
    <m/>
    <x v="0"/>
    <x v="0"/>
    <n v="-200"/>
  </r>
  <r>
    <x v="0"/>
    <x v="28"/>
    <d v="2018-02-02T00:00:00"/>
    <s v="SUCDEN"/>
    <s v="B"/>
    <x v="11"/>
    <n v="12"/>
    <n v="7060"/>
    <x v="9"/>
    <s v="LAWRENCE LU"/>
    <m/>
    <n v="6820.19"/>
    <n v="-352.54"/>
    <n v="-71943.000000000116"/>
    <s v="LMCADP"/>
    <x v="1"/>
    <n v="25"/>
    <n v="300"/>
    <n v="2118000"/>
    <d v="2018-03-09T00:00:00"/>
    <x v="9"/>
    <n v="0"/>
    <n v="5"/>
    <n v="0.1"/>
    <n v="211800"/>
    <n v="-71943.000000000116"/>
    <n v="0"/>
    <n v="313347.94520547945"/>
    <m/>
    <m/>
    <m/>
    <x v="0"/>
    <x v="0"/>
    <n v="300"/>
  </r>
  <r>
    <x v="0"/>
    <x v="29"/>
    <d v="2018-02-06T00:00:00"/>
    <s v="SUCDEN"/>
    <s v="B"/>
    <x v="12"/>
    <n v="14"/>
    <n v="7097"/>
    <x v="10"/>
    <s v="LAWRENCE LU"/>
    <m/>
    <n v="6821.63"/>
    <n v="-413.32"/>
    <n v="-96379.499999999956"/>
    <s v="LMCADP"/>
    <x v="1"/>
    <n v="25"/>
    <n v="350"/>
    <n v="2483950"/>
    <d v="2018-03-09T00:00:00"/>
    <x v="10"/>
    <n v="0"/>
    <n v="5"/>
    <n v="0.1"/>
    <n v="248395"/>
    <n v="-96379.499999999956"/>
    <n v="0"/>
    <n v="381099.17808219179"/>
    <m/>
    <m/>
    <m/>
    <x v="0"/>
    <x v="0"/>
    <n v="350"/>
  </r>
  <r>
    <x v="0"/>
    <x v="30"/>
    <d v="2018-02-06T00:00:00"/>
    <s v="SUCDEN"/>
    <s v="B"/>
    <x v="13"/>
    <n v="14"/>
    <n v="7099"/>
    <x v="11"/>
    <s v="LAWRENCE LU"/>
    <m/>
    <n v="6824.5"/>
    <n v="0"/>
    <n v="-96075"/>
    <s v="LMCADP"/>
    <x v="1"/>
    <n v="25"/>
    <n v="350"/>
    <n v="2484650"/>
    <d v="2018-03-09T00:00:00"/>
    <x v="11"/>
    <n v="0"/>
    <n v="5"/>
    <n v="0.1"/>
    <n v="248465"/>
    <n v="-96075"/>
    <n v="0"/>
    <n v="408435.61643835617"/>
    <m/>
    <m/>
    <m/>
    <x v="0"/>
    <x v="0"/>
    <n v="350"/>
  </r>
  <r>
    <x v="0"/>
    <x v="31"/>
    <d v="2018-02-06T00:00:00"/>
    <s v="SUCDEN"/>
    <s v="S"/>
    <x v="13"/>
    <n v="14"/>
    <n v="7099"/>
    <x v="11"/>
    <s v="LAWRENCE LU"/>
    <m/>
    <n v="6824.5"/>
    <n v="0"/>
    <n v="96075"/>
    <s v="LMCADP"/>
    <x v="1"/>
    <n v="25"/>
    <n v="-350"/>
    <n v="2484650"/>
    <d v="2018-03-09T00:00:00"/>
    <x v="11"/>
    <n v="0"/>
    <n v="5"/>
    <n v="0.1"/>
    <n v="248465"/>
    <n v="96075"/>
    <n v="96075"/>
    <n v="408435.61643835617"/>
    <m/>
    <m/>
    <m/>
    <x v="0"/>
    <x v="0"/>
    <n v="-350"/>
  </r>
  <r>
    <x v="0"/>
    <x v="32"/>
    <d v="2018-02-06T00:00:00"/>
    <s v="SUCDEN"/>
    <s v="S"/>
    <x v="14"/>
    <n v="50"/>
    <n v="3482.5"/>
    <x v="11"/>
    <s v="LAWRENCE LU"/>
    <m/>
    <n v="3228.7"/>
    <n v="-860.18"/>
    <n v="317250.00000000023"/>
    <s v="LMZSDP"/>
    <x v="2"/>
    <n v="25"/>
    <n v="-1250"/>
    <n v="4353125"/>
    <d v="2018-03-09T00:00:00"/>
    <x v="11"/>
    <n v="0"/>
    <n v="5"/>
    <n v="0.1"/>
    <n v="435312.5"/>
    <n v="317250.00000000023"/>
    <n v="317250.00000000023"/>
    <n v="715582.19178082189"/>
    <m/>
    <m/>
    <m/>
    <x v="0"/>
    <x v="0"/>
    <n v="-1250"/>
  </r>
  <r>
    <x v="0"/>
    <x v="33"/>
    <d v="2018-02-09T00:00:00"/>
    <s v="SUCDEN"/>
    <s v="B"/>
    <x v="15"/>
    <n v="1"/>
    <n v="6829"/>
    <x v="12"/>
    <s v="LAWRENCE LU"/>
    <m/>
    <n v="6824.83"/>
    <n v="0"/>
    <n v="-104.25000000000182"/>
    <s v="LMCADP"/>
    <x v="1"/>
    <n v="25"/>
    <n v="25"/>
    <n v="170725"/>
    <d v="2018-03-09T00:00:00"/>
    <x v="12"/>
    <n v="0"/>
    <n v="5"/>
    <n v="0.1"/>
    <n v="17072.5"/>
    <n v="-104.25000000000182"/>
    <n v="0"/>
    <n v="28532.123287671235"/>
    <m/>
    <m/>
    <m/>
    <x v="0"/>
    <x v="0"/>
    <n v="25"/>
  </r>
  <r>
    <x v="0"/>
    <x v="33"/>
    <d v="2018-02-09T00:00:00"/>
    <s v="SUCDEN"/>
    <s v="B"/>
    <x v="15"/>
    <n v="1"/>
    <n v="6830.5"/>
    <x v="12"/>
    <s v="LAWRENCE LU"/>
    <m/>
    <n v="6824.83"/>
    <n v="-56.96"/>
    <n v="-141.75000000000182"/>
    <s v="LMCADP"/>
    <x v="1"/>
    <n v="25"/>
    <n v="25"/>
    <n v="170762.5"/>
    <d v="2018-03-09T00:00:00"/>
    <x v="12"/>
    <n v="0"/>
    <n v="5"/>
    <n v="0.1"/>
    <n v="17076.25"/>
    <n v="-141.75000000000182"/>
    <n v="0"/>
    <n v="28538.390410958906"/>
    <m/>
    <m/>
    <m/>
    <x v="0"/>
    <x v="0"/>
    <n v="25"/>
  </r>
  <r>
    <x v="0"/>
    <x v="34"/>
    <d v="2018-02-22T00:00:00"/>
    <s v="SUCDEN"/>
    <s v="B"/>
    <x v="15"/>
    <n v="16"/>
    <n v="7072"/>
    <x v="12"/>
    <s v="LAWRENCE LU"/>
    <m/>
    <n v="6824.83"/>
    <n v="-470.8"/>
    <n v="-98868.000000000029"/>
    <s v="LMCADP"/>
    <x v="1"/>
    <n v="25"/>
    <n v="400"/>
    <n v="2828800"/>
    <d v="2018-03-09T00:00:00"/>
    <x v="12"/>
    <n v="0"/>
    <n v="5"/>
    <n v="0.1"/>
    <n v="282880"/>
    <n v="-98868.000000000029"/>
    <n v="0"/>
    <n v="472758.35616438359"/>
    <m/>
    <m/>
    <m/>
    <x v="0"/>
    <x v="0"/>
    <n v="400"/>
  </r>
  <r>
    <x v="0"/>
    <x v="35"/>
    <d v="2018-02-14T00:00:00"/>
    <s v="SUCDEN"/>
    <s v="B"/>
    <x v="16"/>
    <n v="21"/>
    <n v="6990"/>
    <x v="13"/>
    <s v="LAWRENCE LU"/>
    <m/>
    <n v="6826.5"/>
    <n v="-649"/>
    <n v="-85837.5"/>
    <s v="LMCADP"/>
    <x v="1"/>
    <n v="25"/>
    <n v="525"/>
    <n v="3669750"/>
    <d v="2018-03-09T00:00:00"/>
    <x v="13"/>
    <n v="0"/>
    <n v="5"/>
    <n v="0.1"/>
    <n v="366975"/>
    <n v="-85837.5"/>
    <n v="0"/>
    <n v="663571.23287671234"/>
    <m/>
    <m/>
    <m/>
    <x v="0"/>
    <x v="0"/>
    <n v="525"/>
  </r>
  <r>
    <x v="0"/>
    <x v="36"/>
    <d v="2018-02-13T00:00:00"/>
    <s v="SUCDEN"/>
    <s v="S"/>
    <x v="17"/>
    <n v="49"/>
    <n v="3438.75"/>
    <x v="13"/>
    <s v="LAWRENCE LU"/>
    <m/>
    <n v="3228.93"/>
    <n v="0"/>
    <n v="257029.50000000017"/>
    <s v="LMZSDP"/>
    <x v="2"/>
    <n v="25"/>
    <n v="-1225"/>
    <n v="4212468.75"/>
    <d v="2018-03-09T00:00:00"/>
    <x v="13"/>
    <n v="0"/>
    <n v="5"/>
    <n v="0.1"/>
    <n v="421246.875"/>
    <n v="257029.50000000017"/>
    <n v="257029.50000000017"/>
    <n v="761706.67808219185"/>
    <m/>
    <m/>
    <m/>
    <x v="0"/>
    <x v="0"/>
    <n v="-1225"/>
  </r>
  <r>
    <x v="0"/>
    <x v="37"/>
    <d v="2018-02-13T00:00:00"/>
    <s v="SUCDEN"/>
    <s v="B"/>
    <x v="17"/>
    <n v="49"/>
    <n v="3438.75"/>
    <x v="13"/>
    <s v="LAWRENCE LU"/>
    <m/>
    <n v="3228.93"/>
    <n v="0"/>
    <n v="-257029.50000000017"/>
    <s v="LMZSDP"/>
    <x v="2"/>
    <n v="25"/>
    <n v="1225"/>
    <n v="4212468.75"/>
    <d v="2018-03-09T00:00:00"/>
    <x v="13"/>
    <n v="0"/>
    <n v="5"/>
    <n v="0.1"/>
    <n v="421246.875"/>
    <n v="-257029.50000000017"/>
    <n v="0"/>
    <n v="761706.67808219185"/>
    <m/>
    <m/>
    <m/>
    <x v="0"/>
    <x v="0"/>
    <n v="1225"/>
  </r>
  <r>
    <x v="0"/>
    <x v="38"/>
    <d v="2018-02-14T00:00:00"/>
    <s v="SUCDEN"/>
    <s v="B"/>
    <x v="17"/>
    <n v="50"/>
    <n v="3467.7"/>
    <x v="13"/>
    <s v="LAWRENCE LU"/>
    <m/>
    <n v="3228.93"/>
    <n v="0"/>
    <n v="-298462.5"/>
    <s v="LMZSDP"/>
    <x v="2"/>
    <n v="25"/>
    <n v="1250"/>
    <n v="4334625"/>
    <d v="2018-03-09T00:00:00"/>
    <x v="13"/>
    <n v="0"/>
    <n v="5"/>
    <n v="0.1"/>
    <n v="433462.5"/>
    <n v="-298462.5"/>
    <n v="0"/>
    <n v="783795.20547945204"/>
    <m/>
    <m/>
    <m/>
    <x v="0"/>
    <x v="0"/>
    <n v="1250"/>
  </r>
  <r>
    <x v="0"/>
    <x v="39"/>
    <d v="2018-02-14T00:00:00"/>
    <s v="SUCDEN"/>
    <s v="S"/>
    <x v="17"/>
    <n v="50"/>
    <n v="3467.7"/>
    <x v="13"/>
    <s v="LAWRENCE LU"/>
    <m/>
    <n v="3228.93"/>
    <n v="0"/>
    <n v="298462.5"/>
    <s v="LMZSDP"/>
    <x v="2"/>
    <n v="25"/>
    <n v="-1250"/>
    <n v="4334625"/>
    <d v="2018-03-09T00:00:00"/>
    <x v="13"/>
    <n v="0"/>
    <n v="5"/>
    <n v="0.1"/>
    <n v="433462.5"/>
    <n v="298462.5"/>
    <n v="298462.5"/>
    <n v="783795.20547945204"/>
    <m/>
    <m/>
    <m/>
    <x v="0"/>
    <x v="0"/>
    <n v="-1250"/>
  </r>
  <r>
    <x v="0"/>
    <x v="39"/>
    <d v="2018-02-14T00:00:00"/>
    <s v="SUCDEN"/>
    <s v="S"/>
    <x v="17"/>
    <n v="14"/>
    <n v="3466.5"/>
    <x v="13"/>
    <s v="LAWRENCE LU"/>
    <m/>
    <n v="3228.93"/>
    <n v="0"/>
    <n v="83149.500000000058"/>
    <s v="LMZSDP"/>
    <x v="2"/>
    <n v="25"/>
    <n v="-350"/>
    <n v="1213275"/>
    <d v="2018-03-09T00:00:00"/>
    <x v="13"/>
    <n v="0"/>
    <n v="5"/>
    <n v="0.1"/>
    <n v="121327.5"/>
    <n v="83149.500000000058"/>
    <n v="83149.500000000058"/>
    <n v="219386.71232876714"/>
    <m/>
    <m/>
    <m/>
    <x v="0"/>
    <x v="0"/>
    <n v="-350"/>
  </r>
  <r>
    <x v="0"/>
    <x v="39"/>
    <d v="2018-02-14T00:00:00"/>
    <s v="SUCDEN"/>
    <s v="S"/>
    <x v="17"/>
    <n v="4"/>
    <n v="3467"/>
    <x v="13"/>
    <s v="LAWRENCE LU"/>
    <m/>
    <n v="3228.93"/>
    <n v="0"/>
    <n v="23807.000000000015"/>
    <s v="LMZSDP"/>
    <x v="2"/>
    <n v="25"/>
    <n v="-100"/>
    <n v="346700"/>
    <d v="2018-03-09T00:00:00"/>
    <x v="13"/>
    <n v="0"/>
    <n v="5"/>
    <n v="0.1"/>
    <n v="34670"/>
    <n v="23807.000000000015"/>
    <n v="23807.000000000015"/>
    <n v="62690.95890410959"/>
    <m/>
    <m/>
    <m/>
    <x v="0"/>
    <x v="0"/>
    <n v="-100"/>
  </r>
  <r>
    <x v="0"/>
    <x v="39"/>
    <d v="2018-02-14T00:00:00"/>
    <s v="SUCDEN"/>
    <s v="S"/>
    <x v="17"/>
    <n v="3"/>
    <n v="3467.5"/>
    <x v="13"/>
    <s v="LAWRENCE LU"/>
    <m/>
    <n v="3228.93"/>
    <n v="0"/>
    <n v="17892.750000000011"/>
    <s v="LMZSDP"/>
    <x v="2"/>
    <n v="25"/>
    <n v="-75"/>
    <n v="260062.5"/>
    <d v="2018-03-09T00:00:00"/>
    <x v="13"/>
    <n v="0"/>
    <n v="5"/>
    <n v="0.1"/>
    <n v="26006.25"/>
    <n v="17892.750000000011"/>
    <n v="17892.750000000011"/>
    <n v="47025"/>
    <m/>
    <m/>
    <m/>
    <x v="0"/>
    <x v="0"/>
    <n v="-75"/>
  </r>
  <r>
    <x v="0"/>
    <x v="39"/>
    <d v="2018-02-14T00:00:00"/>
    <s v="SUCDEN"/>
    <s v="S"/>
    <x v="17"/>
    <n v="3"/>
    <n v="3469"/>
    <x v="13"/>
    <s v="LAWRENCE LU"/>
    <m/>
    <n v="3228.93"/>
    <n v="0"/>
    <n v="18005.250000000011"/>
    <s v="LMZSDP"/>
    <x v="2"/>
    <n v="25"/>
    <n v="-75"/>
    <n v="260175"/>
    <d v="2018-03-09T00:00:00"/>
    <x v="13"/>
    <n v="0"/>
    <n v="5"/>
    <n v="0.1"/>
    <n v="26017.5"/>
    <n v="18005.250000000011"/>
    <n v="18005.250000000011"/>
    <n v="47045.342465753427"/>
    <m/>
    <m/>
    <m/>
    <x v="0"/>
    <x v="0"/>
    <n v="-75"/>
  </r>
  <r>
    <x v="0"/>
    <x v="39"/>
    <d v="2018-02-14T00:00:00"/>
    <s v="SUCDEN"/>
    <s v="S"/>
    <x v="17"/>
    <n v="1"/>
    <n v="3469.5"/>
    <x v="13"/>
    <s v="LAWRENCE LU"/>
    <m/>
    <n v="3228.93"/>
    <n v="0"/>
    <n v="6014.2500000000036"/>
    <s v="LMZSDP"/>
    <x v="2"/>
    <n v="25"/>
    <n v="-25"/>
    <n v="86737.5"/>
    <d v="2018-03-09T00:00:00"/>
    <x v="13"/>
    <n v="0"/>
    <n v="5"/>
    <n v="0.1"/>
    <n v="8673.75"/>
    <n v="6014.2500000000036"/>
    <n v="6014.2500000000036"/>
    <n v="15684.041095890412"/>
    <m/>
    <m/>
    <m/>
    <x v="0"/>
    <x v="0"/>
    <n v="-25"/>
  </r>
  <r>
    <x v="0"/>
    <x v="40"/>
    <d v="2018-02-14T00:00:00"/>
    <s v="SUCDEN"/>
    <s v="S"/>
    <x v="17"/>
    <n v="30"/>
    <n v="3490.5"/>
    <x v="13"/>
    <s v="LAWRENCE LU"/>
    <m/>
    <n v="3228.93"/>
    <n v="-900.6"/>
    <n v="196177.50000000012"/>
    <s v="LMZSDP"/>
    <x v="2"/>
    <n v="25"/>
    <n v="-750"/>
    <n v="2617875"/>
    <d v="2018-03-09T00:00:00"/>
    <x v="13"/>
    <n v="0"/>
    <n v="5"/>
    <n v="0.1"/>
    <n v="261787.5"/>
    <n v="196177.50000000012"/>
    <n v="196177.50000000012"/>
    <n v="473369.17808219179"/>
    <m/>
    <m/>
    <m/>
    <x v="0"/>
    <x v="0"/>
    <n v="-750"/>
  </r>
  <r>
    <x v="0"/>
    <x v="41"/>
    <d v="2018-03-07T00:00:00"/>
    <s v="SUCDEN"/>
    <s v="S"/>
    <x v="18"/>
    <n v="40"/>
    <n v="3274"/>
    <x v="14"/>
    <s v="LAWRENCE LU"/>
    <m/>
    <n v="3229"/>
    <n v="-655.56"/>
    <n v="45000"/>
    <s v="LMZSDP"/>
    <x v="2"/>
    <n v="25"/>
    <n v="-1000"/>
    <n v="3274000"/>
    <d v="2018-03-09T00:00:00"/>
    <x v="14"/>
    <n v="0"/>
    <n v="5"/>
    <n v="0.1"/>
    <n v="327400"/>
    <n v="45000"/>
    <n v="45000"/>
    <n v="609950.68493150687"/>
    <m/>
    <m/>
    <m/>
    <x v="0"/>
    <x v="0"/>
    <n v="-1000"/>
  </r>
  <r>
    <x v="0"/>
    <x v="42"/>
    <d v="2018-03-02T00:00:00"/>
    <s v="SUCDEN"/>
    <s v="B"/>
    <x v="19"/>
    <n v="20"/>
    <n v="6930"/>
    <x v="15"/>
    <s v="LAWRENCE LU"/>
    <m/>
    <n v="6830.67"/>
    <n v="0"/>
    <n v="-49664.999999999964"/>
    <s v="LMCADP"/>
    <x v="1"/>
    <n v="25"/>
    <n v="500"/>
    <n v="3465000"/>
    <d v="2018-03-09T00:00:00"/>
    <x v="15"/>
    <n v="0"/>
    <n v="5"/>
    <n v="0.1"/>
    <n v="346500"/>
    <n v="-49664.999999999964"/>
    <n v="0"/>
    <n v="797424.65753424657"/>
    <m/>
    <m/>
    <m/>
    <x v="0"/>
    <x v="0"/>
    <n v="500"/>
  </r>
  <r>
    <x v="0"/>
    <x v="43"/>
    <d v="2018-03-02T00:00:00"/>
    <s v="SUCDEN"/>
    <s v="S"/>
    <x v="19"/>
    <n v="20"/>
    <n v="6930"/>
    <x v="15"/>
    <s v="LAWRENCE LU"/>
    <m/>
    <n v="6830.67"/>
    <n v="0"/>
    <n v="49664.999999999964"/>
    <s v="LMCADP"/>
    <x v="1"/>
    <n v="25"/>
    <n v="-500"/>
    <n v="3465000"/>
    <d v="2018-03-09T00:00:00"/>
    <x v="15"/>
    <n v="0"/>
    <n v="5"/>
    <n v="0.1"/>
    <n v="346500"/>
    <n v="49664.999999999964"/>
    <n v="49664.999999999964"/>
    <n v="797424.65753424657"/>
    <m/>
    <m/>
    <m/>
    <x v="0"/>
    <x v="0"/>
    <n v="-500"/>
  </r>
  <r>
    <x v="0"/>
    <x v="44"/>
    <d v="2018-02-13T00:00:00"/>
    <s v="SUCDEN"/>
    <s v="S"/>
    <x v="20"/>
    <n v="49"/>
    <n v="3416.75"/>
    <x v="16"/>
    <s v="LAWRENCE LU"/>
    <m/>
    <n v="3221"/>
    <n v="-742.19"/>
    <n v="239793.75"/>
    <s v="LMZSDP"/>
    <x v="2"/>
    <n v="25"/>
    <n v="-1225"/>
    <n v="4185518.75"/>
    <d v="2018-03-09T00:00:00"/>
    <x v="16"/>
    <n v="0"/>
    <n v="5"/>
    <n v="0.1"/>
    <n v="418551.875"/>
    <n v="239793.75"/>
    <n v="239793.75"/>
    <n v="2224631.8835616438"/>
    <m/>
    <m/>
    <m/>
    <x v="0"/>
    <x v="0"/>
    <n v="-1225"/>
  </r>
  <r>
    <x v="0"/>
    <x v="45"/>
    <d v="2018-02-14T00:00:00"/>
    <s v="SUCDEN"/>
    <s v="S"/>
    <x v="20"/>
    <n v="17"/>
    <n v="3442.5"/>
    <x v="16"/>
    <s v="LAWRENCE LU"/>
    <m/>
    <n v="3221"/>
    <n v="0"/>
    <n v="94137.5"/>
    <s v="LMZSDP"/>
    <x v="2"/>
    <n v="25"/>
    <n v="-425"/>
    <n v="1463062.5"/>
    <d v="2018-03-09T00:00:00"/>
    <x v="16"/>
    <n v="0"/>
    <n v="5"/>
    <n v="0.1"/>
    <n v="146306.25"/>
    <n v="94137.5"/>
    <n v="94137.5"/>
    <n v="777627.73972602747"/>
    <m/>
    <m/>
    <m/>
    <x v="0"/>
    <x v="0"/>
    <n v="-425"/>
  </r>
  <r>
    <x v="0"/>
    <x v="45"/>
    <d v="2018-02-14T00:00:00"/>
    <s v="SUCDEN"/>
    <s v="S"/>
    <x v="20"/>
    <n v="11"/>
    <n v="3443"/>
    <x v="16"/>
    <s v="LAWRENCE LU"/>
    <m/>
    <n v="3221"/>
    <n v="0"/>
    <n v="61050"/>
    <s v="LMZSDP"/>
    <x v="2"/>
    <n v="25"/>
    <n v="-275"/>
    <n v="946825"/>
    <d v="2018-03-09T00:00:00"/>
    <x v="16"/>
    <n v="0"/>
    <n v="5"/>
    <n v="0.1"/>
    <n v="94682.5"/>
    <n v="61050"/>
    <n v="61050"/>
    <n v="503243.97260273976"/>
    <m/>
    <m/>
    <m/>
    <x v="0"/>
    <x v="0"/>
    <n v="-275"/>
  </r>
  <r>
    <x v="0"/>
    <x v="45"/>
    <d v="2018-02-14T00:00:00"/>
    <s v="SUCDEN"/>
    <s v="S"/>
    <x v="20"/>
    <n v="3"/>
    <n v="3443.5"/>
    <x v="16"/>
    <s v="LAWRENCE LU"/>
    <m/>
    <n v="3221"/>
    <n v="-762.7"/>
    <n v="16687.5"/>
    <s v="LMZSDP"/>
    <x v="2"/>
    <n v="25"/>
    <n v="-75"/>
    <n v="258262.5"/>
    <d v="2018-03-09T00:00:00"/>
    <x v="16"/>
    <n v="0"/>
    <n v="5"/>
    <n v="0.1"/>
    <n v="25826.25"/>
    <n v="16687.5"/>
    <n v="16687.5"/>
    <n v="137268.28767123289"/>
    <m/>
    <m/>
    <m/>
    <x v="0"/>
    <x v="0"/>
    <n v="-75"/>
  </r>
  <r>
    <x v="0"/>
    <x v="45"/>
    <d v="2018-02-14T00:00:00"/>
    <s v="SUCDEN"/>
    <s v="S"/>
    <x v="20"/>
    <n v="4"/>
    <n v="3444"/>
    <x v="16"/>
    <s v="LAWRENCE LU"/>
    <m/>
    <n v="3221"/>
    <n v="0"/>
    <n v="22300"/>
    <s v="LMZSDP"/>
    <x v="2"/>
    <n v="25"/>
    <n v="-100"/>
    <n v="344400"/>
    <d v="2018-03-09T00:00:00"/>
    <x v="16"/>
    <n v="0"/>
    <n v="5"/>
    <n v="0.1"/>
    <n v="34440"/>
    <n v="22300"/>
    <n v="22300"/>
    <n v="183050.9589041096"/>
    <m/>
    <m/>
    <m/>
    <x v="0"/>
    <x v="0"/>
    <n v="-100"/>
  </r>
  <r>
    <x v="0"/>
    <x v="45"/>
    <d v="2018-02-14T00:00:00"/>
    <s v="SUCDEN"/>
    <s v="S"/>
    <x v="20"/>
    <n v="15"/>
    <n v="3446.5"/>
    <x v="16"/>
    <s v="LAWRENCE LU"/>
    <m/>
    <n v="3221"/>
    <n v="0"/>
    <n v="84562.5"/>
    <s v="LMZSDP"/>
    <x v="2"/>
    <n v="25"/>
    <n v="-375"/>
    <n v="1292437.5"/>
    <d v="2018-03-09T00:00:00"/>
    <x v="16"/>
    <n v="0"/>
    <n v="5"/>
    <n v="0.1"/>
    <n v="129243.75"/>
    <n v="84562.5"/>
    <n v="84562.5"/>
    <n v="686939.38356164389"/>
    <m/>
    <m/>
    <m/>
    <x v="0"/>
    <x v="0"/>
    <n v="-375"/>
  </r>
  <r>
    <x v="0"/>
    <x v="46"/>
    <d v="2018-01-09T00:00:00"/>
    <s v="KOCH"/>
    <s v="B"/>
    <x v="2"/>
    <n v="80"/>
    <n v="3375.25"/>
    <x v="1"/>
    <s v="LAWRENCE LU"/>
    <m/>
    <n v="3228"/>
    <n v="0"/>
    <n v="-294500"/>
    <s v="LMZSDP"/>
    <x v="2"/>
    <n v="25"/>
    <n v="2000"/>
    <n v="6750500"/>
    <d v="2018-03-09T00:00:00"/>
    <x v="1"/>
    <n v="0"/>
    <n v="5"/>
    <n v="0.1"/>
    <n v="675050"/>
    <n v="-294500"/>
    <n v="0"/>
    <n v="221934.24657534243"/>
    <m/>
    <m/>
    <m/>
    <x v="0"/>
    <x v="0"/>
    <n v="2000"/>
  </r>
  <r>
    <x v="0"/>
    <x v="47"/>
    <d v="2018-01-05T00:00:00"/>
    <s v="KOCH"/>
    <s v="S"/>
    <x v="21"/>
    <n v="20"/>
    <n v="3367.75"/>
    <x v="17"/>
    <s v="LAWRENCE LU"/>
    <m/>
    <n v="3228"/>
    <n v="0"/>
    <n v="69875"/>
    <s v="LMZSDP"/>
    <x v="2"/>
    <n v="25"/>
    <n v="-500"/>
    <n v="1683875"/>
    <d v="2018-03-09T00:00:00"/>
    <x v="17"/>
    <n v="0"/>
    <n v="5"/>
    <n v="0.1"/>
    <n v="168387.5"/>
    <n v="69875"/>
    <n v="69875"/>
    <n v="124560.61643835617"/>
    <m/>
    <m/>
    <m/>
    <x v="0"/>
    <x v="0"/>
    <n v="-500"/>
  </r>
  <r>
    <x v="0"/>
    <x v="48"/>
    <d v="2018-01-15T00:00:00"/>
    <s v="KOCH"/>
    <s v="S"/>
    <x v="22"/>
    <n v="10"/>
    <n v="2237.25"/>
    <x v="18"/>
    <s v="LAWRENCE LU"/>
    <m/>
    <n v="2094.48"/>
    <n v="0"/>
    <n v="35692.499999999993"/>
    <s v="LMAHDP"/>
    <x v="3"/>
    <n v="25"/>
    <n v="-250"/>
    <n v="559312.5"/>
    <d v="2018-03-09T00:00:00"/>
    <x v="18"/>
    <n v="0"/>
    <n v="5"/>
    <n v="0.1"/>
    <n v="55931.25"/>
    <n v="35692.499999999993"/>
    <n v="35692.499999999993"/>
    <n v="47503.253424657531"/>
    <m/>
    <m/>
    <m/>
    <x v="0"/>
    <x v="0"/>
    <n v="-250"/>
  </r>
  <r>
    <x v="0"/>
    <x v="49"/>
    <d v="2018-02-12T00:00:00"/>
    <s v="KOCH"/>
    <s v="S"/>
    <x v="8"/>
    <n v="40"/>
    <n v="3410"/>
    <x v="6"/>
    <s v="LAWRENCE LU"/>
    <m/>
    <n v="3228"/>
    <n v="0"/>
    <n v="182000"/>
    <s v="LMZSDP"/>
    <x v="2"/>
    <n v="25"/>
    <n v="-1000"/>
    <n v="3410000"/>
    <d v="2018-03-09T00:00:00"/>
    <x v="6"/>
    <n v="0"/>
    <n v="5"/>
    <n v="0.1"/>
    <n v="341000"/>
    <n v="182000"/>
    <n v="182000"/>
    <n v="373698.63013698626"/>
    <m/>
    <m/>
    <m/>
    <x v="0"/>
    <x v="0"/>
    <n v="-1000"/>
  </r>
  <r>
    <x v="0"/>
    <x v="50"/>
    <d v="2018-02-12T00:00:00"/>
    <s v="KOCH"/>
    <s v="S"/>
    <x v="8"/>
    <n v="40"/>
    <n v="3408.25"/>
    <x v="6"/>
    <s v="LAWRENCE LU"/>
    <m/>
    <n v="3228"/>
    <n v="0"/>
    <n v="180250"/>
    <s v="LMZSDP"/>
    <x v="2"/>
    <n v="25"/>
    <n v="-1000"/>
    <n v="3408250"/>
    <d v="2018-03-09T00:00:00"/>
    <x v="6"/>
    <n v="0"/>
    <n v="5"/>
    <n v="0.1"/>
    <n v="340825"/>
    <n v="180250"/>
    <n v="180250"/>
    <n v="373506.84931506845"/>
    <m/>
    <m/>
    <m/>
    <x v="0"/>
    <x v="0"/>
    <n v="-1000"/>
  </r>
  <r>
    <x v="0"/>
    <x v="51"/>
    <d v="2018-02-12T00:00:00"/>
    <s v="KOCH"/>
    <s v="B"/>
    <x v="23"/>
    <n v="20"/>
    <n v="3408.25"/>
    <x v="19"/>
    <s v="LAWRENCE LU"/>
    <m/>
    <n v="3228.81"/>
    <n v="0"/>
    <n v="-89720.000000000029"/>
    <s v="LMZSDP"/>
    <x v="2"/>
    <n v="25"/>
    <n v="500"/>
    <n v="1704125"/>
    <d v="2018-03-09T00:00:00"/>
    <x v="19"/>
    <n v="0"/>
    <n v="5"/>
    <n v="0.1"/>
    <n v="170412.5"/>
    <n v="-89720.000000000029"/>
    <n v="0"/>
    <n v="294136.64383561647"/>
    <m/>
    <m/>
    <m/>
    <x v="0"/>
    <x v="0"/>
    <n v="500"/>
  </r>
  <r>
    <x v="0"/>
    <x v="52"/>
    <d v="2018-02-14T00:00:00"/>
    <s v="KOCH"/>
    <s v="B"/>
    <x v="17"/>
    <n v="90"/>
    <n v="3464"/>
    <x v="13"/>
    <s v="LAWRENCE LU"/>
    <m/>
    <n v="3228.93"/>
    <n v="0"/>
    <n v="-528907.50000000035"/>
    <s v="LMZSDP"/>
    <x v="2"/>
    <n v="25"/>
    <n v="2250"/>
    <n v="7794000"/>
    <d v="2018-03-09T00:00:00"/>
    <x v="13"/>
    <n v="0"/>
    <n v="5"/>
    <n v="0.1"/>
    <n v="779400"/>
    <n v="-528907.50000000035"/>
    <n v="0"/>
    <n v="1409326.0273972603"/>
    <m/>
    <m/>
    <m/>
    <x v="0"/>
    <x v="0"/>
    <n v="2250"/>
  </r>
  <r>
    <x v="0"/>
    <x v="53"/>
    <d v="2018-02-14T00:00:00"/>
    <s v="KOCH"/>
    <s v="S"/>
    <x v="20"/>
    <n v="90"/>
    <n v="3439.75"/>
    <x v="16"/>
    <s v="LAWRENCE LU"/>
    <m/>
    <n v="3221"/>
    <n v="0"/>
    <n v="492187.5"/>
    <s v="LMZSDP"/>
    <x v="2"/>
    <n v="25"/>
    <n v="-2250"/>
    <n v="7739437.5"/>
    <d v="2018-03-09T00:00:00"/>
    <x v="16"/>
    <n v="0"/>
    <n v="5"/>
    <n v="0.1"/>
    <n v="773943.75"/>
    <n v="492187.5"/>
    <n v="492187.5"/>
    <n v="4113564.0410958906"/>
    <m/>
    <m/>
    <m/>
    <x v="0"/>
    <x v="0"/>
    <n v="-2250"/>
  </r>
  <r>
    <x v="1"/>
    <x v="54"/>
    <d v="2018-02-26T00:00:00"/>
    <s v="EDFMAN"/>
    <s v="B"/>
    <x v="24"/>
    <n v="64"/>
    <n v="16.706"/>
    <x v="20"/>
    <s v="LAWRENCE LU"/>
    <m/>
    <n v="16.5"/>
    <n v="-352"/>
    <n v="-65919.99999999984"/>
    <s v="SIK8"/>
    <x v="4"/>
    <n v="5000"/>
    <n v="320000"/>
    <n v="5345920"/>
    <d v="2018-03-09T00:00:00"/>
    <x v="20"/>
    <n v="0"/>
    <n v="4"/>
    <n v="7.0000000000000007E-2"/>
    <n v="374214.40000000002"/>
    <n v="-65919.99999999984"/>
    <n v="0"/>
    <n v="1186354.8493150685"/>
    <m/>
    <m/>
    <m/>
    <x v="0"/>
    <x v="0"/>
    <n v="320000"/>
  </r>
  <r>
    <x v="1"/>
    <x v="55"/>
    <d v="2018-02-27T00:00:00"/>
    <s v="EDFMAN"/>
    <s v="B"/>
    <x v="24"/>
    <n v="30"/>
    <n v="16.7"/>
    <x v="20"/>
    <s v="LAWRENCE LU"/>
    <m/>
    <n v="16.5"/>
    <n v="-165"/>
    <n v="-29999.999999999894"/>
    <s v="SIK8"/>
    <x v="4"/>
    <n v="5000"/>
    <n v="150000"/>
    <n v="2505000"/>
    <d v="2018-03-09T00:00:00"/>
    <x v="20"/>
    <n v="0"/>
    <n v="4"/>
    <n v="7.0000000000000007E-2"/>
    <n v="175350.00000000003"/>
    <n v="-29999.999999999894"/>
    <n v="0"/>
    <n v="555904.10958904109"/>
    <m/>
    <m/>
    <m/>
    <x v="0"/>
    <x v="0"/>
    <n v="150000"/>
  </r>
  <r>
    <x v="1"/>
    <x v="56"/>
    <d v="2018-01-26T00:00:00"/>
    <s v="EDFMAN"/>
    <s v="S"/>
    <x v="25"/>
    <n v="40"/>
    <n v="0.63"/>
    <x v="21"/>
    <s v="LAWRENCE LU"/>
    <m/>
    <n v="2.09"/>
    <m/>
    <n v="-58400"/>
    <s v="COK8P"/>
    <x v="5"/>
    <n v="1000"/>
    <n v="-40000"/>
    <n v="25200"/>
    <d v="2018-03-09T00:00:00"/>
    <x v="21"/>
    <n v="0"/>
    <n v="5"/>
    <n v="0.1"/>
    <n v="2520"/>
    <n v="-58400"/>
    <n v="0"/>
    <n v="1173.6986301369864"/>
    <m/>
    <m/>
    <m/>
    <x v="0"/>
    <x v="0"/>
    <n v="-40000"/>
  </r>
  <r>
    <x v="1"/>
    <x v="56"/>
    <d v="2018-01-26T00:00:00"/>
    <s v="EDFMAN"/>
    <s v="S"/>
    <x v="25"/>
    <n v="30"/>
    <n v="0.64"/>
    <x v="21"/>
    <s v="LAWRENCE LU"/>
    <m/>
    <n v="2.09"/>
    <n v="-385"/>
    <n v="-43499.999999999993"/>
    <s v="COK8P"/>
    <x v="5"/>
    <n v="1000"/>
    <n v="-30000"/>
    <n v="19200"/>
    <d v="2018-03-09T00:00:00"/>
    <x v="21"/>
    <n v="0"/>
    <n v="5"/>
    <n v="0.1"/>
    <n v="1920"/>
    <n v="-43499.999999999993"/>
    <n v="0"/>
    <n v="894.2465753424658"/>
    <m/>
    <m/>
    <m/>
    <x v="0"/>
    <x v="0"/>
    <n v="-30000"/>
  </r>
  <r>
    <x v="1"/>
    <x v="57"/>
    <d v="2018-03-01T00:00:00"/>
    <s v="EDFMAN"/>
    <s v="B"/>
    <x v="26"/>
    <n v="100"/>
    <n v="401.25"/>
    <x v="22"/>
    <s v="LAWRENCE LU"/>
    <m/>
    <n v="410.25"/>
    <n v="0"/>
    <n v="450"/>
    <s v="C"/>
    <x v="6"/>
    <n v="5000"/>
    <n v="500000"/>
    <n v="200625000"/>
    <d v="2018-03-09T00:00:00"/>
    <x v="22"/>
    <n v="0"/>
    <n v="5"/>
    <n v="0.1"/>
    <n v="20062500"/>
    <n v="450"/>
    <n v="450"/>
    <n v="153904109.58904108"/>
    <m/>
    <m/>
    <m/>
    <x v="0"/>
    <x v="0"/>
    <n v="500000"/>
  </r>
  <r>
    <x v="1"/>
    <x v="58"/>
    <d v="2018-02-28T00:00:00"/>
    <s v="EDFMAN"/>
    <s v="B"/>
    <x v="27"/>
    <n v="1"/>
    <n v="123.15"/>
    <x v="23"/>
    <s v="LAWRENCE LU"/>
    <m/>
    <n v="122.6"/>
    <m/>
    <n v="-206.25000000000426"/>
    <s v="FCCN8"/>
    <x v="7"/>
    <n v="37500"/>
    <n v="37500"/>
    <n v="4618125"/>
    <d v="2018-03-09T00:00:00"/>
    <x v="23"/>
    <n v="0"/>
    <n v="5"/>
    <n v="0.1"/>
    <n v="461812.5"/>
    <n v="-206.25000000000426"/>
    <n v="0"/>
    <n v="1303196.9178082191"/>
    <m/>
    <m/>
    <m/>
    <x v="0"/>
    <x v="0"/>
    <n v="37500"/>
  </r>
  <r>
    <x v="1"/>
    <x v="59"/>
    <d v="2018-03-05T00:00:00"/>
    <s v="EDFMAN"/>
    <s v="B"/>
    <x v="27"/>
    <n v="1"/>
    <n v="123.1"/>
    <x v="23"/>
    <s v="LAWRENCE LU"/>
    <m/>
    <n v="122.6"/>
    <m/>
    <n v="-187.5"/>
    <s v="FCCN8"/>
    <x v="7"/>
    <n v="37500"/>
    <n v="37500"/>
    <n v="4616250"/>
    <d v="2018-03-09T00:00:00"/>
    <x v="23"/>
    <n v="0"/>
    <n v="5"/>
    <n v="0.1"/>
    <n v="461625"/>
    <n v="-187.5"/>
    <n v="0"/>
    <n v="1302667.8082191781"/>
    <m/>
    <m/>
    <m/>
    <x v="0"/>
    <x v="0"/>
    <n v="37500"/>
  </r>
  <r>
    <x v="1"/>
    <x v="60"/>
    <d v="2018-03-05T00:00:00"/>
    <s v="EDFMAN"/>
    <s v="B"/>
    <x v="28"/>
    <n v="1"/>
    <n v="13.73"/>
    <x v="24"/>
    <s v="LAWRENCE LU"/>
    <m/>
    <n v="13.1"/>
    <m/>
    <n v="-705.60000000000082"/>
    <s v="FSBN8"/>
    <x v="8"/>
    <n v="112000"/>
    <n v="112000"/>
    <n v="1537760"/>
    <d v="2018-03-09T00:00:00"/>
    <x v="24"/>
    <n v="0"/>
    <n v="5"/>
    <n v="0.1"/>
    <n v="153776"/>
    <n v="-705.60000000000082"/>
    <n v="0"/>
    <n v="471860.60273972608"/>
    <m/>
    <m/>
    <m/>
    <x v="0"/>
    <x v="0"/>
    <n v="112000"/>
  </r>
  <r>
    <x v="1"/>
    <x v="61"/>
    <d v="2018-03-06T00:00:00"/>
    <s v="EDFMAN"/>
    <s v="B"/>
    <x v="29"/>
    <n v="5"/>
    <n v="1339"/>
    <x v="25"/>
    <s v="LAWRENCE LU"/>
    <m/>
    <n v="1327.6"/>
    <n v="-27.5"/>
    <n v="-5700.0000000000455"/>
    <s v="GCM8"/>
    <x v="9"/>
    <n v="100"/>
    <n v="500"/>
    <n v="669500"/>
    <d v="2018-03-09T00:00:00"/>
    <x v="25"/>
    <n v="0"/>
    <n v="2"/>
    <n v="0.01"/>
    <n v="6695"/>
    <n v="-5700.0000000000455"/>
    <n v="0"/>
    <n v="201767.12328767122"/>
    <m/>
    <m/>
    <m/>
    <x v="0"/>
    <x v="0"/>
    <n v="500"/>
  </r>
  <r>
    <x v="1"/>
    <x v="62"/>
    <d v="2018-02-28T00:00:00"/>
    <s v="EDFMAN"/>
    <s v="B"/>
    <x v="30"/>
    <n v="1"/>
    <n v="13.38"/>
    <x v="24"/>
    <s v="LAWRENCE LU"/>
    <m/>
    <n v="13.1"/>
    <m/>
    <n v="-313.60000000000127"/>
    <s v="SBN8"/>
    <x v="10"/>
    <n v="5000"/>
    <n v="5000"/>
    <n v="66900"/>
    <d v="2018-03-09T00:00:00"/>
    <x v="24"/>
    <n v="0"/>
    <n v="5"/>
    <n v="0.1"/>
    <n v="6690"/>
    <n v="-313.60000000000127"/>
    <n v="0"/>
    <n v="20528.219178082192"/>
    <m/>
    <m/>
    <m/>
    <x v="0"/>
    <x v="0"/>
    <n v="5000"/>
  </r>
  <r>
    <x v="1"/>
    <x v="63"/>
    <d v="2018-02-28T00:00:00"/>
    <s v="EDFMAN"/>
    <s v="B"/>
    <x v="31"/>
    <n v="1"/>
    <n v="2.976"/>
    <x v="26"/>
    <s v="LAWRENCE LU"/>
    <m/>
    <n v="3.044"/>
    <n v="-5.5"/>
    <n v="680.00000000000057"/>
    <s v="NGZ18"/>
    <x v="11"/>
    <n v="10000"/>
    <n v="10000"/>
    <n v="29760"/>
    <d v="2018-03-09T00:00:00"/>
    <x v="26"/>
    <n v="0"/>
    <n v="5"/>
    <n v="0.1"/>
    <n v="2976"/>
    <n v="680.00000000000057"/>
    <n v="680.00000000000057"/>
    <n v="21361.972602739726"/>
    <m/>
    <m/>
    <m/>
    <x v="0"/>
    <x v="0"/>
    <n v="10000"/>
  </r>
  <r>
    <x v="0"/>
    <x v="64"/>
    <d v="2018-01-24T00:00:00"/>
    <s v="EDFMAN"/>
    <s v="B"/>
    <x v="32"/>
    <n v="2"/>
    <n v="6937.4"/>
    <x v="27"/>
    <s v="LAWRENCE LU"/>
    <m/>
    <n v="6800.25"/>
    <n v="-54.18"/>
    <n v="-6857.4999999999818"/>
    <s v="LMCADP"/>
    <x v="1"/>
    <n v="25"/>
    <n v="50"/>
    <n v="346870"/>
    <d v="2018-03-09T00:00:00"/>
    <x v="27"/>
    <n v="0"/>
    <n v="5"/>
    <n v="0.1"/>
    <n v="34687"/>
    <n v="-6857.4999999999818"/>
    <n v="0"/>
    <n v="3801.3150684931506"/>
    <m/>
    <m/>
    <m/>
    <x v="0"/>
    <x v="0"/>
    <n v="50"/>
  </r>
  <r>
    <x v="0"/>
    <x v="65"/>
    <d v="2017-12-13T00:00:00"/>
    <s v="EDFMAN"/>
    <s v="S"/>
    <x v="33"/>
    <n v="20"/>
    <n v="3163.5"/>
    <x v="27"/>
    <s v="LAWRENCE LU"/>
    <m/>
    <n v="3226.67"/>
    <n v="0"/>
    <n v="-31585.000000000036"/>
    <s v="LMZSDP"/>
    <x v="2"/>
    <n v="25"/>
    <n v="-500"/>
    <n v="1581750"/>
    <d v="2018-03-09T00:00:00"/>
    <x v="27"/>
    <n v="0"/>
    <n v="5"/>
    <n v="0.1"/>
    <n v="158175"/>
    <n v="-31585.000000000036"/>
    <n v="0"/>
    <n v="17334.246575342466"/>
    <m/>
    <m/>
    <m/>
    <x v="0"/>
    <x v="0"/>
    <n v="-500"/>
  </r>
  <r>
    <x v="0"/>
    <x v="66"/>
    <d v="2017-12-14T00:00:00"/>
    <s v="EDFMAN"/>
    <s v="B"/>
    <x v="34"/>
    <n v="8"/>
    <n v="6712"/>
    <x v="28"/>
    <s v="LAWRENCE LU"/>
    <m/>
    <n v="6800.75"/>
    <n v="0"/>
    <n v="17750"/>
    <s v="LMCADP"/>
    <x v="1"/>
    <n v="25"/>
    <n v="200"/>
    <n v="1342400"/>
    <d v="2018-03-09T00:00:00"/>
    <x v="28"/>
    <n v="0"/>
    <n v="5"/>
    <n v="0.1"/>
    <n v="134240"/>
    <n v="17750"/>
    <n v="17750"/>
    <n v="18389.04109589041"/>
    <m/>
    <m/>
    <m/>
    <x v="0"/>
    <x v="0"/>
    <n v="200"/>
  </r>
  <r>
    <x v="0"/>
    <x v="67"/>
    <d v="2017-12-14T00:00:00"/>
    <s v="EDFMAN"/>
    <s v="S"/>
    <x v="34"/>
    <n v="8"/>
    <n v="6712"/>
    <x v="28"/>
    <s v="LAWRENCE LU"/>
    <m/>
    <n v="6800.75"/>
    <n v="0"/>
    <n v="-17750"/>
    <s v="LMCADP"/>
    <x v="1"/>
    <n v="25"/>
    <n v="-200"/>
    <n v="1342400"/>
    <d v="2018-03-09T00:00:00"/>
    <x v="28"/>
    <n v="0"/>
    <n v="5"/>
    <n v="0.1"/>
    <n v="134240"/>
    <n v="-17750"/>
    <n v="0"/>
    <n v="18389.04109589041"/>
    <m/>
    <m/>
    <m/>
    <x v="0"/>
    <x v="0"/>
    <n v="-200"/>
  </r>
  <r>
    <x v="0"/>
    <x v="68"/>
    <d v="2017-12-20T00:00:00"/>
    <s v="EDFMAN"/>
    <s v="S"/>
    <x v="35"/>
    <n v="4"/>
    <n v="11800"/>
    <x v="29"/>
    <s v="LAWRENCE LU"/>
    <m/>
    <n v="13219.33"/>
    <n v="-44.24"/>
    <n v="-34063.919999999998"/>
    <s v="LMNIDP"/>
    <x v="0"/>
    <n v="6"/>
    <n v="-24"/>
    <n v="283200"/>
    <d v="2018-03-09T00:00:00"/>
    <x v="29"/>
    <n v="0"/>
    <n v="5"/>
    <n v="0.1"/>
    <n v="28320"/>
    <n v="-34063.919999999998"/>
    <n v="0"/>
    <n v="8534.7945205479464"/>
    <m/>
    <m/>
    <m/>
    <x v="0"/>
    <x v="0"/>
    <n v="-24"/>
  </r>
  <r>
    <x v="0"/>
    <x v="69"/>
    <d v="2017-12-21T00:00:00"/>
    <s v="EDFMAN"/>
    <s v="B"/>
    <x v="1"/>
    <n v="41"/>
    <n v="7031.71"/>
    <x v="1"/>
    <s v="LAWRENCE LU"/>
    <m/>
    <n v="6801.75"/>
    <n v="0"/>
    <n v="-235709"/>
    <s v="LMCADP"/>
    <x v="1"/>
    <n v="25"/>
    <n v="1025"/>
    <n v="7207502.75"/>
    <d v="2018-03-09T00:00:00"/>
    <x v="1"/>
    <n v="0"/>
    <n v="5"/>
    <n v="0.1"/>
    <n v="720750.27500000002"/>
    <n v="-235709"/>
    <n v="0"/>
    <n v="236958.99452054792"/>
    <m/>
    <m/>
    <m/>
    <x v="0"/>
    <x v="0"/>
    <n v="1025"/>
  </r>
  <r>
    <x v="0"/>
    <x v="70"/>
    <d v="2017-12-21T00:00:00"/>
    <s v="EDFMAN"/>
    <s v="S"/>
    <x v="1"/>
    <n v="41"/>
    <n v="7031.71"/>
    <x v="1"/>
    <s v="LAWRENCE LU"/>
    <m/>
    <n v="6801.75"/>
    <n v="0"/>
    <n v="235709"/>
    <s v="LMCADP"/>
    <x v="1"/>
    <n v="25"/>
    <n v="-1025"/>
    <n v="7207502.75"/>
    <d v="2018-03-09T00:00:00"/>
    <x v="1"/>
    <n v="0"/>
    <n v="5"/>
    <n v="0.1"/>
    <n v="720750.27500000002"/>
    <n v="235709"/>
    <n v="235709"/>
    <n v="236958.99452054792"/>
    <m/>
    <m/>
    <m/>
    <x v="0"/>
    <x v="0"/>
    <n v="-1025"/>
  </r>
  <r>
    <x v="0"/>
    <x v="71"/>
    <d v="2018-01-18T00:00:00"/>
    <s v="EDFMAN"/>
    <s v="S"/>
    <x v="1"/>
    <n v="19"/>
    <n v="7077.25"/>
    <x v="1"/>
    <s v="LAWRENCE LU"/>
    <m/>
    <n v="6801.75"/>
    <n v="-525.1"/>
    <n v="130862.5"/>
    <s v="LMCADP"/>
    <x v="1"/>
    <n v="25"/>
    <n v="-475"/>
    <n v="3361693.75"/>
    <d v="2018-03-09T00:00:00"/>
    <x v="1"/>
    <n v="0"/>
    <n v="5"/>
    <n v="0.1"/>
    <n v="336169.375"/>
    <n v="130862.5"/>
    <n v="130862.5"/>
    <n v="110521.43835616438"/>
    <m/>
    <m/>
    <m/>
    <x v="0"/>
    <x v="0"/>
    <n v="-475"/>
  </r>
  <r>
    <x v="0"/>
    <x v="72"/>
    <d v="2018-01-29T00:00:00"/>
    <s v="EDFMAN"/>
    <s v="S"/>
    <x v="1"/>
    <n v="20"/>
    <n v="7124"/>
    <x v="1"/>
    <s v="LAWRENCE LU"/>
    <m/>
    <n v="6801.75"/>
    <n v="-556.38"/>
    <n v="161125"/>
    <s v="LMCADP"/>
    <x v="1"/>
    <n v="25"/>
    <n v="-500"/>
    <n v="3562000"/>
    <d v="2018-03-09T00:00:00"/>
    <x v="1"/>
    <n v="0"/>
    <n v="5"/>
    <n v="0.1"/>
    <n v="356200"/>
    <n v="161125"/>
    <n v="161125"/>
    <n v="117106.84931506848"/>
    <m/>
    <m/>
    <m/>
    <x v="0"/>
    <x v="0"/>
    <n v="-500"/>
  </r>
  <r>
    <x v="0"/>
    <x v="73"/>
    <d v="2018-01-29T00:00:00"/>
    <s v="EDFMAN"/>
    <s v="S"/>
    <x v="1"/>
    <n v="20"/>
    <n v="7090.25"/>
    <x v="1"/>
    <s v="LAWRENCE LU"/>
    <m/>
    <n v="6801.75"/>
    <n v="-553.75"/>
    <n v="144250"/>
    <s v="LMCADP"/>
    <x v="1"/>
    <n v="25"/>
    <n v="-500"/>
    <n v="3545125"/>
    <d v="2018-03-09T00:00:00"/>
    <x v="1"/>
    <n v="0"/>
    <n v="5"/>
    <n v="0.1"/>
    <n v="354512.5"/>
    <n v="144250"/>
    <n v="144250"/>
    <n v="116552.05479452053"/>
    <m/>
    <m/>
    <m/>
    <x v="0"/>
    <x v="0"/>
    <n v="-500"/>
  </r>
  <r>
    <x v="0"/>
    <x v="74"/>
    <d v="2018-01-30T00:00:00"/>
    <s v="EDFMAN"/>
    <s v="B"/>
    <x v="1"/>
    <n v="40"/>
    <n v="7078.51"/>
    <x v="1"/>
    <s v="LAWRENCE LU"/>
    <m/>
    <n v="6801.75"/>
    <n v="-1105.6600000000001"/>
    <n v="-276760.00000000023"/>
    <s v="LMCADP"/>
    <x v="1"/>
    <n v="25"/>
    <n v="1000"/>
    <n v="7078510"/>
    <d v="2018-03-09T00:00:00"/>
    <x v="1"/>
    <n v="0"/>
    <n v="5"/>
    <n v="0.1"/>
    <n v="707851"/>
    <n v="-276760.00000000023"/>
    <n v="0"/>
    <n v="232718.13698630134"/>
    <m/>
    <m/>
    <m/>
    <x v="0"/>
    <x v="0"/>
    <n v="1000"/>
  </r>
  <r>
    <x v="0"/>
    <x v="75"/>
    <d v="2018-02-07T00:00:00"/>
    <s v="EDFMAN"/>
    <s v="S"/>
    <x v="1"/>
    <n v="1"/>
    <n v="7057"/>
    <x v="1"/>
    <s v="LAWRENCE LU"/>
    <m/>
    <n v="6801.75"/>
    <n v="-27.56"/>
    <n v="6381.25"/>
    <s v="LMCADP"/>
    <x v="1"/>
    <n v="25"/>
    <n v="-25"/>
    <n v="176425"/>
    <d v="2018-03-09T00:00:00"/>
    <x v="1"/>
    <n v="0"/>
    <n v="5"/>
    <n v="0.1"/>
    <n v="17642.5"/>
    <n v="6381.25"/>
    <n v="6381.25"/>
    <n v="5800.2739726027394"/>
    <m/>
    <m/>
    <m/>
    <x v="0"/>
    <x v="0"/>
    <n v="-25"/>
  </r>
  <r>
    <x v="0"/>
    <x v="76"/>
    <d v="2018-02-13T00:00:00"/>
    <s v="EDFMAN"/>
    <s v="B"/>
    <x v="1"/>
    <n v="20"/>
    <n v="6875.75"/>
    <x v="1"/>
    <s v="LAWRENCE LU"/>
    <m/>
    <n v="6801.75"/>
    <n v="-537"/>
    <n v="-37000"/>
    <s v="LMCADP"/>
    <x v="1"/>
    <n v="25"/>
    <n v="500"/>
    <n v="3437875"/>
    <d v="2018-03-09T00:00:00"/>
    <x v="1"/>
    <n v="0"/>
    <n v="5"/>
    <n v="0.1"/>
    <n v="343787.5"/>
    <n v="-37000"/>
    <n v="0"/>
    <n v="113026.02739726026"/>
    <m/>
    <m/>
    <m/>
    <x v="0"/>
    <x v="0"/>
    <n v="500"/>
  </r>
  <r>
    <x v="0"/>
    <x v="77"/>
    <d v="2018-02-27T00:00:00"/>
    <s v="EDFMAN"/>
    <s v="B"/>
    <x v="1"/>
    <n v="36"/>
    <n v="7096.24"/>
    <x v="1"/>
    <s v="LAWRENCE LU"/>
    <m/>
    <n v="6801.75"/>
    <n v="-997.59"/>
    <n v="-265040.99999999983"/>
    <s v="LMCADP"/>
    <x v="1"/>
    <n v="25"/>
    <n v="900"/>
    <n v="6386616"/>
    <d v="2018-03-09T00:00:00"/>
    <x v="1"/>
    <n v="0"/>
    <n v="5"/>
    <n v="0.1"/>
    <n v="638661.60000000009"/>
    <n v="-265040.99999999983"/>
    <n v="0"/>
    <n v="209970.93698630136"/>
    <m/>
    <m/>
    <m/>
    <x v="0"/>
    <x v="0"/>
    <n v="900"/>
  </r>
  <r>
    <x v="0"/>
    <x v="78"/>
    <d v="2018-03-05T00:00:00"/>
    <s v="EDFMAN"/>
    <s v="B"/>
    <x v="1"/>
    <n v="69"/>
    <n v="6897.09"/>
    <x v="1"/>
    <s v="LAWRENCE LU"/>
    <m/>
    <n v="6801.75"/>
    <n v="0"/>
    <n v="-164461.50000000026"/>
    <s v="LMCADP"/>
    <x v="1"/>
    <n v="25"/>
    <n v="1725"/>
    <n v="11897480.25"/>
    <d v="2018-03-09T00:00:00"/>
    <x v="1"/>
    <n v="0"/>
    <n v="5"/>
    <n v="0.1"/>
    <n v="1189748.0250000001"/>
    <n v="-164461.50000000026"/>
    <n v="0"/>
    <n v="391150.03561643831"/>
    <m/>
    <m/>
    <m/>
    <x v="0"/>
    <x v="0"/>
    <n v="1725"/>
  </r>
  <r>
    <x v="0"/>
    <x v="79"/>
    <d v="2017-08-04T00:00:00"/>
    <s v="EDFMAN"/>
    <s v="B"/>
    <x v="36"/>
    <n v="42"/>
    <n v="10425"/>
    <x v="1"/>
    <s v="LAWRENCE LU"/>
    <m/>
    <n v="13220"/>
    <n v="-410.35"/>
    <n v="704340"/>
    <s v="LMNIDP"/>
    <x v="0"/>
    <n v="6"/>
    <n v="252"/>
    <n v="2627100"/>
    <d v="2018-03-09T00:00:00"/>
    <x v="1"/>
    <n v="0"/>
    <n v="5"/>
    <n v="0.1"/>
    <n v="262710"/>
    <n v="704340"/>
    <n v="704340"/>
    <n v="86370.410958904104"/>
    <m/>
    <m/>
    <m/>
    <x v="0"/>
    <x v="0"/>
    <n v="252"/>
  </r>
  <r>
    <x v="0"/>
    <x v="80"/>
    <d v="2017-08-17T00:00:00"/>
    <s v="EDFMAN"/>
    <s v="S"/>
    <x v="36"/>
    <n v="27"/>
    <n v="10835.5"/>
    <x v="1"/>
    <s v="LAWRENCE LU"/>
    <m/>
    <n v="13220"/>
    <n v="-274.19"/>
    <n v="-386289"/>
    <s v="LMNIDP"/>
    <x v="0"/>
    <n v="6"/>
    <n v="-162"/>
    <n v="1755351"/>
    <d v="2018-03-09T00:00:00"/>
    <x v="1"/>
    <n v="0"/>
    <n v="5"/>
    <n v="0.1"/>
    <n v="175535.1"/>
    <n v="-386289"/>
    <n v="0"/>
    <n v="57710.169863013696"/>
    <m/>
    <m/>
    <m/>
    <x v="0"/>
    <x v="0"/>
    <n v="-162"/>
  </r>
  <r>
    <x v="0"/>
    <x v="81"/>
    <d v="2018-01-09T00:00:00"/>
    <s v="EDFMAN"/>
    <s v="B"/>
    <x v="2"/>
    <n v="30"/>
    <n v="3370"/>
    <x v="1"/>
    <s v="LAWRENCE LU"/>
    <m/>
    <n v="3228"/>
    <n v="-394.8"/>
    <n v="-106500"/>
    <s v="LMZSDP"/>
    <x v="2"/>
    <n v="25"/>
    <n v="750"/>
    <n v="2527500"/>
    <d v="2018-03-09T00:00:00"/>
    <x v="1"/>
    <n v="0"/>
    <n v="5"/>
    <n v="0.1"/>
    <n v="252750"/>
    <n v="-106500"/>
    <n v="0"/>
    <n v="83095.890410958891"/>
    <m/>
    <m/>
    <m/>
    <x v="0"/>
    <x v="0"/>
    <n v="750"/>
  </r>
  <r>
    <x v="0"/>
    <x v="82"/>
    <d v="2018-03-08T00:00:00"/>
    <s v="EDFMAN"/>
    <s v="S"/>
    <x v="2"/>
    <n v="40"/>
    <n v="3242.75"/>
    <x v="1"/>
    <s v="LAWRENCE LU"/>
    <m/>
    <n v="3228"/>
    <n v="-506.52"/>
    <n v="14750"/>
    <s v="LMZSDP"/>
    <x v="2"/>
    <n v="25"/>
    <n v="-1000"/>
    <n v="3242750"/>
    <d v="2018-03-09T00:00:00"/>
    <x v="1"/>
    <n v="0"/>
    <n v="5"/>
    <n v="0.1"/>
    <n v="324275"/>
    <n v="14750"/>
    <n v="14750"/>
    <n v="106610.95890410958"/>
    <m/>
    <m/>
    <m/>
    <x v="0"/>
    <x v="0"/>
    <n v="-1000"/>
  </r>
  <r>
    <x v="0"/>
    <x v="83"/>
    <d v="2017-12-22T00:00:00"/>
    <s v="EDFMAN"/>
    <s v="S"/>
    <x v="37"/>
    <n v="29"/>
    <n v="7093.69"/>
    <x v="30"/>
    <s v="LAWRENCE LU"/>
    <m/>
    <n v="6798.75"/>
    <n v="0"/>
    <n v="213831.49999999968"/>
    <s v="LMCADP"/>
    <x v="1"/>
    <n v="25"/>
    <n v="-725"/>
    <n v="5142925.25"/>
    <d v="2018-03-09T00:00:00"/>
    <x v="30"/>
    <n v="0"/>
    <n v="5"/>
    <n v="0.1"/>
    <n v="514292.52500000002"/>
    <n v="213831.49999999968"/>
    <n v="213831.49999999968"/>
    <n v="183172.68013698631"/>
    <m/>
    <m/>
    <m/>
    <x v="0"/>
    <x v="0"/>
    <n v="-725"/>
  </r>
  <r>
    <x v="0"/>
    <x v="84"/>
    <d v="2017-12-22T00:00:00"/>
    <s v="EDFMAN"/>
    <s v="B"/>
    <x v="37"/>
    <n v="29"/>
    <n v="7093.69"/>
    <x v="30"/>
    <s v="LAWRENCE LU"/>
    <m/>
    <n v="6798.75"/>
    <n v="0"/>
    <n v="-213831.49999999968"/>
    <s v="LMCADP"/>
    <x v="1"/>
    <n v="25"/>
    <n v="725"/>
    <n v="5142925.25"/>
    <d v="2018-03-09T00:00:00"/>
    <x v="30"/>
    <n v="0"/>
    <n v="5"/>
    <n v="0.1"/>
    <n v="514292.52500000002"/>
    <n v="-213831.49999999968"/>
    <n v="0"/>
    <n v="183172.68013698631"/>
    <m/>
    <m/>
    <m/>
    <x v="0"/>
    <x v="0"/>
    <n v="725"/>
  </r>
  <r>
    <x v="0"/>
    <x v="85"/>
    <d v="2017-12-22T00:00:00"/>
    <s v="EDFMAN"/>
    <s v="B"/>
    <x v="37"/>
    <n v="40"/>
    <n v="7115"/>
    <x v="30"/>
    <s v="LAWRENCE LU"/>
    <m/>
    <n v="6798.75"/>
    <n v="-1111.3599999999999"/>
    <n v="-316250"/>
    <s v="LMCADP"/>
    <x v="1"/>
    <n v="25"/>
    <n v="1000"/>
    <n v="7115000"/>
    <d v="2018-03-09T00:00:00"/>
    <x v="30"/>
    <n v="0"/>
    <n v="5"/>
    <n v="0.1"/>
    <n v="711500"/>
    <n v="-316250"/>
    <n v="0"/>
    <n v="253410.95890410958"/>
    <m/>
    <m/>
    <m/>
    <x v="0"/>
    <x v="0"/>
    <n v="1000"/>
  </r>
  <r>
    <x v="0"/>
    <x v="86"/>
    <d v="2017-12-28T00:00:00"/>
    <s v="EDFMAN"/>
    <s v="S"/>
    <x v="3"/>
    <n v="1"/>
    <n v="2231.5"/>
    <x v="2"/>
    <s v="LAWRENCE LU"/>
    <m/>
    <n v="2092.13"/>
    <n v="0"/>
    <n v="3484.2499999999973"/>
    <s v="LMAHDP"/>
    <x v="3"/>
    <n v="25"/>
    <n v="-25"/>
    <n v="55787.5"/>
    <d v="2018-03-09T00:00:00"/>
    <x v="2"/>
    <n v="0"/>
    <n v="5"/>
    <n v="0.1"/>
    <n v="5578.75"/>
    <n v="3484.2499999999973"/>
    <n v="3484.2499999999973"/>
    <n v="2904.0068493150684"/>
    <m/>
    <m/>
    <m/>
    <x v="0"/>
    <x v="0"/>
    <n v="-25"/>
  </r>
  <r>
    <x v="0"/>
    <x v="86"/>
    <d v="2017-12-28T00:00:00"/>
    <s v="EDFMAN"/>
    <s v="S"/>
    <x v="3"/>
    <n v="8"/>
    <n v="2232"/>
    <x v="2"/>
    <s v="LAWRENCE LU"/>
    <m/>
    <n v="2092.13"/>
    <n v="-174.47"/>
    <n v="27973.999999999978"/>
    <s v="LMAHDP"/>
    <x v="3"/>
    <n v="25"/>
    <n v="-200"/>
    <n v="446400"/>
    <d v="2018-03-09T00:00:00"/>
    <x v="2"/>
    <n v="0"/>
    <n v="5"/>
    <n v="0.1"/>
    <n v="44640"/>
    <n v="27973.999999999978"/>
    <n v="27973.999999999978"/>
    <n v="23237.260273972603"/>
    <m/>
    <m/>
    <m/>
    <x v="0"/>
    <x v="0"/>
    <n v="-200"/>
  </r>
  <r>
    <x v="0"/>
    <x v="86"/>
    <d v="2017-12-28T00:00:00"/>
    <s v="EDFMAN"/>
    <s v="S"/>
    <x v="3"/>
    <n v="4"/>
    <n v="2232.5"/>
    <x v="2"/>
    <s v="LAWRENCE LU"/>
    <m/>
    <n v="2092.13"/>
    <n v="0"/>
    <n v="14036.999999999989"/>
    <s v="LMAHDP"/>
    <x v="3"/>
    <n v="25"/>
    <n v="-100"/>
    <n v="223250"/>
    <d v="2018-03-09T00:00:00"/>
    <x v="2"/>
    <n v="0"/>
    <n v="5"/>
    <n v="0.1"/>
    <n v="22325"/>
    <n v="14036.999999999989"/>
    <n v="14036.999999999989"/>
    <n v="11621.232876712329"/>
    <m/>
    <m/>
    <m/>
    <x v="0"/>
    <x v="0"/>
    <n v="-100"/>
  </r>
  <r>
    <x v="0"/>
    <x v="86"/>
    <d v="2017-12-28T00:00:00"/>
    <s v="EDFMAN"/>
    <s v="S"/>
    <x v="3"/>
    <n v="3"/>
    <n v="2233"/>
    <x v="2"/>
    <s v="LAWRENCE LU"/>
    <m/>
    <n v="2092.13"/>
    <n v="0"/>
    <n v="10565.249999999993"/>
    <s v="LMAHDP"/>
    <x v="3"/>
    <n v="25"/>
    <n v="-75"/>
    <n v="167475"/>
    <d v="2018-03-09T00:00:00"/>
    <x v="2"/>
    <n v="0"/>
    <n v="5"/>
    <n v="0.1"/>
    <n v="16747.5"/>
    <n v="10565.249999999993"/>
    <n v="10565.249999999993"/>
    <n v="8717.8767123287671"/>
    <m/>
    <m/>
    <m/>
    <x v="0"/>
    <x v="0"/>
    <n v="-75"/>
  </r>
  <r>
    <x v="0"/>
    <x v="86"/>
    <d v="2017-12-28T00:00:00"/>
    <s v="EDFMAN"/>
    <s v="S"/>
    <x v="3"/>
    <n v="4"/>
    <n v="2237"/>
    <x v="2"/>
    <s v="LAWRENCE LU"/>
    <m/>
    <n v="2092.13"/>
    <n v="0"/>
    <n v="14486.999999999989"/>
    <s v="LMAHDP"/>
    <x v="3"/>
    <n v="25"/>
    <n v="-100"/>
    <n v="223700"/>
    <d v="2018-03-09T00:00:00"/>
    <x v="2"/>
    <n v="0"/>
    <n v="5"/>
    <n v="0.1"/>
    <n v="22370"/>
    <n v="14486.999999999989"/>
    <n v="14486.999999999989"/>
    <n v="11644.657534246575"/>
    <m/>
    <m/>
    <m/>
    <x v="0"/>
    <x v="0"/>
    <n v="-100"/>
  </r>
  <r>
    <x v="0"/>
    <x v="87"/>
    <d v="2017-12-28T00:00:00"/>
    <s v="EDFMAN"/>
    <s v="S"/>
    <x v="38"/>
    <n v="10"/>
    <n v="3295"/>
    <x v="2"/>
    <s v="LAWRENCE LU"/>
    <m/>
    <n v="3228"/>
    <n v="0"/>
    <n v="16750"/>
    <s v="LMZSDP"/>
    <x v="2"/>
    <n v="25"/>
    <n v="-250"/>
    <n v="823750"/>
    <d v="2018-03-09T00:00:00"/>
    <x v="2"/>
    <n v="0"/>
    <n v="5"/>
    <n v="0.1"/>
    <n v="82375"/>
    <n v="16750"/>
    <n v="16750"/>
    <n v="42880.136986301368"/>
    <m/>
    <m/>
    <m/>
    <x v="0"/>
    <x v="0"/>
    <n v="-250"/>
  </r>
  <r>
    <x v="0"/>
    <x v="88"/>
    <d v="2017-12-28T00:00:00"/>
    <s v="EDFMAN"/>
    <s v="B"/>
    <x v="38"/>
    <n v="6"/>
    <n v="3268"/>
    <x v="2"/>
    <s v="LAWRENCE LU"/>
    <m/>
    <n v="3228"/>
    <n v="0"/>
    <n v="-6000"/>
    <s v="LMZSDP"/>
    <x v="2"/>
    <n v="25"/>
    <n v="150"/>
    <n v="490200"/>
    <d v="2018-03-09T00:00:00"/>
    <x v="2"/>
    <n v="0"/>
    <n v="5"/>
    <n v="0.1"/>
    <n v="49020"/>
    <n v="-6000"/>
    <n v="0"/>
    <n v="25517.260273972603"/>
    <m/>
    <m/>
    <m/>
    <x v="0"/>
    <x v="0"/>
    <n v="150"/>
  </r>
  <r>
    <x v="0"/>
    <x v="88"/>
    <d v="2017-12-28T00:00:00"/>
    <s v="EDFMAN"/>
    <s v="B"/>
    <x v="38"/>
    <n v="1"/>
    <n v="3268.5"/>
    <x v="2"/>
    <s v="LAWRENCE LU"/>
    <m/>
    <n v="3228"/>
    <n v="0"/>
    <n v="-1012.5"/>
    <s v="LMZSDP"/>
    <x v="2"/>
    <n v="25"/>
    <n v="25"/>
    <n v="81712.5"/>
    <d v="2018-03-09T00:00:00"/>
    <x v="2"/>
    <n v="0"/>
    <n v="5"/>
    <n v="0.1"/>
    <n v="8171.25"/>
    <n v="-1012.5"/>
    <n v="0"/>
    <n v="4253.5273972602745"/>
    <m/>
    <m/>
    <m/>
    <x v="0"/>
    <x v="0"/>
    <n v="25"/>
  </r>
  <r>
    <x v="0"/>
    <x v="88"/>
    <d v="2017-12-28T00:00:00"/>
    <s v="EDFMAN"/>
    <s v="B"/>
    <x v="38"/>
    <n v="1"/>
    <n v="3269"/>
    <x v="2"/>
    <s v="LAWRENCE LU"/>
    <m/>
    <n v="3228"/>
    <n v="0"/>
    <n v="-1025"/>
    <s v="LMZSDP"/>
    <x v="2"/>
    <n v="25"/>
    <n v="25"/>
    <n v="81725"/>
    <d v="2018-03-09T00:00:00"/>
    <x v="2"/>
    <n v="0"/>
    <n v="5"/>
    <n v="0.1"/>
    <n v="8172.5"/>
    <n v="-1025"/>
    <n v="0"/>
    <n v="4254.178082191781"/>
    <m/>
    <m/>
    <m/>
    <x v="0"/>
    <x v="0"/>
    <n v="25"/>
  </r>
  <r>
    <x v="0"/>
    <x v="88"/>
    <d v="2017-12-28T00:00:00"/>
    <s v="EDFMAN"/>
    <s v="B"/>
    <x v="38"/>
    <n v="3"/>
    <n v="3270"/>
    <x v="2"/>
    <s v="LAWRENCE LU"/>
    <m/>
    <n v="3228"/>
    <n v="-384.1"/>
    <n v="-3150"/>
    <s v="LMZSDP"/>
    <x v="2"/>
    <n v="25"/>
    <n v="75"/>
    <n v="245250"/>
    <d v="2018-03-09T00:00:00"/>
    <x v="2"/>
    <n v="0"/>
    <n v="5"/>
    <n v="0.1"/>
    <n v="24525"/>
    <n v="-3150"/>
    <n v="0"/>
    <n v="12766.438356164384"/>
    <m/>
    <m/>
    <m/>
    <x v="0"/>
    <x v="0"/>
    <n v="75"/>
  </r>
  <r>
    <x v="0"/>
    <x v="88"/>
    <d v="2017-12-28T00:00:00"/>
    <s v="EDFMAN"/>
    <s v="B"/>
    <x v="38"/>
    <n v="3"/>
    <n v="3270.5"/>
    <x v="2"/>
    <s v="LAWRENCE LU"/>
    <m/>
    <n v="3228"/>
    <n v="0"/>
    <n v="-3187.5"/>
    <s v="LMZSDP"/>
    <x v="2"/>
    <n v="25"/>
    <n v="75"/>
    <n v="245287.5"/>
    <d v="2018-03-09T00:00:00"/>
    <x v="2"/>
    <n v="0"/>
    <n v="5"/>
    <n v="0.1"/>
    <n v="24528.75"/>
    <n v="-3187.5"/>
    <n v="0"/>
    <n v="12768.390410958904"/>
    <m/>
    <m/>
    <m/>
    <x v="0"/>
    <x v="0"/>
    <n v="75"/>
  </r>
  <r>
    <x v="0"/>
    <x v="88"/>
    <d v="2017-12-28T00:00:00"/>
    <s v="EDFMAN"/>
    <s v="B"/>
    <x v="38"/>
    <n v="1"/>
    <n v="3271.5"/>
    <x v="2"/>
    <s v="LAWRENCE LU"/>
    <m/>
    <n v="3228"/>
    <n v="0"/>
    <n v="-1087.5"/>
    <s v="LMZSDP"/>
    <x v="2"/>
    <n v="25"/>
    <n v="25"/>
    <n v="81787.5"/>
    <d v="2018-03-09T00:00:00"/>
    <x v="2"/>
    <n v="0"/>
    <n v="5"/>
    <n v="0.1"/>
    <n v="8178.75"/>
    <n v="-1087.5"/>
    <n v="0"/>
    <n v="4257.4315068493152"/>
    <m/>
    <m/>
    <m/>
    <x v="0"/>
    <x v="0"/>
    <n v="25"/>
  </r>
  <r>
    <x v="0"/>
    <x v="88"/>
    <d v="2017-12-28T00:00:00"/>
    <s v="EDFMAN"/>
    <s v="B"/>
    <x v="38"/>
    <n v="1"/>
    <n v="3272"/>
    <x v="2"/>
    <s v="LAWRENCE LU"/>
    <m/>
    <n v="3228"/>
    <n v="0"/>
    <n v="-1100"/>
    <s v="LMZSDP"/>
    <x v="2"/>
    <n v="25"/>
    <n v="25"/>
    <n v="81800"/>
    <d v="2018-03-09T00:00:00"/>
    <x v="2"/>
    <n v="0"/>
    <n v="5"/>
    <n v="0.1"/>
    <n v="8180"/>
    <n v="-1100"/>
    <n v="0"/>
    <n v="4258.0821917808216"/>
    <m/>
    <m/>
    <m/>
    <x v="0"/>
    <x v="0"/>
    <n v="25"/>
  </r>
  <r>
    <x v="0"/>
    <x v="88"/>
    <d v="2017-12-28T00:00:00"/>
    <s v="EDFMAN"/>
    <s v="B"/>
    <x v="38"/>
    <n v="4"/>
    <n v="3275"/>
    <x v="2"/>
    <s v="LAWRENCE LU"/>
    <m/>
    <n v="3228"/>
    <n v="0"/>
    <n v="-4700"/>
    <s v="LMZSDP"/>
    <x v="2"/>
    <n v="25"/>
    <n v="100"/>
    <n v="327500"/>
    <d v="2018-03-09T00:00:00"/>
    <x v="2"/>
    <n v="0"/>
    <n v="5"/>
    <n v="0.1"/>
    <n v="32750"/>
    <n v="-4700"/>
    <n v="0"/>
    <n v="17047.945205479453"/>
    <m/>
    <m/>
    <m/>
    <x v="0"/>
    <x v="0"/>
    <n v="100"/>
  </r>
  <r>
    <x v="0"/>
    <x v="89"/>
    <d v="2018-01-15T00:00:00"/>
    <s v="EDFMAN"/>
    <s v="S"/>
    <x v="38"/>
    <n v="14"/>
    <n v="3372.08"/>
    <x v="2"/>
    <s v="LAWRENCE LU"/>
    <m/>
    <n v="3228"/>
    <n v="-184.35"/>
    <n v="50427.999999999971"/>
    <s v="LMZSDP"/>
    <x v="2"/>
    <n v="25"/>
    <n v="-350"/>
    <n v="1180228"/>
    <d v="2018-03-09T00:00:00"/>
    <x v="2"/>
    <n v="0"/>
    <n v="5"/>
    <n v="0.1"/>
    <n v="118022.8"/>
    <n v="50427.999999999971"/>
    <n v="50427.999999999971"/>
    <n v="61436.52602739726"/>
    <m/>
    <m/>
    <m/>
    <x v="0"/>
    <x v="0"/>
    <n v="-350"/>
  </r>
  <r>
    <x v="0"/>
    <x v="90"/>
    <d v="2017-12-29T00:00:00"/>
    <s v="EDFMAN"/>
    <s v="S"/>
    <x v="39"/>
    <n v="2"/>
    <n v="7249"/>
    <x v="31"/>
    <s v="LAWRENCE LU"/>
    <m/>
    <n v="6801"/>
    <n v="-56.62"/>
    <n v="22400"/>
    <s v="LMCADP"/>
    <x v="1"/>
    <n v="25"/>
    <n v="-50"/>
    <n v="362450"/>
    <d v="2018-03-09T00:00:00"/>
    <x v="31"/>
    <n v="0"/>
    <n v="5"/>
    <n v="0.1"/>
    <n v="36245"/>
    <n v="22400"/>
    <n v="22400"/>
    <n v="19860.273972602739"/>
    <m/>
    <m/>
    <m/>
    <x v="0"/>
    <x v="0"/>
    <n v="-50"/>
  </r>
  <r>
    <x v="0"/>
    <x v="91"/>
    <d v="2018-01-24T00:00:00"/>
    <s v="EDFMAN"/>
    <s v="B"/>
    <x v="39"/>
    <n v="2"/>
    <n v="7064.38"/>
    <x v="31"/>
    <s v="LAWRENCE LU"/>
    <m/>
    <n v="6801"/>
    <n v="-55.17"/>
    <n v="-13169.000000000005"/>
    <s v="LMCADP"/>
    <x v="1"/>
    <n v="25"/>
    <n v="50"/>
    <n v="353219"/>
    <d v="2018-03-09T00:00:00"/>
    <x v="31"/>
    <n v="0"/>
    <n v="5"/>
    <n v="0.1"/>
    <n v="35321.9"/>
    <n v="-13169.000000000005"/>
    <n v="0"/>
    <n v="19354.465753424658"/>
    <m/>
    <m/>
    <m/>
    <x v="0"/>
    <x v="0"/>
    <n v="50"/>
  </r>
  <r>
    <x v="0"/>
    <x v="92"/>
    <d v="2018-01-03T00:00:00"/>
    <s v="EDFMAN"/>
    <s v="B"/>
    <x v="40"/>
    <n v="40"/>
    <n v="7178.0625"/>
    <x v="3"/>
    <s v="LAWRENCE LU"/>
    <m/>
    <n v="6804.75"/>
    <n v="0"/>
    <n v="-373312.5"/>
    <s v="LMCADP"/>
    <x v="1"/>
    <n v="25"/>
    <n v="1000"/>
    <n v="7178062.5"/>
    <d v="2018-03-09T00:00:00"/>
    <x v="3"/>
    <n v="0"/>
    <n v="5"/>
    <n v="0.1"/>
    <n v="717806.25"/>
    <n v="-373312.5"/>
    <n v="0"/>
    <n v="491648.11643835611"/>
    <m/>
    <m/>
    <m/>
    <x v="0"/>
    <x v="0"/>
    <n v="1000"/>
  </r>
  <r>
    <x v="0"/>
    <x v="93"/>
    <d v="2018-01-03T00:00:00"/>
    <s v="EDFMAN"/>
    <s v="S"/>
    <x v="40"/>
    <n v="40"/>
    <n v="7178.0625"/>
    <x v="3"/>
    <s v="LAWRENCE LU"/>
    <m/>
    <n v="6804.75"/>
    <n v="0"/>
    <n v="373312.5"/>
    <s v="LMCADP"/>
    <x v="1"/>
    <n v="25"/>
    <n v="-1000"/>
    <n v="7178062.5"/>
    <d v="2018-03-09T00:00:00"/>
    <x v="3"/>
    <n v="0"/>
    <n v="5"/>
    <n v="0.1"/>
    <n v="717806.25"/>
    <n v="373312.5"/>
    <n v="373312.5"/>
    <n v="491648.11643835611"/>
    <m/>
    <m/>
    <m/>
    <x v="0"/>
    <x v="0"/>
    <n v="-1000"/>
  </r>
  <r>
    <x v="0"/>
    <x v="94"/>
    <d v="2018-01-08T00:00:00"/>
    <s v="EDFMAN"/>
    <s v="B"/>
    <x v="22"/>
    <n v="8"/>
    <n v="2200.5"/>
    <x v="18"/>
    <s v="LAWRENCE LU"/>
    <m/>
    <n v="2094.48"/>
    <n v="-68.72"/>
    <n v="-21203.999999999996"/>
    <s v="LMAHDP"/>
    <x v="3"/>
    <n v="25"/>
    <n v="200"/>
    <n v="440100"/>
    <d v="2018-03-09T00:00:00"/>
    <x v="18"/>
    <n v="0"/>
    <n v="5"/>
    <n v="0.1"/>
    <n v="44010"/>
    <n v="-21203.999999999996"/>
    <n v="0"/>
    <n v="37378.356164383564"/>
    <m/>
    <m/>
    <m/>
    <x v="0"/>
    <x v="0"/>
    <n v="200"/>
  </r>
  <r>
    <x v="0"/>
    <x v="94"/>
    <d v="2018-01-08T00:00:00"/>
    <s v="EDFMAN"/>
    <s v="B"/>
    <x v="22"/>
    <n v="1"/>
    <n v="2201"/>
    <x v="18"/>
    <s v="LAWRENCE LU"/>
    <m/>
    <n v="2094.48"/>
    <n v="-8.59"/>
    <n v="-2662.9999999999995"/>
    <s v="LMAHDP"/>
    <x v="3"/>
    <n v="25"/>
    <n v="25"/>
    <n v="55025"/>
    <d v="2018-03-09T00:00:00"/>
    <x v="18"/>
    <n v="0"/>
    <n v="5"/>
    <n v="0.1"/>
    <n v="5502.5"/>
    <n v="-2662.9999999999995"/>
    <n v="0"/>
    <n v="4673.3561643835619"/>
    <m/>
    <m/>
    <m/>
    <x v="0"/>
    <x v="0"/>
    <n v="25"/>
  </r>
  <r>
    <x v="0"/>
    <x v="94"/>
    <d v="2018-01-08T00:00:00"/>
    <s v="EDFMAN"/>
    <s v="B"/>
    <x v="22"/>
    <n v="1"/>
    <n v="2201.5"/>
    <x v="18"/>
    <s v="LAWRENCE LU"/>
    <m/>
    <n v="2094.48"/>
    <n v="-8.6"/>
    <n v="-2675.4999999999995"/>
    <s v="LMAHDP"/>
    <x v="3"/>
    <n v="25"/>
    <n v="25"/>
    <n v="55037.5"/>
    <d v="2018-03-09T00:00:00"/>
    <x v="18"/>
    <n v="0"/>
    <n v="5"/>
    <n v="0.1"/>
    <n v="5503.75"/>
    <n v="-2675.4999999999995"/>
    <n v="0"/>
    <n v="4674.4178082191784"/>
    <m/>
    <m/>
    <m/>
    <x v="0"/>
    <x v="0"/>
    <n v="25"/>
  </r>
  <r>
    <x v="0"/>
    <x v="95"/>
    <d v="2018-01-09T00:00:00"/>
    <s v="EDFMAN"/>
    <s v="B"/>
    <x v="22"/>
    <n v="4"/>
    <n v="2179"/>
    <x v="18"/>
    <s v="LAWRENCE LU"/>
    <m/>
    <n v="2094.48"/>
    <n v="-34.04"/>
    <n v="-8451.9999999999982"/>
    <s v="LMAHDP"/>
    <x v="3"/>
    <n v="25"/>
    <n v="100"/>
    <n v="217900"/>
    <d v="2018-03-09T00:00:00"/>
    <x v="18"/>
    <n v="0"/>
    <n v="5"/>
    <n v="0.1"/>
    <n v="21790"/>
    <n v="-8451.9999999999982"/>
    <n v="0"/>
    <n v="18506.575342465752"/>
    <m/>
    <m/>
    <m/>
    <x v="0"/>
    <x v="0"/>
    <n v="100"/>
  </r>
  <r>
    <x v="0"/>
    <x v="95"/>
    <d v="2018-01-09T00:00:00"/>
    <s v="EDFMAN"/>
    <s v="B"/>
    <x v="22"/>
    <n v="6"/>
    <n v="2179.5"/>
    <x v="18"/>
    <s v="LAWRENCE LU"/>
    <m/>
    <n v="2094.48"/>
    <n v="-51.06"/>
    <n v="-12752.999999999996"/>
    <s v="LMAHDP"/>
    <x v="3"/>
    <n v="25"/>
    <n v="150"/>
    <n v="326925"/>
    <d v="2018-03-09T00:00:00"/>
    <x v="18"/>
    <n v="0"/>
    <n v="5"/>
    <n v="0.1"/>
    <n v="32692.5"/>
    <n v="-12752.999999999996"/>
    <n v="0"/>
    <n v="27766.232876712329"/>
    <m/>
    <m/>
    <m/>
    <x v="0"/>
    <x v="0"/>
    <n v="150"/>
  </r>
  <r>
    <x v="0"/>
    <x v="96"/>
    <d v="2018-01-08T00:00:00"/>
    <s v="EDFMAN"/>
    <s v="S"/>
    <x v="41"/>
    <n v="9"/>
    <n v="3348.5"/>
    <x v="18"/>
    <s v="LAWRENCE LU"/>
    <m/>
    <n v="3228"/>
    <n v="-117.72"/>
    <n v="27112.5"/>
    <s v="LMZSDP"/>
    <x v="2"/>
    <n v="25"/>
    <n v="-225"/>
    <n v="753412.5"/>
    <d v="2018-03-09T00:00:00"/>
    <x v="18"/>
    <n v="0"/>
    <n v="5"/>
    <n v="0.1"/>
    <n v="75341.25"/>
    <n v="27112.5"/>
    <n v="27112.5"/>
    <n v="63988.45890410959"/>
    <m/>
    <m/>
    <m/>
    <x v="0"/>
    <x v="0"/>
    <n v="-225"/>
  </r>
  <r>
    <x v="0"/>
    <x v="96"/>
    <d v="2018-01-08T00:00:00"/>
    <s v="EDFMAN"/>
    <s v="S"/>
    <x v="41"/>
    <n v="1"/>
    <n v="3349"/>
    <x v="18"/>
    <s v="LAWRENCE LU"/>
    <m/>
    <n v="3228"/>
    <n v="-13.08"/>
    <n v="3025"/>
    <s v="LMZSDP"/>
    <x v="2"/>
    <n v="25"/>
    <n v="-25"/>
    <n v="83725"/>
    <d v="2018-03-09T00:00:00"/>
    <x v="18"/>
    <n v="0"/>
    <n v="5"/>
    <n v="0.1"/>
    <n v="8372.5"/>
    <n v="3025"/>
    <n v="3025"/>
    <n v="7110.8904109589039"/>
    <m/>
    <m/>
    <m/>
    <x v="0"/>
    <x v="0"/>
    <n v="-25"/>
  </r>
  <r>
    <x v="0"/>
    <x v="97"/>
    <d v="2018-01-09T00:00:00"/>
    <s v="EDFMAN"/>
    <s v="S"/>
    <x v="41"/>
    <n v="2"/>
    <n v="3388.5"/>
    <x v="18"/>
    <s v="LAWRENCE LU"/>
    <m/>
    <n v="3228"/>
    <n v="-26.46"/>
    <n v="8025"/>
    <s v="LMZSDP"/>
    <x v="2"/>
    <n v="25"/>
    <n v="-50"/>
    <n v="169425"/>
    <d v="2018-03-09T00:00:00"/>
    <x v="18"/>
    <n v="0"/>
    <n v="5"/>
    <n v="0.1"/>
    <n v="16942.5"/>
    <n v="8025"/>
    <n v="8025"/>
    <n v="14389.520547945205"/>
    <m/>
    <m/>
    <m/>
    <x v="0"/>
    <x v="0"/>
    <n v="-50"/>
  </r>
  <r>
    <x v="0"/>
    <x v="97"/>
    <d v="2018-01-09T00:00:00"/>
    <s v="EDFMAN"/>
    <s v="S"/>
    <x v="41"/>
    <n v="4"/>
    <n v="3390"/>
    <x v="18"/>
    <s v="LAWRENCE LU"/>
    <m/>
    <n v="3228"/>
    <n v="-52.96"/>
    <n v="16200"/>
    <s v="LMZSDP"/>
    <x v="2"/>
    <n v="25"/>
    <n v="-100"/>
    <n v="339000"/>
    <d v="2018-03-09T00:00:00"/>
    <x v="18"/>
    <n v="0"/>
    <n v="5"/>
    <n v="0.1"/>
    <n v="33900"/>
    <n v="16200"/>
    <n v="16200"/>
    <n v="28791.780821917808"/>
    <m/>
    <m/>
    <m/>
    <x v="0"/>
    <x v="0"/>
    <n v="-100"/>
  </r>
  <r>
    <x v="0"/>
    <x v="97"/>
    <d v="2018-01-09T00:00:00"/>
    <s v="EDFMAN"/>
    <s v="S"/>
    <x v="41"/>
    <n v="4"/>
    <n v="3390.5"/>
    <x v="18"/>
    <s v="LAWRENCE LU"/>
    <m/>
    <n v="3228"/>
    <n v="-52.96"/>
    <n v="16250"/>
    <s v="LMZSDP"/>
    <x v="2"/>
    <n v="25"/>
    <n v="-100"/>
    <n v="339050"/>
    <d v="2018-03-09T00:00:00"/>
    <x v="18"/>
    <n v="0"/>
    <n v="5"/>
    <n v="0.1"/>
    <n v="33905"/>
    <n v="16250"/>
    <n v="16250"/>
    <n v="28796.027397260274"/>
    <m/>
    <m/>
    <m/>
    <x v="0"/>
    <x v="0"/>
    <n v="-100"/>
  </r>
  <r>
    <x v="0"/>
    <x v="98"/>
    <d v="2018-01-12T00:00:00"/>
    <s v="EDFMAN"/>
    <s v="B"/>
    <x v="42"/>
    <n v="10"/>
    <n v="2190"/>
    <x v="4"/>
    <s v="LAWRENCE LU"/>
    <m/>
    <n v="2095.0700000000002"/>
    <n v="-85.52"/>
    <n v="-23732.49999999996"/>
    <s v="LMAHDP"/>
    <x v="3"/>
    <n v="25"/>
    <n v="250"/>
    <n v="547500"/>
    <d v="2018-03-09T00:00:00"/>
    <x v="4"/>
    <n v="0"/>
    <n v="5"/>
    <n v="0.1"/>
    <n v="54750"/>
    <n v="-23732.49999999996"/>
    <n v="0"/>
    <n v="51000"/>
    <m/>
    <m/>
    <m/>
    <x v="0"/>
    <x v="0"/>
    <n v="250"/>
  </r>
  <r>
    <x v="0"/>
    <x v="99"/>
    <d v="2018-01-12T00:00:00"/>
    <s v="EDFMAN"/>
    <s v="S"/>
    <x v="5"/>
    <n v="8"/>
    <n v="7150"/>
    <x v="4"/>
    <s v="LAWRENCE LU"/>
    <m/>
    <n v="6811.5"/>
    <n v="-223.36"/>
    <n v="67700"/>
    <s v="LMCADP"/>
    <x v="1"/>
    <n v="25"/>
    <n v="-200"/>
    <n v="1430000"/>
    <d v="2018-03-09T00:00:00"/>
    <x v="4"/>
    <n v="0"/>
    <n v="5"/>
    <n v="0.1"/>
    <n v="143000"/>
    <n v="67700"/>
    <n v="67700"/>
    <n v="133205.4794520548"/>
    <m/>
    <m/>
    <m/>
    <x v="0"/>
    <x v="0"/>
    <n v="-200"/>
  </r>
  <r>
    <x v="0"/>
    <x v="100"/>
    <d v="2018-01-12T00:00:00"/>
    <s v="EDFMAN"/>
    <s v="B"/>
    <x v="43"/>
    <n v="1"/>
    <n v="2554"/>
    <x v="4"/>
    <s v="LAWRENCE LU"/>
    <m/>
    <n v="2336.56"/>
    <n v="-9.9700000000000006"/>
    <n v="-5436.0000000000018"/>
    <s v="LMPBDP"/>
    <x v="12"/>
    <n v="25"/>
    <n v="25"/>
    <n v="63850"/>
    <d v="2018-03-09T00:00:00"/>
    <x v="4"/>
    <n v="0"/>
    <n v="5"/>
    <n v="0.1"/>
    <n v="6385"/>
    <n v="-5436.0000000000018"/>
    <n v="0"/>
    <n v="5947.6712328767126"/>
    <m/>
    <m/>
    <m/>
    <x v="0"/>
    <x v="0"/>
    <n v="25"/>
  </r>
  <r>
    <x v="0"/>
    <x v="100"/>
    <d v="2018-01-12T00:00:00"/>
    <s v="EDFMAN"/>
    <s v="B"/>
    <x v="43"/>
    <n v="1"/>
    <n v="2554.5"/>
    <x v="4"/>
    <s v="LAWRENCE LU"/>
    <m/>
    <n v="2336.56"/>
    <n v="-9.98"/>
    <n v="-5448.5000000000018"/>
    <s v="LMPBDP"/>
    <x v="12"/>
    <n v="25"/>
    <n v="25"/>
    <n v="63862.5"/>
    <d v="2018-03-09T00:00:00"/>
    <x v="4"/>
    <n v="0"/>
    <n v="5"/>
    <n v="0.1"/>
    <n v="6386.25"/>
    <n v="-5448.5000000000018"/>
    <n v="0"/>
    <n v="5948.8356164383567"/>
    <m/>
    <m/>
    <m/>
    <x v="0"/>
    <x v="0"/>
    <n v="25"/>
  </r>
  <r>
    <x v="0"/>
    <x v="100"/>
    <d v="2018-01-12T00:00:00"/>
    <s v="EDFMAN"/>
    <s v="B"/>
    <x v="43"/>
    <n v="1"/>
    <n v="2558.5"/>
    <x v="4"/>
    <s v="LAWRENCE LU"/>
    <m/>
    <n v="2336.56"/>
    <n v="-9.99"/>
    <n v="-5548.5000000000018"/>
    <s v="LMPBDP"/>
    <x v="12"/>
    <n v="25"/>
    <n v="25"/>
    <n v="63962.5"/>
    <d v="2018-03-09T00:00:00"/>
    <x v="4"/>
    <n v="0"/>
    <n v="5"/>
    <n v="0.1"/>
    <n v="6396.25"/>
    <n v="-5548.5000000000018"/>
    <n v="0"/>
    <n v="5958.1506849315074"/>
    <m/>
    <m/>
    <m/>
    <x v="0"/>
    <x v="0"/>
    <n v="25"/>
  </r>
  <r>
    <x v="0"/>
    <x v="100"/>
    <d v="2018-01-12T00:00:00"/>
    <s v="EDFMAN"/>
    <s v="B"/>
    <x v="43"/>
    <n v="9"/>
    <n v="2559"/>
    <x v="4"/>
    <s v="LAWRENCE LU"/>
    <m/>
    <n v="2336.56"/>
    <n v="-89.92"/>
    <n v="-50049.000000000015"/>
    <s v="LMPBDP"/>
    <x v="12"/>
    <n v="25"/>
    <n v="225"/>
    <n v="575775"/>
    <d v="2018-03-09T00:00:00"/>
    <x v="4"/>
    <n v="0"/>
    <n v="5"/>
    <n v="0.1"/>
    <n v="57577.5"/>
    <n v="-50049.000000000015"/>
    <n v="0"/>
    <n v="53633.835616438359"/>
    <m/>
    <m/>
    <m/>
    <x v="0"/>
    <x v="0"/>
    <n v="225"/>
  </r>
  <r>
    <x v="0"/>
    <x v="101"/>
    <d v="2018-03-08T00:00:00"/>
    <s v="EDFMAN"/>
    <s v="S"/>
    <x v="43"/>
    <n v="12"/>
    <n v="2364"/>
    <x v="4"/>
    <s v="LAWRENCE LU"/>
    <m/>
    <n v="2336.56"/>
    <n v="0"/>
    <n v="8232.0000000000164"/>
    <s v="LMPBDP"/>
    <x v="12"/>
    <n v="25"/>
    <n v="-300"/>
    <n v="709200"/>
    <d v="2018-03-09T00:00:00"/>
    <x v="4"/>
    <n v="0"/>
    <n v="5"/>
    <n v="0.1"/>
    <n v="70920"/>
    <n v="8232.0000000000164"/>
    <n v="8232.0000000000164"/>
    <n v="66062.465753424665"/>
    <m/>
    <m/>
    <m/>
    <x v="0"/>
    <x v="0"/>
    <n v="-300"/>
  </r>
  <r>
    <x v="0"/>
    <x v="102"/>
    <d v="2018-01-12T00:00:00"/>
    <s v="EDFMAN"/>
    <s v="S"/>
    <x v="44"/>
    <n v="11"/>
    <n v="3386"/>
    <x v="4"/>
    <s v="LAWRENCE LU"/>
    <m/>
    <n v="3228"/>
    <n v="-145.44"/>
    <n v="43450"/>
    <s v="LMZSDP"/>
    <x v="2"/>
    <n v="25"/>
    <n v="-275"/>
    <n v="931150"/>
    <d v="2018-03-09T00:00:00"/>
    <x v="4"/>
    <n v="0"/>
    <n v="5"/>
    <n v="0.1"/>
    <n v="93115"/>
    <n v="43450"/>
    <n v="43450"/>
    <n v="86737.260273972614"/>
    <m/>
    <m/>
    <m/>
    <x v="0"/>
    <x v="0"/>
    <n v="-275"/>
  </r>
  <r>
    <x v="0"/>
    <x v="102"/>
    <d v="2018-01-12T00:00:00"/>
    <s v="EDFMAN"/>
    <s v="S"/>
    <x v="44"/>
    <n v="1"/>
    <n v="3386.5"/>
    <x v="4"/>
    <s v="LAWRENCE LU"/>
    <m/>
    <n v="3228"/>
    <n v="-13.22"/>
    <n v="3962.5"/>
    <s v="LMZSDP"/>
    <x v="2"/>
    <n v="25"/>
    <n v="-25"/>
    <n v="84662.5"/>
    <d v="2018-03-09T00:00:00"/>
    <x v="4"/>
    <n v="0"/>
    <n v="5"/>
    <n v="0.1"/>
    <n v="8466.25"/>
    <n v="3962.5"/>
    <n v="3962.5"/>
    <n v="7886.3698630136987"/>
    <m/>
    <m/>
    <m/>
    <x v="0"/>
    <x v="0"/>
    <n v="-25"/>
  </r>
  <r>
    <x v="0"/>
    <x v="103"/>
    <d v="2018-01-12T00:00:00"/>
    <s v="EDFMAN"/>
    <s v="S"/>
    <x v="44"/>
    <n v="10"/>
    <n v="3390"/>
    <x v="4"/>
    <s v="LAWRENCE LU"/>
    <m/>
    <n v="3228"/>
    <n v="-132.38"/>
    <n v="40500"/>
    <s v="LMZSDP"/>
    <x v="2"/>
    <n v="25"/>
    <n v="-250"/>
    <n v="847500"/>
    <d v="2018-03-09T00:00:00"/>
    <x v="4"/>
    <n v="0"/>
    <n v="5"/>
    <n v="0.1"/>
    <n v="84750"/>
    <n v="40500"/>
    <n v="40500"/>
    <n v="78945.205479452066"/>
    <m/>
    <m/>
    <m/>
    <x v="0"/>
    <x v="0"/>
    <n v="-250"/>
  </r>
  <r>
    <x v="0"/>
    <x v="104"/>
    <d v="2018-03-08T00:00:00"/>
    <s v="EDFMAN"/>
    <s v="B"/>
    <x v="44"/>
    <n v="12"/>
    <n v="3245.25"/>
    <x v="4"/>
    <s v="LAWRENCE LU"/>
    <m/>
    <n v="3228"/>
    <n v="0"/>
    <n v="-5175"/>
    <s v="LMZSDP"/>
    <x v="2"/>
    <n v="25"/>
    <n v="300"/>
    <n v="973575"/>
    <d v="2018-03-09T00:00:00"/>
    <x v="4"/>
    <n v="0"/>
    <n v="5"/>
    <n v="0.1"/>
    <n v="97357.5"/>
    <n v="-5175"/>
    <n v="0"/>
    <n v="90689.178082191793"/>
    <m/>
    <m/>
    <m/>
    <x v="0"/>
    <x v="0"/>
    <n v="300"/>
  </r>
  <r>
    <x v="0"/>
    <x v="105"/>
    <d v="2018-01-15T00:00:00"/>
    <s v="EDFMAN"/>
    <s v="B"/>
    <x v="6"/>
    <n v="5"/>
    <n v="7217.5"/>
    <x v="5"/>
    <s v="LAWRENCE LU"/>
    <m/>
    <n v="6814.5"/>
    <n v="-140.91"/>
    <n v="-50375"/>
    <s v="LMCADP"/>
    <x v="1"/>
    <n v="25"/>
    <n v="125"/>
    <n v="902187.5"/>
    <d v="2018-03-09T00:00:00"/>
    <x v="5"/>
    <n v="0"/>
    <n v="5"/>
    <n v="0.1"/>
    <n v="90218.75"/>
    <n v="-50375"/>
    <n v="0"/>
    <n v="93926.369863013708"/>
    <m/>
    <m/>
    <m/>
    <x v="0"/>
    <x v="0"/>
    <n v="125"/>
  </r>
  <r>
    <x v="0"/>
    <x v="106"/>
    <d v="2018-01-15T00:00:00"/>
    <s v="EDFMAN"/>
    <s v="B"/>
    <x v="6"/>
    <n v="6"/>
    <n v="7218"/>
    <x v="5"/>
    <s v="LAWRENCE LU"/>
    <m/>
    <n v="6814.5"/>
    <n v="-169.14"/>
    <n v="-60525"/>
    <s v="LMCADP"/>
    <x v="1"/>
    <n v="25"/>
    <n v="150"/>
    <n v="1082700"/>
    <d v="2018-03-09T00:00:00"/>
    <x v="5"/>
    <n v="0"/>
    <n v="5"/>
    <n v="0.1"/>
    <n v="108270"/>
    <n v="-60525"/>
    <n v="0"/>
    <n v="112719.45205479453"/>
    <m/>
    <m/>
    <m/>
    <x v="0"/>
    <x v="0"/>
    <n v="150"/>
  </r>
  <r>
    <x v="0"/>
    <x v="106"/>
    <d v="2018-01-15T00:00:00"/>
    <s v="EDFMAN"/>
    <s v="B"/>
    <x v="6"/>
    <n v="12"/>
    <n v="7219"/>
    <x v="5"/>
    <s v="LAWRENCE LU"/>
    <m/>
    <n v="6814.5"/>
    <n v="-338.28"/>
    <n v="-121350"/>
    <s v="LMCADP"/>
    <x v="1"/>
    <n v="25"/>
    <n v="300"/>
    <n v="2165700"/>
    <d v="2018-03-09T00:00:00"/>
    <x v="5"/>
    <n v="0"/>
    <n v="5"/>
    <n v="0.1"/>
    <n v="216570"/>
    <n v="-121350"/>
    <n v="0"/>
    <n v="225470.13698630137"/>
    <m/>
    <m/>
    <m/>
    <x v="0"/>
    <x v="0"/>
    <n v="300"/>
  </r>
  <r>
    <x v="0"/>
    <x v="107"/>
    <d v="2018-01-16T00:00:00"/>
    <s v="EDFMAN"/>
    <s v="S"/>
    <x v="6"/>
    <n v="2"/>
    <n v="7091"/>
    <x v="5"/>
    <s v="LAWRENCE LU"/>
    <m/>
    <n v="6814.5"/>
    <n v="-55.38"/>
    <n v="13825"/>
    <s v="LMCADP"/>
    <x v="1"/>
    <n v="25"/>
    <n v="-50"/>
    <n v="354550"/>
    <d v="2018-03-09T00:00:00"/>
    <x v="5"/>
    <n v="0"/>
    <n v="5"/>
    <n v="0.1"/>
    <n v="35455"/>
    <n v="13825"/>
    <n v="13825"/>
    <n v="36912.054794520547"/>
    <m/>
    <m/>
    <m/>
    <x v="0"/>
    <x v="0"/>
    <n v="-50"/>
  </r>
  <r>
    <x v="0"/>
    <x v="108"/>
    <d v="2018-01-24T00:00:00"/>
    <s v="EDFMAN"/>
    <s v="B"/>
    <x v="6"/>
    <n v="2"/>
    <n v="7075.13"/>
    <x v="5"/>
    <s v="LAWRENCE LU"/>
    <m/>
    <n v="6814.5"/>
    <n v="-55.26"/>
    <n v="-13031.500000000005"/>
    <s v="LMCADP"/>
    <x v="1"/>
    <n v="25"/>
    <n v="50"/>
    <n v="353756.5"/>
    <d v="2018-03-09T00:00:00"/>
    <x v="5"/>
    <n v="0"/>
    <n v="5"/>
    <n v="0.1"/>
    <n v="35375.65"/>
    <n v="-13031.500000000005"/>
    <n v="0"/>
    <n v="36829.443835616439"/>
    <m/>
    <m/>
    <m/>
    <x v="0"/>
    <x v="0"/>
    <n v="50"/>
  </r>
  <r>
    <x v="0"/>
    <x v="109"/>
    <d v="2018-02-23T00:00:00"/>
    <s v="EDFMAN"/>
    <s v="S"/>
    <x v="6"/>
    <n v="40"/>
    <n v="7098.75"/>
    <x v="5"/>
    <s v="LAWRENCE LU"/>
    <m/>
    <n v="6814.5"/>
    <n v="-1108.82"/>
    <n v="284250"/>
    <s v="LMCADP"/>
    <x v="1"/>
    <n v="25"/>
    <n v="-1000"/>
    <n v="7098750"/>
    <d v="2018-03-09T00:00:00"/>
    <x v="5"/>
    <n v="0"/>
    <n v="5"/>
    <n v="0.1"/>
    <n v="709875"/>
    <n v="284250"/>
    <n v="284250"/>
    <n v="739047.94520547951"/>
    <m/>
    <m/>
    <m/>
    <x v="0"/>
    <x v="0"/>
    <n v="-1000"/>
  </r>
  <r>
    <x v="0"/>
    <x v="110"/>
    <d v="2018-01-17T00:00:00"/>
    <s v="EDFMAN"/>
    <s v="S"/>
    <x v="45"/>
    <n v="8"/>
    <n v="7110"/>
    <x v="32"/>
    <s v="LAWRENCE LU"/>
    <m/>
    <n v="6815.25"/>
    <n v="-222.11"/>
    <n v="58950"/>
    <s v="LMCADP"/>
    <x v="1"/>
    <n v="25"/>
    <n v="-200"/>
    <n v="1422000"/>
    <d v="2018-03-09T00:00:00"/>
    <x v="32"/>
    <n v="0"/>
    <n v="5"/>
    <n v="0.1"/>
    <n v="142200"/>
    <n v="58950"/>
    <n v="58950"/>
    <n v="151939.72602739726"/>
    <m/>
    <m/>
    <m/>
    <x v="0"/>
    <x v="0"/>
    <n v="-200"/>
  </r>
  <r>
    <x v="0"/>
    <x v="110"/>
    <d v="2018-01-17T00:00:00"/>
    <s v="EDFMAN"/>
    <s v="S"/>
    <x v="45"/>
    <n v="1"/>
    <n v="7110.5"/>
    <x v="32"/>
    <s v="LAWRENCE LU"/>
    <m/>
    <n v="6815.25"/>
    <n v="-27.77"/>
    <n v="7381.25"/>
    <s v="LMCADP"/>
    <x v="1"/>
    <n v="25"/>
    <n v="-25"/>
    <n v="177762.5"/>
    <d v="2018-03-09T00:00:00"/>
    <x v="32"/>
    <n v="0"/>
    <n v="5"/>
    <n v="0.1"/>
    <n v="17776.25"/>
    <n v="7381.25"/>
    <n v="7381.25"/>
    <n v="18993.801369863013"/>
    <m/>
    <m/>
    <m/>
    <x v="0"/>
    <x v="0"/>
    <n v="-25"/>
  </r>
  <r>
    <x v="0"/>
    <x v="110"/>
    <d v="2018-01-17T00:00:00"/>
    <s v="EDFMAN"/>
    <s v="S"/>
    <x v="45"/>
    <n v="2"/>
    <n v="7111"/>
    <x v="32"/>
    <s v="LAWRENCE LU"/>
    <m/>
    <n v="6815.25"/>
    <n v="-55.54"/>
    <n v="14787.5"/>
    <s v="LMCADP"/>
    <x v="1"/>
    <n v="25"/>
    <n v="-50"/>
    <n v="355550"/>
    <d v="2018-03-09T00:00:00"/>
    <x v="32"/>
    <n v="0"/>
    <n v="5"/>
    <n v="0.1"/>
    <n v="35555"/>
    <n v="14787.5"/>
    <n v="14787.5"/>
    <n v="37990.273972602743"/>
    <m/>
    <m/>
    <m/>
    <x v="0"/>
    <x v="0"/>
    <n v="-50"/>
  </r>
  <r>
    <x v="0"/>
    <x v="110"/>
    <d v="2018-01-17T00:00:00"/>
    <s v="EDFMAN"/>
    <s v="S"/>
    <x v="45"/>
    <n v="1"/>
    <n v="7111.5"/>
    <x v="32"/>
    <s v="LAWRENCE LU"/>
    <m/>
    <n v="6815.25"/>
    <n v="-27.77"/>
    <n v="7406.25"/>
    <s v="LMCADP"/>
    <x v="1"/>
    <n v="25"/>
    <n v="-25"/>
    <n v="177787.5"/>
    <d v="2018-03-09T00:00:00"/>
    <x v="32"/>
    <n v="0"/>
    <n v="5"/>
    <n v="0.1"/>
    <n v="17778.75"/>
    <n v="7406.25"/>
    <n v="7406.25"/>
    <n v="18996.472602739726"/>
    <m/>
    <m/>
    <m/>
    <x v="0"/>
    <x v="0"/>
    <n v="-25"/>
  </r>
  <r>
    <x v="0"/>
    <x v="111"/>
    <d v="2018-01-12T00:00:00"/>
    <s v="EDFMAN"/>
    <s v="B"/>
    <x v="7"/>
    <n v="32"/>
    <n v="7150.5"/>
    <x v="6"/>
    <s v="LAWRENCE LU"/>
    <m/>
    <n v="6812.75"/>
    <n v="-893.53"/>
    <n v="-270200"/>
    <s v="LMCADP"/>
    <x v="1"/>
    <n v="25"/>
    <n v="800"/>
    <n v="5720400"/>
    <d v="2018-03-09T00:00:00"/>
    <x v="6"/>
    <n v="0"/>
    <n v="5"/>
    <n v="0.1"/>
    <n v="572040"/>
    <n v="-270200"/>
    <n v="0"/>
    <n v="626893.15068493143"/>
    <m/>
    <m/>
    <m/>
    <x v="0"/>
    <x v="0"/>
    <n v="800"/>
  </r>
  <r>
    <x v="0"/>
    <x v="112"/>
    <d v="2018-03-01T00:00:00"/>
    <s v="EDFMAN"/>
    <s v="B"/>
    <x v="7"/>
    <n v="8"/>
    <n v="6943.81"/>
    <x v="6"/>
    <s v="LAWRENCE LU"/>
    <m/>
    <n v="6812.75"/>
    <n v="-216.92"/>
    <n v="-26212.00000000008"/>
    <s v="LMCADP"/>
    <x v="1"/>
    <n v="25"/>
    <n v="200"/>
    <n v="1388762"/>
    <d v="2018-03-09T00:00:00"/>
    <x v="6"/>
    <n v="0"/>
    <n v="5"/>
    <n v="0.1"/>
    <n v="138876.20000000001"/>
    <n v="-26212.00000000008"/>
    <n v="0"/>
    <n v="152193.09589041094"/>
    <m/>
    <m/>
    <m/>
    <x v="0"/>
    <x v="0"/>
    <n v="200"/>
  </r>
  <r>
    <x v="0"/>
    <x v="113"/>
    <d v="2018-02-13T00:00:00"/>
    <s v="EDFMAN"/>
    <s v="B"/>
    <x v="46"/>
    <n v="1"/>
    <n v="13433.5"/>
    <x v="6"/>
    <s v="LAWRENCE LU"/>
    <m/>
    <n v="13239"/>
    <n v="0"/>
    <n v="-1167"/>
    <s v="LMNIDP"/>
    <x v="0"/>
    <n v="6"/>
    <n v="6"/>
    <n v="80601"/>
    <d v="2018-03-09T00:00:00"/>
    <x v="6"/>
    <n v="0"/>
    <n v="5"/>
    <n v="0.1"/>
    <n v="8060.1"/>
    <n v="-1167"/>
    <n v="0"/>
    <n v="8832.9863013698632"/>
    <m/>
    <m/>
    <m/>
    <x v="0"/>
    <x v="0"/>
    <n v="6"/>
  </r>
  <r>
    <x v="0"/>
    <x v="114"/>
    <d v="2018-02-09T00:00:00"/>
    <s v="EDFMAN"/>
    <s v="S"/>
    <x v="8"/>
    <n v="20"/>
    <n v="3390"/>
    <x v="6"/>
    <s v="LAWRENCE LU"/>
    <m/>
    <n v="3228"/>
    <n v="0"/>
    <n v="81000"/>
    <s v="LMZSDP"/>
    <x v="2"/>
    <n v="25"/>
    <n v="-500"/>
    <n v="1695000"/>
    <d v="2018-03-09T00:00:00"/>
    <x v="6"/>
    <n v="0"/>
    <n v="5"/>
    <n v="0.1"/>
    <n v="169500"/>
    <n v="81000"/>
    <n v="81000"/>
    <n v="185753.42465753423"/>
    <m/>
    <m/>
    <m/>
    <x v="0"/>
    <x v="0"/>
    <n v="-500"/>
  </r>
  <r>
    <x v="0"/>
    <x v="115"/>
    <d v="2018-02-12T00:00:00"/>
    <s v="EDFMAN"/>
    <s v="S"/>
    <x v="8"/>
    <n v="22"/>
    <n v="3410"/>
    <x v="6"/>
    <s v="LAWRENCE LU"/>
    <m/>
    <n v="3228"/>
    <n v="0"/>
    <n v="100100"/>
    <s v="LMZSDP"/>
    <x v="2"/>
    <n v="25"/>
    <n v="-550"/>
    <n v="1875500"/>
    <d v="2018-03-09T00:00:00"/>
    <x v="6"/>
    <n v="0"/>
    <n v="5"/>
    <n v="0.1"/>
    <n v="187550"/>
    <n v="100100"/>
    <n v="100100"/>
    <n v="205534.24657534246"/>
    <m/>
    <m/>
    <m/>
    <x v="0"/>
    <x v="0"/>
    <n v="-550"/>
  </r>
  <r>
    <x v="0"/>
    <x v="116"/>
    <d v="2018-02-12T00:00:00"/>
    <s v="EDFMAN"/>
    <s v="S"/>
    <x v="8"/>
    <n v="30"/>
    <n v="3408"/>
    <x v="6"/>
    <s v="LAWRENCE LU"/>
    <m/>
    <n v="3228"/>
    <n v="-692.2"/>
    <n v="135000"/>
    <s v="LMZSDP"/>
    <x v="2"/>
    <n v="25"/>
    <n v="-750"/>
    <n v="2556000"/>
    <d v="2018-03-09T00:00:00"/>
    <x v="6"/>
    <n v="0"/>
    <n v="5"/>
    <n v="0.1"/>
    <n v="255600"/>
    <n v="135000"/>
    <n v="135000"/>
    <n v="280109.58904109587"/>
    <m/>
    <m/>
    <m/>
    <x v="0"/>
    <x v="0"/>
    <n v="-750"/>
  </r>
  <r>
    <x v="0"/>
    <x v="117"/>
    <d v="2018-02-13T00:00:00"/>
    <s v="EDFMAN"/>
    <s v="B"/>
    <x v="8"/>
    <n v="40"/>
    <n v="3418.5"/>
    <x v="6"/>
    <s v="LAWRENCE LU"/>
    <m/>
    <n v="3228"/>
    <n v="-533.97"/>
    <n v="-190500"/>
    <s v="LMZSDP"/>
    <x v="2"/>
    <n v="25"/>
    <n v="1000"/>
    <n v="3418500"/>
    <d v="2018-03-09T00:00:00"/>
    <x v="6"/>
    <n v="0"/>
    <n v="5"/>
    <n v="0.1"/>
    <n v="341850"/>
    <n v="-190500"/>
    <n v="0"/>
    <n v="374630.13698630134"/>
    <m/>
    <m/>
    <m/>
    <x v="0"/>
    <x v="0"/>
    <n v="1000"/>
  </r>
  <r>
    <x v="0"/>
    <x v="118"/>
    <d v="2018-01-19T00:00:00"/>
    <s v="EDFMAN"/>
    <s v="S"/>
    <x v="47"/>
    <n v="24"/>
    <n v="2236"/>
    <x v="33"/>
    <s v="LAWRENCE LU"/>
    <m/>
    <n v="2096.46"/>
    <n v="-209.56"/>
    <n v="83723.999999999971"/>
    <s v="LMAHDP"/>
    <x v="3"/>
    <n v="25"/>
    <n v="-600"/>
    <n v="1341600"/>
    <d v="2018-03-09T00:00:00"/>
    <x v="33"/>
    <n v="0"/>
    <n v="5"/>
    <n v="0.1"/>
    <n v="134160"/>
    <n v="83723.999999999971"/>
    <n v="83723.999999999971"/>
    <n v="150700.27397260274"/>
    <m/>
    <m/>
    <m/>
    <x v="0"/>
    <x v="0"/>
    <n v="-600"/>
  </r>
  <r>
    <x v="0"/>
    <x v="119"/>
    <d v="2018-01-22T00:00:00"/>
    <s v="EDFMAN"/>
    <s v="B"/>
    <x v="9"/>
    <n v="13"/>
    <n v="7070.5"/>
    <x v="7"/>
    <s v="LAWRENCE LU"/>
    <m/>
    <n v="6813.98"/>
    <n v="0"/>
    <n v="-83369.000000000146"/>
    <s v="LMCADP"/>
    <x v="1"/>
    <n v="25"/>
    <n v="325"/>
    <n v="2297912.5"/>
    <d v="2018-03-09T00:00:00"/>
    <x v="7"/>
    <n v="0"/>
    <n v="5"/>
    <n v="0.1"/>
    <n v="229791.25"/>
    <n v="-83369.000000000146"/>
    <n v="0"/>
    <n v="283304.28082191781"/>
    <m/>
    <m/>
    <m/>
    <x v="0"/>
    <x v="0"/>
    <n v="325"/>
  </r>
  <r>
    <x v="0"/>
    <x v="120"/>
    <d v="2018-01-22T00:00:00"/>
    <s v="EDFMAN"/>
    <s v="S"/>
    <x v="9"/>
    <n v="13"/>
    <n v="7070.5"/>
    <x v="7"/>
    <s v="LAWRENCE LU"/>
    <m/>
    <n v="6813.98"/>
    <n v="0"/>
    <n v="83369.000000000146"/>
    <s v="LMCADP"/>
    <x v="1"/>
    <n v="25"/>
    <n v="-325"/>
    <n v="2297912.5"/>
    <d v="2018-03-09T00:00:00"/>
    <x v="7"/>
    <n v="0"/>
    <n v="5"/>
    <n v="0.1"/>
    <n v="229791.25"/>
    <n v="83369.000000000146"/>
    <n v="83369.000000000146"/>
    <n v="283304.28082191781"/>
    <m/>
    <m/>
    <m/>
    <x v="0"/>
    <x v="0"/>
    <n v="-325"/>
  </r>
  <r>
    <x v="0"/>
    <x v="121"/>
    <d v="2018-01-24T00:00:00"/>
    <s v="EDFMAN"/>
    <s v="B"/>
    <x v="48"/>
    <n v="2"/>
    <n v="6951"/>
    <x v="34"/>
    <s v="LAWRENCE LU"/>
    <m/>
    <n v="6814.66"/>
    <n v="0"/>
    <n v="-6817.0000000000073"/>
    <s v="LMCADP"/>
    <x v="1"/>
    <n v="25"/>
    <n v="50"/>
    <n v="347550"/>
    <d v="2018-03-09T00:00:00"/>
    <x v="34"/>
    <n v="0"/>
    <n v="5"/>
    <n v="0.1"/>
    <n v="34755"/>
    <n v="-6817.0000000000073"/>
    <n v="0"/>
    <n v="43800.821917808222"/>
    <m/>
    <m/>
    <m/>
    <x v="0"/>
    <x v="0"/>
    <n v="50"/>
  </r>
  <r>
    <x v="0"/>
    <x v="122"/>
    <d v="2018-01-24T00:00:00"/>
    <s v="EDFMAN"/>
    <s v="S"/>
    <x v="48"/>
    <n v="2"/>
    <n v="6951"/>
    <x v="34"/>
    <s v="LAWRENCE LU"/>
    <m/>
    <n v="6814.66"/>
    <n v="0"/>
    <n v="6817.0000000000073"/>
    <s v="LMCADP"/>
    <x v="1"/>
    <n v="25"/>
    <n v="-50"/>
    <n v="347550"/>
    <d v="2018-03-09T00:00:00"/>
    <x v="34"/>
    <n v="0"/>
    <n v="5"/>
    <n v="0.1"/>
    <n v="34755"/>
    <n v="6817.0000000000073"/>
    <n v="6817.0000000000073"/>
    <n v="43800.821917808222"/>
    <m/>
    <m/>
    <m/>
    <x v="0"/>
    <x v="0"/>
    <n v="-50"/>
  </r>
  <r>
    <x v="0"/>
    <x v="123"/>
    <d v="2018-01-24T00:00:00"/>
    <s v="EDFMAN"/>
    <s v="B"/>
    <x v="48"/>
    <n v="2"/>
    <n v="6946.5"/>
    <x v="34"/>
    <s v="LAWRENCE LU"/>
    <m/>
    <n v="6814.66"/>
    <n v="0"/>
    <n v="-6592.0000000000073"/>
    <s v="LMCADP"/>
    <x v="1"/>
    <n v="25"/>
    <n v="50"/>
    <n v="347325"/>
    <d v="2018-03-09T00:00:00"/>
    <x v="34"/>
    <n v="0"/>
    <n v="5"/>
    <n v="0.1"/>
    <n v="34732.5"/>
    <n v="-6592.0000000000073"/>
    <n v="0"/>
    <n v="43772.465753424658"/>
    <m/>
    <m/>
    <m/>
    <x v="0"/>
    <x v="0"/>
    <n v="50"/>
  </r>
  <r>
    <x v="0"/>
    <x v="124"/>
    <d v="2018-01-24T00:00:00"/>
    <s v="EDFMAN"/>
    <s v="S"/>
    <x v="48"/>
    <n v="2"/>
    <n v="6946.5"/>
    <x v="34"/>
    <s v="LAWRENCE LU"/>
    <m/>
    <n v="6814.66"/>
    <n v="0"/>
    <n v="6592.0000000000073"/>
    <s v="LMCADP"/>
    <x v="1"/>
    <n v="25"/>
    <n v="-50"/>
    <n v="347325"/>
    <d v="2018-03-09T00:00:00"/>
    <x v="34"/>
    <n v="0"/>
    <n v="5"/>
    <n v="0.1"/>
    <n v="34732.5"/>
    <n v="6592.0000000000073"/>
    <n v="6592.0000000000073"/>
    <n v="43772.465753424658"/>
    <m/>
    <m/>
    <m/>
    <x v="0"/>
    <x v="0"/>
    <n v="-50"/>
  </r>
  <r>
    <x v="0"/>
    <x v="125"/>
    <d v="2018-01-24T00:00:00"/>
    <s v="EDFMAN"/>
    <s v="B"/>
    <x v="48"/>
    <n v="4"/>
    <n v="7073.125"/>
    <x v="34"/>
    <s v="LAWRENCE LU"/>
    <m/>
    <n v="6814.66"/>
    <n v="0"/>
    <n v="-25846.500000000015"/>
    <s v="LMCADP"/>
    <x v="1"/>
    <n v="25"/>
    <n v="100"/>
    <n v="707312.5"/>
    <d v="2018-03-09T00:00:00"/>
    <x v="34"/>
    <n v="0"/>
    <n v="5"/>
    <n v="0.1"/>
    <n v="70731.25"/>
    <n v="-25846.500000000015"/>
    <n v="0"/>
    <n v="89140.753424657538"/>
    <m/>
    <m/>
    <m/>
    <x v="0"/>
    <x v="0"/>
    <n v="100"/>
  </r>
  <r>
    <x v="0"/>
    <x v="126"/>
    <d v="2018-01-24T00:00:00"/>
    <s v="EDFMAN"/>
    <s v="S"/>
    <x v="48"/>
    <n v="2"/>
    <n v="7073.125"/>
    <x v="34"/>
    <s v="LAWRENCE LU"/>
    <m/>
    <n v="6814.66"/>
    <n v="0"/>
    <n v="12923.250000000007"/>
    <s v="LMCADP"/>
    <x v="1"/>
    <n v="25"/>
    <n v="-50"/>
    <n v="353656.25"/>
    <d v="2018-03-09T00:00:00"/>
    <x v="34"/>
    <n v="0"/>
    <n v="5"/>
    <n v="0.1"/>
    <n v="35365.625"/>
    <n v="12923.250000000007"/>
    <n v="12923.250000000007"/>
    <n v="44570.376712328769"/>
    <m/>
    <m/>
    <m/>
    <x v="0"/>
    <x v="0"/>
    <n v="-50"/>
  </r>
  <r>
    <x v="0"/>
    <x v="127"/>
    <d v="2018-01-24T00:00:00"/>
    <s v="EDFMAN"/>
    <s v="S"/>
    <x v="48"/>
    <n v="2"/>
    <n v="7073.125"/>
    <x v="34"/>
    <s v="LAWRENCE LU"/>
    <m/>
    <n v="6814.66"/>
    <n v="0"/>
    <n v="12923.250000000007"/>
    <s v="LMCADP"/>
    <x v="1"/>
    <n v="25"/>
    <n v="-50"/>
    <n v="353656.25"/>
    <d v="2018-03-09T00:00:00"/>
    <x v="34"/>
    <n v="0"/>
    <n v="5"/>
    <n v="0.1"/>
    <n v="35365.625"/>
    <n v="12923.250000000007"/>
    <n v="12923.250000000007"/>
    <n v="44570.376712328769"/>
    <m/>
    <m/>
    <m/>
    <x v="0"/>
    <x v="0"/>
    <n v="-50"/>
  </r>
  <r>
    <x v="0"/>
    <x v="128"/>
    <d v="2018-01-25T00:00:00"/>
    <s v="EDFMAN"/>
    <s v="S"/>
    <x v="10"/>
    <n v="8"/>
    <n v="7145.5"/>
    <x v="8"/>
    <s v="LAWRENCE LU"/>
    <m/>
    <n v="6815.34"/>
    <n v="-223.23"/>
    <n v="66031.999999999971"/>
    <s v="LMCADP"/>
    <x v="1"/>
    <n v="25"/>
    <n v="-200"/>
    <n v="1429100"/>
    <d v="2018-03-09T00:00:00"/>
    <x v="8"/>
    <n v="0"/>
    <n v="5"/>
    <n v="0.1"/>
    <n v="142910"/>
    <n v="66031.999999999971"/>
    <n v="66031.999999999971"/>
    <n v="184021.09589041094"/>
    <m/>
    <m/>
    <m/>
    <x v="0"/>
    <x v="0"/>
    <n v="-200"/>
  </r>
  <r>
    <x v="0"/>
    <x v="129"/>
    <d v="2018-01-25T00:00:00"/>
    <s v="EDFMAN"/>
    <s v="B"/>
    <x v="10"/>
    <n v="8"/>
    <n v="7151"/>
    <x v="8"/>
    <s v="LAWRENCE LU"/>
    <m/>
    <n v="6815.34"/>
    <n v="-223.38000000000002"/>
    <n v="-67131.999999999971"/>
    <s v="LMCADP"/>
    <x v="1"/>
    <n v="25"/>
    <n v="200"/>
    <n v="1430200"/>
    <d v="2018-03-09T00:00:00"/>
    <x v="8"/>
    <n v="0"/>
    <n v="5"/>
    <n v="0.1"/>
    <n v="143020"/>
    <n v="-67131.999999999971"/>
    <n v="0"/>
    <n v="184162.73972602739"/>
    <m/>
    <m/>
    <m/>
    <x v="0"/>
    <x v="0"/>
    <n v="200"/>
  </r>
  <r>
    <x v="0"/>
    <x v="130"/>
    <d v="2018-01-25T00:00:00"/>
    <s v="EDFMAN"/>
    <s v="S"/>
    <x v="10"/>
    <n v="8"/>
    <n v="7151"/>
    <x v="8"/>
    <s v="LAWRENCE LU"/>
    <m/>
    <n v="6815.34"/>
    <n v="0"/>
    <n v="67131.999999999971"/>
    <s v="LMCADP"/>
    <x v="1"/>
    <n v="25"/>
    <n v="-200"/>
    <n v="1430200"/>
    <d v="2018-03-09T00:00:00"/>
    <x v="8"/>
    <n v="0"/>
    <n v="5"/>
    <n v="0.1"/>
    <n v="143020"/>
    <n v="67131.999999999971"/>
    <n v="67131.999999999971"/>
    <n v="184162.73972602739"/>
    <m/>
    <m/>
    <m/>
    <x v="0"/>
    <x v="0"/>
    <n v="-200"/>
  </r>
  <r>
    <x v="0"/>
    <x v="131"/>
    <d v="2018-01-26T00:00:00"/>
    <s v="EDFMAN"/>
    <s v="B"/>
    <x v="49"/>
    <n v="1"/>
    <n v="21640"/>
    <x v="35"/>
    <s v="LAWRENCE LU"/>
    <m/>
    <n v="21579.11"/>
    <n v="0"/>
    <n v="-304.44999999999709"/>
    <s v="LMSNDP"/>
    <x v="13"/>
    <n v="5"/>
    <n v="5"/>
    <n v="108200"/>
    <d v="2018-03-09T00:00:00"/>
    <x v="35"/>
    <n v="0"/>
    <n v="5"/>
    <n v="0.1"/>
    <n v="10820"/>
    <n v="-304.44999999999709"/>
    <n v="0"/>
    <n v="14229.04109589041"/>
    <m/>
    <m/>
    <m/>
    <x v="0"/>
    <x v="0"/>
    <n v="5"/>
  </r>
  <r>
    <x v="0"/>
    <x v="132"/>
    <d v="2018-01-26T00:00:00"/>
    <s v="EDFMAN"/>
    <s v="B"/>
    <x v="49"/>
    <n v="1"/>
    <n v="21640"/>
    <x v="35"/>
    <s v="LAWRENCE LU"/>
    <m/>
    <n v="21579.11"/>
    <n v="0"/>
    <n v="-304.44999999999709"/>
    <s v="LMSNDP"/>
    <x v="13"/>
    <n v="5"/>
    <n v="5"/>
    <n v="108200"/>
    <d v="2018-03-09T00:00:00"/>
    <x v="35"/>
    <n v="0"/>
    <n v="5"/>
    <n v="0.1"/>
    <n v="10820"/>
    <n v="-304.44999999999709"/>
    <n v="0"/>
    <n v="14229.04109589041"/>
    <m/>
    <m/>
    <m/>
    <x v="0"/>
    <x v="0"/>
    <n v="5"/>
  </r>
  <r>
    <x v="0"/>
    <x v="133"/>
    <d v="2018-01-26T00:00:00"/>
    <s v="EDFMAN"/>
    <s v="S"/>
    <x v="49"/>
    <n v="2"/>
    <n v="21640"/>
    <x v="35"/>
    <s v="LAWRENCE LU"/>
    <m/>
    <n v="21579.11"/>
    <n v="0"/>
    <n v="608.89999999999418"/>
    <s v="LMSNDP"/>
    <x v="13"/>
    <n v="5"/>
    <n v="-10"/>
    <n v="216400"/>
    <d v="2018-03-09T00:00:00"/>
    <x v="35"/>
    <n v="0"/>
    <n v="5"/>
    <n v="0.1"/>
    <n v="21640"/>
    <n v="608.89999999999418"/>
    <n v="608.89999999999418"/>
    <n v="28458.082191780821"/>
    <m/>
    <m/>
    <m/>
    <x v="0"/>
    <x v="0"/>
    <n v="-10"/>
  </r>
  <r>
    <x v="0"/>
    <x v="134"/>
    <d v="2018-01-26T00:00:00"/>
    <s v="EDFMAN"/>
    <s v="S"/>
    <x v="49"/>
    <n v="2"/>
    <n v="21640"/>
    <x v="35"/>
    <s v="LAWRENCE LU"/>
    <m/>
    <n v="21579.11"/>
    <n v="-33.799999999999997"/>
    <n v="608.89999999999418"/>
    <s v="LMSNDP"/>
    <x v="13"/>
    <n v="5"/>
    <n v="-10"/>
    <n v="216400"/>
    <d v="2018-03-09T00:00:00"/>
    <x v="35"/>
    <n v="0"/>
    <n v="5"/>
    <n v="0.1"/>
    <n v="21640"/>
    <n v="608.89999999999418"/>
    <n v="608.89999999999418"/>
    <n v="28458.082191780821"/>
    <m/>
    <m/>
    <m/>
    <x v="0"/>
    <x v="0"/>
    <n v="-10"/>
  </r>
  <r>
    <x v="0"/>
    <x v="135"/>
    <d v="2018-01-26T00:00:00"/>
    <s v="EDFMAN"/>
    <s v="B"/>
    <x v="49"/>
    <n v="2"/>
    <n v="21680"/>
    <x v="35"/>
    <s v="LAWRENCE LU"/>
    <m/>
    <n v="21579.11"/>
    <n v="-33.86"/>
    <n v="-1008.8999999999942"/>
    <s v="LMSNDP"/>
    <x v="13"/>
    <n v="5"/>
    <n v="10"/>
    <n v="216800"/>
    <d v="2018-03-09T00:00:00"/>
    <x v="35"/>
    <n v="0"/>
    <n v="5"/>
    <n v="0.1"/>
    <n v="21680"/>
    <n v="-1008.8999999999942"/>
    <n v="0"/>
    <n v="28510.684931506847"/>
    <m/>
    <m/>
    <m/>
    <x v="0"/>
    <x v="0"/>
    <n v="10"/>
  </r>
  <r>
    <x v="0"/>
    <x v="136"/>
    <d v="2018-01-29T00:00:00"/>
    <s v="EDFMAN"/>
    <s v="S"/>
    <x v="50"/>
    <n v="20"/>
    <n v="7140"/>
    <x v="36"/>
    <s v="LAWRENCE LU"/>
    <m/>
    <n v="6818.75"/>
    <n v="0"/>
    <n v="160625"/>
    <s v="LMCADP"/>
    <x v="1"/>
    <n v="25"/>
    <n v="-500"/>
    <n v="3570000"/>
    <d v="2018-03-09T00:00:00"/>
    <x v="36"/>
    <n v="0"/>
    <n v="5"/>
    <n v="0.1"/>
    <n v="357000"/>
    <n v="160625"/>
    <n v="160625"/>
    <n v="508602.73972602742"/>
    <m/>
    <m/>
    <m/>
    <x v="0"/>
    <x v="0"/>
    <n v="-500"/>
  </r>
  <r>
    <x v="0"/>
    <x v="137"/>
    <d v="2018-01-29T00:00:00"/>
    <s v="EDFMAN"/>
    <s v="B"/>
    <x v="50"/>
    <n v="20"/>
    <n v="7140"/>
    <x v="36"/>
    <s v="LAWRENCE LU"/>
    <m/>
    <n v="6818.75"/>
    <n v="0"/>
    <n v="-160625"/>
    <s v="LMCADP"/>
    <x v="1"/>
    <n v="25"/>
    <n v="500"/>
    <n v="3570000"/>
    <d v="2018-03-09T00:00:00"/>
    <x v="36"/>
    <n v="0"/>
    <n v="5"/>
    <n v="0.1"/>
    <n v="357000"/>
    <n v="-160625"/>
    <n v="0"/>
    <n v="508602.73972602742"/>
    <m/>
    <m/>
    <m/>
    <x v="0"/>
    <x v="0"/>
    <n v="500"/>
  </r>
  <r>
    <x v="0"/>
    <x v="138"/>
    <d v="2018-01-29T00:00:00"/>
    <s v="EDFMAN"/>
    <s v="S"/>
    <x v="50"/>
    <n v="20"/>
    <n v="7106.25"/>
    <x v="36"/>
    <s v="LAWRENCE LU"/>
    <m/>
    <n v="6818.75"/>
    <n v="0"/>
    <n v="143750"/>
    <s v="LMCADP"/>
    <x v="1"/>
    <n v="25"/>
    <n v="-500"/>
    <n v="3553125"/>
    <d v="2018-03-09T00:00:00"/>
    <x v="36"/>
    <n v="0"/>
    <n v="5"/>
    <n v="0.1"/>
    <n v="355312.5"/>
    <n v="143750"/>
    <n v="143750"/>
    <n v="506198.63013698632"/>
    <m/>
    <m/>
    <m/>
    <x v="0"/>
    <x v="0"/>
    <n v="-500"/>
  </r>
  <r>
    <x v="0"/>
    <x v="139"/>
    <d v="2018-01-29T00:00:00"/>
    <s v="EDFMAN"/>
    <s v="B"/>
    <x v="50"/>
    <n v="20"/>
    <n v="7106.25"/>
    <x v="36"/>
    <s v="LAWRENCE LU"/>
    <m/>
    <n v="6818.75"/>
    <n v="0"/>
    <n v="-143750"/>
    <s v="LMCADP"/>
    <x v="1"/>
    <n v="25"/>
    <n v="500"/>
    <n v="3553125"/>
    <d v="2018-03-09T00:00:00"/>
    <x v="36"/>
    <n v="0"/>
    <n v="5"/>
    <n v="0.1"/>
    <n v="355312.5"/>
    <n v="-143750"/>
    <n v="0"/>
    <n v="506198.63013698632"/>
    <m/>
    <m/>
    <m/>
    <x v="0"/>
    <x v="0"/>
    <n v="500"/>
  </r>
  <r>
    <x v="0"/>
    <x v="140"/>
    <d v="2018-01-30T00:00:00"/>
    <s v="EDFMAN"/>
    <s v="S"/>
    <x v="50"/>
    <n v="2"/>
    <n v="7016.5"/>
    <x v="36"/>
    <s v="LAWRENCE LU"/>
    <m/>
    <n v="6818.75"/>
    <n v="-54.8"/>
    <n v="9887.5"/>
    <s v="LMCADP"/>
    <x v="1"/>
    <n v="25"/>
    <n v="-50"/>
    <n v="350825"/>
    <d v="2018-03-09T00:00:00"/>
    <x v="36"/>
    <n v="0"/>
    <n v="5"/>
    <n v="0.1"/>
    <n v="35082.5"/>
    <n v="9887.5"/>
    <n v="9887.5"/>
    <n v="49980.547945205479"/>
    <m/>
    <m/>
    <m/>
    <x v="0"/>
    <x v="0"/>
    <n v="-50"/>
  </r>
  <r>
    <x v="0"/>
    <x v="141"/>
    <d v="2018-01-30T00:00:00"/>
    <s v="EDFMAN"/>
    <s v="B"/>
    <x v="50"/>
    <n v="40"/>
    <n v="7094.0124999999998"/>
    <x v="36"/>
    <s v="LAWRENCE LU"/>
    <m/>
    <n v="6818.75"/>
    <n v="0"/>
    <n v="-275262.49999999983"/>
    <s v="LMCADP"/>
    <x v="1"/>
    <n v="25"/>
    <n v="1000"/>
    <n v="7094012.5"/>
    <d v="2018-03-09T00:00:00"/>
    <x v="36"/>
    <n v="0"/>
    <n v="5"/>
    <n v="0.1"/>
    <n v="709401.25"/>
    <n v="-275262.49999999983"/>
    <n v="0"/>
    <n v="1010653.8356164383"/>
    <m/>
    <m/>
    <m/>
    <x v="0"/>
    <x v="0"/>
    <n v="1000"/>
  </r>
  <r>
    <x v="0"/>
    <x v="142"/>
    <d v="2018-01-30T00:00:00"/>
    <s v="EDFMAN"/>
    <s v="S"/>
    <x v="50"/>
    <n v="40"/>
    <n v="7094.0124999999998"/>
    <x v="36"/>
    <s v="LAWRENCE LU"/>
    <m/>
    <n v="6818.75"/>
    <n v="0"/>
    <n v="275262.49999999983"/>
    <s v="LMCADP"/>
    <x v="1"/>
    <n v="25"/>
    <n v="-1000"/>
    <n v="7094012.5"/>
    <d v="2018-03-09T00:00:00"/>
    <x v="36"/>
    <n v="0"/>
    <n v="5"/>
    <n v="0.1"/>
    <n v="709401.25"/>
    <n v="275262.49999999983"/>
    <n v="275262.49999999983"/>
    <n v="1010653.8356164383"/>
    <m/>
    <m/>
    <m/>
    <x v="0"/>
    <x v="0"/>
    <n v="-1000"/>
  </r>
  <r>
    <x v="0"/>
    <x v="143"/>
    <d v="2018-02-07T00:00:00"/>
    <s v="EDFMAN"/>
    <s v="B"/>
    <x v="50"/>
    <n v="2"/>
    <n v="6953"/>
    <x v="36"/>
    <s v="LAWRENCE LU"/>
    <m/>
    <n v="6818.75"/>
    <n v="-54.3"/>
    <n v="-6712.5"/>
    <s v="LMCADP"/>
    <x v="1"/>
    <n v="25"/>
    <n v="50"/>
    <n v="347650"/>
    <d v="2018-03-09T00:00:00"/>
    <x v="36"/>
    <n v="0"/>
    <n v="5"/>
    <n v="0.1"/>
    <n v="34765"/>
    <n v="-6712.5"/>
    <n v="0"/>
    <n v="49528.219178082189"/>
    <m/>
    <m/>
    <m/>
    <x v="0"/>
    <x v="0"/>
    <n v="50"/>
  </r>
  <r>
    <x v="0"/>
    <x v="144"/>
    <d v="2018-01-30T00:00:00"/>
    <s v="EDFMAN"/>
    <s v="S"/>
    <x v="51"/>
    <n v="2"/>
    <n v="13545"/>
    <x v="36"/>
    <s v="LAWRENCE LU"/>
    <m/>
    <n v="13246.5"/>
    <n v="-25.38"/>
    <n v="3582"/>
    <s v="LMNIDP"/>
    <x v="0"/>
    <n v="6"/>
    <n v="-12"/>
    <n v="162540"/>
    <d v="2018-03-09T00:00:00"/>
    <x v="36"/>
    <n v="0"/>
    <n v="5"/>
    <n v="0.1"/>
    <n v="16254"/>
    <n v="3582"/>
    <n v="3582"/>
    <n v="23156.383561643834"/>
    <m/>
    <m/>
    <m/>
    <x v="0"/>
    <x v="0"/>
    <n v="-12"/>
  </r>
  <r>
    <x v="0"/>
    <x v="145"/>
    <d v="2018-02-19T00:00:00"/>
    <s v="EDFMAN"/>
    <s v="B"/>
    <x v="51"/>
    <n v="2"/>
    <n v="14175"/>
    <x v="36"/>
    <s v="LAWRENCE LU"/>
    <m/>
    <n v="13246.5"/>
    <n v="-26.57"/>
    <n v="-11142"/>
    <s v="LMNIDP"/>
    <x v="0"/>
    <n v="6"/>
    <n v="12"/>
    <n v="170100"/>
    <d v="2018-03-09T00:00:00"/>
    <x v="36"/>
    <n v="0"/>
    <n v="5"/>
    <n v="0.1"/>
    <n v="17010"/>
    <n v="-11142"/>
    <n v="0"/>
    <n v="24233.424657534248"/>
    <m/>
    <m/>
    <m/>
    <x v="0"/>
    <x v="0"/>
    <n v="12"/>
  </r>
  <r>
    <x v="0"/>
    <x v="146"/>
    <d v="2018-01-30T00:00:00"/>
    <s v="EDFMAN"/>
    <s v="S"/>
    <x v="52"/>
    <n v="2"/>
    <n v="21820"/>
    <x v="36"/>
    <s v="LAWRENCE LU"/>
    <m/>
    <n v="21576.47"/>
    <n v="-34.08"/>
    <n v="2435.2999999999884"/>
    <s v="LMSNDP"/>
    <x v="13"/>
    <n v="5"/>
    <n v="-10"/>
    <n v="218200"/>
    <d v="2018-03-09T00:00:00"/>
    <x v="36"/>
    <n v="0"/>
    <n v="5"/>
    <n v="0.1"/>
    <n v="21820"/>
    <n v="2435.2999999999884"/>
    <n v="2435.2999999999884"/>
    <n v="31086.027397260274"/>
    <m/>
    <m/>
    <m/>
    <x v="0"/>
    <x v="0"/>
    <n v="-10"/>
  </r>
  <r>
    <x v="0"/>
    <x v="147"/>
    <d v="2018-02-19T00:00:00"/>
    <s v="EDFMAN"/>
    <s v="B"/>
    <x v="52"/>
    <n v="1"/>
    <n v="21670"/>
    <x v="36"/>
    <s v="LAWRENCE LU"/>
    <m/>
    <n v="21576.47"/>
    <n v="-16.920000000000002"/>
    <n v="-467.64999999999418"/>
    <s v="LMSNDP"/>
    <x v="13"/>
    <n v="5"/>
    <n v="5"/>
    <n v="108350"/>
    <d v="2018-03-09T00:00:00"/>
    <x v="36"/>
    <n v="0"/>
    <n v="5"/>
    <n v="0.1"/>
    <n v="10835"/>
    <n v="-467.64999999999418"/>
    <n v="0"/>
    <n v="15436.164383561643"/>
    <m/>
    <m/>
    <m/>
    <x v="0"/>
    <x v="0"/>
    <n v="5"/>
  </r>
  <r>
    <x v="0"/>
    <x v="148"/>
    <d v="2018-02-19T00:00:00"/>
    <s v="EDFMAN"/>
    <s v="B"/>
    <x v="52"/>
    <n v="1"/>
    <n v="21640"/>
    <x v="36"/>
    <s v="LAWRENCE LU"/>
    <m/>
    <n v="21576.47"/>
    <n v="-16.899999999999999"/>
    <n v="-317.64999999999418"/>
    <s v="LMSNDP"/>
    <x v="13"/>
    <n v="5"/>
    <n v="5"/>
    <n v="108200"/>
    <d v="2018-03-09T00:00:00"/>
    <x v="36"/>
    <n v="0"/>
    <n v="5"/>
    <n v="0.1"/>
    <n v="10820"/>
    <n v="-317.64999999999418"/>
    <n v="0"/>
    <n v="15414.794520547945"/>
    <m/>
    <m/>
    <m/>
    <x v="0"/>
    <x v="0"/>
    <n v="5"/>
  </r>
  <r>
    <x v="0"/>
    <x v="149"/>
    <d v="2018-02-02T00:00:00"/>
    <s v="EDFMAN"/>
    <s v="S"/>
    <x v="11"/>
    <n v="5"/>
    <n v="7180"/>
    <x v="9"/>
    <s v="LAWRENCE LU"/>
    <m/>
    <n v="6820.19"/>
    <n v="-140.19"/>
    <n v="44976.250000000051"/>
    <s v="LMCADP"/>
    <x v="1"/>
    <n v="25"/>
    <n v="-125"/>
    <n v="897500"/>
    <d v="2018-03-09T00:00:00"/>
    <x v="9"/>
    <n v="0"/>
    <n v="5"/>
    <n v="0.1"/>
    <n v="89750"/>
    <n v="44976.250000000051"/>
    <n v="44976.250000000051"/>
    <n v="132780.82191780821"/>
    <m/>
    <m/>
    <m/>
    <x v="0"/>
    <x v="0"/>
    <n v="-125"/>
  </r>
  <r>
    <x v="0"/>
    <x v="150"/>
    <d v="2018-02-02T00:00:00"/>
    <s v="EDFMAN"/>
    <s v="S"/>
    <x v="11"/>
    <n v="10"/>
    <n v="7130"/>
    <x v="9"/>
    <s v="LAWRENCE LU"/>
    <m/>
    <n v="6820.19"/>
    <n v="-278.43"/>
    <n v="77452.500000000102"/>
    <s v="LMCADP"/>
    <x v="1"/>
    <n v="25"/>
    <n v="-250"/>
    <n v="1782500"/>
    <d v="2018-03-09T00:00:00"/>
    <x v="9"/>
    <n v="0"/>
    <n v="5"/>
    <n v="0.1"/>
    <n v="178250"/>
    <n v="77452.500000000102"/>
    <n v="77452.500000000102"/>
    <n v="263712.32876712328"/>
    <m/>
    <m/>
    <m/>
    <x v="0"/>
    <x v="0"/>
    <n v="-250"/>
  </r>
  <r>
    <x v="0"/>
    <x v="151"/>
    <d v="2018-02-28T00:00:00"/>
    <s v="EDFMAN"/>
    <s v="S"/>
    <x v="11"/>
    <n v="2"/>
    <n v="6981.75"/>
    <x v="9"/>
    <s v="LAWRENCE LU"/>
    <m/>
    <n v="6820.19"/>
    <n v="-54.53"/>
    <n v="8078.00000000002"/>
    <s v="LMCADP"/>
    <x v="1"/>
    <n v="25"/>
    <n v="-50"/>
    <n v="349087.5"/>
    <d v="2018-03-09T00:00:00"/>
    <x v="9"/>
    <n v="0"/>
    <n v="5"/>
    <n v="0.1"/>
    <n v="34908.75"/>
    <n v="8078.00000000002"/>
    <n v="8078.00000000002"/>
    <n v="51645.821917808222"/>
    <m/>
    <m/>
    <m/>
    <x v="0"/>
    <x v="0"/>
    <n v="-50"/>
  </r>
  <r>
    <x v="0"/>
    <x v="152"/>
    <d v="2018-02-05T00:00:00"/>
    <s v="EDFMAN"/>
    <s v="S"/>
    <x v="12"/>
    <n v="12"/>
    <n v="7070"/>
    <x v="10"/>
    <s v="LAWRENCE LU"/>
    <m/>
    <n v="6821.63"/>
    <n v="-331.31"/>
    <n v="74510.999999999971"/>
    <s v="LMCADP"/>
    <x v="1"/>
    <n v="25"/>
    <n v="-300"/>
    <n v="2121000"/>
    <d v="2018-03-09T00:00:00"/>
    <x v="10"/>
    <n v="0"/>
    <n v="5"/>
    <n v="0.1"/>
    <n v="212100"/>
    <n v="74510.999999999971"/>
    <n v="74510.999999999971"/>
    <n v="325413.69863013702"/>
    <m/>
    <m/>
    <m/>
    <x v="0"/>
    <x v="0"/>
    <n v="-300"/>
  </r>
  <r>
    <x v="0"/>
    <x v="153"/>
    <d v="2018-02-05T00:00:00"/>
    <s v="EDFMAN"/>
    <s v="S"/>
    <x v="12"/>
    <n v="10"/>
    <n v="7160"/>
    <x v="10"/>
    <s v="LAWRENCE LU"/>
    <m/>
    <n v="6821.63"/>
    <n v="-279.60000000000002"/>
    <n v="84592.499999999971"/>
    <s v="LMCADP"/>
    <x v="1"/>
    <n v="25"/>
    <n v="-250"/>
    <n v="1790000"/>
    <d v="2018-03-09T00:00:00"/>
    <x v="10"/>
    <n v="0"/>
    <n v="5"/>
    <n v="0.1"/>
    <n v="179000"/>
    <n v="84592.499999999971"/>
    <n v="84592.499999999971"/>
    <n v="274630.1369863014"/>
    <m/>
    <m/>
    <m/>
    <x v="0"/>
    <x v="0"/>
    <n v="-250"/>
  </r>
  <r>
    <x v="0"/>
    <x v="154"/>
    <d v="2018-02-07T00:00:00"/>
    <s v="EDFMAN"/>
    <s v="B"/>
    <x v="13"/>
    <n v="2"/>
    <n v="6956"/>
    <x v="11"/>
    <s v="LAWRENCE LU"/>
    <m/>
    <n v="6824.5"/>
    <n v="0"/>
    <n v="-6575"/>
    <s v="LMCADP"/>
    <x v="1"/>
    <n v="25"/>
    <n v="50"/>
    <n v="347800"/>
    <d v="2018-03-09T00:00:00"/>
    <x v="11"/>
    <n v="0"/>
    <n v="5"/>
    <n v="0.1"/>
    <n v="34780"/>
    <n v="-6575"/>
    <n v="0"/>
    <n v="57172.602739726026"/>
    <m/>
    <m/>
    <m/>
    <x v="0"/>
    <x v="0"/>
    <n v="50"/>
  </r>
  <r>
    <x v="0"/>
    <x v="155"/>
    <d v="2018-02-07T00:00:00"/>
    <s v="EDFMAN"/>
    <s v="S"/>
    <x v="13"/>
    <n v="2"/>
    <n v="6956"/>
    <x v="11"/>
    <s v="LAWRENCE LU"/>
    <m/>
    <n v="6824.5"/>
    <n v="0"/>
    <n v="6575"/>
    <s v="LMCADP"/>
    <x v="1"/>
    <n v="25"/>
    <n v="-50"/>
    <n v="347800"/>
    <d v="2018-03-09T00:00:00"/>
    <x v="11"/>
    <n v="0"/>
    <n v="5"/>
    <n v="0.1"/>
    <n v="34780"/>
    <n v="6575"/>
    <n v="6575"/>
    <n v="57172.602739726026"/>
    <m/>
    <m/>
    <m/>
    <x v="0"/>
    <x v="0"/>
    <n v="-50"/>
  </r>
  <r>
    <x v="0"/>
    <x v="156"/>
    <d v="2018-02-07T00:00:00"/>
    <s v="EDFMAN"/>
    <s v="B"/>
    <x v="13"/>
    <n v="20"/>
    <n v="7141"/>
    <x v="11"/>
    <s v="LAWRENCE LU"/>
    <m/>
    <n v="6824.5"/>
    <n v="-557.71"/>
    <n v="-158250"/>
    <s v="LMCADP"/>
    <x v="1"/>
    <n v="25"/>
    <n v="500"/>
    <n v="3570500"/>
    <d v="2018-03-09T00:00:00"/>
    <x v="11"/>
    <n v="0"/>
    <n v="5"/>
    <n v="0.1"/>
    <n v="357050"/>
    <n v="-158250"/>
    <n v="0"/>
    <n v="586931.50684931502"/>
    <m/>
    <m/>
    <m/>
    <x v="0"/>
    <x v="0"/>
    <n v="500"/>
  </r>
  <r>
    <x v="0"/>
    <x v="157"/>
    <d v="2018-02-07T00:00:00"/>
    <s v="EDFMAN"/>
    <s v="S"/>
    <x v="13"/>
    <n v="14"/>
    <n v="7031"/>
    <x v="11"/>
    <s v="LAWRENCE LU"/>
    <m/>
    <n v="6824.5"/>
    <n v="-384.39"/>
    <n v="72275"/>
    <s v="LMCADP"/>
    <x v="1"/>
    <n v="25"/>
    <n v="-350"/>
    <n v="2460850"/>
    <d v="2018-03-09T00:00:00"/>
    <x v="11"/>
    <n v="0"/>
    <n v="5"/>
    <n v="0.1"/>
    <n v="246085"/>
    <n v="72275"/>
    <n v="72275"/>
    <n v="404523.28767123283"/>
    <m/>
    <m/>
    <m/>
    <x v="0"/>
    <x v="0"/>
    <n v="-350"/>
  </r>
  <r>
    <x v="0"/>
    <x v="158"/>
    <d v="2018-02-07T00:00:00"/>
    <s v="EDFMAN"/>
    <s v="S"/>
    <x v="13"/>
    <n v="6"/>
    <n v="7057"/>
    <x v="11"/>
    <s v="LAWRENCE LU"/>
    <m/>
    <n v="6824.5"/>
    <n v="-165.35"/>
    <n v="34875"/>
    <s v="LMCADP"/>
    <x v="1"/>
    <n v="25"/>
    <n v="-150"/>
    <n v="1058550"/>
    <d v="2018-03-09T00:00:00"/>
    <x v="11"/>
    <n v="0"/>
    <n v="5"/>
    <n v="0.1"/>
    <n v="105855"/>
    <n v="34875"/>
    <n v="34875"/>
    <n v="174008.21917808219"/>
    <m/>
    <m/>
    <m/>
    <x v="0"/>
    <x v="0"/>
    <n v="-150"/>
  </r>
  <r>
    <x v="0"/>
    <x v="159"/>
    <d v="2018-02-19T00:00:00"/>
    <s v="EDFMAN"/>
    <s v="S"/>
    <x v="13"/>
    <n v="18"/>
    <n v="7177.5"/>
    <x v="11"/>
    <s v="LAWRENCE LU"/>
    <m/>
    <n v="6824.5"/>
    <n v="-504.51"/>
    <n v="158850"/>
    <s v="LMCADP"/>
    <x v="1"/>
    <n v="25"/>
    <n v="-450"/>
    <n v="3229875"/>
    <d v="2018-03-09T00:00:00"/>
    <x v="11"/>
    <n v="0"/>
    <n v="5"/>
    <n v="0.1"/>
    <n v="322987.5"/>
    <n v="158850"/>
    <n v="158850"/>
    <n v="530938.35616438359"/>
    <m/>
    <m/>
    <m/>
    <x v="0"/>
    <x v="0"/>
    <n v="-450"/>
  </r>
  <r>
    <x v="0"/>
    <x v="160"/>
    <d v="2018-02-06T00:00:00"/>
    <s v="EDFMAN"/>
    <s v="S"/>
    <x v="14"/>
    <n v="24"/>
    <n v="3485"/>
    <x v="11"/>
    <s v="LAWRENCE LU"/>
    <m/>
    <n v="3228.7"/>
    <n v="-326.63"/>
    <n v="153780.00000000012"/>
    <s v="LMZSDP"/>
    <x v="2"/>
    <n v="25"/>
    <n v="-600"/>
    <n v="2091000"/>
    <d v="2018-03-09T00:00:00"/>
    <x v="11"/>
    <n v="0"/>
    <n v="5"/>
    <n v="0.1"/>
    <n v="209100"/>
    <n v="153780.00000000012"/>
    <n v="153780.00000000012"/>
    <n v="343726.02739726024"/>
    <m/>
    <m/>
    <m/>
    <x v="0"/>
    <x v="0"/>
    <n v="-600"/>
  </r>
  <r>
    <x v="0"/>
    <x v="160"/>
    <d v="2018-02-06T00:00:00"/>
    <s v="EDFMAN"/>
    <s v="S"/>
    <x v="14"/>
    <n v="22"/>
    <n v="3486"/>
    <x v="11"/>
    <s v="LAWRENCE LU"/>
    <m/>
    <n v="3228.7"/>
    <n v="-299.45999999999998"/>
    <n v="141515.00000000009"/>
    <s v="LMZSDP"/>
    <x v="2"/>
    <n v="25"/>
    <n v="-550"/>
    <n v="1917300"/>
    <d v="2018-03-09T00:00:00"/>
    <x v="11"/>
    <n v="0"/>
    <n v="5"/>
    <n v="0.1"/>
    <n v="191730"/>
    <n v="141515.00000000009"/>
    <n v="141515.00000000009"/>
    <n v="315172.60273972602"/>
    <m/>
    <m/>
    <m/>
    <x v="0"/>
    <x v="0"/>
    <n v="-550"/>
  </r>
  <r>
    <x v="0"/>
    <x v="161"/>
    <d v="2018-02-08T00:00:00"/>
    <s v="EDFMAN"/>
    <s v="B"/>
    <x v="14"/>
    <n v="2"/>
    <n v="3423"/>
    <x v="11"/>
    <s v="LAWRENCE LU"/>
    <m/>
    <n v="3228.7"/>
    <n v="-26.73"/>
    <n v="-9715.0000000000091"/>
    <s v="LMZSDP"/>
    <x v="2"/>
    <n v="25"/>
    <n v="50"/>
    <n v="171150"/>
    <d v="2018-03-09T00:00:00"/>
    <x v="11"/>
    <n v="0"/>
    <n v="5"/>
    <n v="0.1"/>
    <n v="17115"/>
    <n v="-9715.0000000000091"/>
    <n v="0"/>
    <n v="28134.246575342466"/>
    <m/>
    <m/>
    <m/>
    <x v="0"/>
    <x v="0"/>
    <n v="50"/>
  </r>
  <r>
    <x v="0"/>
    <x v="161"/>
    <d v="2018-02-08T00:00:00"/>
    <s v="EDFMAN"/>
    <s v="B"/>
    <x v="14"/>
    <n v="1"/>
    <n v="3424.5"/>
    <x v="11"/>
    <s v="LAWRENCE LU"/>
    <m/>
    <n v="3228.7"/>
    <n v="-13.37"/>
    <n v="-4895.0000000000045"/>
    <s v="LMZSDP"/>
    <x v="2"/>
    <n v="25"/>
    <n v="25"/>
    <n v="85612.5"/>
    <d v="2018-03-09T00:00:00"/>
    <x v="11"/>
    <n v="0"/>
    <n v="5"/>
    <n v="0.1"/>
    <n v="8561.25"/>
    <n v="-4895.0000000000045"/>
    <n v="0"/>
    <n v="14073.287671232876"/>
    <m/>
    <m/>
    <m/>
    <x v="0"/>
    <x v="0"/>
    <n v="25"/>
  </r>
  <r>
    <x v="0"/>
    <x v="161"/>
    <d v="2018-02-08T00:00:00"/>
    <s v="EDFMAN"/>
    <s v="B"/>
    <x v="14"/>
    <n v="33"/>
    <n v="3425"/>
    <x v="11"/>
    <s v="LAWRENCE LU"/>
    <m/>
    <n v="3228.7"/>
    <n v="-441.33"/>
    <n v="-161947.50000000015"/>
    <s v="LMZSDP"/>
    <x v="2"/>
    <n v="25"/>
    <n v="825"/>
    <n v="2825625"/>
    <d v="2018-03-09T00:00:00"/>
    <x v="11"/>
    <n v="0"/>
    <n v="5"/>
    <n v="0.1"/>
    <n v="282562.5"/>
    <n v="-161947.50000000015"/>
    <n v="0"/>
    <n v="464486.30136986298"/>
    <m/>
    <m/>
    <m/>
    <x v="0"/>
    <x v="0"/>
    <n v="825"/>
  </r>
  <r>
    <x v="0"/>
    <x v="161"/>
    <d v="2018-02-08T00:00:00"/>
    <s v="EDFMAN"/>
    <s v="B"/>
    <x v="14"/>
    <n v="10"/>
    <n v="3427"/>
    <x v="11"/>
    <s v="LAWRENCE LU"/>
    <m/>
    <n v="3228.7"/>
    <n v="-133.82"/>
    <n v="-49575.000000000044"/>
    <s v="LMZSDP"/>
    <x v="2"/>
    <n v="25"/>
    <n v="250"/>
    <n v="856750"/>
    <d v="2018-03-09T00:00:00"/>
    <x v="11"/>
    <n v="0"/>
    <n v="5"/>
    <n v="0.1"/>
    <n v="85675"/>
    <n v="-49575.000000000044"/>
    <n v="0"/>
    <n v="140835.61643835617"/>
    <m/>
    <m/>
    <m/>
    <x v="0"/>
    <x v="0"/>
    <n v="250"/>
  </r>
  <r>
    <x v="0"/>
    <x v="162"/>
    <d v="2018-02-09T00:00:00"/>
    <s v="EDFMAN"/>
    <s v="S"/>
    <x v="15"/>
    <n v="23"/>
    <n v="6785"/>
    <x v="12"/>
    <s v="LAWRENCE LU"/>
    <m/>
    <n v="6824.83"/>
    <n v="0"/>
    <n v="-22902.249999999956"/>
    <s v="LMCADP"/>
    <x v="1"/>
    <n v="25"/>
    <n v="-575"/>
    <n v="3901375"/>
    <d v="2018-03-09T00:00:00"/>
    <x v="12"/>
    <n v="0"/>
    <n v="5"/>
    <n v="0.1"/>
    <n v="390137.5"/>
    <n v="-22902.249999999956"/>
    <n v="0"/>
    <n v="652010.61643835623"/>
    <m/>
    <m/>
    <m/>
    <x v="0"/>
    <x v="0"/>
    <n v="-575"/>
  </r>
  <r>
    <x v="0"/>
    <x v="162"/>
    <d v="2018-02-09T00:00:00"/>
    <s v="EDFMAN"/>
    <s v="S"/>
    <x v="15"/>
    <n v="5"/>
    <n v="6785.5"/>
    <x v="12"/>
    <s v="LAWRENCE LU"/>
    <m/>
    <n v="6824.83"/>
    <n v="0"/>
    <n v="-4916.2499999999909"/>
    <s v="LMCADP"/>
    <x v="1"/>
    <n v="25"/>
    <n v="-125"/>
    <n v="848187.5"/>
    <d v="2018-03-09T00:00:00"/>
    <x v="12"/>
    <n v="0"/>
    <n v="5"/>
    <n v="0.1"/>
    <n v="84818.75"/>
    <n v="-4916.2499999999909"/>
    <n v="0"/>
    <n v="141751.88356164383"/>
    <m/>
    <m/>
    <m/>
    <x v="0"/>
    <x v="0"/>
    <n v="-125"/>
  </r>
  <r>
    <x v="0"/>
    <x v="162"/>
    <d v="2018-02-09T00:00:00"/>
    <s v="EDFMAN"/>
    <s v="S"/>
    <x v="15"/>
    <n v="2"/>
    <n v="6786"/>
    <x v="12"/>
    <s v="LAWRENCE LU"/>
    <m/>
    <n v="6824.83"/>
    <n v="-794.92"/>
    <n v="-1941.4999999999964"/>
    <s v="LMCADP"/>
    <x v="1"/>
    <n v="25"/>
    <n v="-50"/>
    <n v="339300"/>
    <d v="2018-03-09T00:00:00"/>
    <x v="12"/>
    <n v="0"/>
    <n v="5"/>
    <n v="0.1"/>
    <n v="33930"/>
    <n v="-1941.4999999999964"/>
    <n v="0"/>
    <n v="56704.931506849316"/>
    <m/>
    <m/>
    <m/>
    <x v="0"/>
    <x v="0"/>
    <n v="-50"/>
  </r>
  <r>
    <x v="0"/>
    <x v="163"/>
    <d v="2018-02-13T00:00:00"/>
    <s v="EDFMAN"/>
    <s v="S"/>
    <x v="15"/>
    <n v="2"/>
    <n v="6904.25"/>
    <x v="12"/>
    <s v="LAWRENCE LU"/>
    <m/>
    <n v="6824.83"/>
    <n v="-53.92"/>
    <n v="3971.0000000000036"/>
    <s v="LMCADP"/>
    <x v="1"/>
    <n v="25"/>
    <n v="-50"/>
    <n v="345212.5"/>
    <d v="2018-03-09T00:00:00"/>
    <x v="12"/>
    <n v="0"/>
    <n v="5"/>
    <n v="0.1"/>
    <n v="34521.25"/>
    <n v="3971.0000000000036"/>
    <n v="3971.0000000000036"/>
    <n v="57693.047945205479"/>
    <m/>
    <m/>
    <m/>
    <x v="0"/>
    <x v="0"/>
    <n v="-50"/>
  </r>
  <r>
    <x v="0"/>
    <x v="164"/>
    <d v="2018-02-12T00:00:00"/>
    <s v="EDFMAN"/>
    <s v="B"/>
    <x v="53"/>
    <n v="12"/>
    <n v="13060"/>
    <x v="19"/>
    <s v="LAWRENCE LU"/>
    <m/>
    <n v="13253.72"/>
    <n v="-146.88"/>
    <n v="13947.839999999953"/>
    <s v="LMNIDP"/>
    <x v="0"/>
    <n v="6"/>
    <n v="72"/>
    <n v="940320"/>
    <d v="2018-03-09T00:00:00"/>
    <x v="19"/>
    <n v="0"/>
    <n v="5"/>
    <n v="0.1"/>
    <n v="94032"/>
    <n v="13947.839999999953"/>
    <n v="13947.839999999953"/>
    <n v="162301.80821917808"/>
    <m/>
    <m/>
    <m/>
    <x v="0"/>
    <x v="0"/>
    <n v="72"/>
  </r>
  <r>
    <x v="0"/>
    <x v="165"/>
    <d v="2018-02-13T00:00:00"/>
    <s v="EDFMAN"/>
    <s v="S"/>
    <x v="16"/>
    <n v="2"/>
    <n v="6905.5"/>
    <x v="13"/>
    <s v="LAWRENCE LU"/>
    <m/>
    <n v="6826.5"/>
    <n v="0"/>
    <n v="3950"/>
    <s v="LMCADP"/>
    <x v="1"/>
    <n v="25"/>
    <n v="-50"/>
    <n v="345275"/>
    <d v="2018-03-09T00:00:00"/>
    <x v="13"/>
    <n v="0"/>
    <n v="5"/>
    <n v="0.1"/>
    <n v="34527.5"/>
    <n v="3950"/>
    <n v="3950"/>
    <n v="62433.28767123288"/>
    <m/>
    <m/>
    <m/>
    <x v="0"/>
    <x v="0"/>
    <n v="-50"/>
  </r>
  <r>
    <x v="0"/>
    <x v="166"/>
    <d v="2018-02-13T00:00:00"/>
    <s v="EDFMAN"/>
    <s v="B"/>
    <x v="16"/>
    <n v="2"/>
    <n v="6905.5"/>
    <x v="13"/>
    <s v="LAWRENCE LU"/>
    <m/>
    <n v="6826.5"/>
    <n v="0"/>
    <n v="-3950"/>
    <s v="LMCADP"/>
    <x v="1"/>
    <n v="25"/>
    <n v="50"/>
    <n v="345275"/>
    <d v="2018-03-09T00:00:00"/>
    <x v="13"/>
    <n v="0"/>
    <n v="5"/>
    <n v="0.1"/>
    <n v="34527.5"/>
    <n v="-3950"/>
    <n v="0"/>
    <n v="62433.28767123288"/>
    <m/>
    <m/>
    <m/>
    <x v="0"/>
    <x v="0"/>
    <n v="50"/>
  </r>
  <r>
    <x v="0"/>
    <x v="167"/>
    <d v="2018-02-13T00:00:00"/>
    <s v="EDFMAN"/>
    <s v="B"/>
    <x v="16"/>
    <n v="20"/>
    <n v="6901"/>
    <x v="13"/>
    <s v="LAWRENCE LU"/>
    <m/>
    <n v="6826.5"/>
    <n v="0"/>
    <n v="-37250"/>
    <s v="LMCADP"/>
    <x v="1"/>
    <n v="25"/>
    <n v="500"/>
    <n v="3450500"/>
    <d v="2018-03-09T00:00:00"/>
    <x v="13"/>
    <n v="0"/>
    <n v="5"/>
    <n v="0.1"/>
    <n v="345050"/>
    <n v="-37250"/>
    <n v="0"/>
    <n v="623926.0273972603"/>
    <m/>
    <m/>
    <m/>
    <x v="0"/>
    <x v="0"/>
    <n v="500"/>
  </r>
  <r>
    <x v="0"/>
    <x v="168"/>
    <d v="2018-02-13T00:00:00"/>
    <s v="EDFMAN"/>
    <s v="S"/>
    <x v="16"/>
    <n v="20"/>
    <n v="6901"/>
    <x v="13"/>
    <s v="LAWRENCE LU"/>
    <m/>
    <n v="6826.5"/>
    <n v="0"/>
    <n v="37250"/>
    <s v="LMCADP"/>
    <x v="1"/>
    <n v="25"/>
    <n v="-500"/>
    <n v="3450500"/>
    <d v="2018-03-09T00:00:00"/>
    <x v="13"/>
    <n v="0"/>
    <n v="5"/>
    <n v="0.1"/>
    <n v="345050"/>
    <n v="37250"/>
    <n v="37250"/>
    <n v="623926.0273972603"/>
    <m/>
    <m/>
    <m/>
    <x v="0"/>
    <x v="0"/>
    <n v="-500"/>
  </r>
  <r>
    <x v="0"/>
    <x v="169"/>
    <d v="2018-02-14T00:00:00"/>
    <s v="EDFMAN"/>
    <s v="S"/>
    <x v="16"/>
    <n v="2"/>
    <n v="7002"/>
    <x v="13"/>
    <s v="LAWRENCE LU"/>
    <m/>
    <n v="6826.5"/>
    <n v="-54.69"/>
    <n v="8775"/>
    <s v="LMCADP"/>
    <x v="1"/>
    <n v="25"/>
    <n v="-50"/>
    <n v="350100"/>
    <d v="2018-03-09T00:00:00"/>
    <x v="13"/>
    <n v="0"/>
    <n v="5"/>
    <n v="0.1"/>
    <n v="35010"/>
    <n v="8775"/>
    <n v="8775"/>
    <n v="63305.753424657538"/>
    <m/>
    <m/>
    <m/>
    <x v="0"/>
    <x v="0"/>
    <n v="-50"/>
  </r>
  <r>
    <x v="0"/>
    <x v="170"/>
    <d v="2018-02-13T00:00:00"/>
    <s v="EDFMAN"/>
    <s v="S"/>
    <x v="17"/>
    <n v="50"/>
    <n v="3438.75"/>
    <x v="13"/>
    <s v="LAWRENCE LU"/>
    <m/>
    <n v="3228.93"/>
    <n v="0"/>
    <n v="262275.00000000017"/>
    <s v="LMZSDP"/>
    <x v="2"/>
    <n v="25"/>
    <n v="-1250"/>
    <n v="4298437.5"/>
    <d v="2018-03-09T00:00:00"/>
    <x v="13"/>
    <n v="0"/>
    <n v="5"/>
    <n v="0.1"/>
    <n v="429843.75"/>
    <n v="262275.00000000017"/>
    <n v="262275.00000000017"/>
    <n v="777251.71232876717"/>
    <m/>
    <m/>
    <m/>
    <x v="0"/>
    <x v="0"/>
    <n v="-1250"/>
  </r>
  <r>
    <x v="0"/>
    <x v="171"/>
    <d v="2018-02-13T00:00:00"/>
    <s v="EDFMAN"/>
    <s v="B"/>
    <x v="17"/>
    <n v="50"/>
    <n v="3438.75"/>
    <x v="13"/>
    <s v="LAWRENCE LU"/>
    <m/>
    <n v="3228.93"/>
    <n v="0"/>
    <n v="-262275.00000000017"/>
    <s v="LMZSDP"/>
    <x v="2"/>
    <n v="25"/>
    <n v="1250"/>
    <n v="4298437.5"/>
    <d v="2018-03-09T00:00:00"/>
    <x v="13"/>
    <n v="0"/>
    <n v="5"/>
    <n v="0.1"/>
    <n v="429843.75"/>
    <n v="-262275.00000000017"/>
    <n v="0"/>
    <n v="777251.71232876717"/>
    <m/>
    <m/>
    <m/>
    <x v="0"/>
    <x v="0"/>
    <n v="1250"/>
  </r>
  <r>
    <x v="0"/>
    <x v="172"/>
    <d v="2018-02-14T00:00:00"/>
    <s v="EDFMAN"/>
    <s v="S"/>
    <x v="17"/>
    <n v="13"/>
    <n v="3463"/>
    <x v="13"/>
    <s v="LAWRENCE LU"/>
    <m/>
    <n v="3228.93"/>
    <n v="0"/>
    <n v="76072.750000000058"/>
    <s v="LMZSDP"/>
    <x v="2"/>
    <n v="25"/>
    <n v="-325"/>
    <n v="1125475"/>
    <d v="2018-03-09T00:00:00"/>
    <x v="13"/>
    <n v="0"/>
    <n v="5"/>
    <n v="0.1"/>
    <n v="112547.5"/>
    <n v="76072.750000000058"/>
    <n v="76072.750000000058"/>
    <n v="203510.5479452055"/>
    <m/>
    <m/>
    <m/>
    <x v="0"/>
    <x v="0"/>
    <n v="-325"/>
  </r>
  <r>
    <x v="0"/>
    <x v="172"/>
    <d v="2018-02-14T00:00:00"/>
    <s v="EDFMAN"/>
    <s v="S"/>
    <x v="17"/>
    <n v="7"/>
    <n v="3463.5"/>
    <x v="13"/>
    <s v="LAWRENCE LU"/>
    <m/>
    <n v="3228.93"/>
    <n v="0"/>
    <n v="41049.750000000029"/>
    <s v="LMZSDP"/>
    <x v="2"/>
    <n v="25"/>
    <n v="-175"/>
    <n v="606112.5"/>
    <d v="2018-03-09T00:00:00"/>
    <x v="13"/>
    <n v="0"/>
    <n v="5"/>
    <n v="0.1"/>
    <n v="60611.25"/>
    <n v="41049.750000000029"/>
    <n v="41049.750000000029"/>
    <n v="109598.42465753425"/>
    <m/>
    <m/>
    <m/>
    <x v="0"/>
    <x v="0"/>
    <n v="-175"/>
  </r>
  <r>
    <x v="0"/>
    <x v="172"/>
    <d v="2018-02-14T00:00:00"/>
    <s v="EDFMAN"/>
    <s v="S"/>
    <x v="17"/>
    <n v="8"/>
    <n v="3464"/>
    <x v="13"/>
    <s v="LAWRENCE LU"/>
    <m/>
    <n v="3228.93"/>
    <n v="0"/>
    <n v="47014.000000000029"/>
    <s v="LMZSDP"/>
    <x v="2"/>
    <n v="25"/>
    <n v="-200"/>
    <n v="692800"/>
    <d v="2018-03-09T00:00:00"/>
    <x v="13"/>
    <n v="0"/>
    <n v="5"/>
    <n v="0.1"/>
    <n v="69280"/>
    <n v="47014.000000000029"/>
    <n v="47014.000000000029"/>
    <n v="125273.42465753425"/>
    <m/>
    <m/>
    <m/>
    <x v="0"/>
    <x v="0"/>
    <n v="-200"/>
  </r>
  <r>
    <x v="0"/>
    <x v="172"/>
    <d v="2018-02-14T00:00:00"/>
    <s v="EDFMAN"/>
    <s v="S"/>
    <x v="17"/>
    <n v="2"/>
    <n v="3465.5"/>
    <x v="13"/>
    <s v="LAWRENCE LU"/>
    <m/>
    <n v="3228.93"/>
    <n v="0"/>
    <n v="11828.500000000007"/>
    <s v="LMZSDP"/>
    <x v="2"/>
    <n v="25"/>
    <n v="-50"/>
    <n v="173275"/>
    <d v="2018-03-09T00:00:00"/>
    <x v="13"/>
    <n v="0"/>
    <n v="5"/>
    <n v="0.1"/>
    <n v="17327.5"/>
    <n v="11828.500000000007"/>
    <n v="11828.500000000007"/>
    <n v="31331.917808219179"/>
    <m/>
    <m/>
    <m/>
    <x v="0"/>
    <x v="0"/>
    <n v="-50"/>
  </r>
  <r>
    <x v="0"/>
    <x v="172"/>
    <d v="2018-02-14T00:00:00"/>
    <s v="EDFMAN"/>
    <s v="S"/>
    <x v="17"/>
    <n v="6"/>
    <n v="3468"/>
    <x v="13"/>
    <s v="LAWRENCE LU"/>
    <m/>
    <n v="3228.93"/>
    <n v="0"/>
    <n v="35860.500000000022"/>
    <s v="LMZSDP"/>
    <x v="2"/>
    <n v="25"/>
    <n v="-150"/>
    <n v="520200"/>
    <d v="2018-03-09T00:00:00"/>
    <x v="13"/>
    <n v="0"/>
    <n v="5"/>
    <n v="0.1"/>
    <n v="52020"/>
    <n v="35860.500000000022"/>
    <n v="35860.500000000022"/>
    <n v="94063.561643835623"/>
    <m/>
    <m/>
    <m/>
    <x v="0"/>
    <x v="0"/>
    <n v="-150"/>
  </r>
  <r>
    <x v="0"/>
    <x v="172"/>
    <d v="2018-02-14T00:00:00"/>
    <s v="EDFMAN"/>
    <s v="S"/>
    <x v="17"/>
    <n v="1"/>
    <n v="3468.5"/>
    <x v="13"/>
    <s v="LAWRENCE LU"/>
    <m/>
    <n v="3228.93"/>
    <n v="0"/>
    <n v="5989.2500000000036"/>
    <s v="LMZSDP"/>
    <x v="2"/>
    <n v="25"/>
    <n v="-25"/>
    <n v="86712.5"/>
    <d v="2018-03-09T00:00:00"/>
    <x v="13"/>
    <n v="0"/>
    <n v="5"/>
    <n v="0.1"/>
    <n v="8671.25"/>
    <n v="5989.2500000000036"/>
    <n v="5989.2500000000036"/>
    <n v="15679.520547945205"/>
    <m/>
    <m/>
    <m/>
    <x v="0"/>
    <x v="0"/>
    <n v="-25"/>
  </r>
  <r>
    <x v="0"/>
    <x v="172"/>
    <d v="2018-02-14T00:00:00"/>
    <s v="EDFMAN"/>
    <s v="S"/>
    <x v="17"/>
    <n v="7"/>
    <n v="3469"/>
    <x v="13"/>
    <s v="LAWRENCE LU"/>
    <m/>
    <n v="3228.93"/>
    <n v="0"/>
    <n v="42012.250000000029"/>
    <s v="LMZSDP"/>
    <x v="2"/>
    <n v="25"/>
    <n v="-175"/>
    <n v="607075"/>
    <d v="2018-03-09T00:00:00"/>
    <x v="13"/>
    <n v="0"/>
    <n v="5"/>
    <n v="0.1"/>
    <n v="60707.5"/>
    <n v="42012.250000000029"/>
    <n v="42012.250000000029"/>
    <n v="109772.46575342467"/>
    <m/>
    <m/>
    <m/>
    <x v="0"/>
    <x v="0"/>
    <n v="-175"/>
  </r>
  <r>
    <x v="0"/>
    <x v="172"/>
    <d v="2018-02-14T00:00:00"/>
    <s v="EDFMAN"/>
    <s v="S"/>
    <x v="17"/>
    <n v="10"/>
    <n v="3469.5"/>
    <x v="13"/>
    <s v="LAWRENCE LU"/>
    <m/>
    <n v="3228.93"/>
    <n v="0"/>
    <n v="60142.500000000044"/>
    <s v="LMZSDP"/>
    <x v="2"/>
    <n v="25"/>
    <n v="-250"/>
    <n v="867375"/>
    <d v="2018-03-09T00:00:00"/>
    <x v="13"/>
    <n v="0"/>
    <n v="5"/>
    <n v="0.1"/>
    <n v="86737.5"/>
    <n v="60142.500000000044"/>
    <n v="60142.500000000044"/>
    <n v="156840.4109589041"/>
    <m/>
    <m/>
    <m/>
    <x v="0"/>
    <x v="0"/>
    <n v="-250"/>
  </r>
  <r>
    <x v="0"/>
    <x v="172"/>
    <d v="2018-02-14T00:00:00"/>
    <s v="EDFMAN"/>
    <s v="S"/>
    <x v="17"/>
    <n v="21"/>
    <n v="3470.5"/>
    <x v="13"/>
    <s v="LAWRENCE LU"/>
    <m/>
    <n v="3228.93"/>
    <n v="-1015.42"/>
    <n v="126824.25000000007"/>
    <s v="LMZSDP"/>
    <x v="2"/>
    <n v="25"/>
    <n v="-525"/>
    <n v="1822012.5"/>
    <d v="2018-03-09T00:00:00"/>
    <x v="13"/>
    <n v="0"/>
    <n v="5"/>
    <n v="0.1"/>
    <n v="182201.25"/>
    <n v="126824.25000000007"/>
    <n v="126824.25000000007"/>
    <n v="329459.79452054796"/>
    <m/>
    <m/>
    <m/>
    <x v="0"/>
    <x v="0"/>
    <n v="-525"/>
  </r>
  <r>
    <x v="0"/>
    <x v="173"/>
    <d v="2018-02-14T00:00:00"/>
    <s v="EDFMAN"/>
    <s v="B"/>
    <x v="17"/>
    <n v="90"/>
    <n v="3464"/>
    <x v="13"/>
    <s v="LAWRENCE LU"/>
    <m/>
    <n v="3228.93"/>
    <n v="0"/>
    <n v="-528907.50000000035"/>
    <s v="LMZSDP"/>
    <x v="2"/>
    <n v="25"/>
    <n v="2250"/>
    <n v="7794000"/>
    <d v="2018-03-09T00:00:00"/>
    <x v="13"/>
    <n v="0"/>
    <n v="5"/>
    <n v="0.1"/>
    <n v="779400"/>
    <n v="-528907.50000000035"/>
    <n v="0"/>
    <n v="1409326.0273972603"/>
    <m/>
    <m/>
    <m/>
    <x v="0"/>
    <x v="0"/>
    <n v="2250"/>
  </r>
  <r>
    <x v="0"/>
    <x v="174"/>
    <d v="2018-02-19T00:00:00"/>
    <s v="EDFMAN"/>
    <s v="B"/>
    <x v="54"/>
    <n v="2"/>
    <n v="7210"/>
    <x v="14"/>
    <s v="LAWRENCE LU"/>
    <m/>
    <n v="6825"/>
    <n v="-56.31"/>
    <n v="-19250"/>
    <s v="LMCADP"/>
    <x v="1"/>
    <n v="25"/>
    <n v="50"/>
    <n v="360500"/>
    <d v="2018-03-09T00:00:00"/>
    <x v="14"/>
    <n v="0"/>
    <n v="5"/>
    <n v="0.1"/>
    <n v="36050"/>
    <n v="-19250"/>
    <n v="0"/>
    <n v="67161.643835616444"/>
    <m/>
    <m/>
    <m/>
    <x v="0"/>
    <x v="0"/>
    <n v="50"/>
  </r>
  <r>
    <x v="0"/>
    <x v="175"/>
    <d v="2018-02-28T00:00:00"/>
    <s v="EDFMAN"/>
    <s v="S"/>
    <x v="54"/>
    <n v="2"/>
    <n v="6986.25"/>
    <x v="14"/>
    <s v="LAWRENCE LU"/>
    <m/>
    <n v="6825"/>
    <n v="-54.56"/>
    <n v="8062.5"/>
    <s v="LMCADP"/>
    <x v="1"/>
    <n v="25"/>
    <n v="-50"/>
    <n v="349312.5"/>
    <d v="2018-03-09T00:00:00"/>
    <x v="14"/>
    <n v="0"/>
    <n v="5"/>
    <n v="0.1"/>
    <n v="34931.25"/>
    <n v="8062.5"/>
    <n v="8062.5"/>
    <n v="65077.397260273974"/>
    <m/>
    <m/>
    <m/>
    <x v="0"/>
    <x v="0"/>
    <n v="-50"/>
  </r>
  <r>
    <x v="0"/>
    <x v="176"/>
    <d v="2018-02-19T00:00:00"/>
    <s v="EDFMAN"/>
    <s v="S"/>
    <x v="18"/>
    <n v="10"/>
    <n v="3555"/>
    <x v="14"/>
    <s v="LAWRENCE LU"/>
    <m/>
    <n v="3229"/>
    <n v="-138.82"/>
    <n v="81500"/>
    <s v="LMZSDP"/>
    <x v="2"/>
    <n v="25"/>
    <n v="-250"/>
    <n v="888750"/>
    <d v="2018-03-09T00:00:00"/>
    <x v="14"/>
    <n v="0"/>
    <n v="5"/>
    <n v="0.1"/>
    <n v="88875"/>
    <n v="81500"/>
    <n v="81500"/>
    <n v="165575.34246575343"/>
    <m/>
    <m/>
    <m/>
    <x v="0"/>
    <x v="0"/>
    <n v="-250"/>
  </r>
  <r>
    <x v="0"/>
    <x v="177"/>
    <d v="2018-02-23T00:00:00"/>
    <s v="EDFMAN"/>
    <s v="B"/>
    <x v="55"/>
    <n v="2"/>
    <n v="7124.5"/>
    <x v="37"/>
    <s v="LAWRENCE LU"/>
    <m/>
    <n v="6825.42"/>
    <n v="-55.64"/>
    <n v="-14953.999999999996"/>
    <s v="LMCADP"/>
    <x v="1"/>
    <n v="25"/>
    <n v="50"/>
    <n v="356225"/>
    <d v="2018-03-09T00:00:00"/>
    <x v="37"/>
    <n v="0"/>
    <n v="5"/>
    <n v="0.1"/>
    <n v="35622.5"/>
    <n v="-14953.999999999996"/>
    <n v="0"/>
    <n v="73196.917808219179"/>
    <m/>
    <m/>
    <m/>
    <x v="0"/>
    <x v="0"/>
    <n v="50"/>
  </r>
  <r>
    <x v="0"/>
    <x v="178"/>
    <d v="2018-02-23T00:00:00"/>
    <s v="EDFMAN"/>
    <s v="B"/>
    <x v="56"/>
    <n v="1"/>
    <n v="13785"/>
    <x v="37"/>
    <s v="LAWRENCE LU"/>
    <m/>
    <n v="13261.31"/>
    <n v="-12.92"/>
    <n v="-3142.1400000000031"/>
    <s v="LMNIDP"/>
    <x v="0"/>
    <n v="6"/>
    <n v="6"/>
    <n v="82710"/>
    <d v="2018-03-09T00:00:00"/>
    <x v="37"/>
    <n v="0"/>
    <n v="5"/>
    <n v="0.1"/>
    <n v="8271"/>
    <n v="-3142.1400000000031"/>
    <n v="0"/>
    <n v="16995.205479452055"/>
    <m/>
    <m/>
    <m/>
    <x v="0"/>
    <x v="0"/>
    <n v="6"/>
  </r>
  <r>
    <x v="0"/>
    <x v="179"/>
    <d v="2018-02-23T00:00:00"/>
    <s v="EDFMAN"/>
    <s v="B"/>
    <x v="57"/>
    <n v="1"/>
    <n v="21520"/>
    <x v="37"/>
    <s v="LAWRENCE LU"/>
    <m/>
    <n v="21556.69"/>
    <n v="-16.809999999999999"/>
    <n v="183.44999999999345"/>
    <s v="LMSNDP"/>
    <x v="13"/>
    <n v="5"/>
    <n v="5"/>
    <n v="107600"/>
    <d v="2018-03-09T00:00:00"/>
    <x v="37"/>
    <n v="0"/>
    <n v="5"/>
    <n v="0.1"/>
    <n v="10760"/>
    <n v="183.44999999999345"/>
    <n v="183.44999999999345"/>
    <n v="22109.589041095889"/>
    <m/>
    <m/>
    <m/>
    <x v="0"/>
    <x v="0"/>
    <n v="5"/>
  </r>
  <r>
    <x v="0"/>
    <x v="180"/>
    <d v="2018-02-26T00:00:00"/>
    <s v="EDFMAN"/>
    <s v="B"/>
    <x v="58"/>
    <n v="1"/>
    <n v="7128"/>
    <x v="38"/>
    <s v="LAWRENCE LU"/>
    <m/>
    <n v="6826.58"/>
    <n v="-27.83"/>
    <n v="-7535.5000000000018"/>
    <s v="LMCADP"/>
    <x v="1"/>
    <n v="25"/>
    <n v="25"/>
    <n v="178200"/>
    <d v="2018-03-09T00:00:00"/>
    <x v="38"/>
    <n v="0"/>
    <n v="5"/>
    <n v="0.1"/>
    <n v="17820"/>
    <n v="-7535.5000000000018"/>
    <n v="0"/>
    <n v="37592.876712328769"/>
    <m/>
    <m/>
    <m/>
    <x v="0"/>
    <x v="0"/>
    <n v="25"/>
  </r>
  <r>
    <x v="0"/>
    <x v="181"/>
    <d v="2018-02-26T00:00:00"/>
    <s v="EDFMAN"/>
    <s v="S"/>
    <x v="59"/>
    <n v="7"/>
    <n v="13925"/>
    <x v="38"/>
    <s v="LAWRENCE LU"/>
    <m/>
    <n v="13262.54"/>
    <n v="-91.35"/>
    <n v="27823.319999999963"/>
    <s v="LMNIDP"/>
    <x v="0"/>
    <n v="6"/>
    <n v="-42"/>
    <n v="584850"/>
    <d v="2018-03-09T00:00:00"/>
    <x v="38"/>
    <n v="0"/>
    <n v="5"/>
    <n v="0.1"/>
    <n v="58485"/>
    <n v="27823.319999999963"/>
    <n v="27823.319999999963"/>
    <n v="123379.31506849315"/>
    <m/>
    <m/>
    <m/>
    <x v="0"/>
    <x v="0"/>
    <n v="-42"/>
  </r>
  <r>
    <x v="0"/>
    <x v="182"/>
    <d v="2018-02-27T00:00:00"/>
    <s v="EDFMAN"/>
    <s v="B"/>
    <x v="60"/>
    <n v="2"/>
    <n v="7077"/>
    <x v="20"/>
    <s v="LAWRENCE LU"/>
    <m/>
    <n v="6828.92"/>
    <n v="-55.28"/>
    <n v="-12403.999999999996"/>
    <s v="LMCADP"/>
    <x v="1"/>
    <n v="25"/>
    <n v="50"/>
    <n v="353850"/>
    <d v="2018-03-09T00:00:00"/>
    <x v="20"/>
    <n v="0"/>
    <n v="5"/>
    <n v="0.1"/>
    <n v="35385"/>
    <n v="-12403.999999999996"/>
    <n v="0"/>
    <n v="78525.61643835617"/>
    <m/>
    <m/>
    <m/>
    <x v="0"/>
    <x v="0"/>
    <n v="50"/>
  </r>
  <r>
    <x v="0"/>
    <x v="183"/>
    <d v="2018-02-28T00:00:00"/>
    <s v="EDFMAN"/>
    <s v="S"/>
    <x v="60"/>
    <n v="4"/>
    <n v="6990"/>
    <x v="20"/>
    <s v="LAWRENCE LU"/>
    <m/>
    <n v="6828.92"/>
    <n v="0"/>
    <n v="16107.999999999993"/>
    <s v="LMCADP"/>
    <x v="1"/>
    <n v="25"/>
    <n v="-100"/>
    <n v="699000"/>
    <d v="2018-03-09T00:00:00"/>
    <x v="20"/>
    <n v="0"/>
    <n v="5"/>
    <n v="0.1"/>
    <n v="69900"/>
    <n v="16107.999999999993"/>
    <n v="16107.999999999993"/>
    <n v="155120.54794520547"/>
    <m/>
    <m/>
    <m/>
    <x v="0"/>
    <x v="0"/>
    <n v="-100"/>
  </r>
  <r>
    <x v="0"/>
    <x v="184"/>
    <d v="2018-02-28T00:00:00"/>
    <s v="EDFMAN"/>
    <s v="B"/>
    <x v="60"/>
    <n v="2"/>
    <n v="6990"/>
    <x v="20"/>
    <s v="LAWRENCE LU"/>
    <m/>
    <n v="6828.92"/>
    <n v="0"/>
    <n v="-8053.9999999999964"/>
    <s v="LMCADP"/>
    <x v="1"/>
    <n v="25"/>
    <n v="50"/>
    <n v="349500"/>
    <d v="2018-03-09T00:00:00"/>
    <x v="20"/>
    <n v="0"/>
    <n v="5"/>
    <n v="0.1"/>
    <n v="34950"/>
    <n v="-8053.9999999999964"/>
    <n v="0"/>
    <n v="77560.273972602736"/>
    <m/>
    <m/>
    <m/>
    <x v="0"/>
    <x v="0"/>
    <n v="50"/>
  </r>
  <r>
    <x v="0"/>
    <x v="185"/>
    <d v="2018-02-28T00:00:00"/>
    <s v="EDFMAN"/>
    <s v="B"/>
    <x v="60"/>
    <n v="2"/>
    <n v="6990"/>
    <x v="20"/>
    <s v="LAWRENCE LU"/>
    <m/>
    <n v="6828.92"/>
    <n v="0"/>
    <n v="-8053.9999999999964"/>
    <s v="LMCADP"/>
    <x v="1"/>
    <n v="25"/>
    <n v="50"/>
    <n v="349500"/>
    <d v="2018-03-09T00:00:00"/>
    <x v="20"/>
    <n v="0"/>
    <n v="5"/>
    <n v="0.1"/>
    <n v="34950"/>
    <n v="-8053.9999999999964"/>
    <n v="0"/>
    <n v="77560.273972602736"/>
    <m/>
    <m/>
    <m/>
    <x v="0"/>
    <x v="0"/>
    <n v="50"/>
  </r>
  <r>
    <x v="0"/>
    <x v="186"/>
    <d v="2018-02-28T00:00:00"/>
    <s v="EDFMAN"/>
    <s v="S"/>
    <x v="60"/>
    <n v="4"/>
    <n v="6947"/>
    <x v="20"/>
    <s v="LAWRENCE LU"/>
    <m/>
    <n v="6828.92"/>
    <n v="-108.52"/>
    <n v="11807.999999999993"/>
    <s v="LMCADP"/>
    <x v="1"/>
    <n v="25"/>
    <n v="-100"/>
    <n v="694700"/>
    <d v="2018-03-09T00:00:00"/>
    <x v="20"/>
    <n v="0"/>
    <n v="5"/>
    <n v="0.1"/>
    <n v="69470"/>
    <n v="11807.999999999993"/>
    <n v="11807.999999999993"/>
    <n v="154166.30136986301"/>
    <m/>
    <m/>
    <m/>
    <x v="0"/>
    <x v="0"/>
    <n v="-100"/>
  </r>
  <r>
    <x v="0"/>
    <x v="187"/>
    <d v="2018-02-28T00:00:00"/>
    <s v="EDFMAN"/>
    <s v="S"/>
    <x v="61"/>
    <n v="2"/>
    <n v="13750"/>
    <x v="20"/>
    <s v="LAWRENCE LU"/>
    <m/>
    <n v="13265"/>
    <n v="-25.77"/>
    <n v="5820"/>
    <s v="LMNIDP"/>
    <x v="0"/>
    <n v="6"/>
    <n v="-12"/>
    <n v="165000"/>
    <d v="2018-03-09T00:00:00"/>
    <x v="20"/>
    <n v="0"/>
    <n v="5"/>
    <n v="0.1"/>
    <n v="16500"/>
    <n v="5820"/>
    <n v="5820"/>
    <n v="36616.438356164384"/>
    <m/>
    <m/>
    <m/>
    <x v="0"/>
    <x v="0"/>
    <n v="-12"/>
  </r>
  <r>
    <x v="0"/>
    <x v="188"/>
    <d v="2018-02-28T00:00:00"/>
    <s v="EDFMAN"/>
    <s v="S"/>
    <x v="62"/>
    <n v="2"/>
    <n v="21580"/>
    <x v="20"/>
    <s v="LAWRENCE LU"/>
    <m/>
    <n v="21553.5"/>
    <n v="-33.700000000000003"/>
    <n v="265"/>
    <s v="LMSNDP"/>
    <x v="13"/>
    <n v="5"/>
    <n v="-10"/>
    <n v="215800"/>
    <d v="2018-03-09T00:00:00"/>
    <x v="20"/>
    <n v="0"/>
    <n v="5"/>
    <n v="0.1"/>
    <n v="21580"/>
    <n v="265"/>
    <n v="265"/>
    <n v="47889.863013698632"/>
    <m/>
    <m/>
    <m/>
    <x v="0"/>
    <x v="0"/>
    <n v="-10"/>
  </r>
  <r>
    <x v="0"/>
    <x v="189"/>
    <d v="2018-03-01T00:00:00"/>
    <s v="EDFMAN"/>
    <s v="S"/>
    <x v="19"/>
    <n v="1"/>
    <n v="6917.5"/>
    <x v="15"/>
    <s v="LAWRENCE LU"/>
    <m/>
    <n v="6830.67"/>
    <n v="-27.01"/>
    <n v="2170.7499999999982"/>
    <s v="LMCADP"/>
    <x v="1"/>
    <n v="25"/>
    <n v="-25"/>
    <n v="172937.5"/>
    <d v="2018-03-09T00:00:00"/>
    <x v="15"/>
    <n v="0"/>
    <n v="5"/>
    <n v="0.1"/>
    <n v="17293.75"/>
    <n v="2170.7499999999982"/>
    <n v="2170.7499999999982"/>
    <n v="39799.315068493153"/>
    <m/>
    <m/>
    <m/>
    <x v="0"/>
    <x v="0"/>
    <n v="-25"/>
  </r>
  <r>
    <x v="0"/>
    <x v="189"/>
    <d v="2018-03-01T00:00:00"/>
    <s v="EDFMAN"/>
    <s v="S"/>
    <x v="19"/>
    <n v="3"/>
    <n v="6917"/>
    <x v="15"/>
    <s v="LAWRENCE LU"/>
    <m/>
    <n v="6830.67"/>
    <n v="-81.03"/>
    <n v="6474.7499999999945"/>
    <s v="LMCADP"/>
    <x v="1"/>
    <n v="25"/>
    <n v="-75"/>
    <n v="518775"/>
    <d v="2018-03-09T00:00:00"/>
    <x v="15"/>
    <n v="0"/>
    <n v="5"/>
    <n v="0.1"/>
    <n v="51877.5"/>
    <n v="6474.7499999999945"/>
    <n v="6474.7499999999945"/>
    <n v="119389.31506849315"/>
    <m/>
    <m/>
    <m/>
    <x v="0"/>
    <x v="0"/>
    <n v="-75"/>
  </r>
  <r>
    <x v="0"/>
    <x v="190"/>
    <d v="2018-03-01T00:00:00"/>
    <s v="EDFMAN"/>
    <s v="S"/>
    <x v="19"/>
    <n v="22"/>
    <n v="6910"/>
    <x v="15"/>
    <s v="LAWRENCE LU"/>
    <m/>
    <n v="6830.67"/>
    <n v="-593.64"/>
    <n v="43631.499999999956"/>
    <s v="LMCADP"/>
    <x v="1"/>
    <n v="25"/>
    <n v="-550"/>
    <n v="3800500"/>
    <d v="2018-03-09T00:00:00"/>
    <x v="15"/>
    <n v="0"/>
    <n v="5"/>
    <n v="0.1"/>
    <n v="380050"/>
    <n v="43631.499999999956"/>
    <n v="43631.499999999956"/>
    <n v="874635.61643835611"/>
    <m/>
    <m/>
    <m/>
    <x v="0"/>
    <x v="0"/>
    <n v="-550"/>
  </r>
  <r>
    <x v="0"/>
    <x v="191"/>
    <d v="2018-03-01T00:00:00"/>
    <s v="EDFMAN"/>
    <s v="B"/>
    <x v="19"/>
    <n v="8"/>
    <n v="6959.81"/>
    <x v="15"/>
    <s v="LAWRENCE LU"/>
    <m/>
    <n v="6830.67"/>
    <n v="0"/>
    <n v="-25828.000000000065"/>
    <s v="LMCADP"/>
    <x v="1"/>
    <n v="25"/>
    <n v="200"/>
    <n v="1391962"/>
    <d v="2018-03-09T00:00:00"/>
    <x v="15"/>
    <n v="0"/>
    <n v="5"/>
    <n v="0.1"/>
    <n v="139196.20000000001"/>
    <n v="-25828.000000000065"/>
    <n v="0"/>
    <n v="320341.93972602737"/>
    <m/>
    <m/>
    <m/>
    <x v="0"/>
    <x v="0"/>
    <n v="200"/>
  </r>
  <r>
    <x v="0"/>
    <x v="192"/>
    <d v="2018-03-01T00:00:00"/>
    <s v="EDFMAN"/>
    <s v="S"/>
    <x v="19"/>
    <n v="8"/>
    <n v="6959.81"/>
    <x v="15"/>
    <s v="LAWRENCE LU"/>
    <m/>
    <n v="6830.67"/>
    <n v="0"/>
    <n v="25828.000000000065"/>
    <s v="LMCADP"/>
    <x v="1"/>
    <n v="25"/>
    <n v="-200"/>
    <n v="1391962"/>
    <d v="2018-03-09T00:00:00"/>
    <x v="15"/>
    <n v="0"/>
    <n v="5"/>
    <n v="0.1"/>
    <n v="139196.20000000001"/>
    <n v="25828.000000000065"/>
    <n v="25828.000000000065"/>
    <n v="320341.93972602737"/>
    <m/>
    <m/>
    <m/>
    <x v="0"/>
    <x v="0"/>
    <n v="-200"/>
  </r>
  <r>
    <x v="0"/>
    <x v="193"/>
    <d v="2018-03-05T00:00:00"/>
    <s v="EDFMAN"/>
    <s v="B"/>
    <x v="63"/>
    <n v="1"/>
    <n v="6919.5"/>
    <x v="39"/>
    <s v="LAWRENCE LU"/>
    <m/>
    <n v="6833"/>
    <n v="-27.02"/>
    <n v="-2162.5"/>
    <s v="LMCADP"/>
    <x v="1"/>
    <n v="25"/>
    <n v="25"/>
    <n v="172987.5"/>
    <d v="2018-03-09T00:00:00"/>
    <x v="39"/>
    <n v="0"/>
    <n v="5"/>
    <n v="0.1"/>
    <n v="17298.75"/>
    <n v="-2162.5"/>
    <n v="0"/>
    <n v="41706.575342465752"/>
    <m/>
    <m/>
    <m/>
    <x v="0"/>
    <x v="0"/>
    <n v="25"/>
  </r>
  <r>
    <x v="0"/>
    <x v="193"/>
    <d v="2018-03-05T00:00:00"/>
    <s v="EDFMAN"/>
    <s v="B"/>
    <x v="63"/>
    <n v="2"/>
    <n v="6920"/>
    <x v="39"/>
    <s v="LAWRENCE LU"/>
    <m/>
    <n v="6833"/>
    <n v="-54.04"/>
    <n v="-4350"/>
    <s v="LMCADP"/>
    <x v="1"/>
    <n v="25"/>
    <n v="50"/>
    <n v="346000"/>
    <d v="2018-03-09T00:00:00"/>
    <x v="39"/>
    <n v="0"/>
    <n v="5"/>
    <n v="0.1"/>
    <n v="34600"/>
    <n v="-4350"/>
    <n v="0"/>
    <n v="83419.178082191778"/>
    <m/>
    <m/>
    <m/>
    <x v="0"/>
    <x v="0"/>
    <n v="50"/>
  </r>
  <r>
    <x v="0"/>
    <x v="193"/>
    <d v="2018-03-05T00:00:00"/>
    <s v="EDFMAN"/>
    <s v="B"/>
    <x v="63"/>
    <n v="1"/>
    <n v="6920.5"/>
    <x v="39"/>
    <s v="LAWRENCE LU"/>
    <m/>
    <n v="6833"/>
    <n v="-27.02"/>
    <n v="-2187.5"/>
    <s v="LMCADP"/>
    <x v="1"/>
    <n v="25"/>
    <n v="25"/>
    <n v="173012.5"/>
    <d v="2018-03-09T00:00:00"/>
    <x v="39"/>
    <n v="0"/>
    <n v="5"/>
    <n v="0.1"/>
    <n v="17301.25"/>
    <n v="-2187.5"/>
    <n v="0"/>
    <n v="41712.602739726026"/>
    <m/>
    <m/>
    <m/>
    <x v="0"/>
    <x v="0"/>
    <n v="25"/>
  </r>
  <r>
    <x v="0"/>
    <x v="193"/>
    <d v="2018-03-05T00:00:00"/>
    <s v="EDFMAN"/>
    <s v="B"/>
    <x v="63"/>
    <n v="5"/>
    <n v="6923"/>
    <x v="39"/>
    <s v="LAWRENCE LU"/>
    <m/>
    <n v="6833"/>
    <n v="-135.16999999999999"/>
    <n v="-11250"/>
    <s v="LMCADP"/>
    <x v="1"/>
    <n v="25"/>
    <n v="125"/>
    <n v="865375"/>
    <d v="2018-03-09T00:00:00"/>
    <x v="39"/>
    <n v="0"/>
    <n v="5"/>
    <n v="0.1"/>
    <n v="86537.5"/>
    <n v="-11250"/>
    <n v="0"/>
    <n v="208638.35616438356"/>
    <m/>
    <m/>
    <m/>
    <x v="0"/>
    <x v="0"/>
    <n v="125"/>
  </r>
  <r>
    <x v="0"/>
    <x v="193"/>
    <d v="2018-03-05T00:00:00"/>
    <s v="EDFMAN"/>
    <s v="B"/>
    <x v="63"/>
    <n v="1"/>
    <n v="6923.5"/>
    <x v="39"/>
    <s v="LAWRENCE LU"/>
    <m/>
    <n v="6833"/>
    <n v="-27.04"/>
    <n v="-2262.5"/>
    <s v="LMCADP"/>
    <x v="1"/>
    <n v="25"/>
    <n v="25"/>
    <n v="173087.5"/>
    <d v="2018-03-09T00:00:00"/>
    <x v="39"/>
    <n v="0"/>
    <n v="5"/>
    <n v="0.1"/>
    <n v="17308.75"/>
    <n v="-2262.5"/>
    <n v="0"/>
    <n v="41730.684931506854"/>
    <m/>
    <m/>
    <m/>
    <x v="0"/>
    <x v="0"/>
    <n v="25"/>
  </r>
  <r>
    <x v="0"/>
    <x v="193"/>
    <d v="2018-03-05T00:00:00"/>
    <s v="EDFMAN"/>
    <s v="B"/>
    <x v="63"/>
    <n v="14"/>
    <n v="6924"/>
    <x v="39"/>
    <s v="LAWRENCE LU"/>
    <m/>
    <n v="6833"/>
    <n v="-378.54"/>
    <n v="-31850"/>
    <s v="LMCADP"/>
    <x v="1"/>
    <n v="25"/>
    <n v="350"/>
    <n v="2423400"/>
    <d v="2018-03-09T00:00:00"/>
    <x v="39"/>
    <n v="0"/>
    <n v="5"/>
    <n v="0.1"/>
    <n v="242340"/>
    <n v="-31850"/>
    <n v="0"/>
    <n v="584271.78082191781"/>
    <m/>
    <m/>
    <m/>
    <x v="0"/>
    <x v="0"/>
    <n v="350"/>
  </r>
  <r>
    <x v="0"/>
    <x v="193"/>
    <d v="2018-03-05T00:00:00"/>
    <s v="EDFMAN"/>
    <s v="B"/>
    <x v="63"/>
    <n v="3"/>
    <n v="6924.5"/>
    <x v="39"/>
    <s v="LAWRENCE LU"/>
    <m/>
    <n v="6833"/>
    <n v="-81.12"/>
    <n v="-6862.5"/>
    <s v="LMCADP"/>
    <x v="1"/>
    <n v="25"/>
    <n v="75"/>
    <n v="519337.5"/>
    <d v="2018-03-09T00:00:00"/>
    <x v="39"/>
    <n v="0"/>
    <n v="5"/>
    <n v="0.1"/>
    <n v="51933.75"/>
    <n v="-6862.5"/>
    <n v="0"/>
    <n v="125210.13698630137"/>
    <m/>
    <m/>
    <m/>
    <x v="0"/>
    <x v="0"/>
    <n v="75"/>
  </r>
  <r>
    <x v="0"/>
    <x v="193"/>
    <d v="2018-03-05T00:00:00"/>
    <s v="EDFMAN"/>
    <s v="B"/>
    <x v="63"/>
    <n v="18"/>
    <n v="6925"/>
    <x v="39"/>
    <s v="LAWRENCE LU"/>
    <m/>
    <n v="6833"/>
    <n v="-486.73"/>
    <n v="-41400"/>
    <s v="LMCADP"/>
    <x v="1"/>
    <n v="25"/>
    <n v="450"/>
    <n v="3116250"/>
    <d v="2018-03-09T00:00:00"/>
    <x v="39"/>
    <n v="0"/>
    <n v="5"/>
    <n v="0.1"/>
    <n v="311625"/>
    <n v="-41400"/>
    <n v="0"/>
    <n v="751315.06849315076"/>
    <m/>
    <m/>
    <m/>
    <x v="0"/>
    <x v="0"/>
    <n v="450"/>
  </r>
  <r>
    <x v="0"/>
    <x v="193"/>
    <d v="2018-03-05T00:00:00"/>
    <s v="EDFMAN"/>
    <s v="B"/>
    <x v="63"/>
    <n v="3"/>
    <n v="6926"/>
    <x v="39"/>
    <s v="LAWRENCE LU"/>
    <m/>
    <n v="6833"/>
    <n v="-81.150000000000006"/>
    <n v="-6975"/>
    <s v="LMCADP"/>
    <x v="1"/>
    <n v="25"/>
    <n v="75"/>
    <n v="519450"/>
    <d v="2018-03-09T00:00:00"/>
    <x v="39"/>
    <n v="0"/>
    <n v="5"/>
    <n v="0.1"/>
    <n v="51945"/>
    <n v="-6975"/>
    <n v="0"/>
    <n v="125237.26027397261"/>
    <m/>
    <m/>
    <m/>
    <x v="0"/>
    <x v="0"/>
    <n v="75"/>
  </r>
  <r>
    <x v="0"/>
    <x v="193"/>
    <d v="2018-03-05T00:00:00"/>
    <s v="EDFMAN"/>
    <s v="B"/>
    <x v="63"/>
    <n v="7"/>
    <n v="6928"/>
    <x v="39"/>
    <s v="LAWRENCE LU"/>
    <m/>
    <n v="6833"/>
    <n v="-189.35"/>
    <n v="-16625"/>
    <s v="LMCADP"/>
    <x v="1"/>
    <n v="25"/>
    <n v="175"/>
    <n v="1212400"/>
    <d v="2018-03-09T00:00:00"/>
    <x v="39"/>
    <n v="0"/>
    <n v="5"/>
    <n v="0.1"/>
    <n v="121240"/>
    <n v="-16625"/>
    <n v="0"/>
    <n v="292304.65753424657"/>
    <m/>
    <m/>
    <m/>
    <x v="0"/>
    <x v="0"/>
    <n v="175"/>
  </r>
  <r>
    <x v="0"/>
    <x v="193"/>
    <d v="2018-03-05T00:00:00"/>
    <s v="EDFMAN"/>
    <s v="B"/>
    <x v="63"/>
    <n v="6"/>
    <n v="6928.5"/>
    <x v="39"/>
    <s v="LAWRENCE LU"/>
    <m/>
    <n v="6833"/>
    <n v="-162.36000000000001"/>
    <n v="-14325"/>
    <s v="LMCADP"/>
    <x v="1"/>
    <n v="25"/>
    <n v="150"/>
    <n v="1039275"/>
    <d v="2018-03-09T00:00:00"/>
    <x v="39"/>
    <n v="0"/>
    <n v="5"/>
    <n v="0.1"/>
    <n v="103927.5"/>
    <n v="-14325"/>
    <n v="0"/>
    <n v="250564.93150684933"/>
    <m/>
    <m/>
    <m/>
    <x v="0"/>
    <x v="0"/>
    <n v="150"/>
  </r>
  <r>
    <x v="0"/>
    <x v="193"/>
    <d v="2018-03-05T00:00:00"/>
    <s v="EDFMAN"/>
    <s v="B"/>
    <x v="63"/>
    <n v="1"/>
    <n v="6935.5"/>
    <x v="39"/>
    <s v="LAWRENCE LU"/>
    <m/>
    <n v="6833"/>
    <n v="-27.08"/>
    <n v="-2562.5"/>
    <s v="LMCADP"/>
    <x v="1"/>
    <n v="25"/>
    <n v="25"/>
    <n v="173387.5"/>
    <d v="2018-03-09T00:00:00"/>
    <x v="39"/>
    <n v="0"/>
    <n v="5"/>
    <n v="0.1"/>
    <n v="17338.75"/>
    <n v="-2562.5"/>
    <n v="0"/>
    <n v="41803.013698630137"/>
    <m/>
    <m/>
    <m/>
    <x v="0"/>
    <x v="0"/>
    <n v="25"/>
  </r>
  <r>
    <x v="0"/>
    <x v="193"/>
    <d v="2018-03-05T00:00:00"/>
    <s v="EDFMAN"/>
    <s v="B"/>
    <x v="63"/>
    <n v="7"/>
    <n v="6937"/>
    <x v="39"/>
    <s v="LAWRENCE LU"/>
    <m/>
    <n v="6833"/>
    <n v="-189.63"/>
    <n v="-18200"/>
    <s v="LMCADP"/>
    <x v="1"/>
    <n v="25"/>
    <n v="175"/>
    <n v="1213975"/>
    <d v="2018-03-09T00:00:00"/>
    <x v="39"/>
    <n v="0"/>
    <n v="5"/>
    <n v="0.1"/>
    <n v="121397.5"/>
    <n v="-18200"/>
    <n v="0"/>
    <n v="292684.38356164383"/>
    <m/>
    <m/>
    <m/>
    <x v="0"/>
    <x v="0"/>
    <n v="175"/>
  </r>
  <r>
    <x v="0"/>
    <x v="194"/>
    <d v="2018-03-05T00:00:00"/>
    <s v="EDFMAN"/>
    <s v="S"/>
    <x v="63"/>
    <n v="69"/>
    <n v="6926.34"/>
    <x v="39"/>
    <s v="LAWRENCE LU"/>
    <m/>
    <n v="6833"/>
    <n v="0"/>
    <n v="161011.50000000026"/>
    <s v="LMCADP"/>
    <x v="1"/>
    <n v="25"/>
    <n v="-1725"/>
    <n v="11947936.5"/>
    <d v="2018-03-09T00:00:00"/>
    <x v="39"/>
    <n v="0"/>
    <n v="5"/>
    <n v="0.1"/>
    <n v="1194793.6500000001"/>
    <n v="161011.50000000026"/>
    <n v="161011.50000000026"/>
    <n v="2880598.389041096"/>
    <m/>
    <m/>
    <m/>
    <x v="0"/>
    <x v="0"/>
    <n v="-1725"/>
  </r>
  <r>
    <x v="0"/>
    <x v="195"/>
    <d v="2018-03-06T00:00:00"/>
    <s v="EDFMAN"/>
    <s v="B"/>
    <x v="64"/>
    <n v="6"/>
    <n v="7004.5"/>
    <x v="40"/>
    <s v="LAWRENCE LU"/>
    <m/>
    <n v="6833"/>
    <n v="-164.11"/>
    <n v="-25725"/>
    <s v="LMCADP"/>
    <x v="1"/>
    <n v="25"/>
    <n v="150"/>
    <n v="1050675"/>
    <d v="2018-03-09T00:00:00"/>
    <x v="40"/>
    <n v="0"/>
    <n v="5"/>
    <n v="0.1"/>
    <n v="105067.5"/>
    <n v="-25725"/>
    <n v="0"/>
    <n v="256191.98630136985"/>
    <m/>
    <m/>
    <m/>
    <x v="0"/>
    <x v="0"/>
    <n v="150"/>
  </r>
  <r>
    <x v="0"/>
    <x v="196"/>
    <d v="2018-03-08T00:00:00"/>
    <s v="EDFMAN"/>
    <s v="S"/>
    <x v="65"/>
    <n v="5"/>
    <n v="2100"/>
    <x v="41"/>
    <s v="LAWRENCE LU"/>
    <m/>
    <n v="2106"/>
    <n v="-41"/>
    <n v="-750"/>
    <s v="LMAHDP"/>
    <x v="3"/>
    <n v="25"/>
    <n v="-125"/>
    <n v="262500"/>
    <d v="2018-03-09T00:00:00"/>
    <x v="41"/>
    <n v="0"/>
    <n v="5"/>
    <n v="0.1"/>
    <n v="26250"/>
    <n v="-750"/>
    <n v="0"/>
    <n v="65445.205479452059"/>
    <m/>
    <m/>
    <m/>
    <x v="0"/>
    <x v="0"/>
    <n v="-125"/>
  </r>
  <r>
    <x v="0"/>
    <x v="196"/>
    <d v="2018-03-08T00:00:00"/>
    <s v="EDFMAN"/>
    <s v="S"/>
    <x v="65"/>
    <n v="5"/>
    <n v="2100.5"/>
    <x v="41"/>
    <s v="LAWRENCE LU"/>
    <m/>
    <n v="2106"/>
    <n v="-41"/>
    <n v="-687.5"/>
    <s v="LMAHDP"/>
    <x v="3"/>
    <n v="25"/>
    <n v="-125"/>
    <n v="262562.5"/>
    <d v="2018-03-09T00:00:00"/>
    <x v="41"/>
    <n v="0"/>
    <n v="5"/>
    <n v="0.1"/>
    <n v="26256.25"/>
    <n v="-687.5"/>
    <n v="0"/>
    <n v="65460.78767123288"/>
    <m/>
    <m/>
    <m/>
    <x v="0"/>
    <x v="0"/>
    <n v="-125"/>
  </r>
  <r>
    <x v="0"/>
    <x v="197"/>
    <d v="2018-03-08T00:00:00"/>
    <s v="EDFMAN"/>
    <s v="S"/>
    <x v="66"/>
    <n v="2"/>
    <n v="2365"/>
    <x v="41"/>
    <s v="LAWRENCE LU"/>
    <m/>
    <n v="2337"/>
    <n v="0"/>
    <n v="1400"/>
    <s v="LMPBDP"/>
    <x v="12"/>
    <n v="25"/>
    <n v="-50"/>
    <n v="118250"/>
    <d v="2018-03-09T00:00:00"/>
    <x v="41"/>
    <n v="0"/>
    <n v="5"/>
    <n v="0.1"/>
    <n v="11825"/>
    <n v="1400"/>
    <n v="1400"/>
    <n v="29481.506849315068"/>
    <m/>
    <m/>
    <m/>
    <x v="0"/>
    <x v="0"/>
    <n v="-50"/>
  </r>
  <r>
    <x v="0"/>
    <x v="197"/>
    <d v="2018-03-08T00:00:00"/>
    <s v="EDFMAN"/>
    <s v="S"/>
    <x v="66"/>
    <n v="5"/>
    <n v="2365.5"/>
    <x v="41"/>
    <s v="LAWRENCE LU"/>
    <m/>
    <n v="2337"/>
    <n v="0"/>
    <n v="3562.5"/>
    <s v="LMPBDP"/>
    <x v="12"/>
    <n v="25"/>
    <n v="-125"/>
    <n v="295687.5"/>
    <d v="2018-03-09T00:00:00"/>
    <x v="41"/>
    <n v="0"/>
    <n v="5"/>
    <n v="0.1"/>
    <n v="29568.75"/>
    <n v="3562.5"/>
    <n v="3562.5"/>
    <n v="73719.349315068495"/>
    <m/>
    <m/>
    <m/>
    <x v="0"/>
    <x v="0"/>
    <n v="-125"/>
  </r>
  <r>
    <x v="0"/>
    <x v="197"/>
    <d v="2018-03-08T00:00:00"/>
    <s v="EDFMAN"/>
    <s v="S"/>
    <x v="66"/>
    <n v="3"/>
    <n v="2366"/>
    <x v="41"/>
    <s v="LAWRENCE LU"/>
    <m/>
    <n v="2337"/>
    <n v="0"/>
    <n v="2175"/>
    <s v="LMPBDP"/>
    <x v="12"/>
    <n v="25"/>
    <n v="-75"/>
    <n v="177450"/>
    <d v="2018-03-09T00:00:00"/>
    <x v="41"/>
    <n v="0"/>
    <n v="5"/>
    <n v="0.1"/>
    <n v="17745"/>
    <n v="2175"/>
    <n v="2175"/>
    <n v="44240.95890410959"/>
    <m/>
    <m/>
    <m/>
    <x v="0"/>
    <x v="0"/>
    <n v="-75"/>
  </r>
  <r>
    <x v="0"/>
    <x v="197"/>
    <d v="2018-03-08T00:00:00"/>
    <s v="EDFMAN"/>
    <s v="S"/>
    <x v="66"/>
    <n v="1"/>
    <n v="2367"/>
    <x v="41"/>
    <s v="LAWRENCE LU"/>
    <m/>
    <n v="2337"/>
    <n v="0"/>
    <n v="750"/>
    <s v="LMPBDP"/>
    <x v="12"/>
    <n v="25"/>
    <n v="-25"/>
    <n v="59175"/>
    <d v="2018-03-09T00:00:00"/>
    <x v="41"/>
    <n v="0"/>
    <n v="5"/>
    <n v="0.1"/>
    <n v="5917.5"/>
    <n v="750"/>
    <n v="750"/>
    <n v="14753.219178082192"/>
    <m/>
    <m/>
    <m/>
    <x v="0"/>
    <x v="0"/>
    <n v="-25"/>
  </r>
  <r>
    <x v="0"/>
    <x v="197"/>
    <d v="2018-03-08T00:00:00"/>
    <s v="EDFMAN"/>
    <s v="S"/>
    <x v="66"/>
    <n v="1"/>
    <n v="2369.5"/>
    <x v="41"/>
    <s v="LAWRENCE LU"/>
    <m/>
    <n v="2337"/>
    <n v="-110.89"/>
    <n v="812.5"/>
    <s v="LMPBDP"/>
    <x v="12"/>
    <n v="25"/>
    <n v="-25"/>
    <n v="59237.5"/>
    <d v="2018-03-09T00:00:00"/>
    <x v="41"/>
    <n v="0"/>
    <n v="5"/>
    <n v="0.1"/>
    <n v="5923.75"/>
    <n v="812.5"/>
    <n v="812.5"/>
    <n v="14768.801369863015"/>
    <m/>
    <m/>
    <m/>
    <x v="0"/>
    <x v="0"/>
    <n v="-25"/>
  </r>
  <r>
    <x v="0"/>
    <x v="198"/>
    <d v="2018-03-08T00:00:00"/>
    <s v="EDFMAN"/>
    <s v="B"/>
    <x v="66"/>
    <n v="12"/>
    <n v="2366"/>
    <x v="41"/>
    <s v="LAWRENCE LU"/>
    <m/>
    <n v="2337"/>
    <n v="0"/>
    <n v="-8700"/>
    <s v="LMPBDP"/>
    <x v="12"/>
    <n v="25"/>
    <n v="300"/>
    <n v="709800"/>
    <d v="2018-03-09T00:00:00"/>
    <x v="41"/>
    <n v="0"/>
    <n v="5"/>
    <n v="0.1"/>
    <n v="70980"/>
    <n v="-8700"/>
    <n v="0"/>
    <n v="176963.83561643836"/>
    <m/>
    <m/>
    <m/>
    <x v="0"/>
    <x v="0"/>
    <n v="300"/>
  </r>
  <r>
    <x v="0"/>
    <x v="199"/>
    <d v="2018-03-08T00:00:00"/>
    <s v="EDFMAN"/>
    <s v="B"/>
    <x v="67"/>
    <n v="1"/>
    <n v="3243.5"/>
    <x v="41"/>
    <s v="LAWRENCE LU"/>
    <m/>
    <n v="3230"/>
    <n v="0"/>
    <n v="-337.5"/>
    <s v="LMZSDP"/>
    <x v="2"/>
    <n v="25"/>
    <n v="25"/>
    <n v="81087.5"/>
    <d v="2018-03-09T00:00:00"/>
    <x v="41"/>
    <n v="0"/>
    <n v="5"/>
    <n v="0.1"/>
    <n v="8108.75"/>
    <n v="-337.5"/>
    <n v="0"/>
    <n v="20216.335616438355"/>
    <m/>
    <m/>
    <m/>
    <x v="0"/>
    <x v="0"/>
    <n v="25"/>
  </r>
  <r>
    <x v="0"/>
    <x v="199"/>
    <d v="2018-03-08T00:00:00"/>
    <s v="EDFMAN"/>
    <s v="B"/>
    <x v="67"/>
    <n v="3"/>
    <n v="3244.5"/>
    <x v="41"/>
    <s v="LAWRENCE LU"/>
    <m/>
    <n v="3230"/>
    <n v="0"/>
    <n v="-1087.5"/>
    <s v="LMZSDP"/>
    <x v="2"/>
    <n v="25"/>
    <n v="75"/>
    <n v="243337.5"/>
    <d v="2018-03-09T00:00:00"/>
    <x v="41"/>
    <n v="0"/>
    <n v="5"/>
    <n v="0.1"/>
    <n v="24333.75"/>
    <n v="-1087.5"/>
    <n v="0"/>
    <n v="60667.705479452059"/>
    <m/>
    <m/>
    <m/>
    <x v="0"/>
    <x v="0"/>
    <n v="75"/>
  </r>
  <r>
    <x v="0"/>
    <x v="199"/>
    <d v="2018-03-08T00:00:00"/>
    <s v="EDFMAN"/>
    <s v="B"/>
    <x v="67"/>
    <n v="1"/>
    <n v="3245"/>
    <x v="41"/>
    <s v="LAWRENCE LU"/>
    <m/>
    <n v="3230"/>
    <n v="0"/>
    <n v="-375"/>
    <s v="LMZSDP"/>
    <x v="2"/>
    <n v="25"/>
    <n v="25"/>
    <n v="81125"/>
    <d v="2018-03-09T00:00:00"/>
    <x v="41"/>
    <n v="0"/>
    <n v="5"/>
    <n v="0.1"/>
    <n v="8112.5"/>
    <n v="-375"/>
    <n v="0"/>
    <n v="20225.68493150685"/>
    <m/>
    <m/>
    <m/>
    <x v="0"/>
    <x v="0"/>
    <n v="25"/>
  </r>
  <r>
    <x v="0"/>
    <x v="199"/>
    <d v="2018-03-08T00:00:00"/>
    <s v="EDFMAN"/>
    <s v="B"/>
    <x v="67"/>
    <n v="3"/>
    <n v="3245.5"/>
    <x v="41"/>
    <s v="LAWRENCE LU"/>
    <m/>
    <n v="3230"/>
    <n v="-152.08000000000001"/>
    <n v="-1162.5"/>
    <s v="LMZSDP"/>
    <x v="2"/>
    <n v="25"/>
    <n v="75"/>
    <n v="243412.5"/>
    <d v="2018-03-09T00:00:00"/>
    <x v="41"/>
    <n v="0"/>
    <n v="5"/>
    <n v="0.1"/>
    <n v="24341.25"/>
    <n v="-1162.5"/>
    <n v="0"/>
    <n v="60686.404109589042"/>
    <m/>
    <m/>
    <m/>
    <x v="0"/>
    <x v="0"/>
    <n v="75"/>
  </r>
  <r>
    <x v="0"/>
    <x v="199"/>
    <d v="2018-03-08T00:00:00"/>
    <s v="EDFMAN"/>
    <s v="B"/>
    <x v="67"/>
    <n v="3"/>
    <n v="3246"/>
    <x v="41"/>
    <s v="LAWRENCE LU"/>
    <m/>
    <n v="3230"/>
    <n v="0"/>
    <n v="-1200"/>
    <s v="LMZSDP"/>
    <x v="2"/>
    <n v="25"/>
    <n v="75"/>
    <n v="243450"/>
    <d v="2018-03-09T00:00:00"/>
    <x v="41"/>
    <n v="0"/>
    <n v="5"/>
    <n v="0.1"/>
    <n v="24345"/>
    <n v="-1200"/>
    <n v="0"/>
    <n v="60695.753424657538"/>
    <m/>
    <m/>
    <m/>
    <x v="0"/>
    <x v="0"/>
    <n v="75"/>
  </r>
  <r>
    <x v="0"/>
    <x v="199"/>
    <d v="2018-03-08T00:00:00"/>
    <s v="EDFMAN"/>
    <s v="B"/>
    <x v="67"/>
    <n v="1"/>
    <n v="3246.5"/>
    <x v="41"/>
    <s v="LAWRENCE LU"/>
    <m/>
    <n v="3230"/>
    <n v="0"/>
    <n v="-412.5"/>
    <s v="LMZSDP"/>
    <x v="2"/>
    <n v="25"/>
    <n v="25"/>
    <n v="81162.5"/>
    <d v="2018-03-09T00:00:00"/>
    <x v="41"/>
    <n v="0"/>
    <n v="5"/>
    <n v="0.1"/>
    <n v="8116.25"/>
    <n v="-412.5"/>
    <n v="0"/>
    <n v="20235.034246575342"/>
    <m/>
    <m/>
    <m/>
    <x v="0"/>
    <x v="0"/>
    <n v="25"/>
  </r>
  <r>
    <x v="0"/>
    <x v="200"/>
    <d v="2018-03-08T00:00:00"/>
    <s v="EDFMAN"/>
    <s v="S"/>
    <x v="67"/>
    <n v="12"/>
    <n v="3245.25"/>
    <x v="41"/>
    <s v="LAWRENCE LU"/>
    <m/>
    <n v="3230"/>
    <n v="0"/>
    <n v="4575"/>
    <s v="LMZSDP"/>
    <x v="2"/>
    <n v="25"/>
    <n v="-300"/>
    <n v="973575"/>
    <d v="2018-03-09T00:00:00"/>
    <x v="41"/>
    <n v="0"/>
    <n v="5"/>
    <n v="0.1"/>
    <n v="97357.5"/>
    <n v="4575"/>
    <n v="4575"/>
    <n v="242726.91780821918"/>
    <m/>
    <m/>
    <m/>
    <x v="0"/>
    <x v="0"/>
    <n v="-300"/>
  </r>
  <r>
    <x v="0"/>
    <x v="201"/>
    <d v="2018-03-05T00:00:00"/>
    <s v="EDFMAN"/>
    <s v="B"/>
    <x v="68"/>
    <n v="11"/>
    <n v="13396"/>
    <x v="23"/>
    <s v="LAWRENCE LU"/>
    <m/>
    <n v="13275.5"/>
    <n v="-138.1"/>
    <n v="-7953"/>
    <s v="LMNIDP"/>
    <x v="0"/>
    <n v="6"/>
    <n v="66"/>
    <n v="884136"/>
    <d v="2018-03-09T00:00:00"/>
    <x v="23"/>
    <n v="0"/>
    <n v="5"/>
    <n v="0.1"/>
    <n v="88413.6"/>
    <n v="-7953"/>
    <n v="0"/>
    <n v="249495.91232876712"/>
    <m/>
    <m/>
    <m/>
    <x v="0"/>
    <x v="0"/>
    <n v="66"/>
  </r>
  <r>
    <x v="0"/>
    <x v="202"/>
    <d v="2018-03-01T00:00:00"/>
    <s v="EDFMAN"/>
    <s v="B"/>
    <x v="69"/>
    <n v="10"/>
    <n v="13488"/>
    <x v="42"/>
    <s v="LAWRENCE LU"/>
    <m/>
    <n v="13291.5"/>
    <n v="-126.41"/>
    <n v="-11790"/>
    <s v="LMNIDP"/>
    <x v="0"/>
    <n v="6"/>
    <n v="60"/>
    <n v="809280"/>
    <d v="2018-03-09T00:00:00"/>
    <x v="42"/>
    <n v="0"/>
    <n v="5"/>
    <n v="0.1"/>
    <n v="80928"/>
    <n v="-11790"/>
    <n v="0"/>
    <n v="290453.91780821921"/>
    <m/>
    <m/>
    <m/>
    <x v="0"/>
    <x v="0"/>
    <n v="60"/>
  </r>
  <r>
    <x v="0"/>
    <x v="203"/>
    <d v="2018-03-05T00:00:00"/>
    <s v="EDFMAN"/>
    <s v="B"/>
    <x v="69"/>
    <n v="11"/>
    <n v="13413"/>
    <x v="42"/>
    <s v="LAWRENCE LU"/>
    <m/>
    <n v="13291.5"/>
    <n v="0"/>
    <n v="-8019"/>
    <s v="LMNIDP"/>
    <x v="0"/>
    <n v="6"/>
    <n v="66"/>
    <n v="885258"/>
    <d v="2018-03-09T00:00:00"/>
    <x v="42"/>
    <n v="0"/>
    <n v="5"/>
    <n v="0.1"/>
    <n v="88525.8"/>
    <n v="-8019"/>
    <n v="0"/>
    <n v="317722.73424657539"/>
    <m/>
    <m/>
    <m/>
    <x v="0"/>
    <x v="0"/>
    <n v="66"/>
  </r>
  <r>
    <x v="0"/>
    <x v="204"/>
    <d v="2018-03-05T00:00:00"/>
    <s v="EDFMAN"/>
    <s v="B"/>
    <x v="70"/>
    <n v="18"/>
    <n v="13430"/>
    <x v="43"/>
    <s v="LAWRENCE LU"/>
    <m/>
    <n v="13309.5"/>
    <n v="0"/>
    <n v="-13014"/>
    <s v="LMNIDP"/>
    <x v="0"/>
    <n v="6"/>
    <n v="108"/>
    <n v="1450440"/>
    <d v="2018-03-09T00:00:00"/>
    <x v="43"/>
    <n v="0"/>
    <n v="5"/>
    <n v="0.1"/>
    <n v="145044"/>
    <n v="-13014"/>
    <n v="0"/>
    <n v="631835.50684931502"/>
    <m/>
    <m/>
    <m/>
    <x v="0"/>
    <x v="0"/>
    <n v="108"/>
  </r>
  <r>
    <x v="0"/>
    <x v="205"/>
    <d v="2018-02-13T00:00:00"/>
    <s v="EDFMAN"/>
    <s v="S"/>
    <x v="20"/>
    <n v="50"/>
    <n v="3416.75"/>
    <x v="16"/>
    <s v="LAWRENCE LU"/>
    <m/>
    <n v="3221"/>
    <n v="-667.12"/>
    <n v="244687.5"/>
    <s v="LMZSDP"/>
    <x v="2"/>
    <n v="25"/>
    <n v="-1250"/>
    <n v="4270937.5"/>
    <d v="2018-03-09T00:00:00"/>
    <x v="16"/>
    <n v="0"/>
    <n v="5"/>
    <n v="0.1"/>
    <n v="427093.75"/>
    <n v="244687.5"/>
    <n v="244687.5"/>
    <n v="2270032.5342465756"/>
    <m/>
    <m/>
    <m/>
    <x v="0"/>
    <x v="0"/>
    <n v="-1250"/>
  </r>
  <r>
    <x v="0"/>
    <x v="206"/>
    <d v="2018-02-14T00:00:00"/>
    <s v="EDFMAN"/>
    <s v="S"/>
    <x v="20"/>
    <n v="90"/>
    <n v="3441.25"/>
    <x v="16"/>
    <s v="LAWRENCE LU"/>
    <m/>
    <n v="3221"/>
    <n v="-201.57"/>
    <n v="495562.5"/>
    <s v="LMZSDP"/>
    <x v="2"/>
    <n v="25"/>
    <n v="-2250"/>
    <n v="7742812.5"/>
    <d v="2018-03-09T00:00:00"/>
    <x v="16"/>
    <n v="0"/>
    <n v="5"/>
    <n v="0.1"/>
    <n v="774281.25"/>
    <n v="495562.5"/>
    <n v="495562.5"/>
    <n v="4115357.8767123292"/>
    <m/>
    <m/>
    <m/>
    <x v="0"/>
    <x v="0"/>
    <n v="-2250"/>
  </r>
  <r>
    <x v="0"/>
    <x v="207"/>
    <d v="2018-03-08T00:00:00"/>
    <s v="GFFM"/>
    <s v="S"/>
    <x v="71"/>
    <n v="20"/>
    <n v="6829"/>
    <x v="44"/>
    <s v="LAWRENCE LU"/>
    <m/>
    <n v="6799.75"/>
    <n v="0"/>
    <n v="14625"/>
    <s v="LMCADP"/>
    <x v="1"/>
    <n v="25"/>
    <n v="-500"/>
    <n v="3414500"/>
    <d v="2018-03-09T00:00:00"/>
    <x v="44"/>
    <n v="0"/>
    <n v="5"/>
    <n v="0.1"/>
    <n v="341450"/>
    <n v="14625"/>
    <n v="14625"/>
    <n v="28064.383561643834"/>
    <m/>
    <m/>
    <m/>
    <x v="0"/>
    <x v="0"/>
    <n v="-500"/>
  </r>
  <r>
    <x v="0"/>
    <x v="208"/>
    <d v="2018-03-08T00:00:00"/>
    <s v="GFFM"/>
    <s v="B"/>
    <x v="71"/>
    <n v="20"/>
    <n v="6829"/>
    <x v="44"/>
    <s v="LAWRENCE LU"/>
    <m/>
    <n v="6799.75"/>
    <n v="0"/>
    <n v="-14625"/>
    <s v="LMCADP"/>
    <x v="1"/>
    <n v="25"/>
    <n v="500"/>
    <n v="3414500"/>
    <d v="2018-03-09T00:00:00"/>
    <x v="44"/>
    <n v="0"/>
    <n v="5"/>
    <n v="0.1"/>
    <n v="341450"/>
    <n v="-14625"/>
    <n v="0"/>
    <n v="28064.383561643834"/>
    <m/>
    <m/>
    <m/>
    <x v="0"/>
    <x v="0"/>
    <n v="500"/>
  </r>
  <r>
    <x v="0"/>
    <x v="209"/>
    <d v="2018-03-08T00:00:00"/>
    <s v="GFFM"/>
    <s v="S"/>
    <x v="72"/>
    <n v="40"/>
    <n v="3241.25"/>
    <x v="44"/>
    <s v="LAWRENCE LU"/>
    <m/>
    <n v="3226.5"/>
    <n v="0"/>
    <n v="14750"/>
    <s v="LMZSDP"/>
    <x v="2"/>
    <n v="25"/>
    <n v="-1000"/>
    <n v="3241250"/>
    <d v="2018-03-09T00:00:00"/>
    <x v="44"/>
    <n v="0"/>
    <n v="5"/>
    <n v="0.1"/>
    <n v="324125"/>
    <n v="14750"/>
    <n v="14750"/>
    <n v="26640.410958904107"/>
    <m/>
    <m/>
    <m/>
    <x v="0"/>
    <x v="0"/>
    <n v="-1000"/>
  </r>
  <r>
    <x v="0"/>
    <x v="210"/>
    <d v="2018-03-08T00:00:00"/>
    <s v="GFFM"/>
    <s v="B"/>
    <x v="72"/>
    <n v="40"/>
    <n v="3241.25"/>
    <x v="44"/>
    <s v="LAWRENCE LU"/>
    <m/>
    <n v="3226.5"/>
    <n v="0"/>
    <n v="-14750"/>
    <s v="LMZSDP"/>
    <x v="2"/>
    <n v="25"/>
    <n v="1000"/>
    <n v="3241250"/>
    <d v="2018-03-09T00:00:00"/>
    <x v="44"/>
    <n v="0"/>
    <n v="5"/>
    <n v="0.1"/>
    <n v="324125"/>
    <n v="-14750"/>
    <n v="0"/>
    <n v="26640.410958904107"/>
    <m/>
    <m/>
    <m/>
    <x v="0"/>
    <x v="0"/>
    <n v="1000"/>
  </r>
  <r>
    <x v="0"/>
    <x v="211"/>
    <d v="2017-12-13T00:00:00"/>
    <s v="GFFM"/>
    <s v="B"/>
    <x v="73"/>
    <n v="8"/>
    <n v="2020"/>
    <x v="27"/>
    <s v="LAWRENCE LU"/>
    <m/>
    <n v="2086.08"/>
    <n v="-78.900000000000006"/>
    <n v="13215.999999999985"/>
    <s v="LMAHDP"/>
    <x v="3"/>
    <n v="25"/>
    <n v="200"/>
    <n v="404000"/>
    <d v="2018-03-09T00:00:00"/>
    <x v="27"/>
    <n v="0"/>
    <n v="5"/>
    <n v="0.1"/>
    <n v="40400"/>
    <n v="13215.999999999985"/>
    <n v="13215.999999999985"/>
    <n v="4427.3972602739723"/>
    <m/>
    <m/>
    <m/>
    <x v="0"/>
    <x v="0"/>
    <n v="200"/>
  </r>
  <r>
    <x v="0"/>
    <x v="211"/>
    <d v="2017-12-13T00:00:00"/>
    <s v="GFFM"/>
    <s v="B"/>
    <x v="73"/>
    <n v="2"/>
    <n v="2020.5"/>
    <x v="27"/>
    <s v="LAWRENCE LU"/>
    <m/>
    <n v="2086.08"/>
    <n v="0"/>
    <n v="3278.9999999999964"/>
    <s v="LMAHDP"/>
    <x v="3"/>
    <n v="25"/>
    <n v="50"/>
    <n v="101025"/>
    <d v="2018-03-09T00:00:00"/>
    <x v="27"/>
    <n v="0"/>
    <n v="5"/>
    <n v="0.1"/>
    <n v="10102.5"/>
    <n v="3278.9999999999964"/>
    <n v="3278.9999999999964"/>
    <n v="1107.1232876712329"/>
    <m/>
    <m/>
    <m/>
    <x v="0"/>
    <x v="0"/>
    <n v="50"/>
  </r>
  <r>
    <x v="0"/>
    <x v="212"/>
    <d v="2017-12-13T00:00:00"/>
    <s v="GFFM"/>
    <s v="S"/>
    <x v="33"/>
    <n v="4"/>
    <n v="3153"/>
    <x v="27"/>
    <s v="LAWRENCE LU"/>
    <m/>
    <n v="3226.67"/>
    <n v="0"/>
    <n v="-7367.0000000000073"/>
    <s v="LMZSDP"/>
    <x v="2"/>
    <n v="25"/>
    <n v="-100"/>
    <n v="315300"/>
    <d v="2018-03-09T00:00:00"/>
    <x v="27"/>
    <n v="0"/>
    <n v="5"/>
    <n v="0.1"/>
    <n v="31530"/>
    <n v="-7367.0000000000073"/>
    <n v="0"/>
    <n v="3455.3424657534247"/>
    <m/>
    <m/>
    <m/>
    <x v="0"/>
    <x v="0"/>
    <n v="-100"/>
  </r>
  <r>
    <x v="0"/>
    <x v="212"/>
    <d v="2017-12-13T00:00:00"/>
    <s v="GFFM"/>
    <s v="S"/>
    <x v="33"/>
    <n v="6"/>
    <n v="3153.5"/>
    <x v="27"/>
    <s v="LAWRENCE LU"/>
    <m/>
    <n v="3226.67"/>
    <n v="-123.2"/>
    <n v="-10975.500000000011"/>
    <s v="LMZSDP"/>
    <x v="2"/>
    <n v="25"/>
    <n v="-150"/>
    <n v="473025"/>
    <d v="2018-03-09T00:00:00"/>
    <x v="27"/>
    <n v="0"/>
    <n v="5"/>
    <n v="0.1"/>
    <n v="47302.5"/>
    <n v="-10975.500000000011"/>
    <n v="0"/>
    <n v="5183.8356164383558"/>
    <m/>
    <m/>
    <m/>
    <x v="0"/>
    <x v="0"/>
    <n v="-150"/>
  </r>
  <r>
    <x v="0"/>
    <x v="213"/>
    <d v="2017-12-19T00:00:00"/>
    <s v="GFFM"/>
    <s v="B"/>
    <x v="74"/>
    <n v="8"/>
    <n v="6890"/>
    <x v="45"/>
    <s v="LAWRENCE LU"/>
    <m/>
    <n v="6803.25"/>
    <n v="0"/>
    <n v="-17350"/>
    <s v="LMCADP"/>
    <x v="1"/>
    <n v="25"/>
    <n v="200"/>
    <n v="1378000"/>
    <d v="2018-03-09T00:00:00"/>
    <x v="45"/>
    <n v="0"/>
    <n v="5"/>
    <n v="0.1"/>
    <n v="137800"/>
    <n v="-17350"/>
    <n v="0"/>
    <n v="37753.424657534248"/>
    <m/>
    <m/>
    <m/>
    <x v="0"/>
    <x v="0"/>
    <n v="200"/>
  </r>
  <r>
    <x v="0"/>
    <x v="214"/>
    <d v="2017-12-19T00:00:00"/>
    <s v="GFFM"/>
    <s v="B"/>
    <x v="74"/>
    <n v="8"/>
    <n v="6886"/>
    <x v="45"/>
    <s v="LAWRENCE LU"/>
    <m/>
    <n v="6803.25"/>
    <n v="0"/>
    <n v="-16550"/>
    <s v="LMCADP"/>
    <x v="1"/>
    <n v="25"/>
    <n v="200"/>
    <n v="1377200"/>
    <d v="2018-03-09T00:00:00"/>
    <x v="45"/>
    <n v="0"/>
    <n v="5"/>
    <n v="0.1"/>
    <n v="137720"/>
    <n v="-16550"/>
    <n v="0"/>
    <n v="37731.506849315068"/>
    <m/>
    <m/>
    <m/>
    <x v="0"/>
    <x v="0"/>
    <n v="200"/>
  </r>
  <r>
    <x v="0"/>
    <x v="215"/>
    <d v="2017-12-19T00:00:00"/>
    <s v="GFFM"/>
    <s v="B"/>
    <x v="74"/>
    <n v="8"/>
    <n v="6885"/>
    <x v="45"/>
    <s v="LAWRENCE LU"/>
    <m/>
    <n v="6803.25"/>
    <n v="0"/>
    <n v="-16350"/>
    <s v="LMCADP"/>
    <x v="1"/>
    <n v="25"/>
    <n v="200"/>
    <n v="1377000"/>
    <d v="2018-03-09T00:00:00"/>
    <x v="45"/>
    <n v="0"/>
    <n v="5"/>
    <n v="0.1"/>
    <n v="137700"/>
    <n v="-16350"/>
    <n v="0"/>
    <n v="37726.027397260274"/>
    <m/>
    <m/>
    <m/>
    <x v="0"/>
    <x v="0"/>
    <n v="200"/>
  </r>
  <r>
    <x v="0"/>
    <x v="216"/>
    <d v="2017-12-19T00:00:00"/>
    <s v="GFFM"/>
    <s v="B"/>
    <x v="74"/>
    <n v="8"/>
    <n v="6882"/>
    <x v="45"/>
    <s v="LAWRENCE LU"/>
    <m/>
    <n v="6803.25"/>
    <n v="0"/>
    <n v="-15750"/>
    <s v="LMCADP"/>
    <x v="1"/>
    <n v="25"/>
    <n v="200"/>
    <n v="1376400"/>
    <d v="2018-03-09T00:00:00"/>
    <x v="45"/>
    <n v="0"/>
    <n v="5"/>
    <n v="0.1"/>
    <n v="137640"/>
    <n v="-15750"/>
    <n v="0"/>
    <n v="37709.589041095889"/>
    <m/>
    <m/>
    <m/>
    <x v="0"/>
    <x v="0"/>
    <n v="200"/>
  </r>
  <r>
    <x v="0"/>
    <x v="217"/>
    <d v="2017-12-19T00:00:00"/>
    <s v="GFFM"/>
    <s v="B"/>
    <x v="74"/>
    <n v="8"/>
    <n v="6880"/>
    <x v="45"/>
    <s v="LAWRENCE LU"/>
    <m/>
    <n v="6803.25"/>
    <n v="0"/>
    <n v="-15350"/>
    <s v="LMCADP"/>
    <x v="1"/>
    <n v="25"/>
    <n v="200"/>
    <n v="1376000"/>
    <d v="2018-03-09T00:00:00"/>
    <x v="45"/>
    <n v="0"/>
    <n v="5"/>
    <n v="0.1"/>
    <n v="137600"/>
    <n v="-15350"/>
    <n v="0"/>
    <n v="37698.630136986299"/>
    <m/>
    <m/>
    <m/>
    <x v="0"/>
    <x v="0"/>
    <n v="200"/>
  </r>
  <r>
    <x v="0"/>
    <x v="218"/>
    <d v="2017-12-19T00:00:00"/>
    <s v="GFFM"/>
    <s v="B"/>
    <x v="74"/>
    <n v="8"/>
    <n v="6878"/>
    <x v="45"/>
    <s v="LAWRENCE LU"/>
    <m/>
    <n v="6803.25"/>
    <n v="0"/>
    <n v="-14950"/>
    <s v="LMCADP"/>
    <x v="1"/>
    <n v="25"/>
    <n v="200"/>
    <n v="1375600"/>
    <d v="2018-03-09T00:00:00"/>
    <x v="45"/>
    <n v="0"/>
    <n v="5"/>
    <n v="0.1"/>
    <n v="137560"/>
    <n v="-14950"/>
    <n v="0"/>
    <n v="37687.67123287671"/>
    <m/>
    <m/>
    <m/>
    <x v="0"/>
    <x v="0"/>
    <n v="200"/>
  </r>
  <r>
    <x v="0"/>
    <x v="219"/>
    <d v="2017-12-19T00:00:00"/>
    <s v="GFFM"/>
    <s v="B"/>
    <x v="74"/>
    <n v="8"/>
    <n v="6873"/>
    <x v="45"/>
    <s v="LAWRENCE LU"/>
    <m/>
    <n v="6803.25"/>
    <n v="0"/>
    <n v="-13950"/>
    <s v="LMCADP"/>
    <x v="1"/>
    <n v="25"/>
    <n v="200"/>
    <n v="1374600"/>
    <d v="2018-03-09T00:00:00"/>
    <x v="45"/>
    <n v="0"/>
    <n v="5"/>
    <n v="0.1"/>
    <n v="137460"/>
    <n v="-13950"/>
    <n v="0"/>
    <n v="37660.273972602736"/>
    <m/>
    <m/>
    <m/>
    <x v="0"/>
    <x v="0"/>
    <n v="200"/>
  </r>
  <r>
    <x v="0"/>
    <x v="220"/>
    <d v="2017-12-19T00:00:00"/>
    <s v="GFFM"/>
    <s v="B"/>
    <x v="74"/>
    <n v="8"/>
    <n v="6868"/>
    <x v="45"/>
    <s v="LAWRENCE LU"/>
    <m/>
    <n v="6803.25"/>
    <n v="0"/>
    <n v="-12950"/>
    <s v="LMCADP"/>
    <x v="1"/>
    <n v="25"/>
    <n v="200"/>
    <n v="1373600"/>
    <d v="2018-03-09T00:00:00"/>
    <x v="45"/>
    <n v="0"/>
    <n v="5"/>
    <n v="0.1"/>
    <n v="137360"/>
    <n v="-12950"/>
    <n v="0"/>
    <n v="37632.876712328762"/>
    <m/>
    <m/>
    <m/>
    <x v="0"/>
    <x v="0"/>
    <n v="200"/>
  </r>
  <r>
    <x v="0"/>
    <x v="221"/>
    <d v="2017-12-19T00:00:00"/>
    <s v="GFFM"/>
    <s v="B"/>
    <x v="74"/>
    <n v="8"/>
    <n v="6863"/>
    <x v="45"/>
    <s v="LAWRENCE LU"/>
    <m/>
    <n v="6803.25"/>
    <n v="0"/>
    <n v="-11950"/>
    <s v="LMCADP"/>
    <x v="1"/>
    <n v="25"/>
    <n v="200"/>
    <n v="1372600"/>
    <d v="2018-03-09T00:00:00"/>
    <x v="45"/>
    <n v="0"/>
    <n v="5"/>
    <n v="0.1"/>
    <n v="137260"/>
    <n v="-11950"/>
    <n v="0"/>
    <n v="37605.479452054795"/>
    <m/>
    <m/>
    <m/>
    <x v="0"/>
    <x v="0"/>
    <n v="200"/>
  </r>
  <r>
    <x v="0"/>
    <x v="222"/>
    <d v="2017-12-19T00:00:00"/>
    <s v="GFFM"/>
    <s v="S"/>
    <x v="74"/>
    <n v="8"/>
    <n v="6890"/>
    <x v="45"/>
    <s v="LAWRENCE LU"/>
    <m/>
    <n v="6803.25"/>
    <n v="0"/>
    <n v="17350"/>
    <s v="LMCADP"/>
    <x v="1"/>
    <n v="25"/>
    <n v="-200"/>
    <n v="1378000"/>
    <d v="2018-03-09T00:00:00"/>
    <x v="45"/>
    <n v="0"/>
    <n v="5"/>
    <n v="0.1"/>
    <n v="137800"/>
    <n v="17350"/>
    <n v="17350"/>
    <n v="37753.424657534248"/>
    <m/>
    <m/>
    <m/>
    <x v="0"/>
    <x v="0"/>
    <n v="-200"/>
  </r>
  <r>
    <x v="0"/>
    <x v="223"/>
    <d v="2017-12-19T00:00:00"/>
    <s v="GFFM"/>
    <s v="S"/>
    <x v="74"/>
    <n v="8"/>
    <n v="6886"/>
    <x v="45"/>
    <s v="LAWRENCE LU"/>
    <m/>
    <n v="6803.25"/>
    <n v="0"/>
    <n v="16550"/>
    <s v="LMCADP"/>
    <x v="1"/>
    <n v="25"/>
    <n v="-200"/>
    <n v="1377200"/>
    <d v="2018-03-09T00:00:00"/>
    <x v="45"/>
    <n v="0"/>
    <n v="5"/>
    <n v="0.1"/>
    <n v="137720"/>
    <n v="16550"/>
    <n v="16550"/>
    <n v="37731.506849315068"/>
    <m/>
    <m/>
    <m/>
    <x v="0"/>
    <x v="0"/>
    <n v="-200"/>
  </r>
  <r>
    <x v="0"/>
    <x v="224"/>
    <d v="2017-12-19T00:00:00"/>
    <s v="GFFM"/>
    <s v="S"/>
    <x v="74"/>
    <n v="8"/>
    <n v="6885"/>
    <x v="45"/>
    <s v="LAWRENCE LU"/>
    <m/>
    <n v="6803.25"/>
    <n v="0"/>
    <n v="16350"/>
    <s v="LMCADP"/>
    <x v="1"/>
    <n v="25"/>
    <n v="-200"/>
    <n v="1377000"/>
    <d v="2018-03-09T00:00:00"/>
    <x v="45"/>
    <n v="0"/>
    <n v="5"/>
    <n v="0.1"/>
    <n v="137700"/>
    <n v="16350"/>
    <n v="16350"/>
    <n v="37726.027397260274"/>
    <m/>
    <m/>
    <m/>
    <x v="0"/>
    <x v="0"/>
    <n v="-200"/>
  </r>
  <r>
    <x v="0"/>
    <x v="225"/>
    <d v="2017-12-19T00:00:00"/>
    <s v="GFFM"/>
    <s v="S"/>
    <x v="74"/>
    <n v="8"/>
    <n v="6882"/>
    <x v="45"/>
    <s v="LAWRENCE LU"/>
    <m/>
    <n v="6803.25"/>
    <n v="0"/>
    <n v="15750"/>
    <s v="LMCADP"/>
    <x v="1"/>
    <n v="25"/>
    <n v="-200"/>
    <n v="1376400"/>
    <d v="2018-03-09T00:00:00"/>
    <x v="45"/>
    <n v="0"/>
    <n v="5"/>
    <n v="0.1"/>
    <n v="137640"/>
    <n v="15750"/>
    <n v="15750"/>
    <n v="37709.589041095889"/>
    <m/>
    <m/>
    <m/>
    <x v="0"/>
    <x v="0"/>
    <n v="-200"/>
  </r>
  <r>
    <x v="0"/>
    <x v="226"/>
    <d v="2017-12-19T00:00:00"/>
    <s v="GFFM"/>
    <s v="S"/>
    <x v="74"/>
    <n v="8"/>
    <n v="6880"/>
    <x v="45"/>
    <s v="LAWRENCE LU"/>
    <m/>
    <n v="6803.25"/>
    <n v="0"/>
    <n v="15350"/>
    <s v="LMCADP"/>
    <x v="1"/>
    <n v="25"/>
    <n v="-200"/>
    <n v="1376000"/>
    <d v="2018-03-09T00:00:00"/>
    <x v="45"/>
    <n v="0"/>
    <n v="5"/>
    <n v="0.1"/>
    <n v="137600"/>
    <n v="15350"/>
    <n v="15350"/>
    <n v="37698.630136986299"/>
    <m/>
    <m/>
    <m/>
    <x v="0"/>
    <x v="0"/>
    <n v="-200"/>
  </r>
  <r>
    <x v="0"/>
    <x v="227"/>
    <d v="2017-12-19T00:00:00"/>
    <s v="GFFM"/>
    <s v="S"/>
    <x v="74"/>
    <n v="8"/>
    <n v="6878"/>
    <x v="45"/>
    <s v="LAWRENCE LU"/>
    <m/>
    <n v="6803.25"/>
    <n v="0"/>
    <n v="14950"/>
    <s v="LMCADP"/>
    <x v="1"/>
    <n v="25"/>
    <n v="-200"/>
    <n v="1375600"/>
    <d v="2018-03-09T00:00:00"/>
    <x v="45"/>
    <n v="0"/>
    <n v="5"/>
    <n v="0.1"/>
    <n v="137560"/>
    <n v="14950"/>
    <n v="14950"/>
    <n v="37687.67123287671"/>
    <m/>
    <m/>
    <m/>
    <x v="0"/>
    <x v="0"/>
    <n v="-200"/>
  </r>
  <r>
    <x v="0"/>
    <x v="228"/>
    <d v="2017-12-19T00:00:00"/>
    <s v="GFFM"/>
    <s v="S"/>
    <x v="74"/>
    <n v="8"/>
    <n v="6873"/>
    <x v="45"/>
    <s v="LAWRENCE LU"/>
    <m/>
    <n v="6803.25"/>
    <n v="0"/>
    <n v="13950"/>
    <s v="LMCADP"/>
    <x v="1"/>
    <n v="25"/>
    <n v="-200"/>
    <n v="1374600"/>
    <d v="2018-03-09T00:00:00"/>
    <x v="45"/>
    <n v="0"/>
    <n v="5"/>
    <n v="0.1"/>
    <n v="137460"/>
    <n v="13950"/>
    <n v="13950"/>
    <n v="37660.273972602736"/>
    <m/>
    <m/>
    <m/>
    <x v="0"/>
    <x v="0"/>
    <n v="-200"/>
  </r>
  <r>
    <x v="0"/>
    <x v="229"/>
    <d v="2017-12-19T00:00:00"/>
    <s v="GFFM"/>
    <s v="S"/>
    <x v="74"/>
    <n v="8"/>
    <n v="6868"/>
    <x v="45"/>
    <s v="LAWRENCE LU"/>
    <m/>
    <n v="6803.25"/>
    <n v="0"/>
    <n v="12950"/>
    <s v="LMCADP"/>
    <x v="1"/>
    <n v="25"/>
    <n v="-200"/>
    <n v="1373600"/>
    <d v="2018-03-09T00:00:00"/>
    <x v="45"/>
    <n v="0"/>
    <n v="5"/>
    <n v="0.1"/>
    <n v="137360"/>
    <n v="12950"/>
    <n v="12950"/>
    <n v="37632.876712328762"/>
    <m/>
    <m/>
    <m/>
    <x v="0"/>
    <x v="0"/>
    <n v="-200"/>
  </r>
  <r>
    <x v="0"/>
    <x v="230"/>
    <d v="2017-12-19T00:00:00"/>
    <s v="GFFM"/>
    <s v="S"/>
    <x v="74"/>
    <n v="8"/>
    <n v="6863"/>
    <x v="45"/>
    <s v="LAWRENCE LU"/>
    <m/>
    <n v="6803.25"/>
    <n v="0"/>
    <n v="11950"/>
    <s v="LMCADP"/>
    <x v="1"/>
    <n v="25"/>
    <n v="-200"/>
    <n v="1372600"/>
    <d v="2018-03-09T00:00:00"/>
    <x v="45"/>
    <n v="0"/>
    <n v="5"/>
    <n v="0.1"/>
    <n v="137260"/>
    <n v="11950"/>
    <n v="11950"/>
    <n v="37605.479452054795"/>
    <m/>
    <m/>
    <m/>
    <x v="0"/>
    <x v="0"/>
    <n v="-200"/>
  </r>
  <r>
    <x v="0"/>
    <x v="231"/>
    <d v="2017-12-21T00:00:00"/>
    <s v="GFFM"/>
    <s v="S"/>
    <x v="1"/>
    <n v="20"/>
    <n v="7045"/>
    <x v="1"/>
    <s v="LAWRENCE LU"/>
    <m/>
    <n v="6801.75"/>
    <n v="0"/>
    <n v="121625"/>
    <s v="LMCADP"/>
    <x v="1"/>
    <n v="25"/>
    <n v="-500"/>
    <n v="3522500"/>
    <d v="2018-03-09T00:00:00"/>
    <x v="1"/>
    <n v="0"/>
    <n v="5"/>
    <n v="0.1"/>
    <n v="352250"/>
    <n v="121625"/>
    <n v="121625"/>
    <n v="115808.21917808217"/>
    <m/>
    <m/>
    <m/>
    <x v="0"/>
    <x v="0"/>
    <n v="-500"/>
  </r>
  <r>
    <x v="0"/>
    <x v="232"/>
    <d v="2017-12-21T00:00:00"/>
    <s v="GFFM"/>
    <s v="B"/>
    <x v="1"/>
    <n v="20"/>
    <n v="7045"/>
    <x v="1"/>
    <s v="LAWRENCE LU"/>
    <m/>
    <n v="6801.75"/>
    <n v="0"/>
    <n v="-121625"/>
    <s v="LMCADP"/>
    <x v="1"/>
    <n v="25"/>
    <n v="500"/>
    <n v="3522500"/>
    <d v="2018-03-09T00:00:00"/>
    <x v="1"/>
    <n v="0"/>
    <n v="5"/>
    <n v="0.1"/>
    <n v="352250"/>
    <n v="-121625"/>
    <n v="0"/>
    <n v="115808.21917808217"/>
    <m/>
    <m/>
    <m/>
    <x v="0"/>
    <x v="0"/>
    <n v="500"/>
  </r>
  <r>
    <x v="0"/>
    <x v="233"/>
    <d v="2018-01-18T00:00:00"/>
    <s v="GFFM"/>
    <s v="S"/>
    <x v="1"/>
    <n v="30"/>
    <n v="7077.25"/>
    <x v="1"/>
    <s v="LAWRENCE LU"/>
    <m/>
    <n v="6801.75"/>
    <n v="-829.37"/>
    <n v="206625"/>
    <s v="LMCADP"/>
    <x v="1"/>
    <n v="25"/>
    <n v="-750"/>
    <n v="5307937.5"/>
    <d v="2018-03-09T00:00:00"/>
    <x v="1"/>
    <n v="0"/>
    <n v="5"/>
    <n v="0.1"/>
    <n v="530793.75"/>
    <n v="206625"/>
    <n v="206625"/>
    <n v="174507.53424657532"/>
    <m/>
    <m/>
    <m/>
    <x v="0"/>
    <x v="0"/>
    <n v="-750"/>
  </r>
  <r>
    <x v="0"/>
    <x v="234"/>
    <d v="2018-02-07T00:00:00"/>
    <s v="GFFM"/>
    <s v="S"/>
    <x v="1"/>
    <n v="33"/>
    <n v="7024.75"/>
    <x v="1"/>
    <s v="LAWRENCE LU"/>
    <m/>
    <n v="6801.75"/>
    <n v="-905.53"/>
    <n v="183975"/>
    <s v="LMCADP"/>
    <x v="1"/>
    <n v="25"/>
    <n v="-825"/>
    <n v="5795418.75"/>
    <d v="2018-03-09T00:00:00"/>
    <x v="1"/>
    <n v="0"/>
    <n v="5"/>
    <n v="0.1"/>
    <n v="579541.875"/>
    <n v="183975"/>
    <n v="183975"/>
    <n v="190534.31506849313"/>
    <m/>
    <m/>
    <m/>
    <x v="0"/>
    <x v="0"/>
    <n v="-825"/>
  </r>
  <r>
    <x v="0"/>
    <x v="235"/>
    <d v="2018-03-06T00:00:00"/>
    <s v="GFFM"/>
    <s v="B"/>
    <x v="1"/>
    <n v="20"/>
    <n v="6971.75"/>
    <x v="1"/>
    <s v="LAWRENCE LU"/>
    <m/>
    <n v="6801.75"/>
    <n v="-544.66999999999996"/>
    <n v="-85000"/>
    <s v="LMCADP"/>
    <x v="1"/>
    <n v="25"/>
    <n v="500"/>
    <n v="3485875"/>
    <d v="2018-03-09T00:00:00"/>
    <x v="1"/>
    <n v="0"/>
    <n v="5"/>
    <n v="0.1"/>
    <n v="348587.5"/>
    <n v="-85000"/>
    <n v="0"/>
    <n v="114604.10958904108"/>
    <m/>
    <m/>
    <m/>
    <x v="0"/>
    <x v="0"/>
    <n v="500"/>
  </r>
  <r>
    <x v="0"/>
    <x v="236"/>
    <d v="2018-03-08T00:00:00"/>
    <s v="GFFM"/>
    <s v="S"/>
    <x v="1"/>
    <n v="20"/>
    <n v="6831"/>
    <x v="1"/>
    <s v="LAWRENCE LU"/>
    <m/>
    <n v="6801.75"/>
    <n v="-533.66999999999996"/>
    <n v="14625"/>
    <s v="LMCADP"/>
    <x v="1"/>
    <n v="25"/>
    <n v="-500"/>
    <n v="3415500"/>
    <d v="2018-03-09T00:00:00"/>
    <x v="1"/>
    <n v="0"/>
    <n v="5"/>
    <n v="0.1"/>
    <n v="341550"/>
    <n v="14625"/>
    <n v="14625"/>
    <n v="112290.4109589041"/>
    <m/>
    <m/>
    <m/>
    <x v="0"/>
    <x v="0"/>
    <n v="-500"/>
  </r>
  <r>
    <x v="0"/>
    <x v="237"/>
    <d v="2018-03-08T00:00:00"/>
    <s v="GFFM"/>
    <s v="S"/>
    <x v="2"/>
    <n v="40"/>
    <n v="3242.75"/>
    <x v="1"/>
    <s v="LAWRENCE LU"/>
    <m/>
    <n v="3228"/>
    <n v="-506.68"/>
    <n v="14750"/>
    <s v="LMZSDP"/>
    <x v="2"/>
    <n v="25"/>
    <n v="-1000"/>
    <n v="3242750"/>
    <d v="2018-03-09T00:00:00"/>
    <x v="1"/>
    <n v="0"/>
    <n v="5"/>
    <n v="0.1"/>
    <n v="324275"/>
    <n v="14750"/>
    <n v="14750"/>
    <n v="106610.95890410958"/>
    <m/>
    <m/>
    <m/>
    <x v="0"/>
    <x v="0"/>
    <n v="-1000"/>
  </r>
  <r>
    <x v="0"/>
    <x v="238"/>
    <d v="2018-01-02T00:00:00"/>
    <s v="GFFM"/>
    <s v="B"/>
    <x v="40"/>
    <n v="10"/>
    <n v="7231"/>
    <x v="3"/>
    <s v="LAWRENCE LU"/>
    <m/>
    <n v="6804.75"/>
    <n v="0"/>
    <n v="-106562.5"/>
    <s v="LMCADP"/>
    <x v="1"/>
    <n v="25"/>
    <n v="250"/>
    <n v="1807750"/>
    <d v="2018-03-09T00:00:00"/>
    <x v="3"/>
    <n v="0"/>
    <n v="5"/>
    <n v="0.1"/>
    <n v="180775"/>
    <n v="-106562.5"/>
    <n v="0"/>
    <n v="123818.49315068492"/>
    <m/>
    <m/>
    <m/>
    <x v="0"/>
    <x v="0"/>
    <n v="250"/>
  </r>
  <r>
    <x v="0"/>
    <x v="239"/>
    <d v="2018-01-02T00:00:00"/>
    <s v="GFFM"/>
    <s v="S"/>
    <x v="40"/>
    <n v="10"/>
    <n v="7231"/>
    <x v="3"/>
    <s v="LAWRENCE LU"/>
    <m/>
    <n v="6804.75"/>
    <n v="0"/>
    <n v="106562.5"/>
    <s v="LMCADP"/>
    <x v="1"/>
    <n v="25"/>
    <n v="-250"/>
    <n v="1807750"/>
    <d v="2018-03-09T00:00:00"/>
    <x v="3"/>
    <n v="0"/>
    <n v="5"/>
    <n v="0.1"/>
    <n v="180775"/>
    <n v="106562.5"/>
    <n v="106562.5"/>
    <n v="123818.49315068492"/>
    <m/>
    <m/>
    <m/>
    <x v="0"/>
    <x v="0"/>
    <n v="-250"/>
  </r>
  <r>
    <x v="0"/>
    <x v="240"/>
    <d v="2018-01-11T00:00:00"/>
    <s v="GFFM"/>
    <s v="B"/>
    <x v="75"/>
    <n v="12"/>
    <n v="7152"/>
    <x v="46"/>
    <s v="LAWRENCE LU"/>
    <m/>
    <n v="6810.75"/>
    <n v="0"/>
    <n v="-102375"/>
    <s v="LMCADP"/>
    <x v="1"/>
    <n v="25"/>
    <n v="300"/>
    <n v="2145600"/>
    <d v="2018-03-09T00:00:00"/>
    <x v="46"/>
    <n v="0"/>
    <n v="5"/>
    <n v="0.1"/>
    <n v="214560"/>
    <n v="-102375"/>
    <n v="0"/>
    <n v="193985.75342465754"/>
    <m/>
    <m/>
    <m/>
    <x v="0"/>
    <x v="0"/>
    <n v="300"/>
  </r>
  <r>
    <x v="0"/>
    <x v="241"/>
    <d v="2018-01-11T00:00:00"/>
    <s v="GFFM"/>
    <s v="S"/>
    <x v="75"/>
    <n v="12"/>
    <n v="7152"/>
    <x v="46"/>
    <s v="LAWRENCE LU"/>
    <m/>
    <n v="6810.75"/>
    <n v="0"/>
    <n v="102375"/>
    <s v="LMCADP"/>
    <x v="1"/>
    <n v="25"/>
    <n v="-300"/>
    <n v="2145600"/>
    <d v="2018-03-09T00:00:00"/>
    <x v="46"/>
    <n v="0"/>
    <n v="5"/>
    <n v="0.1"/>
    <n v="214560"/>
    <n v="102375"/>
    <n v="102375"/>
    <n v="193985.75342465754"/>
    <m/>
    <m/>
    <m/>
    <x v="0"/>
    <x v="0"/>
    <n v="-300"/>
  </r>
  <r>
    <x v="0"/>
    <x v="242"/>
    <d v="2018-01-15T00:00:00"/>
    <s v="GFFM"/>
    <s v="B"/>
    <x v="6"/>
    <n v="24"/>
    <n v="7217.5"/>
    <x v="5"/>
    <s v="LAWRENCE LU"/>
    <m/>
    <n v="6814.5"/>
    <n v="-676.64"/>
    <n v="-241800"/>
    <s v="LMCADP"/>
    <x v="1"/>
    <n v="25"/>
    <n v="600"/>
    <n v="4330500"/>
    <d v="2018-03-09T00:00:00"/>
    <x v="5"/>
    <n v="0"/>
    <n v="5"/>
    <n v="0.1"/>
    <n v="433050"/>
    <n v="-241800"/>
    <n v="0"/>
    <n v="450846.57534246577"/>
    <m/>
    <m/>
    <m/>
    <x v="0"/>
    <x v="0"/>
    <n v="600"/>
  </r>
  <r>
    <x v="0"/>
    <x v="243"/>
    <d v="2018-01-22T00:00:00"/>
    <s v="GFFM"/>
    <s v="B"/>
    <x v="9"/>
    <n v="13"/>
    <n v="7067"/>
    <x v="7"/>
    <s v="LAWRENCE LU"/>
    <m/>
    <n v="6813.98"/>
    <n v="0"/>
    <n v="-82231.500000000146"/>
    <s v="LMCADP"/>
    <x v="1"/>
    <n v="25"/>
    <n v="325"/>
    <n v="2296775"/>
    <d v="2018-03-09T00:00:00"/>
    <x v="7"/>
    <n v="0"/>
    <n v="5"/>
    <n v="0.1"/>
    <n v="229677.5"/>
    <n v="-82231.500000000146"/>
    <n v="0"/>
    <n v="283164.0410958904"/>
    <m/>
    <m/>
    <m/>
    <x v="0"/>
    <x v="0"/>
    <n v="325"/>
  </r>
  <r>
    <x v="0"/>
    <x v="244"/>
    <d v="2018-01-22T00:00:00"/>
    <s v="GFFM"/>
    <s v="S"/>
    <x v="9"/>
    <n v="13"/>
    <n v="7067"/>
    <x v="7"/>
    <s v="LAWRENCE LU"/>
    <m/>
    <n v="6813.98"/>
    <n v="0"/>
    <n v="82231.500000000146"/>
    <s v="LMCADP"/>
    <x v="1"/>
    <n v="25"/>
    <n v="-325"/>
    <n v="2296775"/>
    <d v="2018-03-09T00:00:00"/>
    <x v="7"/>
    <n v="0"/>
    <n v="5"/>
    <n v="0.1"/>
    <n v="229677.5"/>
    <n v="82231.500000000146"/>
    <n v="82231.500000000146"/>
    <n v="283164.0410958904"/>
    <m/>
    <m/>
    <m/>
    <x v="0"/>
    <x v="0"/>
    <n v="-325"/>
  </r>
  <r>
    <x v="0"/>
    <x v="245"/>
    <d v="2018-01-25T00:00:00"/>
    <s v="GFFM"/>
    <s v="B"/>
    <x v="10"/>
    <n v="4"/>
    <n v="7146.5"/>
    <x v="8"/>
    <s v="LAWRENCE LU"/>
    <m/>
    <n v="6815.34"/>
    <n v="0"/>
    <n v="-33115.999999999985"/>
    <s v="LMCADP"/>
    <x v="1"/>
    <n v="25"/>
    <n v="100"/>
    <n v="714650"/>
    <d v="2018-03-09T00:00:00"/>
    <x v="8"/>
    <n v="0"/>
    <n v="5"/>
    <n v="0.1"/>
    <n v="71465"/>
    <n v="-33115.999999999985"/>
    <n v="0"/>
    <n v="92023.42465753424"/>
    <m/>
    <m/>
    <m/>
    <x v="0"/>
    <x v="0"/>
    <n v="100"/>
  </r>
  <r>
    <x v="0"/>
    <x v="246"/>
    <d v="2018-01-25T00:00:00"/>
    <s v="GFFM"/>
    <s v="B"/>
    <x v="10"/>
    <n v="4"/>
    <n v="7130"/>
    <x v="8"/>
    <s v="LAWRENCE LU"/>
    <m/>
    <n v="6815.34"/>
    <n v="-334.41"/>
    <n v="-31465.999999999985"/>
    <s v="LMCADP"/>
    <x v="1"/>
    <n v="25"/>
    <n v="100"/>
    <n v="713000"/>
    <d v="2018-03-09T00:00:00"/>
    <x v="8"/>
    <n v="0"/>
    <n v="5"/>
    <n v="0.1"/>
    <n v="71300"/>
    <n v="-31465.999999999985"/>
    <n v="0"/>
    <n v="91810.95890410959"/>
    <m/>
    <m/>
    <m/>
    <x v="0"/>
    <x v="0"/>
    <n v="100"/>
  </r>
  <r>
    <x v="0"/>
    <x v="247"/>
    <d v="2018-01-25T00:00:00"/>
    <s v="GFFM"/>
    <s v="B"/>
    <x v="10"/>
    <n v="4"/>
    <n v="7126"/>
    <x v="8"/>
    <s v="LAWRENCE LU"/>
    <m/>
    <n v="6815.34"/>
    <n v="0"/>
    <n v="-31065.999999999985"/>
    <s v="LMCADP"/>
    <x v="1"/>
    <n v="25"/>
    <n v="100"/>
    <n v="712600"/>
    <d v="2018-03-09T00:00:00"/>
    <x v="8"/>
    <n v="0"/>
    <n v="5"/>
    <n v="0.1"/>
    <n v="71260"/>
    <n v="-31065.999999999985"/>
    <n v="0"/>
    <n v="91759.452054794514"/>
    <m/>
    <m/>
    <m/>
    <x v="0"/>
    <x v="0"/>
    <n v="100"/>
  </r>
  <r>
    <x v="0"/>
    <x v="248"/>
    <d v="2018-02-02T00:00:00"/>
    <s v="GFFM"/>
    <s v="B"/>
    <x v="11"/>
    <n v="10"/>
    <n v="7109.5"/>
    <x v="9"/>
    <s v="LAWRENCE LU"/>
    <m/>
    <n v="6820.19"/>
    <n v="0"/>
    <n v="-72327.500000000102"/>
    <s v="LMCADP"/>
    <x v="1"/>
    <n v="25"/>
    <n v="250"/>
    <n v="1777375"/>
    <d v="2018-03-09T00:00:00"/>
    <x v="9"/>
    <n v="0"/>
    <n v="5"/>
    <n v="0.1"/>
    <n v="177737.5"/>
    <n v="-72327.500000000102"/>
    <n v="0"/>
    <n v="262954.10958904109"/>
    <m/>
    <m/>
    <m/>
    <x v="0"/>
    <x v="0"/>
    <n v="250"/>
  </r>
  <r>
    <x v="0"/>
    <x v="249"/>
    <d v="2018-02-02T00:00:00"/>
    <s v="GFFM"/>
    <s v="B"/>
    <x v="11"/>
    <n v="2"/>
    <n v="7128.75"/>
    <x v="9"/>
    <s v="LAWRENCE LU"/>
    <m/>
    <n v="6820.19"/>
    <n v="-333.4"/>
    <n v="-15428.00000000002"/>
    <s v="LMCADP"/>
    <x v="1"/>
    <n v="25"/>
    <n v="50"/>
    <n v="356437.5"/>
    <d v="2018-03-09T00:00:00"/>
    <x v="9"/>
    <n v="0"/>
    <n v="5"/>
    <n v="0.1"/>
    <n v="35643.75"/>
    <n v="-15428.00000000002"/>
    <n v="0"/>
    <n v="52733.219178082196"/>
    <m/>
    <m/>
    <m/>
    <x v="0"/>
    <x v="0"/>
    <n v="50"/>
  </r>
  <r>
    <x v="0"/>
    <x v="250"/>
    <d v="2018-02-05T00:00:00"/>
    <s v="GFFM"/>
    <s v="B"/>
    <x v="12"/>
    <n v="2"/>
    <n v="7094.75"/>
    <x v="10"/>
    <s v="LAWRENCE LU"/>
    <m/>
    <n v="6821.63"/>
    <n v="-55.43"/>
    <n v="-13655.999999999995"/>
    <s v="LMCADP"/>
    <x v="1"/>
    <n v="25"/>
    <n v="50"/>
    <n v="354737.5"/>
    <d v="2018-03-09T00:00:00"/>
    <x v="10"/>
    <n v="0"/>
    <n v="5"/>
    <n v="0.1"/>
    <n v="35473.75"/>
    <n v="-13655.999999999995"/>
    <n v="0"/>
    <n v="54425.479452054795"/>
    <m/>
    <m/>
    <m/>
    <x v="0"/>
    <x v="0"/>
    <n v="50"/>
  </r>
  <r>
    <x v="0"/>
    <x v="251"/>
    <d v="2018-02-13T00:00:00"/>
    <s v="GFFM"/>
    <s v="S"/>
    <x v="16"/>
    <n v="21"/>
    <n v="7021"/>
    <x v="13"/>
    <s v="LAWRENCE LU"/>
    <m/>
    <n v="6826.5"/>
    <n v="-575.95000000000005"/>
    <n v="102112.5"/>
    <s v="LMCADP"/>
    <x v="1"/>
    <n v="25"/>
    <n v="-525"/>
    <n v="3686025"/>
    <d v="2018-03-09T00:00:00"/>
    <x v="13"/>
    <n v="0"/>
    <n v="5"/>
    <n v="0.1"/>
    <n v="368602.5"/>
    <n v="102112.5"/>
    <n v="102112.5"/>
    <n v="666514.10958904109"/>
    <m/>
    <m/>
    <m/>
    <x v="0"/>
    <x v="0"/>
    <n v="-525"/>
  </r>
  <r>
    <x v="0"/>
    <x v="252"/>
    <d v="2018-02-13T00:00:00"/>
    <s v="GFFM"/>
    <s v="S"/>
    <x v="17"/>
    <n v="50"/>
    <n v="3438.75"/>
    <x v="13"/>
    <s v="LAWRENCE LU"/>
    <m/>
    <n v="3228.93"/>
    <n v="0"/>
    <n v="262275.00000000017"/>
    <s v="LMZSDP"/>
    <x v="2"/>
    <n v="25"/>
    <n v="-1250"/>
    <n v="4298437.5"/>
    <d v="2018-03-09T00:00:00"/>
    <x v="13"/>
    <n v="0"/>
    <n v="5"/>
    <n v="0.1"/>
    <n v="429843.75"/>
    <n v="262275.00000000017"/>
    <n v="262275.00000000017"/>
    <n v="777251.71232876717"/>
    <m/>
    <m/>
    <m/>
    <x v="0"/>
    <x v="0"/>
    <n v="-1250"/>
  </r>
  <r>
    <x v="0"/>
    <x v="253"/>
    <d v="2018-02-13T00:00:00"/>
    <s v="GFFM"/>
    <s v="B"/>
    <x v="17"/>
    <n v="50"/>
    <n v="3438.75"/>
    <x v="13"/>
    <s v="LAWRENCE LU"/>
    <m/>
    <n v="3228.93"/>
    <n v="0"/>
    <n v="-262275.00000000017"/>
    <s v="LMZSDP"/>
    <x v="2"/>
    <n v="25"/>
    <n v="1250"/>
    <n v="4298437.5"/>
    <d v="2018-03-09T00:00:00"/>
    <x v="13"/>
    <n v="0"/>
    <n v="5"/>
    <n v="0.1"/>
    <n v="429843.75"/>
    <n v="-262275.00000000017"/>
    <n v="0"/>
    <n v="777251.71232876717"/>
    <m/>
    <m/>
    <m/>
    <x v="0"/>
    <x v="0"/>
    <n v="1250"/>
  </r>
  <r>
    <x v="0"/>
    <x v="254"/>
    <d v="2018-02-27T00:00:00"/>
    <s v="GFFM"/>
    <s v="S"/>
    <x v="60"/>
    <n v="40"/>
    <n v="7066.5"/>
    <x v="20"/>
    <s v="LAWRENCE LU"/>
    <m/>
    <n v="6828.92"/>
    <n v="-1104.1400000000001"/>
    <n v="237579.99999999994"/>
    <s v="LMCADP"/>
    <x v="1"/>
    <n v="25"/>
    <n v="-1000"/>
    <n v="7066500"/>
    <d v="2018-03-09T00:00:00"/>
    <x v="20"/>
    <n v="0"/>
    <n v="5"/>
    <n v="0.1"/>
    <n v="706650"/>
    <n v="237579.99999999994"/>
    <n v="237579.99999999994"/>
    <n v="1568182.1917808219"/>
    <m/>
    <m/>
    <m/>
    <x v="0"/>
    <x v="0"/>
    <n v="-1000"/>
  </r>
  <r>
    <x v="0"/>
    <x v="255"/>
    <d v="2018-03-01T00:00:00"/>
    <s v="GFFM"/>
    <s v="B"/>
    <x v="19"/>
    <n v="18"/>
    <n v="6889.5"/>
    <x v="15"/>
    <s v="LAWRENCE LU"/>
    <m/>
    <n v="6830.67"/>
    <n v="-484.42"/>
    <n v="-26473.499999999967"/>
    <s v="LMCADP"/>
    <x v="1"/>
    <n v="25"/>
    <n v="450"/>
    <n v="3100275"/>
    <d v="2018-03-09T00:00:00"/>
    <x v="15"/>
    <n v="0"/>
    <n v="5"/>
    <n v="0.1"/>
    <n v="310027.5"/>
    <n v="-26473.499999999967"/>
    <n v="0"/>
    <n v="713487.94520547939"/>
    <m/>
    <m/>
    <m/>
    <x v="0"/>
    <x v="0"/>
    <n v="450"/>
  </r>
  <r>
    <x v="0"/>
    <x v="256"/>
    <d v="2018-03-01T00:00:00"/>
    <s v="GFFM"/>
    <s v="B"/>
    <x v="69"/>
    <n v="15"/>
    <n v="13488"/>
    <x v="42"/>
    <s v="LAWRENCE LU"/>
    <m/>
    <n v="13291.5"/>
    <n v="-189.68"/>
    <n v="-17685"/>
    <s v="LMNIDP"/>
    <x v="0"/>
    <n v="6"/>
    <n v="90"/>
    <n v="1213920"/>
    <d v="2018-03-09T00:00:00"/>
    <x v="42"/>
    <n v="0"/>
    <n v="5"/>
    <n v="0.1"/>
    <n v="121392"/>
    <n v="-17685"/>
    <n v="0"/>
    <n v="435680.87671232881"/>
    <m/>
    <m/>
    <m/>
    <x v="0"/>
    <x v="0"/>
    <n v="90"/>
  </r>
  <r>
    <x v="0"/>
    <x v="257"/>
    <d v="2018-02-13T00:00:00"/>
    <s v="GFFM"/>
    <s v="S"/>
    <x v="20"/>
    <n v="50"/>
    <n v="3416.75"/>
    <x v="16"/>
    <s v="LAWRENCE LU"/>
    <m/>
    <n v="3221"/>
    <n v="-667.33"/>
    <n v="244687.5"/>
    <s v="LMZSDP"/>
    <x v="2"/>
    <n v="25"/>
    <n v="-1250"/>
    <n v="4270937.5"/>
    <d v="2018-03-09T00:00:00"/>
    <x v="16"/>
    <n v="0"/>
    <n v="5"/>
    <n v="0.1"/>
    <n v="427093.75"/>
    <n v="244687.5"/>
    <n v="244687.5"/>
    <n v="2270032.5342465756"/>
    <m/>
    <m/>
    <m/>
    <x v="0"/>
    <x v="0"/>
    <n v="-1250"/>
  </r>
  <r>
    <x v="0"/>
    <x v="258"/>
    <d v="2017-12-11T00:00:00"/>
    <s v="FCSTONE"/>
    <s v="B"/>
    <x v="71"/>
    <n v="20"/>
    <n v="6586"/>
    <x v="44"/>
    <s v="LAWRENCE LU"/>
    <m/>
    <n v="6799.75"/>
    <n v="0"/>
    <n v="106875"/>
    <s v="LMCADP"/>
    <x v="1"/>
    <n v="25"/>
    <n v="500"/>
    <n v="3293000"/>
    <d v="2018-03-09T00:00:00"/>
    <x v="44"/>
    <n v="0"/>
    <n v="5"/>
    <n v="0.1"/>
    <n v="329300"/>
    <n v="106875"/>
    <n v="106875"/>
    <n v="27065.753424657531"/>
    <m/>
    <m/>
    <m/>
    <x v="0"/>
    <x v="0"/>
    <n v="500"/>
  </r>
  <r>
    <x v="0"/>
    <x v="258"/>
    <d v="2017-12-11T00:00:00"/>
    <s v="FCSTONE"/>
    <s v="B"/>
    <x v="71"/>
    <n v="20"/>
    <n v="6584"/>
    <x v="44"/>
    <s v="LAWRENCE LU"/>
    <m/>
    <n v="6799.75"/>
    <n v="0"/>
    <n v="107875"/>
    <s v="LMCADP"/>
    <x v="1"/>
    <n v="25"/>
    <n v="500"/>
    <n v="3292000"/>
    <d v="2018-03-09T00:00:00"/>
    <x v="44"/>
    <n v="0"/>
    <n v="5"/>
    <n v="0.1"/>
    <n v="329200"/>
    <n v="107875"/>
    <n v="107875"/>
    <n v="27057.534246575338"/>
    <m/>
    <m/>
    <m/>
    <x v="0"/>
    <x v="0"/>
    <n v="500"/>
  </r>
  <r>
    <x v="0"/>
    <x v="259"/>
    <d v="2017-12-11T00:00:00"/>
    <s v="FCSTONE"/>
    <s v="S"/>
    <x v="71"/>
    <n v="40"/>
    <n v="6669.85"/>
    <x v="44"/>
    <s v="LAWRENCE LU"/>
    <m/>
    <n v="6799.75"/>
    <n v="-1130.54"/>
    <n v="-129899.99999999964"/>
    <s v="LMCADP"/>
    <x v="1"/>
    <n v="25"/>
    <n v="-1000"/>
    <n v="6669850"/>
    <d v="2018-03-09T00:00:00"/>
    <x v="44"/>
    <n v="0"/>
    <n v="5"/>
    <n v="0.1"/>
    <n v="666985"/>
    <n v="-129899.99999999964"/>
    <n v="0"/>
    <n v="54820.684931506847"/>
    <m/>
    <m/>
    <m/>
    <x v="0"/>
    <x v="0"/>
    <n v="-1000"/>
  </r>
  <r>
    <x v="0"/>
    <x v="260"/>
    <d v="2017-12-11T00:00:00"/>
    <s v="FCSTONE"/>
    <s v="B"/>
    <x v="76"/>
    <n v="6"/>
    <n v="10885"/>
    <x v="44"/>
    <s v="LAWRENCE LU"/>
    <m/>
    <n v="13213.5"/>
    <n v="-70.62"/>
    <n v="83826"/>
    <s v="LMNIDP"/>
    <x v="0"/>
    <n v="6"/>
    <n v="36"/>
    <n v="391860"/>
    <d v="2018-03-09T00:00:00"/>
    <x v="44"/>
    <n v="0"/>
    <n v="5"/>
    <n v="0.1"/>
    <n v="39186"/>
    <n v="83826"/>
    <n v="83826"/>
    <n v="3220.767123287671"/>
    <m/>
    <m/>
    <m/>
    <x v="0"/>
    <x v="0"/>
    <n v="36"/>
  </r>
  <r>
    <x v="0"/>
    <x v="261"/>
    <d v="2018-03-08T00:00:00"/>
    <s v="FCSTONE"/>
    <s v="S"/>
    <x v="76"/>
    <n v="6"/>
    <n v="13213.5"/>
    <x v="44"/>
    <s v="LAWRENCE LU"/>
    <m/>
    <n v="13213.5"/>
    <n v="-16.2"/>
    <n v="0"/>
    <s v="LMNIDP"/>
    <x v="0"/>
    <n v="6"/>
    <n v="-36"/>
    <n v="475686"/>
    <d v="2018-03-09T00:00:00"/>
    <x v="44"/>
    <n v="0"/>
    <n v="5"/>
    <n v="0.1"/>
    <n v="47568.600000000006"/>
    <n v="0"/>
    <n v="0"/>
    <n v="3909.747945205479"/>
    <m/>
    <m/>
    <m/>
    <x v="0"/>
    <x v="0"/>
    <n v="-36"/>
  </r>
  <r>
    <x v="0"/>
    <x v="262"/>
    <d v="2017-12-13T00:00:00"/>
    <s v="FCSTONE"/>
    <s v="S"/>
    <x v="32"/>
    <n v="2"/>
    <n v="6723.5"/>
    <x v="27"/>
    <s v="LAWRENCE LU"/>
    <m/>
    <n v="6800.25"/>
    <n v="-52.08"/>
    <n v="-3837.5"/>
    <s v="LMCADP"/>
    <x v="1"/>
    <n v="25"/>
    <n v="-50"/>
    <n v="336175"/>
    <d v="2018-03-09T00:00:00"/>
    <x v="27"/>
    <n v="0"/>
    <n v="5"/>
    <n v="0.1"/>
    <n v="33617.5"/>
    <n v="-3837.5"/>
    <n v="0"/>
    <n v="3684.1095890410961"/>
    <m/>
    <m/>
    <m/>
    <x v="0"/>
    <x v="0"/>
    <n v="-50"/>
  </r>
  <r>
    <x v="0"/>
    <x v="263"/>
    <d v="2017-12-19T00:00:00"/>
    <s v="FCSTONE"/>
    <s v="B"/>
    <x v="74"/>
    <n v="8"/>
    <n v="6891.5"/>
    <x v="45"/>
    <s v="LAWRENCE LU"/>
    <m/>
    <n v="6803.25"/>
    <n v="-213.01999999999998"/>
    <n v="-17650"/>
    <s v="LMCADP"/>
    <x v="1"/>
    <n v="25"/>
    <n v="200"/>
    <n v="1378300"/>
    <d v="2018-03-09T00:00:00"/>
    <x v="45"/>
    <n v="0"/>
    <n v="5"/>
    <n v="0.1"/>
    <n v="137830"/>
    <n v="-17650"/>
    <n v="0"/>
    <n v="37761.643835616436"/>
    <m/>
    <m/>
    <m/>
    <x v="0"/>
    <x v="0"/>
    <n v="200"/>
  </r>
  <r>
    <x v="0"/>
    <x v="264"/>
    <d v="2017-12-19T00:00:00"/>
    <s v="FCSTONE"/>
    <s v="S"/>
    <x v="74"/>
    <n v="8"/>
    <n v="6942"/>
    <x v="45"/>
    <s v="LAWRENCE LU"/>
    <m/>
    <n v="6803.25"/>
    <n v="-214.42"/>
    <n v="27750"/>
    <s v="LMCADP"/>
    <x v="1"/>
    <n v="25"/>
    <n v="-200"/>
    <n v="1388400"/>
    <d v="2018-03-09T00:00:00"/>
    <x v="45"/>
    <n v="0"/>
    <n v="5"/>
    <n v="0.1"/>
    <n v="138840"/>
    <n v="27750"/>
    <n v="27750"/>
    <n v="38038.356164383556"/>
    <m/>
    <m/>
    <m/>
    <x v="0"/>
    <x v="0"/>
    <n v="-200"/>
  </r>
  <r>
    <x v="0"/>
    <x v="265"/>
    <d v="2017-12-20T00:00:00"/>
    <s v="FCSTONE"/>
    <s v="B"/>
    <x v="77"/>
    <n v="2"/>
    <n v="3220"/>
    <x v="29"/>
    <s v="LAWRENCE LU"/>
    <m/>
    <n v="3227.83"/>
    <n v="-27.759999999999998"/>
    <n v="391.49999999999636"/>
    <s v="LMZSDP"/>
    <x v="2"/>
    <n v="25"/>
    <n v="50"/>
    <n v="161000"/>
    <d v="2018-03-09T00:00:00"/>
    <x v="29"/>
    <n v="0"/>
    <n v="5"/>
    <n v="0.1"/>
    <n v="16100"/>
    <n v="391.49999999999636"/>
    <n v="391.49999999999636"/>
    <n v="4852.0547945205481"/>
    <m/>
    <m/>
    <m/>
    <x v="0"/>
    <x v="0"/>
    <n v="50"/>
  </r>
  <r>
    <x v="0"/>
    <x v="266"/>
    <d v="2017-12-20T00:00:00"/>
    <s v="FCSTONE"/>
    <s v="S"/>
    <x v="77"/>
    <n v="2"/>
    <n v="3228"/>
    <x v="29"/>
    <s v="LAWRENCE LU"/>
    <m/>
    <n v="3227.83"/>
    <n v="-5.4"/>
    <n v="8.500000000003638"/>
    <s v="LMZSDP"/>
    <x v="2"/>
    <n v="25"/>
    <n v="-50"/>
    <n v="161400"/>
    <d v="2018-03-09T00:00:00"/>
    <x v="29"/>
    <n v="0"/>
    <n v="5"/>
    <n v="0.1"/>
    <n v="16140"/>
    <n v="8.500000000003638"/>
    <n v="8.500000000003638"/>
    <n v="4864.1095890410961"/>
    <m/>
    <m/>
    <m/>
    <x v="0"/>
    <x v="0"/>
    <n v="-50"/>
  </r>
  <r>
    <x v="0"/>
    <x v="267"/>
    <d v="2018-01-18T00:00:00"/>
    <s v="FCSTONE"/>
    <s v="S"/>
    <x v="1"/>
    <n v="30"/>
    <n v="7077.25"/>
    <x v="1"/>
    <s v="LAWRENCE LU"/>
    <m/>
    <n v="6801.75"/>
    <n v="-818.17"/>
    <n v="206625"/>
    <s v="LMCADP"/>
    <x v="1"/>
    <n v="25"/>
    <n v="-750"/>
    <n v="5307937.5"/>
    <d v="2018-03-09T00:00:00"/>
    <x v="1"/>
    <n v="0"/>
    <n v="5"/>
    <n v="0.1"/>
    <n v="530793.75"/>
    <n v="206625"/>
    <n v="206625"/>
    <n v="174507.53424657532"/>
    <m/>
    <m/>
    <m/>
    <x v="0"/>
    <x v="0"/>
    <n v="-750"/>
  </r>
  <r>
    <x v="0"/>
    <x v="268"/>
    <d v="2018-01-29T00:00:00"/>
    <s v="FCSTONE"/>
    <s v="S"/>
    <x v="1"/>
    <n v="20"/>
    <n v="7069"/>
    <x v="1"/>
    <s v="LAWRENCE LU"/>
    <m/>
    <n v="6801.75"/>
    <n v="-54"/>
    <n v="133625"/>
    <s v="LMCADP"/>
    <x v="1"/>
    <n v="25"/>
    <n v="-500"/>
    <n v="3534500"/>
    <d v="2018-03-09T00:00:00"/>
    <x v="1"/>
    <n v="0"/>
    <n v="5"/>
    <n v="0.1"/>
    <n v="353450"/>
    <n v="133625"/>
    <n v="133625"/>
    <n v="116202.73972602739"/>
    <m/>
    <m/>
    <m/>
    <x v="0"/>
    <x v="0"/>
    <n v="-500"/>
  </r>
  <r>
    <x v="0"/>
    <x v="269"/>
    <d v="2018-02-02T00:00:00"/>
    <s v="FCSTONE"/>
    <s v="S"/>
    <x v="1"/>
    <n v="30"/>
    <n v="7089.85"/>
    <x v="1"/>
    <s v="LAWRENCE LU"/>
    <m/>
    <n v="6801.75"/>
    <n v="-819.48"/>
    <n v="216075.00000000026"/>
    <s v="LMCADP"/>
    <x v="1"/>
    <n v="25"/>
    <n v="-750"/>
    <n v="5317387.5"/>
    <d v="2018-03-09T00:00:00"/>
    <x v="1"/>
    <n v="0"/>
    <n v="5"/>
    <n v="0.1"/>
    <n v="531738.75"/>
    <n v="216075.00000000026"/>
    <n v="216075.00000000026"/>
    <n v="174818.21917808219"/>
    <m/>
    <m/>
    <m/>
    <x v="0"/>
    <x v="0"/>
    <n v="-750"/>
  </r>
  <r>
    <x v="0"/>
    <x v="270"/>
    <d v="2018-02-07T00:00:00"/>
    <s v="FCSTONE"/>
    <s v="S"/>
    <x v="1"/>
    <n v="20"/>
    <n v="7024.6"/>
    <x v="1"/>
    <s v="LAWRENCE LU"/>
    <m/>
    <n v="6801.75"/>
    <n v="-541.79"/>
    <n v="111425.00000000017"/>
    <s v="LMCADP"/>
    <x v="1"/>
    <n v="25"/>
    <n v="-500"/>
    <n v="3512300"/>
    <d v="2018-03-09T00:00:00"/>
    <x v="1"/>
    <n v="0"/>
    <n v="5"/>
    <n v="0.1"/>
    <n v="351230"/>
    <n v="111425.00000000017"/>
    <n v="111425.00000000017"/>
    <n v="115472.87671232875"/>
    <m/>
    <m/>
    <m/>
    <x v="0"/>
    <x v="0"/>
    <n v="-500"/>
  </r>
  <r>
    <x v="0"/>
    <x v="271"/>
    <d v="2018-02-07T00:00:00"/>
    <s v="FCSTONE"/>
    <s v="S"/>
    <x v="1"/>
    <n v="14"/>
    <n v="6855.5"/>
    <x v="1"/>
    <s v="LAWRENCE LU"/>
    <m/>
    <n v="6801.75"/>
    <n v="-37.799999999999997"/>
    <n v="18812.5"/>
    <s v="LMCADP"/>
    <x v="1"/>
    <n v="25"/>
    <n v="-350"/>
    <n v="2399425"/>
    <d v="2018-03-09T00:00:00"/>
    <x v="1"/>
    <n v="0"/>
    <n v="5"/>
    <n v="0.1"/>
    <n v="239942.5"/>
    <n v="18812.5"/>
    <n v="18812.5"/>
    <n v="78885.205479452052"/>
    <m/>
    <m/>
    <m/>
    <x v="0"/>
    <x v="0"/>
    <n v="-350"/>
  </r>
  <r>
    <x v="0"/>
    <x v="272"/>
    <d v="2018-02-09T00:00:00"/>
    <s v="FCSTONE"/>
    <s v="B"/>
    <x v="1"/>
    <n v="40"/>
    <n v="6731.5"/>
    <x v="1"/>
    <s v="LAWRENCE LU"/>
    <m/>
    <n v="6801.75"/>
    <n v="-108"/>
    <n v="70250"/>
    <s v="LMCADP"/>
    <x v="1"/>
    <n v="25"/>
    <n v="1000"/>
    <n v="6731500"/>
    <d v="2018-03-09T00:00:00"/>
    <x v="1"/>
    <n v="0"/>
    <n v="5"/>
    <n v="0.1"/>
    <n v="673150"/>
    <n v="70250"/>
    <n v="70250"/>
    <n v="221309.58904109587"/>
    <m/>
    <m/>
    <m/>
    <x v="0"/>
    <x v="0"/>
    <n v="1000"/>
  </r>
  <r>
    <x v="0"/>
    <x v="273"/>
    <d v="2017-08-04T00:00:00"/>
    <s v="FCSTONE"/>
    <s v="S"/>
    <x v="36"/>
    <n v="11"/>
    <n v="10480"/>
    <x v="1"/>
    <s v="LAWRENCE LU"/>
    <m/>
    <n v="13220"/>
    <n v="-29.7"/>
    <n v="-180840"/>
    <s v="LMNIDP"/>
    <x v="0"/>
    <n v="6"/>
    <n v="-66"/>
    <n v="691680"/>
    <d v="2018-03-09T00:00:00"/>
    <x v="1"/>
    <n v="0"/>
    <n v="5"/>
    <n v="0.1"/>
    <n v="69168"/>
    <n v="-180840"/>
    <n v="0"/>
    <n v="22740.164383561641"/>
    <m/>
    <m/>
    <m/>
    <x v="0"/>
    <x v="0"/>
    <n v="-66"/>
  </r>
  <r>
    <x v="0"/>
    <x v="274"/>
    <d v="2018-01-09T00:00:00"/>
    <s v="FCSTONE"/>
    <s v="B"/>
    <x v="2"/>
    <n v="80"/>
    <n v="3370"/>
    <x v="1"/>
    <s v="LAWRENCE LU"/>
    <m/>
    <n v="3228"/>
    <n v="-1152.05"/>
    <n v="-284000"/>
    <s v="LMZSDP"/>
    <x v="2"/>
    <n v="25"/>
    <n v="2000"/>
    <n v="6740000"/>
    <d v="2018-03-09T00:00:00"/>
    <x v="1"/>
    <n v="0"/>
    <n v="5"/>
    <n v="0.1"/>
    <n v="674000"/>
    <n v="-284000"/>
    <n v="0"/>
    <n v="221589.0410958904"/>
    <m/>
    <m/>
    <m/>
    <x v="0"/>
    <x v="0"/>
    <n v="2000"/>
  </r>
  <r>
    <x v="0"/>
    <x v="275"/>
    <d v="2018-01-10T00:00:00"/>
    <s v="FCSTONE"/>
    <s v="S"/>
    <x v="2"/>
    <n v="40"/>
    <n v="3340"/>
    <x v="1"/>
    <s v="LAWRENCE LU"/>
    <m/>
    <n v="3228"/>
    <n v="-571.86"/>
    <n v="112000"/>
    <s v="LMZSDP"/>
    <x v="2"/>
    <n v="25"/>
    <n v="-1000"/>
    <n v="3340000"/>
    <d v="2018-03-09T00:00:00"/>
    <x v="1"/>
    <n v="0"/>
    <n v="5"/>
    <n v="0.1"/>
    <n v="334000"/>
    <n v="112000"/>
    <n v="112000"/>
    <n v="109808.21917808217"/>
    <m/>
    <m/>
    <m/>
    <x v="0"/>
    <x v="0"/>
    <n v="-1000"/>
  </r>
  <r>
    <x v="0"/>
    <x v="276"/>
    <d v="2017-12-22T00:00:00"/>
    <s v="FCSTONE"/>
    <s v="S"/>
    <x v="37"/>
    <n v="5"/>
    <n v="7090.5"/>
    <x v="30"/>
    <s v="LAWRENCE LU"/>
    <m/>
    <n v="6798.75"/>
    <n v="0"/>
    <n v="36468.75"/>
    <s v="LMCADP"/>
    <x v="1"/>
    <n v="25"/>
    <n v="-125"/>
    <n v="886312.5"/>
    <d v="2018-03-09T00:00:00"/>
    <x v="30"/>
    <n v="0"/>
    <n v="5"/>
    <n v="0.1"/>
    <n v="88631.25"/>
    <n v="36468.75"/>
    <n v="36468.75"/>
    <n v="31567.294520547945"/>
    <m/>
    <m/>
    <m/>
    <x v="0"/>
    <x v="0"/>
    <n v="-125"/>
  </r>
  <r>
    <x v="0"/>
    <x v="276"/>
    <d v="2017-12-22T00:00:00"/>
    <s v="FCSTONE"/>
    <s v="S"/>
    <x v="37"/>
    <n v="15"/>
    <n v="7085.5"/>
    <x v="30"/>
    <s v="LAWRENCE LU"/>
    <m/>
    <n v="6798.75"/>
    <n v="0"/>
    <n v="107531.25"/>
    <s v="LMCADP"/>
    <x v="1"/>
    <n v="25"/>
    <n v="-375"/>
    <n v="2657062.5"/>
    <d v="2018-03-09T00:00:00"/>
    <x v="30"/>
    <n v="0"/>
    <n v="5"/>
    <n v="0.1"/>
    <n v="265706.25"/>
    <n v="107531.25"/>
    <n v="107531.25"/>
    <n v="94635.102739726019"/>
    <m/>
    <m/>
    <m/>
    <x v="0"/>
    <x v="0"/>
    <n v="-375"/>
  </r>
  <r>
    <x v="0"/>
    <x v="276"/>
    <d v="2017-12-22T00:00:00"/>
    <s v="FCSTONE"/>
    <s v="S"/>
    <x v="37"/>
    <n v="20"/>
    <n v="7119"/>
    <x v="30"/>
    <s v="LAWRENCE LU"/>
    <m/>
    <n v="6798.75"/>
    <n v="-1094.4299999999998"/>
    <n v="160125"/>
    <s v="LMCADP"/>
    <x v="1"/>
    <n v="25"/>
    <n v="-500"/>
    <n v="3559500"/>
    <d v="2018-03-09T00:00:00"/>
    <x v="30"/>
    <n v="0"/>
    <n v="5"/>
    <n v="0.1"/>
    <n v="355950"/>
    <n v="160125"/>
    <n v="160125"/>
    <n v="126776.71232876713"/>
    <m/>
    <m/>
    <m/>
    <x v="0"/>
    <x v="0"/>
    <n v="-500"/>
  </r>
  <r>
    <x v="0"/>
    <x v="277"/>
    <d v="2018-01-02T00:00:00"/>
    <s v="FCSTONE"/>
    <s v="B"/>
    <x v="40"/>
    <n v="10"/>
    <n v="7238.5"/>
    <x v="3"/>
    <s v="LAWRENCE LU"/>
    <m/>
    <n v="6804.75"/>
    <n v="-305.31"/>
    <n v="-108437.5"/>
    <s v="LMCADP"/>
    <x v="1"/>
    <n v="25"/>
    <n v="250"/>
    <n v="1809625"/>
    <d v="2018-03-09T00:00:00"/>
    <x v="3"/>
    <n v="0"/>
    <n v="5"/>
    <n v="0.1"/>
    <n v="180962.5"/>
    <n v="-108437.5"/>
    <n v="0"/>
    <n v="123946.91780821916"/>
    <m/>
    <m/>
    <m/>
    <x v="0"/>
    <x v="0"/>
    <n v="250"/>
  </r>
  <r>
    <x v="0"/>
    <x v="278"/>
    <d v="2018-01-02T00:00:00"/>
    <s v="FCSTONE"/>
    <s v="S"/>
    <x v="40"/>
    <n v="10"/>
    <n v="7204.85"/>
    <x v="3"/>
    <s v="LAWRENCE LU"/>
    <m/>
    <n v="6804.75"/>
    <n v="0"/>
    <n v="100025.00000000009"/>
    <s v="LMCADP"/>
    <x v="1"/>
    <n v="25"/>
    <n v="-250"/>
    <n v="1801212.5"/>
    <d v="2018-03-09T00:00:00"/>
    <x v="3"/>
    <n v="0"/>
    <n v="5"/>
    <n v="0.1"/>
    <n v="180121.25"/>
    <n v="100025.00000000009"/>
    <n v="100025.00000000009"/>
    <n v="123370.71917808219"/>
    <m/>
    <m/>
    <m/>
    <x v="0"/>
    <x v="0"/>
    <n v="-250"/>
  </r>
  <r>
    <x v="0"/>
    <x v="279"/>
    <d v="2018-01-03T00:00:00"/>
    <s v="FCSTONE"/>
    <s v="B"/>
    <x v="40"/>
    <n v="20"/>
    <n v="7183"/>
    <x v="3"/>
    <s v="LAWRENCE LU"/>
    <m/>
    <n v="6804.75"/>
    <n v="0"/>
    <n v="-189125"/>
    <s v="LMCADP"/>
    <x v="1"/>
    <n v="25"/>
    <n v="500"/>
    <n v="3591500"/>
    <d v="2018-03-09T00:00:00"/>
    <x v="3"/>
    <n v="0"/>
    <n v="5"/>
    <n v="0.1"/>
    <n v="359150"/>
    <n v="-189125"/>
    <n v="0"/>
    <n v="245993.15068493149"/>
    <m/>
    <m/>
    <m/>
    <x v="0"/>
    <x v="0"/>
    <n v="500"/>
  </r>
  <r>
    <x v="0"/>
    <x v="279"/>
    <d v="2018-01-03T00:00:00"/>
    <s v="FCSTONE"/>
    <s v="B"/>
    <x v="40"/>
    <n v="20"/>
    <n v="7173"/>
    <x v="3"/>
    <s v="LAWRENCE LU"/>
    <m/>
    <n v="6804.75"/>
    <n v="-1104.8800000000001"/>
    <n v="-184125"/>
    <s v="LMCADP"/>
    <x v="1"/>
    <n v="25"/>
    <n v="500"/>
    <n v="3586500"/>
    <d v="2018-03-09T00:00:00"/>
    <x v="3"/>
    <n v="0"/>
    <n v="5"/>
    <n v="0.1"/>
    <n v="358650"/>
    <n v="-184125"/>
    <n v="0"/>
    <n v="245650.68493150684"/>
    <m/>
    <m/>
    <m/>
    <x v="0"/>
    <x v="0"/>
    <n v="500"/>
  </r>
  <r>
    <x v="0"/>
    <x v="280"/>
    <d v="2018-01-03T00:00:00"/>
    <s v="FCSTONE"/>
    <s v="S"/>
    <x v="40"/>
    <n v="40"/>
    <n v="7146.85"/>
    <x v="3"/>
    <s v="LAWRENCE LU"/>
    <m/>
    <n v="6804.75"/>
    <n v="-108"/>
    <n v="342100.00000000035"/>
    <s v="LMCADP"/>
    <x v="1"/>
    <n v="25"/>
    <n v="-1000"/>
    <n v="7146850"/>
    <d v="2018-03-09T00:00:00"/>
    <x v="3"/>
    <n v="0"/>
    <n v="5"/>
    <n v="0.1"/>
    <n v="714685"/>
    <n v="342100.00000000035"/>
    <n v="342100.00000000035"/>
    <n v="489510.27397260274"/>
    <m/>
    <m/>
    <m/>
    <x v="0"/>
    <x v="0"/>
    <n v="-1000"/>
  </r>
  <r>
    <x v="0"/>
    <x v="281"/>
    <d v="2018-01-04T00:00:00"/>
    <s v="FCSTONE"/>
    <s v="S"/>
    <x v="78"/>
    <n v="10"/>
    <n v="7235"/>
    <x v="47"/>
    <s v="LAWRENCE LU"/>
    <m/>
    <n v="6805.5"/>
    <n v="-278.2"/>
    <n v="107375"/>
    <s v="LMCADP"/>
    <x v="1"/>
    <n v="25"/>
    <n v="-250"/>
    <n v="1808750"/>
    <d v="2018-03-09T00:00:00"/>
    <x v="47"/>
    <n v="0"/>
    <n v="5"/>
    <n v="0.1"/>
    <n v="180875"/>
    <n v="107375"/>
    <n v="107375"/>
    <n v="128842.46575342465"/>
    <m/>
    <m/>
    <m/>
    <x v="0"/>
    <x v="0"/>
    <n v="-250"/>
  </r>
  <r>
    <x v="0"/>
    <x v="282"/>
    <d v="2018-01-04T00:00:00"/>
    <s v="FCSTONE"/>
    <s v="B"/>
    <x v="78"/>
    <n v="10"/>
    <n v="7188.65"/>
    <x v="47"/>
    <s v="LAWRENCE LU"/>
    <m/>
    <n v="6805.5"/>
    <n v="-27"/>
    <n v="-95787.499999999913"/>
    <s v="LMCADP"/>
    <x v="1"/>
    <n v="25"/>
    <n v="250"/>
    <n v="1797162.5"/>
    <d v="2018-03-09T00:00:00"/>
    <x v="47"/>
    <n v="0"/>
    <n v="5"/>
    <n v="0.1"/>
    <n v="179716.25"/>
    <n v="-95787.499999999913"/>
    <n v="0"/>
    <n v="128017.05479452055"/>
    <m/>
    <m/>
    <m/>
    <x v="0"/>
    <x v="0"/>
    <n v="250"/>
  </r>
  <r>
    <x v="0"/>
    <x v="283"/>
    <d v="2018-01-05T00:00:00"/>
    <s v="FCSTONE"/>
    <s v="B"/>
    <x v="79"/>
    <n v="1"/>
    <n v="12600"/>
    <x v="17"/>
    <s v="LAWRENCE LU"/>
    <m/>
    <n v="13229.85"/>
    <n v="0"/>
    <n v="3779.1000000000022"/>
    <s v="LMNIDP"/>
    <x v="0"/>
    <n v="6"/>
    <n v="6"/>
    <n v="75600"/>
    <d v="2018-03-09T00:00:00"/>
    <x v="17"/>
    <n v="0"/>
    <n v="5"/>
    <n v="0.1"/>
    <n v="7560"/>
    <n v="3779.1000000000022"/>
    <n v="3779.1000000000022"/>
    <n v="5592.3287671232874"/>
    <m/>
    <m/>
    <m/>
    <x v="0"/>
    <x v="0"/>
    <n v="6"/>
  </r>
  <r>
    <x v="0"/>
    <x v="284"/>
    <d v="2018-01-05T00:00:00"/>
    <s v="FCSTONE"/>
    <s v="B"/>
    <x v="79"/>
    <n v="15"/>
    <n v="12605"/>
    <x v="17"/>
    <s v="LAWRENCE LU"/>
    <m/>
    <n v="13229.85"/>
    <n v="0"/>
    <n v="56236.500000000029"/>
    <s v="LMNIDP"/>
    <x v="0"/>
    <n v="6"/>
    <n v="90"/>
    <n v="1134450"/>
    <d v="2018-03-09T00:00:00"/>
    <x v="17"/>
    <n v="0"/>
    <n v="5"/>
    <n v="0.1"/>
    <n v="113445"/>
    <n v="56236.500000000029"/>
    <n v="56236.500000000029"/>
    <n v="83918.219178082189"/>
    <m/>
    <m/>
    <m/>
    <x v="0"/>
    <x v="0"/>
    <n v="90"/>
  </r>
  <r>
    <x v="0"/>
    <x v="284"/>
    <d v="2018-01-05T00:00:00"/>
    <s v="FCSTONE"/>
    <s v="B"/>
    <x v="79"/>
    <n v="4"/>
    <n v="12610"/>
    <x v="17"/>
    <s v="LAWRENCE LU"/>
    <m/>
    <n v="13229.85"/>
    <n v="-395.53"/>
    <n v="14876.400000000009"/>
    <s v="LMNIDP"/>
    <x v="0"/>
    <n v="6"/>
    <n v="24"/>
    <n v="302640"/>
    <d v="2018-03-09T00:00:00"/>
    <x v="17"/>
    <n v="0"/>
    <n v="5"/>
    <n v="0.1"/>
    <n v="30264"/>
    <n v="14876.400000000009"/>
    <n v="14876.400000000009"/>
    <n v="22387.068493150684"/>
    <m/>
    <m/>
    <m/>
    <x v="0"/>
    <x v="0"/>
    <n v="24"/>
  </r>
  <r>
    <x v="0"/>
    <x v="284"/>
    <d v="2018-01-05T00:00:00"/>
    <s v="FCSTONE"/>
    <s v="S"/>
    <x v="79"/>
    <n v="5"/>
    <n v="12550"/>
    <x v="17"/>
    <s v="LAWRENCE LU"/>
    <m/>
    <n v="13229.85"/>
    <n v="0"/>
    <n v="-20395.500000000011"/>
    <s v="LMNIDP"/>
    <x v="0"/>
    <n v="6"/>
    <n v="-30"/>
    <n v="376500"/>
    <d v="2018-03-09T00:00:00"/>
    <x v="17"/>
    <n v="0"/>
    <n v="5"/>
    <n v="0.1"/>
    <n v="37650"/>
    <n v="-20395.500000000011"/>
    <n v="0"/>
    <n v="27850.68493150685"/>
    <m/>
    <m/>
    <m/>
    <x v="0"/>
    <x v="0"/>
    <n v="-30"/>
  </r>
  <r>
    <x v="0"/>
    <x v="284"/>
    <d v="2018-01-05T00:00:00"/>
    <s v="FCSTONE"/>
    <s v="S"/>
    <x v="79"/>
    <n v="5"/>
    <n v="12530"/>
    <x v="17"/>
    <s v="LAWRENCE LU"/>
    <m/>
    <n v="13229.85"/>
    <n v="0"/>
    <n v="-20995.500000000011"/>
    <s v="LMNIDP"/>
    <x v="0"/>
    <n v="6"/>
    <n v="-30"/>
    <n v="375900"/>
    <d v="2018-03-09T00:00:00"/>
    <x v="17"/>
    <n v="0"/>
    <n v="5"/>
    <n v="0.1"/>
    <n v="37590"/>
    <n v="-20995.500000000011"/>
    <n v="0"/>
    <n v="27806.301369863013"/>
    <m/>
    <m/>
    <m/>
    <x v="0"/>
    <x v="0"/>
    <n v="-30"/>
  </r>
  <r>
    <x v="0"/>
    <x v="285"/>
    <d v="2018-01-08T00:00:00"/>
    <s v="FCSTONE"/>
    <s v="B"/>
    <x v="80"/>
    <n v="20"/>
    <n v="7132"/>
    <x v="18"/>
    <s v="LAWRENCE LU"/>
    <m/>
    <n v="6809.25"/>
    <n v="0"/>
    <n v="-161375"/>
    <s v="LMCADP"/>
    <x v="1"/>
    <n v="25"/>
    <n v="500"/>
    <n v="3566000"/>
    <d v="2018-03-09T00:00:00"/>
    <x v="18"/>
    <n v="0"/>
    <n v="5"/>
    <n v="0.1"/>
    <n v="356600"/>
    <n v="-161375"/>
    <n v="0"/>
    <n v="302865.75342465751"/>
    <m/>
    <m/>
    <m/>
    <x v="0"/>
    <x v="0"/>
    <n v="500"/>
  </r>
  <r>
    <x v="0"/>
    <x v="285"/>
    <d v="2018-01-08T00:00:00"/>
    <s v="FCSTONE"/>
    <s v="B"/>
    <x v="80"/>
    <n v="20"/>
    <n v="7124"/>
    <x v="18"/>
    <s v="LAWRENCE LU"/>
    <m/>
    <n v="6809.25"/>
    <n v="0"/>
    <n v="-157375"/>
    <s v="LMCADP"/>
    <x v="1"/>
    <n v="25"/>
    <n v="500"/>
    <n v="3562000"/>
    <d v="2018-03-09T00:00:00"/>
    <x v="18"/>
    <n v="0"/>
    <n v="5"/>
    <n v="0.1"/>
    <n v="356200"/>
    <n v="-157375"/>
    <n v="0"/>
    <n v="302526.02739726024"/>
    <m/>
    <m/>
    <m/>
    <x v="0"/>
    <x v="0"/>
    <n v="500"/>
  </r>
  <r>
    <x v="0"/>
    <x v="285"/>
    <d v="2018-01-08T00:00:00"/>
    <s v="FCSTONE"/>
    <s v="B"/>
    <x v="80"/>
    <n v="20"/>
    <n v="7118"/>
    <x v="18"/>
    <s v="LAWRENCE LU"/>
    <m/>
    <n v="6809.25"/>
    <n v="0"/>
    <n v="-154375"/>
    <s v="LMCADP"/>
    <x v="1"/>
    <n v="25"/>
    <n v="500"/>
    <n v="3559000"/>
    <d v="2018-03-09T00:00:00"/>
    <x v="18"/>
    <n v="0"/>
    <n v="5"/>
    <n v="0.1"/>
    <n v="355900"/>
    <n v="-154375"/>
    <n v="0"/>
    <n v="302271.23287671234"/>
    <m/>
    <m/>
    <m/>
    <x v="0"/>
    <x v="0"/>
    <n v="500"/>
  </r>
  <r>
    <x v="0"/>
    <x v="286"/>
    <d v="2018-01-08T00:00:00"/>
    <s v="FCSTONE"/>
    <s v="S"/>
    <x v="80"/>
    <n v="60"/>
    <n v="7124.85"/>
    <x v="18"/>
    <s v="LAWRENCE LU"/>
    <m/>
    <n v="6809.25"/>
    <n v="-3292.38"/>
    <n v="473400.00000000052"/>
    <s v="LMCADP"/>
    <x v="1"/>
    <n v="25"/>
    <n v="-1500"/>
    <n v="10687275"/>
    <d v="2018-03-09T00:00:00"/>
    <x v="18"/>
    <n v="0"/>
    <n v="5"/>
    <n v="0.1"/>
    <n v="1068727.5"/>
    <n v="473400.00000000052"/>
    <n v="473400.00000000052"/>
    <n v="907686.36986301362"/>
    <m/>
    <m/>
    <m/>
    <x v="0"/>
    <x v="0"/>
    <n v="-1500"/>
  </r>
  <r>
    <x v="0"/>
    <x v="287"/>
    <d v="2018-01-12T00:00:00"/>
    <s v="FCSTONE"/>
    <s v="S"/>
    <x v="5"/>
    <n v="14"/>
    <n v="7110"/>
    <x v="4"/>
    <s v="LAWRENCE LU"/>
    <m/>
    <n v="6811.5"/>
    <n v="0"/>
    <n v="104475"/>
    <s v="LMCADP"/>
    <x v="1"/>
    <n v="25"/>
    <n v="-350"/>
    <n v="2488500"/>
    <d v="2018-03-09T00:00:00"/>
    <x v="4"/>
    <n v="0"/>
    <n v="5"/>
    <n v="0.1"/>
    <n v="248850"/>
    <n v="104475"/>
    <n v="104475"/>
    <n v="231805.4794520548"/>
    <m/>
    <m/>
    <m/>
    <x v="0"/>
    <x v="0"/>
    <n v="-350"/>
  </r>
  <r>
    <x v="0"/>
    <x v="287"/>
    <d v="2018-01-12T00:00:00"/>
    <s v="FCSTONE"/>
    <s v="S"/>
    <x v="5"/>
    <n v="3"/>
    <n v="7127"/>
    <x v="4"/>
    <s v="LAWRENCE LU"/>
    <m/>
    <n v="6811.5"/>
    <n v="0"/>
    <n v="23662.5"/>
    <s v="LMCADP"/>
    <x v="1"/>
    <n v="25"/>
    <n v="-75"/>
    <n v="534525"/>
    <d v="2018-03-09T00:00:00"/>
    <x v="4"/>
    <n v="0"/>
    <n v="5"/>
    <n v="0.1"/>
    <n v="53452.5"/>
    <n v="23662.5"/>
    <n v="23662.5"/>
    <n v="49791.369863013701"/>
    <m/>
    <m/>
    <m/>
    <x v="0"/>
    <x v="0"/>
    <n v="-75"/>
  </r>
  <r>
    <x v="0"/>
    <x v="287"/>
    <d v="2018-01-12T00:00:00"/>
    <s v="FCSTONE"/>
    <s v="S"/>
    <x v="5"/>
    <n v="12"/>
    <n v="7127.5"/>
    <x v="4"/>
    <s v="LAWRENCE LU"/>
    <m/>
    <n v="6811.5"/>
    <n v="0"/>
    <n v="94800"/>
    <s v="LMCADP"/>
    <x v="1"/>
    <n v="25"/>
    <n v="-300"/>
    <n v="2138250"/>
    <d v="2018-03-09T00:00:00"/>
    <x v="4"/>
    <n v="0"/>
    <n v="5"/>
    <n v="0.1"/>
    <n v="213825"/>
    <n v="94800"/>
    <n v="94800"/>
    <n v="199179.45205479453"/>
    <m/>
    <m/>
    <m/>
    <x v="0"/>
    <x v="0"/>
    <n v="-300"/>
  </r>
  <r>
    <x v="0"/>
    <x v="287"/>
    <d v="2018-01-12T00:00:00"/>
    <s v="FCSTONE"/>
    <s v="S"/>
    <x v="5"/>
    <n v="5"/>
    <n v="7129.5"/>
    <x v="4"/>
    <s v="LAWRENCE LU"/>
    <m/>
    <n v="6811.5"/>
    <n v="-3558.85"/>
    <n v="39750"/>
    <s v="LMCADP"/>
    <x v="1"/>
    <n v="25"/>
    <n v="-125"/>
    <n v="891187.5"/>
    <d v="2018-03-09T00:00:00"/>
    <x v="4"/>
    <n v="0"/>
    <n v="5"/>
    <n v="0.1"/>
    <n v="89118.75"/>
    <n v="39750"/>
    <n v="39750"/>
    <n v="83014.726027397264"/>
    <m/>
    <m/>
    <m/>
    <x v="0"/>
    <x v="0"/>
    <n v="-125"/>
  </r>
  <r>
    <x v="0"/>
    <x v="287"/>
    <d v="2018-01-12T00:00:00"/>
    <s v="FCSTONE"/>
    <s v="S"/>
    <x v="5"/>
    <n v="18"/>
    <n v="7130"/>
    <x v="4"/>
    <s v="LAWRENCE LU"/>
    <m/>
    <n v="6811.5"/>
    <n v="0"/>
    <n v="143325"/>
    <s v="LMCADP"/>
    <x v="1"/>
    <n v="25"/>
    <n v="-450"/>
    <n v="3208500"/>
    <d v="2018-03-09T00:00:00"/>
    <x v="4"/>
    <n v="0"/>
    <n v="5"/>
    <n v="0.1"/>
    <n v="320850"/>
    <n v="143325"/>
    <n v="143325"/>
    <n v="298873.97260273976"/>
    <m/>
    <m/>
    <m/>
    <x v="0"/>
    <x v="0"/>
    <n v="-450"/>
  </r>
  <r>
    <x v="0"/>
    <x v="287"/>
    <d v="2018-01-12T00:00:00"/>
    <s v="FCSTONE"/>
    <s v="S"/>
    <x v="5"/>
    <n v="20"/>
    <n v="7132"/>
    <x v="4"/>
    <s v="LAWRENCE LU"/>
    <m/>
    <n v="6811.5"/>
    <n v="-388.8"/>
    <n v="160250"/>
    <s v="LMCADP"/>
    <x v="1"/>
    <n v="25"/>
    <n v="-500"/>
    <n v="3566000"/>
    <d v="2018-03-09T00:00:00"/>
    <x v="4"/>
    <n v="0"/>
    <n v="5"/>
    <n v="0.1"/>
    <n v="356600"/>
    <n v="160250"/>
    <n v="160250"/>
    <n v="332175.34246575343"/>
    <m/>
    <m/>
    <m/>
    <x v="0"/>
    <x v="0"/>
    <n v="-500"/>
  </r>
  <r>
    <x v="0"/>
    <x v="288"/>
    <d v="2018-01-12T00:00:00"/>
    <s v="FCSTONE"/>
    <s v="B"/>
    <x v="5"/>
    <n v="72"/>
    <n v="7110.15"/>
    <x v="4"/>
    <s v="LAWRENCE LU"/>
    <m/>
    <n v="6811.5"/>
    <n v="0"/>
    <n v="-537569.9999999993"/>
    <s v="LMCADP"/>
    <x v="1"/>
    <n v="25"/>
    <n v="1800"/>
    <n v="12798270"/>
    <d v="2018-03-09T00:00:00"/>
    <x v="4"/>
    <n v="0"/>
    <n v="5"/>
    <n v="0.1"/>
    <n v="1279827"/>
    <n v="-537569.9999999993"/>
    <n v="0"/>
    <n v="1192167.6164383562"/>
    <m/>
    <m/>
    <m/>
    <x v="0"/>
    <x v="0"/>
    <n v="1800"/>
  </r>
  <r>
    <x v="0"/>
    <x v="289"/>
    <d v="2018-01-15T00:00:00"/>
    <s v="FCSTONE"/>
    <s v="B"/>
    <x v="6"/>
    <n v="19"/>
    <n v="7232.5"/>
    <x v="5"/>
    <s v="LAWRENCE LU"/>
    <m/>
    <n v="6814.5"/>
    <n v="0"/>
    <n v="-198550"/>
    <s v="LMCADP"/>
    <x v="1"/>
    <n v="25"/>
    <n v="475"/>
    <n v="3435437.5"/>
    <d v="2018-03-09T00:00:00"/>
    <x v="5"/>
    <n v="0"/>
    <n v="5"/>
    <n v="0.1"/>
    <n v="343543.75"/>
    <n v="-198550"/>
    <n v="0"/>
    <n v="357661.98630136985"/>
    <m/>
    <m/>
    <m/>
    <x v="0"/>
    <x v="0"/>
    <n v="475"/>
  </r>
  <r>
    <x v="0"/>
    <x v="289"/>
    <d v="2018-01-15T00:00:00"/>
    <s v="FCSTONE"/>
    <s v="B"/>
    <x v="6"/>
    <n v="1"/>
    <n v="7234.5"/>
    <x v="5"/>
    <s v="LAWRENCE LU"/>
    <m/>
    <n v="6814.5"/>
    <n v="0"/>
    <n v="-10500"/>
    <s v="LMCADP"/>
    <x v="1"/>
    <n v="25"/>
    <n v="25"/>
    <n v="180862.5"/>
    <d v="2018-03-09T00:00:00"/>
    <x v="5"/>
    <n v="0"/>
    <n v="5"/>
    <n v="0.1"/>
    <n v="18086.25"/>
    <n v="-10500"/>
    <n v="0"/>
    <n v="18829.520547945205"/>
    <m/>
    <m/>
    <m/>
    <x v="0"/>
    <x v="0"/>
    <n v="25"/>
  </r>
  <r>
    <x v="0"/>
    <x v="289"/>
    <d v="2018-01-15T00:00:00"/>
    <s v="FCSTONE"/>
    <s v="B"/>
    <x v="6"/>
    <n v="20"/>
    <n v="7217.5"/>
    <x v="5"/>
    <s v="LAWRENCE LU"/>
    <m/>
    <n v="6814.5"/>
    <n v="0"/>
    <n v="-201500"/>
    <s v="LMCADP"/>
    <x v="1"/>
    <n v="25"/>
    <n v="500"/>
    <n v="3608750"/>
    <d v="2018-03-09T00:00:00"/>
    <x v="5"/>
    <n v="0"/>
    <n v="5"/>
    <n v="0.1"/>
    <n v="360875"/>
    <n v="-201500"/>
    <n v="0"/>
    <n v="375705.47945205483"/>
    <m/>
    <m/>
    <m/>
    <x v="0"/>
    <x v="0"/>
    <n v="500"/>
  </r>
  <r>
    <x v="0"/>
    <x v="290"/>
    <d v="2018-01-15T00:00:00"/>
    <s v="FCSTONE"/>
    <s v="B"/>
    <x v="6"/>
    <n v="1"/>
    <n v="7206"/>
    <x v="5"/>
    <s v="LAWRENCE LU"/>
    <m/>
    <n v="6814.5"/>
    <n v="0"/>
    <n v="-9787.5"/>
    <s v="LMCADP"/>
    <x v="1"/>
    <n v="25"/>
    <n v="25"/>
    <n v="180150"/>
    <d v="2018-03-09T00:00:00"/>
    <x v="5"/>
    <n v="0"/>
    <n v="5"/>
    <n v="0.1"/>
    <n v="18015"/>
    <n v="-9787.5"/>
    <n v="0"/>
    <n v="18755.342465753423"/>
    <m/>
    <m/>
    <m/>
    <x v="0"/>
    <x v="0"/>
    <n v="25"/>
  </r>
  <r>
    <x v="0"/>
    <x v="291"/>
    <d v="2018-01-15T00:00:00"/>
    <s v="FCSTONE"/>
    <s v="B"/>
    <x v="6"/>
    <n v="20"/>
    <n v="7217.5"/>
    <x v="5"/>
    <s v="LAWRENCE LU"/>
    <m/>
    <n v="6814.5"/>
    <n v="554.65"/>
    <n v="-201500"/>
    <s v="LMCADP"/>
    <x v="1"/>
    <n v="25"/>
    <n v="500"/>
    <n v="3608750"/>
    <d v="2018-03-09T00:00:00"/>
    <x v="5"/>
    <n v="0"/>
    <n v="5"/>
    <n v="0.1"/>
    <n v="360875"/>
    <n v="-201500"/>
    <n v="0"/>
    <n v="375705.47945205483"/>
    <m/>
    <m/>
    <m/>
    <x v="0"/>
    <x v="0"/>
    <n v="500"/>
  </r>
  <r>
    <x v="0"/>
    <x v="292"/>
    <d v="2018-01-15T00:00:00"/>
    <s v="FCSTONE"/>
    <s v="S"/>
    <x v="6"/>
    <n v="20"/>
    <n v="7209.85"/>
    <x v="5"/>
    <s v="LAWRENCE LU"/>
    <m/>
    <n v="6814.5"/>
    <n v="-2302.9499999999998"/>
    <n v="197675.00000000017"/>
    <s v="LMCADP"/>
    <x v="1"/>
    <n v="25"/>
    <n v="-500"/>
    <n v="3604925"/>
    <d v="2018-03-09T00:00:00"/>
    <x v="5"/>
    <n v="0"/>
    <n v="5"/>
    <n v="0.1"/>
    <n v="360492.5"/>
    <n v="197675.00000000017"/>
    <n v="197675.00000000017"/>
    <n v="375307.26027397258"/>
    <m/>
    <m/>
    <m/>
    <x v="0"/>
    <x v="0"/>
    <n v="-500"/>
  </r>
  <r>
    <x v="0"/>
    <x v="293"/>
    <d v="2018-02-01T00:00:00"/>
    <s v="FCSTONE"/>
    <s v="S"/>
    <x v="6"/>
    <n v="22"/>
    <n v="7102.5"/>
    <x v="5"/>
    <s v="LAWRENCE LU"/>
    <m/>
    <n v="6814.5"/>
    <n v="-59.4"/>
    <n v="158400"/>
    <s v="LMCADP"/>
    <x v="1"/>
    <n v="25"/>
    <n v="-550"/>
    <n v="3906375"/>
    <d v="2018-03-09T00:00:00"/>
    <x v="5"/>
    <n v="0"/>
    <n v="5"/>
    <n v="0.1"/>
    <n v="390637.5"/>
    <n v="158400"/>
    <n v="158400"/>
    <n v="406691.09589041094"/>
    <m/>
    <m/>
    <m/>
    <x v="0"/>
    <x v="0"/>
    <n v="-550"/>
  </r>
  <r>
    <x v="0"/>
    <x v="294"/>
    <d v="2018-02-23T00:00:00"/>
    <s v="FCSTONE"/>
    <s v="S"/>
    <x v="6"/>
    <n v="8"/>
    <n v="7098.75"/>
    <x v="5"/>
    <s v="LAWRENCE LU"/>
    <m/>
    <n v="6814.5"/>
    <n v="-218.76999999999998"/>
    <n v="56850"/>
    <s v="LMCADP"/>
    <x v="1"/>
    <n v="25"/>
    <n v="-200"/>
    <n v="1419750"/>
    <d v="2018-03-09T00:00:00"/>
    <x v="5"/>
    <n v="0"/>
    <n v="5"/>
    <n v="0.1"/>
    <n v="141975"/>
    <n v="56850"/>
    <n v="56850"/>
    <n v="147809.5890410959"/>
    <m/>
    <m/>
    <m/>
    <x v="0"/>
    <x v="0"/>
    <n v="-200"/>
  </r>
  <r>
    <x v="0"/>
    <x v="295"/>
    <d v="2017-11-06T00:00:00"/>
    <s v="FCSTONE"/>
    <s v="S"/>
    <x v="46"/>
    <n v="3"/>
    <n v="12954"/>
    <x v="6"/>
    <s v="LAWRENCE LU"/>
    <m/>
    <n v="13239"/>
    <n v="-8.1"/>
    <n v="-5130"/>
    <s v="LMNIDP"/>
    <x v="0"/>
    <n v="6"/>
    <n v="-18"/>
    <n v="233172"/>
    <d v="2018-03-09T00:00:00"/>
    <x v="6"/>
    <n v="0"/>
    <n v="5"/>
    <n v="0.1"/>
    <n v="23317.200000000001"/>
    <n v="-5130"/>
    <n v="0"/>
    <n v="25553.095890410958"/>
    <m/>
    <m/>
    <m/>
    <x v="0"/>
    <x v="0"/>
    <n v="-18"/>
  </r>
  <r>
    <x v="0"/>
    <x v="296"/>
    <d v="2018-02-09T00:00:00"/>
    <s v="FCSTONE"/>
    <s v="S"/>
    <x v="8"/>
    <n v="20"/>
    <n v="3390"/>
    <x v="6"/>
    <s v="LAWRENCE LU"/>
    <m/>
    <n v="3228"/>
    <n v="-289.39999999999998"/>
    <n v="81000"/>
    <s v="LMZSDP"/>
    <x v="2"/>
    <n v="25"/>
    <n v="-500"/>
    <n v="1695000"/>
    <d v="2018-03-09T00:00:00"/>
    <x v="6"/>
    <n v="0"/>
    <n v="5"/>
    <n v="0.1"/>
    <n v="169500"/>
    <n v="81000"/>
    <n v="81000"/>
    <n v="185753.42465753423"/>
    <m/>
    <m/>
    <m/>
    <x v="0"/>
    <x v="0"/>
    <n v="-500"/>
  </r>
  <r>
    <x v="0"/>
    <x v="297"/>
    <d v="2018-02-13T00:00:00"/>
    <s v="FCSTONE"/>
    <s v="B"/>
    <x v="8"/>
    <n v="24"/>
    <n v="3419"/>
    <x v="6"/>
    <s v="LAWRENCE LU"/>
    <m/>
    <n v="3228"/>
    <n v="-349.7"/>
    <n v="-114600"/>
    <s v="LMZSDP"/>
    <x v="2"/>
    <n v="25"/>
    <n v="600"/>
    <n v="2051400"/>
    <d v="2018-03-09T00:00:00"/>
    <x v="6"/>
    <n v="0"/>
    <n v="5"/>
    <n v="0.1"/>
    <n v="205140"/>
    <n v="-114600"/>
    <n v="0"/>
    <n v="224810.95890410958"/>
    <m/>
    <m/>
    <m/>
    <x v="0"/>
    <x v="0"/>
    <n v="600"/>
  </r>
  <r>
    <x v="0"/>
    <x v="298"/>
    <d v="2018-01-25T00:00:00"/>
    <s v="FCSTONE"/>
    <s v="B"/>
    <x v="10"/>
    <n v="8"/>
    <n v="7144"/>
    <x v="8"/>
    <s v="LAWRENCE LU"/>
    <m/>
    <n v="6815.34"/>
    <n v="0"/>
    <n v="-65731.999999999971"/>
    <s v="LMCADP"/>
    <x v="1"/>
    <n v="25"/>
    <n v="200"/>
    <n v="1428800"/>
    <d v="2018-03-09T00:00:00"/>
    <x v="8"/>
    <n v="0"/>
    <n v="5"/>
    <n v="0.1"/>
    <n v="142880"/>
    <n v="-65731.999999999971"/>
    <n v="0"/>
    <n v="183982.46575342465"/>
    <m/>
    <m/>
    <m/>
    <x v="0"/>
    <x v="0"/>
    <n v="200"/>
  </r>
  <r>
    <x v="0"/>
    <x v="299"/>
    <d v="2018-01-25T00:00:00"/>
    <s v="FCSTONE"/>
    <s v="B"/>
    <x v="10"/>
    <n v="4"/>
    <n v="7136"/>
    <x v="8"/>
    <s v="LAWRENCE LU"/>
    <m/>
    <n v="6815.34"/>
    <n v="-582.64"/>
    <n v="-32065.999999999985"/>
    <s v="LMCADP"/>
    <x v="1"/>
    <n v="25"/>
    <n v="100"/>
    <n v="713600"/>
    <d v="2018-03-09T00:00:00"/>
    <x v="8"/>
    <n v="0"/>
    <n v="5"/>
    <n v="0.1"/>
    <n v="71360"/>
    <n v="-32065.999999999985"/>
    <n v="0"/>
    <n v="91888.219178082189"/>
    <m/>
    <m/>
    <m/>
    <x v="0"/>
    <x v="0"/>
    <n v="100"/>
  </r>
  <r>
    <x v="0"/>
    <x v="300"/>
    <d v="2018-01-25T00:00:00"/>
    <s v="FCSTONE"/>
    <s v="S"/>
    <x v="10"/>
    <n v="8"/>
    <n v="7154"/>
    <x v="8"/>
    <s v="LAWRENCE LU"/>
    <m/>
    <n v="6815.34"/>
    <n v="0"/>
    <n v="67731.999999999971"/>
    <s v="LMCADP"/>
    <x v="1"/>
    <n v="25"/>
    <n v="-200"/>
    <n v="1430800"/>
    <d v="2018-03-09T00:00:00"/>
    <x v="8"/>
    <n v="0"/>
    <n v="5"/>
    <n v="0.1"/>
    <n v="143080"/>
    <n v="67731.999999999971"/>
    <n v="67731.999999999971"/>
    <n v="184240"/>
    <m/>
    <m/>
    <m/>
    <x v="0"/>
    <x v="0"/>
    <n v="-200"/>
  </r>
  <r>
    <x v="0"/>
    <x v="300"/>
    <d v="2018-01-25T00:00:00"/>
    <s v="FCSTONE"/>
    <s v="S"/>
    <x v="10"/>
    <n v="12"/>
    <n v="7137.85"/>
    <x v="8"/>
    <s v="LAWRENCE LU"/>
    <m/>
    <n v="6815.34"/>
    <n v="0"/>
    <n v="96753.000000000058"/>
    <s v="LMCADP"/>
    <x v="1"/>
    <n v="25"/>
    <n v="-300"/>
    <n v="2141355"/>
    <d v="2018-03-09T00:00:00"/>
    <x v="8"/>
    <n v="0"/>
    <n v="5"/>
    <n v="0.1"/>
    <n v="214135.5"/>
    <n v="96753.000000000058"/>
    <n v="96753.000000000058"/>
    <n v="275736.12328767125"/>
    <m/>
    <m/>
    <m/>
    <x v="0"/>
    <x v="0"/>
    <n v="-300"/>
  </r>
  <r>
    <x v="0"/>
    <x v="301"/>
    <d v="2018-01-29T00:00:00"/>
    <s v="FCSTONE"/>
    <s v="S"/>
    <x v="50"/>
    <n v="20"/>
    <n v="7150"/>
    <x v="36"/>
    <s v="LAWRENCE LU"/>
    <m/>
    <n v="6818.75"/>
    <n v="-550.5"/>
    <n v="165625"/>
    <s v="LMCADP"/>
    <x v="1"/>
    <n v="25"/>
    <n v="-500"/>
    <n v="3575000"/>
    <d v="2018-03-09T00:00:00"/>
    <x v="36"/>
    <n v="0"/>
    <n v="5"/>
    <n v="0.1"/>
    <n v="357500"/>
    <n v="165625"/>
    <n v="165625"/>
    <n v="509315.0684931507"/>
    <m/>
    <m/>
    <m/>
    <x v="0"/>
    <x v="0"/>
    <n v="-500"/>
  </r>
  <r>
    <x v="0"/>
    <x v="302"/>
    <d v="2018-01-29T00:00:00"/>
    <s v="FCSTONE"/>
    <s v="B"/>
    <x v="50"/>
    <n v="20"/>
    <n v="7085.15"/>
    <x v="36"/>
    <s v="LAWRENCE LU"/>
    <m/>
    <n v="6818.75"/>
    <n v="-54"/>
    <n v="-133199.99999999983"/>
    <s v="LMCADP"/>
    <x v="1"/>
    <n v="25"/>
    <n v="500"/>
    <n v="3542575"/>
    <d v="2018-03-09T00:00:00"/>
    <x v="36"/>
    <n v="0"/>
    <n v="5"/>
    <n v="0.1"/>
    <n v="354257.5"/>
    <n v="-133199.99999999983"/>
    <n v="0"/>
    <n v="504695.61643835617"/>
    <m/>
    <m/>
    <m/>
    <x v="0"/>
    <x v="0"/>
    <n v="500"/>
  </r>
  <r>
    <x v="0"/>
    <x v="303"/>
    <d v="2018-02-01T00:00:00"/>
    <s v="FCSTONE"/>
    <s v="S"/>
    <x v="81"/>
    <n v="22"/>
    <n v="7105"/>
    <x v="48"/>
    <s v="LAWRENCE LU"/>
    <m/>
    <n v="6819.47"/>
    <n v="-1085.43"/>
    <n v="157041.49999999985"/>
    <s v="LMCADP"/>
    <x v="1"/>
    <n v="25"/>
    <n v="-550"/>
    <n v="3907750"/>
    <d v="2018-03-09T00:00:00"/>
    <x v="48"/>
    <n v="0"/>
    <n v="5"/>
    <n v="0.1"/>
    <n v="390775"/>
    <n v="157041.49999999985"/>
    <n v="157041.49999999985"/>
    <n v="567426.71232876705"/>
    <m/>
    <m/>
    <m/>
    <x v="0"/>
    <x v="0"/>
    <n v="-550"/>
  </r>
  <r>
    <x v="0"/>
    <x v="304"/>
    <d v="2018-02-01T00:00:00"/>
    <s v="FCSTONE"/>
    <s v="B"/>
    <x v="81"/>
    <n v="22"/>
    <n v="7105"/>
    <x v="48"/>
    <s v="LAWRENCE LU"/>
    <m/>
    <n v="6819.47"/>
    <n v="-118.8"/>
    <n v="-157041.49999999985"/>
    <s v="LMCADP"/>
    <x v="1"/>
    <n v="25"/>
    <n v="550"/>
    <n v="3907750"/>
    <d v="2018-03-09T00:00:00"/>
    <x v="48"/>
    <n v="0"/>
    <n v="5"/>
    <n v="0.1"/>
    <n v="390775"/>
    <n v="-157041.49999999985"/>
    <n v="0"/>
    <n v="567426.71232876705"/>
    <m/>
    <m/>
    <m/>
    <x v="0"/>
    <x v="0"/>
    <n v="550"/>
  </r>
  <r>
    <x v="0"/>
    <x v="305"/>
    <d v="2018-02-02T00:00:00"/>
    <s v="FCSTONE"/>
    <s v="B"/>
    <x v="11"/>
    <n v="12"/>
    <n v="7158"/>
    <x v="9"/>
    <s v="LAWRENCE LU"/>
    <m/>
    <n v="6820.19"/>
    <n v="-363.02000000000004"/>
    <n v="-101343.00000000012"/>
    <s v="LMCADP"/>
    <x v="1"/>
    <n v="25"/>
    <n v="300"/>
    <n v="2147400"/>
    <d v="2018-03-09T00:00:00"/>
    <x v="9"/>
    <n v="0"/>
    <n v="5"/>
    <n v="0.1"/>
    <n v="214740"/>
    <n v="-101343.00000000012"/>
    <n v="0"/>
    <n v="317697.53424657532"/>
    <m/>
    <m/>
    <m/>
    <x v="0"/>
    <x v="0"/>
    <n v="300"/>
  </r>
  <r>
    <x v="0"/>
    <x v="306"/>
    <d v="2018-02-02T00:00:00"/>
    <s v="FCSTONE"/>
    <s v="S"/>
    <x v="11"/>
    <n v="12"/>
    <n v="7044.85"/>
    <x v="9"/>
    <s v="LAWRENCE LU"/>
    <m/>
    <n v="6820.19"/>
    <n v="0"/>
    <n v="67398.000000000233"/>
    <s v="LMCADP"/>
    <x v="1"/>
    <n v="25"/>
    <n v="-300"/>
    <n v="2113455"/>
    <d v="2018-03-09T00:00:00"/>
    <x v="9"/>
    <n v="0"/>
    <n v="5"/>
    <n v="0.1"/>
    <n v="211345.5"/>
    <n v="67398.000000000233"/>
    <n v="67398.000000000233"/>
    <n v="312675.53424657532"/>
    <m/>
    <m/>
    <m/>
    <x v="0"/>
    <x v="0"/>
    <n v="-300"/>
  </r>
  <r>
    <x v="0"/>
    <x v="307"/>
    <d v="2018-02-05T00:00:00"/>
    <s v="FCSTONE"/>
    <s v="B"/>
    <x v="12"/>
    <n v="12"/>
    <n v="7094.75"/>
    <x v="10"/>
    <s v="LAWRENCE LU"/>
    <m/>
    <n v="6821.63"/>
    <n v="-328"/>
    <n v="-81935.999999999971"/>
    <s v="LMCADP"/>
    <x v="1"/>
    <n v="25"/>
    <n v="300"/>
    <n v="2128425"/>
    <d v="2018-03-09T00:00:00"/>
    <x v="10"/>
    <n v="0"/>
    <n v="5"/>
    <n v="0.1"/>
    <n v="212842.5"/>
    <n v="-81935.999999999971"/>
    <n v="0"/>
    <n v="326552.87671232881"/>
    <m/>
    <m/>
    <m/>
    <x v="0"/>
    <x v="0"/>
    <n v="300"/>
  </r>
  <r>
    <x v="0"/>
    <x v="308"/>
    <d v="2018-02-05T00:00:00"/>
    <s v="FCSTONE"/>
    <s v="S"/>
    <x v="12"/>
    <n v="10"/>
    <n v="7100"/>
    <x v="10"/>
    <s v="LAWRENCE LU"/>
    <m/>
    <n v="6821.63"/>
    <n v="-273.51"/>
    <n v="69592.499999999971"/>
    <s v="LMCADP"/>
    <x v="1"/>
    <n v="25"/>
    <n v="-250"/>
    <n v="1775000"/>
    <d v="2018-03-09T00:00:00"/>
    <x v="10"/>
    <n v="0"/>
    <n v="5"/>
    <n v="0.1"/>
    <n v="177500"/>
    <n v="69592.499999999971"/>
    <n v="69592.499999999971"/>
    <n v="272328.76712328766"/>
    <m/>
    <m/>
    <m/>
    <x v="0"/>
    <x v="0"/>
    <n v="-250"/>
  </r>
  <r>
    <x v="0"/>
    <x v="309"/>
    <d v="2018-02-12T00:00:00"/>
    <s v="FCSTONE"/>
    <s v="B"/>
    <x v="12"/>
    <n v="2"/>
    <n v="6826.25"/>
    <x v="10"/>
    <s v="LAWRENCE LU"/>
    <m/>
    <n v="6821.63"/>
    <n v="-52.8"/>
    <n v="-230.99999999999454"/>
    <s v="LMCADP"/>
    <x v="1"/>
    <n v="25"/>
    <n v="50"/>
    <n v="341312.5"/>
    <d v="2018-03-09T00:00:00"/>
    <x v="10"/>
    <n v="0"/>
    <n v="5"/>
    <n v="0.1"/>
    <n v="34131.25"/>
    <n v="-230.99999999999454"/>
    <n v="0"/>
    <n v="52365.753424657538"/>
    <m/>
    <m/>
    <m/>
    <x v="0"/>
    <x v="0"/>
    <n v="50"/>
  </r>
  <r>
    <x v="0"/>
    <x v="310"/>
    <d v="2018-02-07T00:00:00"/>
    <s v="FCSTONE"/>
    <s v="S"/>
    <x v="13"/>
    <n v="1"/>
    <n v="7043"/>
    <x v="11"/>
    <s v="LAWRENCE LU"/>
    <m/>
    <n v="6824.5"/>
    <n v="0"/>
    <n v="5462.5"/>
    <s v="LMCADP"/>
    <x v="1"/>
    <n v="25"/>
    <n v="-25"/>
    <n v="176075"/>
    <d v="2018-03-09T00:00:00"/>
    <x v="11"/>
    <n v="0"/>
    <n v="5"/>
    <n v="0.1"/>
    <n v="17607.5"/>
    <n v="5462.5"/>
    <n v="5462.5"/>
    <n v="28943.835616438355"/>
    <m/>
    <m/>
    <m/>
    <x v="0"/>
    <x v="0"/>
    <n v="-25"/>
  </r>
  <r>
    <x v="0"/>
    <x v="310"/>
    <d v="2018-02-07T00:00:00"/>
    <s v="FCSTONE"/>
    <s v="S"/>
    <x v="13"/>
    <n v="3"/>
    <n v="7042.5"/>
    <x v="11"/>
    <s v="LAWRENCE LU"/>
    <m/>
    <n v="6824.5"/>
    <n v="0"/>
    <n v="16350"/>
    <s v="LMCADP"/>
    <x v="1"/>
    <n v="25"/>
    <n v="-75"/>
    <n v="528187.5"/>
    <d v="2018-03-09T00:00:00"/>
    <x v="11"/>
    <n v="0"/>
    <n v="5"/>
    <n v="0.1"/>
    <n v="52818.75"/>
    <n v="16350"/>
    <n v="16350"/>
    <n v="86825.34246575342"/>
    <m/>
    <m/>
    <m/>
    <x v="0"/>
    <x v="0"/>
    <n v="-75"/>
  </r>
  <r>
    <x v="0"/>
    <x v="310"/>
    <d v="2018-02-07T00:00:00"/>
    <s v="FCSTONE"/>
    <s v="S"/>
    <x v="13"/>
    <n v="10"/>
    <n v="7042"/>
    <x v="11"/>
    <s v="LAWRENCE LU"/>
    <m/>
    <n v="6824.5"/>
    <n v="-417.9"/>
    <n v="54375"/>
    <s v="LMCADP"/>
    <x v="1"/>
    <n v="25"/>
    <n v="-250"/>
    <n v="1760500"/>
    <d v="2018-03-09T00:00:00"/>
    <x v="11"/>
    <n v="0"/>
    <n v="5"/>
    <n v="0.1"/>
    <n v="176050"/>
    <n v="54375"/>
    <n v="54375"/>
    <n v="289397.26027397258"/>
    <m/>
    <m/>
    <m/>
    <x v="0"/>
    <x v="0"/>
    <n v="-250"/>
  </r>
  <r>
    <x v="0"/>
    <x v="311"/>
    <d v="2018-02-07T00:00:00"/>
    <s v="FCSTONE"/>
    <s v="B"/>
    <x v="13"/>
    <n v="14"/>
    <n v="6880.15"/>
    <x v="11"/>
    <s v="LAWRENCE LU"/>
    <m/>
    <n v="6824.5"/>
    <n v="0"/>
    <n v="-19477.499999999873"/>
    <s v="LMCADP"/>
    <x v="1"/>
    <n v="25"/>
    <n v="350"/>
    <n v="2408052.5"/>
    <d v="2018-03-09T00:00:00"/>
    <x v="11"/>
    <n v="0"/>
    <n v="5"/>
    <n v="0.1"/>
    <n v="240805.25"/>
    <n v="-19477.499999999873"/>
    <n v="0"/>
    <n v="395844.24657534243"/>
    <m/>
    <m/>
    <m/>
    <x v="0"/>
    <x v="0"/>
    <n v="350"/>
  </r>
  <r>
    <x v="0"/>
    <x v="312"/>
    <d v="2018-02-08T00:00:00"/>
    <s v="FCSTONE"/>
    <s v="B"/>
    <x v="13"/>
    <n v="2"/>
    <n v="6869.5"/>
    <x v="11"/>
    <s v="LAWRENCE LU"/>
    <m/>
    <n v="6824.5"/>
    <n v="0"/>
    <n v="-2250"/>
    <s v="LMCADP"/>
    <x v="1"/>
    <n v="25"/>
    <n v="50"/>
    <n v="343475"/>
    <d v="2018-03-09T00:00:00"/>
    <x v="11"/>
    <n v="0"/>
    <n v="5"/>
    <n v="0.1"/>
    <n v="34347.5"/>
    <n v="-2250"/>
    <n v="0"/>
    <n v="56461.643835616436"/>
    <m/>
    <m/>
    <m/>
    <x v="0"/>
    <x v="0"/>
    <n v="50"/>
  </r>
  <r>
    <x v="0"/>
    <x v="312"/>
    <d v="2018-02-08T00:00:00"/>
    <s v="FCSTONE"/>
    <s v="B"/>
    <x v="13"/>
    <n v="3"/>
    <n v="6870"/>
    <x v="11"/>
    <s v="LAWRENCE LU"/>
    <m/>
    <n v="6824.5"/>
    <n v="-132.76"/>
    <n v="-3412.5"/>
    <s v="LMCADP"/>
    <x v="1"/>
    <n v="25"/>
    <n v="75"/>
    <n v="515250"/>
    <d v="2018-03-09T00:00:00"/>
    <x v="11"/>
    <n v="0"/>
    <n v="5"/>
    <n v="0.1"/>
    <n v="51525"/>
    <n v="-3412.5"/>
    <n v="0"/>
    <n v="84698.630136986292"/>
    <m/>
    <m/>
    <m/>
    <x v="0"/>
    <x v="0"/>
    <n v="75"/>
  </r>
  <r>
    <x v="0"/>
    <x v="313"/>
    <d v="2018-02-09T00:00:00"/>
    <s v="FCSTONE"/>
    <s v="S"/>
    <x v="15"/>
    <n v="40"/>
    <n v="6754.85"/>
    <x v="12"/>
    <s v="LAWRENCE LU"/>
    <m/>
    <n v="6824.83"/>
    <n v="-1017.3499999999998"/>
    <n v="-69979.999999999563"/>
    <s v="LMCADP"/>
    <x v="1"/>
    <n v="25"/>
    <n v="-1000"/>
    <n v="6754850"/>
    <d v="2018-03-09T00:00:00"/>
    <x v="12"/>
    <n v="0"/>
    <n v="5"/>
    <n v="0.1"/>
    <n v="675485"/>
    <n v="-69979.999999999563"/>
    <n v="0"/>
    <n v="1128892.7397260275"/>
    <m/>
    <m/>
    <m/>
    <x v="0"/>
    <x v="0"/>
    <n v="-1000"/>
  </r>
  <r>
    <x v="0"/>
    <x v="314"/>
    <d v="2018-02-09T00:00:00"/>
    <s v="FCSTONE"/>
    <s v="B"/>
    <x v="15"/>
    <n v="32"/>
    <n v="6811"/>
    <x v="12"/>
    <s v="LAWRENCE LU"/>
    <m/>
    <n v="6824.83"/>
    <n v="-224.10000000000002"/>
    <n v="11063.999999999942"/>
    <s v="LMCADP"/>
    <x v="1"/>
    <n v="25"/>
    <n v="800"/>
    <n v="5448800"/>
    <d v="2018-03-09T00:00:00"/>
    <x v="12"/>
    <n v="0"/>
    <n v="5"/>
    <n v="0.1"/>
    <n v="544880"/>
    <n v="11063.999999999942"/>
    <n v="11063.999999999942"/>
    <n v="910621.36986301374"/>
    <m/>
    <m/>
    <m/>
    <x v="0"/>
    <x v="0"/>
    <n v="800"/>
  </r>
  <r>
    <x v="0"/>
    <x v="314"/>
    <d v="2018-02-09T00:00:00"/>
    <s v="FCSTONE"/>
    <s v="B"/>
    <x v="15"/>
    <n v="4"/>
    <n v="6814"/>
    <x v="12"/>
    <s v="LAWRENCE LU"/>
    <m/>
    <n v="6824.83"/>
    <m/>
    <n v="1082.9999999999927"/>
    <s v="LMCADP"/>
    <x v="1"/>
    <n v="25"/>
    <n v="100"/>
    <n v="681400"/>
    <d v="2018-03-09T00:00:00"/>
    <x v="12"/>
    <n v="0"/>
    <n v="5"/>
    <n v="0.1"/>
    <n v="68140"/>
    <n v="1082.9999999999927"/>
    <n v="1082.9999999999927"/>
    <n v="113877.80821917808"/>
    <m/>
    <m/>
    <m/>
    <x v="0"/>
    <x v="0"/>
    <n v="100"/>
  </r>
  <r>
    <x v="0"/>
    <x v="314"/>
    <d v="2018-02-09T00:00:00"/>
    <s v="FCSTONE"/>
    <s v="B"/>
    <x v="15"/>
    <n v="3"/>
    <n v="6822.5"/>
    <x v="12"/>
    <s v="LAWRENCE LU"/>
    <m/>
    <n v="6824.83"/>
    <m/>
    <n v="174.74999999999454"/>
    <s v="LMCADP"/>
    <x v="1"/>
    <n v="25"/>
    <n v="75"/>
    <n v="511687.5"/>
    <d v="2018-03-09T00:00:00"/>
    <x v="12"/>
    <n v="0"/>
    <n v="5"/>
    <n v="0.1"/>
    <n v="51168.75"/>
    <n v="174.74999999999454"/>
    <n v="174.74999999999454"/>
    <n v="85514.897260273981"/>
    <m/>
    <m/>
    <m/>
    <x v="0"/>
    <x v="0"/>
    <n v="75"/>
  </r>
  <r>
    <x v="0"/>
    <x v="314"/>
    <d v="2018-02-09T00:00:00"/>
    <s v="FCSTONE"/>
    <s v="B"/>
    <x v="15"/>
    <n v="4"/>
    <n v="6830"/>
    <x v="12"/>
    <s v="LAWRENCE LU"/>
    <m/>
    <n v="6824.83"/>
    <m/>
    <n v="-517.00000000000728"/>
    <s v="LMCADP"/>
    <x v="1"/>
    <n v="25"/>
    <n v="100"/>
    <n v="683000"/>
    <d v="2018-03-09T00:00:00"/>
    <x v="12"/>
    <n v="0"/>
    <n v="5"/>
    <n v="0.1"/>
    <n v="68300"/>
    <n v="-517.00000000000728"/>
    <n v="0"/>
    <n v="114145.20547945207"/>
    <m/>
    <m/>
    <m/>
    <x v="0"/>
    <x v="0"/>
    <n v="100"/>
  </r>
  <r>
    <x v="0"/>
    <x v="315"/>
    <d v="2018-02-13T00:00:00"/>
    <s v="FCSTONE"/>
    <s v="S"/>
    <x v="17"/>
    <n v="50"/>
    <n v="3438.75"/>
    <x v="13"/>
    <s v="LAWRENCE LU"/>
    <m/>
    <n v="3228.93"/>
    <m/>
    <n v="262275.00000000017"/>
    <s v="LMZSDP"/>
    <x v="2"/>
    <n v="25"/>
    <n v="-1250"/>
    <n v="4298437.5"/>
    <d v="2018-03-09T00:00:00"/>
    <x v="13"/>
    <n v="0"/>
    <n v="5"/>
    <n v="0.1"/>
    <n v="429843.75"/>
    <n v="262275.00000000017"/>
    <n v="262275.00000000017"/>
    <n v="777251.71232876717"/>
    <m/>
    <m/>
    <m/>
    <x v="0"/>
    <x v="0"/>
    <n v="-1250"/>
  </r>
  <r>
    <x v="0"/>
    <x v="316"/>
    <d v="2018-02-13T00:00:00"/>
    <s v="FCSTONE"/>
    <s v="B"/>
    <x v="17"/>
    <n v="50"/>
    <n v="3438.75"/>
    <x v="13"/>
    <s v="LAWRENCE LU"/>
    <m/>
    <n v="3228.93"/>
    <m/>
    <n v="-262275.00000000017"/>
    <s v="LMZSDP"/>
    <x v="2"/>
    <n v="25"/>
    <n v="1250"/>
    <n v="4298437.5"/>
    <d v="2018-03-09T00:00:00"/>
    <x v="13"/>
    <n v="0"/>
    <n v="5"/>
    <n v="0.1"/>
    <n v="429843.75"/>
    <n v="-262275.00000000017"/>
    <n v="0"/>
    <n v="777251.71232876717"/>
    <m/>
    <m/>
    <m/>
    <x v="0"/>
    <x v="0"/>
    <n v="1250"/>
  </r>
  <r>
    <x v="0"/>
    <x v="317"/>
    <d v="2018-02-14T00:00:00"/>
    <s v="FCSTONE"/>
    <s v="S"/>
    <x v="17"/>
    <n v="11"/>
    <n v="3462.5"/>
    <x v="13"/>
    <s v="LAWRENCE LU"/>
    <m/>
    <n v="3228.93"/>
    <n v="0"/>
    <n v="64231.750000000044"/>
    <s v="LMZSDP"/>
    <x v="2"/>
    <n v="25"/>
    <n v="-275"/>
    <n v="952187.5"/>
    <d v="2018-03-09T00:00:00"/>
    <x v="13"/>
    <n v="0"/>
    <n v="5"/>
    <n v="0.1"/>
    <n v="95218.75"/>
    <n v="64231.750000000044"/>
    <n v="64231.750000000044"/>
    <n v="172176.36986301371"/>
    <m/>
    <m/>
    <m/>
    <x v="0"/>
    <x v="0"/>
    <n v="-275"/>
  </r>
  <r>
    <x v="0"/>
    <x v="317"/>
    <d v="2018-02-14T00:00:00"/>
    <s v="FCSTONE"/>
    <s v="S"/>
    <x v="17"/>
    <n v="14"/>
    <n v="3463"/>
    <x v="13"/>
    <s v="LAWRENCE LU"/>
    <m/>
    <n v="3228.93"/>
    <n v="0"/>
    <n v="81924.500000000058"/>
    <s v="LMZSDP"/>
    <x v="2"/>
    <n v="25"/>
    <n v="-350"/>
    <n v="1212050"/>
    <d v="2018-03-09T00:00:00"/>
    <x v="13"/>
    <n v="0"/>
    <n v="5"/>
    <n v="0.1"/>
    <n v="121205"/>
    <n v="81924.500000000058"/>
    <n v="81924.500000000058"/>
    <n v="219165.20547945207"/>
    <m/>
    <m/>
    <m/>
    <x v="0"/>
    <x v="0"/>
    <n v="-350"/>
  </r>
  <r>
    <x v="0"/>
    <x v="317"/>
    <d v="2018-02-14T00:00:00"/>
    <s v="FCSTONE"/>
    <s v="S"/>
    <x v="17"/>
    <n v="21"/>
    <n v="3463.5"/>
    <x v="13"/>
    <s v="LAWRENCE LU"/>
    <m/>
    <n v="3228.93"/>
    <n v="0"/>
    <n v="123149.25000000007"/>
    <s v="LMZSDP"/>
    <x v="2"/>
    <n v="25"/>
    <n v="-525"/>
    <n v="1818337.5"/>
    <d v="2018-03-09T00:00:00"/>
    <x v="13"/>
    <n v="0"/>
    <n v="5"/>
    <n v="0.1"/>
    <n v="181833.75"/>
    <n v="123149.25000000007"/>
    <n v="123149.25000000007"/>
    <n v="328795.27397260274"/>
    <m/>
    <m/>
    <m/>
    <x v="0"/>
    <x v="0"/>
    <n v="-525"/>
  </r>
  <r>
    <x v="0"/>
    <x v="317"/>
    <d v="2018-02-14T00:00:00"/>
    <s v="FCSTONE"/>
    <s v="S"/>
    <x v="17"/>
    <n v="4"/>
    <n v="3464"/>
    <x v="13"/>
    <s v="LAWRENCE LU"/>
    <m/>
    <n v="3228.93"/>
    <n v="0"/>
    <n v="23507.000000000015"/>
    <s v="LMZSDP"/>
    <x v="2"/>
    <n v="25"/>
    <n v="-100"/>
    <n v="346400"/>
    <d v="2018-03-09T00:00:00"/>
    <x v="13"/>
    <n v="0"/>
    <n v="5"/>
    <n v="0.1"/>
    <n v="34640"/>
    <n v="23507.000000000015"/>
    <n v="23507.000000000015"/>
    <n v="62636.712328767127"/>
    <m/>
    <m/>
    <m/>
    <x v="0"/>
    <x v="0"/>
    <n v="-100"/>
  </r>
  <r>
    <x v="0"/>
    <x v="317"/>
    <d v="2018-02-14T00:00:00"/>
    <s v="FCSTONE"/>
    <s v="S"/>
    <x v="17"/>
    <n v="14"/>
    <n v="3464.5"/>
    <x v="13"/>
    <s v="LAWRENCE LU"/>
    <m/>
    <n v="3228.93"/>
    <n v="0"/>
    <n v="82449.500000000058"/>
    <s v="LMZSDP"/>
    <x v="2"/>
    <n v="25"/>
    <n v="-350"/>
    <n v="1212575"/>
    <d v="2018-03-09T00:00:00"/>
    <x v="13"/>
    <n v="0"/>
    <n v="5"/>
    <n v="0.1"/>
    <n v="121257.5"/>
    <n v="82449.500000000058"/>
    <n v="82449.500000000058"/>
    <n v="219260.13698630137"/>
    <m/>
    <m/>
    <m/>
    <x v="0"/>
    <x v="0"/>
    <n v="-350"/>
  </r>
  <r>
    <x v="0"/>
    <x v="317"/>
    <d v="2018-02-14T00:00:00"/>
    <s v="FCSTONE"/>
    <s v="S"/>
    <x v="17"/>
    <n v="20"/>
    <n v="3465"/>
    <x v="13"/>
    <s v="LAWRENCE LU"/>
    <m/>
    <n v="3228.93"/>
    <n v="0"/>
    <n v="118035.00000000009"/>
    <s v="LMZSDP"/>
    <x v="2"/>
    <n v="25"/>
    <n v="-500"/>
    <n v="1732500"/>
    <d v="2018-03-09T00:00:00"/>
    <x v="13"/>
    <n v="0"/>
    <n v="5"/>
    <n v="0.1"/>
    <n v="173250"/>
    <n v="118035.00000000009"/>
    <n v="118035.00000000009"/>
    <n v="313273.97260273976"/>
    <m/>
    <m/>
    <m/>
    <x v="0"/>
    <x v="0"/>
    <n v="-500"/>
  </r>
  <r>
    <x v="0"/>
    <x v="317"/>
    <d v="2018-02-14T00:00:00"/>
    <s v="FCSTONE"/>
    <s v="S"/>
    <x v="17"/>
    <n v="4"/>
    <n v="3465.5"/>
    <x v="13"/>
    <s v="LAWRENCE LU"/>
    <m/>
    <n v="3228.93"/>
    <n v="0"/>
    <n v="23657.000000000015"/>
    <s v="LMZSDP"/>
    <x v="2"/>
    <n v="25"/>
    <n v="-100"/>
    <n v="346550"/>
    <d v="2018-03-09T00:00:00"/>
    <x v="13"/>
    <n v="0"/>
    <n v="5"/>
    <n v="0.1"/>
    <n v="34655"/>
    <n v="23657.000000000015"/>
    <n v="23657.000000000015"/>
    <n v="62663.835616438359"/>
    <m/>
    <m/>
    <m/>
    <x v="0"/>
    <x v="0"/>
    <n v="-100"/>
  </r>
  <r>
    <x v="0"/>
    <x v="317"/>
    <d v="2018-02-14T00:00:00"/>
    <s v="FCSTONE"/>
    <s v="S"/>
    <x v="17"/>
    <n v="4"/>
    <n v="3466"/>
    <x v="13"/>
    <s v="LAWRENCE LU"/>
    <m/>
    <n v="3228.93"/>
    <n v="0"/>
    <n v="23707.000000000015"/>
    <s v="LMZSDP"/>
    <x v="2"/>
    <n v="25"/>
    <n v="-100"/>
    <n v="346600"/>
    <d v="2018-03-09T00:00:00"/>
    <x v="13"/>
    <n v="0"/>
    <n v="5"/>
    <n v="0.1"/>
    <n v="34660"/>
    <n v="23707.000000000015"/>
    <n v="23707.000000000015"/>
    <n v="62672.876712328769"/>
    <m/>
    <m/>
    <m/>
    <x v="0"/>
    <x v="0"/>
    <n v="-100"/>
  </r>
  <r>
    <x v="0"/>
    <x v="317"/>
    <d v="2018-02-14T00:00:00"/>
    <s v="FCSTONE"/>
    <s v="S"/>
    <x v="17"/>
    <n v="3"/>
    <n v="3466.5"/>
    <x v="13"/>
    <s v="LAWRENCE LU"/>
    <m/>
    <n v="3228.93"/>
    <n v="0"/>
    <n v="17817.750000000011"/>
    <s v="LMZSDP"/>
    <x v="2"/>
    <n v="25"/>
    <n v="-75"/>
    <n v="259987.5"/>
    <d v="2018-03-09T00:00:00"/>
    <x v="13"/>
    <n v="0"/>
    <n v="5"/>
    <n v="0.1"/>
    <n v="25998.75"/>
    <n v="17817.750000000011"/>
    <n v="17817.750000000011"/>
    <n v="47011.438356164384"/>
    <m/>
    <m/>
    <m/>
    <x v="0"/>
    <x v="0"/>
    <n v="-75"/>
  </r>
  <r>
    <x v="0"/>
    <x v="317"/>
    <d v="2018-02-14T00:00:00"/>
    <s v="FCSTONE"/>
    <s v="S"/>
    <x v="17"/>
    <n v="6"/>
    <n v="3467"/>
    <x v="13"/>
    <s v="LAWRENCE LU"/>
    <m/>
    <n v="3228.93"/>
    <n v="0"/>
    <n v="35710.500000000022"/>
    <s v="LMZSDP"/>
    <x v="2"/>
    <n v="25"/>
    <n v="-150"/>
    <n v="520050"/>
    <d v="2018-03-09T00:00:00"/>
    <x v="13"/>
    <n v="0"/>
    <n v="5"/>
    <n v="0.1"/>
    <n v="52005"/>
    <n v="35710.500000000022"/>
    <n v="35710.500000000022"/>
    <n v="94036.438356164392"/>
    <m/>
    <m/>
    <m/>
    <x v="0"/>
    <x v="0"/>
    <n v="-150"/>
  </r>
  <r>
    <x v="0"/>
    <x v="317"/>
    <d v="2018-02-14T00:00:00"/>
    <s v="FCSTONE"/>
    <s v="S"/>
    <x v="17"/>
    <n v="3"/>
    <n v="3467.5"/>
    <x v="13"/>
    <s v="LAWRENCE LU"/>
    <m/>
    <n v="3228.93"/>
    <n v="0"/>
    <n v="17892.750000000011"/>
    <s v="LMZSDP"/>
    <x v="2"/>
    <n v="25"/>
    <n v="-75"/>
    <n v="260062.5"/>
    <d v="2018-03-09T00:00:00"/>
    <x v="13"/>
    <n v="0"/>
    <n v="5"/>
    <n v="0.1"/>
    <n v="26006.25"/>
    <n v="17892.750000000011"/>
    <n v="17892.750000000011"/>
    <n v="47025"/>
    <m/>
    <m/>
    <m/>
    <x v="0"/>
    <x v="0"/>
    <n v="-75"/>
  </r>
  <r>
    <x v="0"/>
    <x v="317"/>
    <d v="2018-02-14T00:00:00"/>
    <s v="FCSTONE"/>
    <s v="S"/>
    <x v="17"/>
    <n v="2"/>
    <n v="3468.5"/>
    <x v="13"/>
    <s v="LAWRENCE LU"/>
    <m/>
    <n v="3228.93"/>
    <n v="0"/>
    <n v="11978.500000000007"/>
    <s v="LMZSDP"/>
    <x v="2"/>
    <n v="25"/>
    <n v="-50"/>
    <n v="173425"/>
    <d v="2018-03-09T00:00:00"/>
    <x v="13"/>
    <n v="0"/>
    <n v="5"/>
    <n v="0.1"/>
    <n v="17342.5"/>
    <n v="11978.500000000007"/>
    <n v="11978.500000000007"/>
    <n v="31359.04109589041"/>
    <m/>
    <m/>
    <m/>
    <x v="0"/>
    <x v="0"/>
    <n v="-50"/>
  </r>
  <r>
    <x v="0"/>
    <x v="317"/>
    <d v="2018-02-14T00:00:00"/>
    <s v="FCSTONE"/>
    <s v="S"/>
    <x v="17"/>
    <n v="15"/>
    <n v="3469"/>
    <x v="13"/>
    <s v="LAWRENCE LU"/>
    <m/>
    <n v="3228.93"/>
    <n v="0"/>
    <n v="90026.250000000058"/>
    <s v="LMZSDP"/>
    <x v="2"/>
    <n v="25"/>
    <n v="-375"/>
    <n v="1300875"/>
    <d v="2018-03-09T00:00:00"/>
    <x v="13"/>
    <n v="0"/>
    <n v="5"/>
    <n v="0.1"/>
    <n v="130087.5"/>
    <n v="90026.250000000058"/>
    <n v="90026.250000000058"/>
    <n v="235226.71232876714"/>
    <m/>
    <m/>
    <m/>
    <x v="0"/>
    <x v="0"/>
    <n v="-375"/>
  </r>
  <r>
    <x v="0"/>
    <x v="317"/>
    <d v="2018-02-14T00:00:00"/>
    <s v="FCSTONE"/>
    <s v="S"/>
    <x v="17"/>
    <n v="6"/>
    <n v="3470"/>
    <x v="13"/>
    <s v="LAWRENCE LU"/>
    <m/>
    <n v="3228.93"/>
    <n v="0"/>
    <n v="36160.500000000022"/>
    <s v="LMZSDP"/>
    <x v="2"/>
    <n v="25"/>
    <n v="-150"/>
    <n v="520500"/>
    <d v="2018-03-09T00:00:00"/>
    <x v="13"/>
    <n v="0"/>
    <n v="5"/>
    <n v="0.1"/>
    <n v="52050"/>
    <n v="36160.500000000022"/>
    <n v="36160.500000000022"/>
    <n v="94117.808219178085"/>
    <m/>
    <m/>
    <m/>
    <x v="0"/>
    <x v="0"/>
    <n v="-150"/>
  </r>
  <r>
    <x v="0"/>
    <x v="317"/>
    <d v="2018-02-14T00:00:00"/>
    <s v="FCSTONE"/>
    <s v="S"/>
    <x v="17"/>
    <n v="4"/>
    <n v="3472.5"/>
    <x v="13"/>
    <s v="LAWRENCE LU"/>
    <m/>
    <n v="3228.93"/>
    <n v="0"/>
    <n v="24357.000000000015"/>
    <s v="LMZSDP"/>
    <x v="2"/>
    <n v="25"/>
    <n v="-100"/>
    <n v="347250"/>
    <d v="2018-03-09T00:00:00"/>
    <x v="13"/>
    <n v="0"/>
    <n v="5"/>
    <n v="0.1"/>
    <n v="34725"/>
    <n v="24357.000000000015"/>
    <n v="24357.000000000015"/>
    <n v="62790.410958904111"/>
    <m/>
    <m/>
    <m/>
    <x v="0"/>
    <x v="0"/>
    <n v="-100"/>
  </r>
  <r>
    <x v="0"/>
    <x v="318"/>
    <d v="2018-02-14T00:00:00"/>
    <s v="FCSTONE"/>
    <s v="B"/>
    <x v="17"/>
    <n v="51"/>
    <n v="3464"/>
    <x v="13"/>
    <s v="LAWRENCE LU"/>
    <m/>
    <n v="3228.93"/>
    <n v="-2067.64"/>
    <n v="-299714.25000000023"/>
    <s v="LMZSDP"/>
    <x v="2"/>
    <n v="25"/>
    <n v="1275"/>
    <n v="4416600"/>
    <d v="2018-03-09T00:00:00"/>
    <x v="13"/>
    <n v="0"/>
    <n v="5"/>
    <n v="0.1"/>
    <n v="441660"/>
    <n v="-299714.25000000023"/>
    <n v="0"/>
    <n v="798618.08219178091"/>
    <m/>
    <m/>
    <m/>
    <x v="0"/>
    <x v="0"/>
    <n v="1275"/>
  </r>
  <r>
    <x v="0"/>
    <x v="319"/>
    <d v="2017-10-12T00:00:00"/>
    <s v="FCSTONE"/>
    <s v="S"/>
    <x v="82"/>
    <n v="7"/>
    <n v="11380"/>
    <x v="14"/>
    <s v="LAWRENCE LU"/>
    <m/>
    <n v="13257"/>
    <n v="-18.899999999999999"/>
    <n v="-78834"/>
    <s v="LMNIDP"/>
    <x v="0"/>
    <n v="6"/>
    <n v="-42"/>
    <n v="477960"/>
    <d v="2018-03-09T00:00:00"/>
    <x v="14"/>
    <n v="0"/>
    <n v="5"/>
    <n v="0.1"/>
    <n v="47796"/>
    <n v="-78834"/>
    <n v="0"/>
    <n v="89044.602739726033"/>
    <m/>
    <m/>
    <m/>
    <x v="0"/>
    <x v="0"/>
    <n v="-42"/>
  </r>
  <r>
    <x v="0"/>
    <x v="320"/>
    <d v="2017-11-06T00:00:00"/>
    <s v="FCSTONE"/>
    <s v="S"/>
    <x v="82"/>
    <n v="4"/>
    <n v="12974"/>
    <x v="14"/>
    <s v="LAWRENCE LU"/>
    <m/>
    <n v="13257"/>
    <n v="-10.8"/>
    <n v="-6792"/>
    <s v="LMNIDP"/>
    <x v="0"/>
    <n v="6"/>
    <n v="-24"/>
    <n v="311376"/>
    <d v="2018-03-09T00:00:00"/>
    <x v="14"/>
    <n v="0"/>
    <n v="5"/>
    <n v="0.1"/>
    <n v="31137.600000000002"/>
    <n v="-6792"/>
    <n v="0"/>
    <n v="58009.775342465757"/>
    <m/>
    <m/>
    <m/>
    <x v="0"/>
    <x v="0"/>
    <n v="-24"/>
  </r>
  <r>
    <x v="0"/>
    <x v="321"/>
    <d v="2018-03-08T00:00:00"/>
    <s v="FCSTONE"/>
    <s v="B"/>
    <x v="82"/>
    <n v="6"/>
    <n v="13257.15"/>
    <x v="14"/>
    <s v="LAWRENCE LU"/>
    <m/>
    <n v="13257"/>
    <n v="-82.48"/>
    <n v="-5.3999999999869033"/>
    <s v="LMNIDP"/>
    <x v="0"/>
    <n v="6"/>
    <n v="36"/>
    <n v="477257.39999999997"/>
    <d v="2018-03-09T00:00:00"/>
    <x v="14"/>
    <n v="0"/>
    <n v="5"/>
    <n v="0.1"/>
    <n v="47725.74"/>
    <n v="-5.3999999999869033"/>
    <n v="0"/>
    <n v="88913.707397260267"/>
    <m/>
    <m/>
    <m/>
    <x v="0"/>
    <x v="0"/>
    <n v="36"/>
  </r>
  <r>
    <x v="0"/>
    <x v="322"/>
    <d v="2018-02-27T00:00:00"/>
    <s v="FCSTONE"/>
    <s v="S"/>
    <x v="60"/>
    <n v="40"/>
    <n v="7066.5"/>
    <x v="20"/>
    <s v="LAWRENCE LU"/>
    <m/>
    <n v="6828.92"/>
    <n v="-1089.4000000000001"/>
    <n v="237579.99999999994"/>
    <s v="LMCADP"/>
    <x v="1"/>
    <n v="25"/>
    <n v="-1000"/>
    <n v="7066500"/>
    <d v="2018-03-09T00:00:00"/>
    <x v="20"/>
    <n v="0"/>
    <n v="5"/>
    <n v="0.1"/>
    <n v="706650"/>
    <n v="237579.99999999994"/>
    <n v="237579.99999999994"/>
    <n v="1568182.1917808219"/>
    <m/>
    <m/>
    <m/>
    <x v="0"/>
    <x v="0"/>
    <n v="-1000"/>
  </r>
  <r>
    <x v="0"/>
    <x v="323"/>
    <d v="2018-03-01T00:00:00"/>
    <s v="FCSTONE"/>
    <s v="B"/>
    <x v="19"/>
    <n v="18"/>
    <n v="6889.5"/>
    <x v="15"/>
    <s v="LAWRENCE LU"/>
    <m/>
    <n v="6830.67"/>
    <n v="-479.17"/>
    <n v="-26473.499999999967"/>
    <s v="LMCADP"/>
    <x v="1"/>
    <n v="25"/>
    <n v="450"/>
    <n v="3100275"/>
    <d v="2018-03-09T00:00:00"/>
    <x v="15"/>
    <n v="0"/>
    <n v="5"/>
    <n v="0.1"/>
    <n v="310027.5"/>
    <n v="-26473.499999999967"/>
    <n v="0"/>
    <n v="713487.94520547939"/>
    <m/>
    <m/>
    <m/>
    <x v="0"/>
    <x v="0"/>
    <n v="450"/>
  </r>
  <r>
    <x v="0"/>
    <x v="324"/>
    <d v="2018-03-08T00:00:00"/>
    <s v="FCSTONE"/>
    <s v="B"/>
    <x v="19"/>
    <n v="4"/>
    <n v="6856.63"/>
    <x v="15"/>
    <s v="LAWRENCE LU"/>
    <m/>
    <n v="6830.67"/>
    <n v="-10.8"/>
    <n v="-2596.0000000000036"/>
    <s v="LMCADP"/>
    <x v="1"/>
    <n v="25"/>
    <n v="100"/>
    <n v="685663"/>
    <d v="2018-03-09T00:00:00"/>
    <x v="15"/>
    <n v="0"/>
    <n v="5"/>
    <n v="0.1"/>
    <n v="68566.3"/>
    <n v="-2596.0000000000036"/>
    <n v="0"/>
    <n v="157796.41643835616"/>
    <m/>
    <m/>
    <m/>
    <x v="0"/>
    <x v="0"/>
    <n v="100"/>
  </r>
  <r>
    <x v="0"/>
    <x v="325"/>
    <d v="2018-03-05T00:00:00"/>
    <s v="FCSTONE"/>
    <s v="S"/>
    <x v="83"/>
    <n v="4"/>
    <n v="3296"/>
    <x v="39"/>
    <s v="LAWRENCE LU"/>
    <m/>
    <n v="3229.74"/>
    <n v="-21.6"/>
    <n v="6626.0000000000218"/>
    <s v="LMZSDP"/>
    <x v="2"/>
    <n v="25"/>
    <n v="-100"/>
    <n v="329600"/>
    <d v="2018-03-09T00:00:00"/>
    <x v="39"/>
    <n v="0"/>
    <n v="5"/>
    <n v="0.1"/>
    <n v="32960"/>
    <n v="6626.0000000000218"/>
    <n v="6626.0000000000218"/>
    <n v="79465.205479452052"/>
    <m/>
    <m/>
    <m/>
    <x v="0"/>
    <x v="0"/>
    <n v="-100"/>
  </r>
  <r>
    <x v="0"/>
    <x v="326"/>
    <d v="2018-03-05T00:00:00"/>
    <s v="FCSTONE"/>
    <s v="B"/>
    <x v="83"/>
    <n v="4"/>
    <n v="3365"/>
    <x v="39"/>
    <s v="LAWRENCE LU"/>
    <m/>
    <n v="3229.74"/>
    <n v="-46.74"/>
    <n v="-13526.000000000022"/>
    <s v="LMZSDP"/>
    <x v="2"/>
    <n v="25"/>
    <n v="100"/>
    <n v="336500"/>
    <d v="2018-03-09T00:00:00"/>
    <x v="39"/>
    <n v="0"/>
    <n v="5"/>
    <n v="0.1"/>
    <n v="33650"/>
    <n v="-13526.000000000022"/>
    <n v="0"/>
    <n v="81128.767123287675"/>
    <m/>
    <m/>
    <m/>
    <x v="0"/>
    <x v="0"/>
    <n v="100"/>
  </r>
  <r>
    <x v="0"/>
    <x v="327"/>
    <d v="2018-03-08T00:00:00"/>
    <s v="FCSTONE"/>
    <s v="B"/>
    <x v="84"/>
    <n v="1"/>
    <n v="6858.5"/>
    <x v="41"/>
    <s v="LAWRENCE LU"/>
    <m/>
    <n v="6833"/>
    <n v="0"/>
    <n v="-637.5"/>
    <s v="LMCADP"/>
    <x v="1"/>
    <n v="25"/>
    <n v="25"/>
    <n v="171462.5"/>
    <d v="2018-03-09T00:00:00"/>
    <x v="41"/>
    <n v="0"/>
    <n v="5"/>
    <n v="0.1"/>
    <n v="17146.25"/>
    <n v="-637.5"/>
    <n v="0"/>
    <n v="42748.184931506847"/>
    <m/>
    <m/>
    <m/>
    <x v="0"/>
    <x v="0"/>
    <n v="25"/>
  </r>
  <r>
    <x v="0"/>
    <x v="327"/>
    <d v="2018-03-08T00:00:00"/>
    <s v="FCSTONE"/>
    <s v="B"/>
    <x v="84"/>
    <n v="1"/>
    <n v="6859"/>
    <x v="41"/>
    <s v="LAWRENCE LU"/>
    <m/>
    <n v="6833"/>
    <n v="0"/>
    <n v="-650"/>
    <s v="LMCADP"/>
    <x v="1"/>
    <n v="25"/>
    <n v="25"/>
    <n v="171475"/>
    <d v="2018-03-09T00:00:00"/>
    <x v="41"/>
    <n v="0"/>
    <n v="5"/>
    <n v="0.1"/>
    <n v="17147.5"/>
    <n v="-650"/>
    <n v="0"/>
    <n v="42751.301369863017"/>
    <m/>
    <m/>
    <m/>
    <x v="0"/>
    <x v="0"/>
    <n v="25"/>
  </r>
  <r>
    <x v="0"/>
    <x v="327"/>
    <d v="2018-03-08T00:00:00"/>
    <s v="FCSTONE"/>
    <s v="B"/>
    <x v="84"/>
    <n v="1"/>
    <n v="6859.5"/>
    <x v="41"/>
    <s v="LAWRENCE LU"/>
    <m/>
    <n v="6833"/>
    <n v="0"/>
    <n v="-662.5"/>
    <s v="LMCADP"/>
    <x v="1"/>
    <n v="25"/>
    <n v="25"/>
    <n v="171487.5"/>
    <d v="2018-03-09T00:00:00"/>
    <x v="41"/>
    <n v="0"/>
    <n v="5"/>
    <n v="0.1"/>
    <n v="17148.75"/>
    <n v="-662.5"/>
    <n v="0"/>
    <n v="42754.417808219179"/>
    <m/>
    <m/>
    <m/>
    <x v="0"/>
    <x v="0"/>
    <n v="25"/>
  </r>
  <r>
    <x v="0"/>
    <x v="327"/>
    <d v="2018-03-08T00:00:00"/>
    <s v="FCSTONE"/>
    <s v="B"/>
    <x v="84"/>
    <n v="1"/>
    <n v="6859.5"/>
    <x v="41"/>
    <s v="LAWRENCE LU"/>
    <m/>
    <n v="6833"/>
    <n v="0"/>
    <n v="-662.5"/>
    <s v="LMCADP"/>
    <x v="1"/>
    <n v="25"/>
    <n v="25"/>
    <n v="171487.5"/>
    <d v="2018-03-09T00:00:00"/>
    <x v="41"/>
    <n v="0"/>
    <n v="5"/>
    <n v="0.1"/>
    <n v="17148.75"/>
    <n v="-662.5"/>
    <n v="0"/>
    <n v="42754.417808219179"/>
    <m/>
    <m/>
    <m/>
    <x v="0"/>
    <x v="0"/>
    <n v="25"/>
  </r>
  <r>
    <x v="0"/>
    <x v="328"/>
    <d v="2018-03-08T00:00:00"/>
    <s v="FCSTONE"/>
    <s v="S"/>
    <x v="84"/>
    <n v="4"/>
    <n v="6859.13"/>
    <x v="41"/>
    <s v="LAWRENCE LU"/>
    <m/>
    <n v="6833"/>
    <n v="-116.86000000000001"/>
    <n v="2613.0000000000109"/>
    <s v="LMCADP"/>
    <x v="1"/>
    <n v="25"/>
    <n v="-100"/>
    <n v="685913"/>
    <d v="2018-03-09T00:00:00"/>
    <x v="41"/>
    <n v="0"/>
    <n v="5"/>
    <n v="0.1"/>
    <n v="68591.3"/>
    <n v="2613.0000000000109"/>
    <n v="2613.0000000000109"/>
    <n v="171008.44657534247"/>
    <m/>
    <m/>
    <m/>
    <x v="0"/>
    <x v="0"/>
    <n v="-100"/>
  </r>
  <r>
    <x v="0"/>
    <x v="329"/>
    <d v="2017-11-06T00:00:00"/>
    <s v="FCSTONE"/>
    <s v="S"/>
    <x v="68"/>
    <n v="5"/>
    <n v="12999"/>
    <x v="23"/>
    <s v="LAWRENCE LU"/>
    <m/>
    <n v="13275.5"/>
    <n v="-13.5"/>
    <n v="-8295"/>
    <s v="LMNIDP"/>
    <x v="0"/>
    <n v="6"/>
    <n v="-30"/>
    <n v="389970"/>
    <d v="2018-03-09T00:00:00"/>
    <x v="23"/>
    <n v="0"/>
    <n v="5"/>
    <n v="0.1"/>
    <n v="38997"/>
    <n v="-8295"/>
    <n v="0"/>
    <n v="110046.3287671233"/>
    <m/>
    <m/>
    <m/>
    <x v="0"/>
    <x v="0"/>
    <n v="-30"/>
  </r>
  <r>
    <x v="0"/>
    <x v="330"/>
    <d v="2018-01-05T00:00:00"/>
    <s v="FCSTONE"/>
    <s v="S"/>
    <x v="70"/>
    <n v="8"/>
    <n v="12642.5"/>
    <x v="43"/>
    <s v="LAWRENCE LU"/>
    <m/>
    <n v="13309.5"/>
    <n v="-21.6"/>
    <n v="-32016"/>
    <s v="LMNIDP"/>
    <x v="0"/>
    <n v="6"/>
    <n v="-48"/>
    <n v="606840"/>
    <d v="2018-03-09T00:00:00"/>
    <x v="43"/>
    <n v="0"/>
    <n v="5"/>
    <n v="0.1"/>
    <n v="60684"/>
    <n v="-32016"/>
    <n v="0"/>
    <n v="264349.47945205477"/>
    <m/>
    <m/>
    <m/>
    <x v="0"/>
    <x v="0"/>
    <n v="-48"/>
  </r>
  <r>
    <x v="0"/>
    <x v="331"/>
    <d v="2018-02-12T00:00:00"/>
    <s v="FCSTONE"/>
    <s v="S"/>
    <x v="85"/>
    <n v="13"/>
    <n v="13119"/>
    <x v="16"/>
    <s v="LAWRENCE LU"/>
    <m/>
    <n v="13330.5"/>
    <n v="-35.1"/>
    <n v="-16497"/>
    <s v="LMNIDP"/>
    <x v="0"/>
    <n v="6"/>
    <n v="-78"/>
    <n v="1023282"/>
    <d v="2018-03-09T00:00:00"/>
    <x v="16"/>
    <n v="0"/>
    <n v="5"/>
    <n v="0.1"/>
    <n v="102328.20000000001"/>
    <n v="-16497"/>
    <n v="0"/>
    <n v="543881.39178082196"/>
    <m/>
    <m/>
    <m/>
    <x v="0"/>
    <x v="0"/>
    <n v="-78"/>
  </r>
  <r>
    <x v="0"/>
    <x v="332"/>
    <d v="2018-02-27T00:00:00"/>
    <s v="FCSTONE"/>
    <s v="B"/>
    <x v="85"/>
    <n v="13"/>
    <n v="13913.65"/>
    <x v="16"/>
    <s v="LAWRENCE LU"/>
    <m/>
    <n v="13330.5"/>
    <n v="-185.82"/>
    <n v="-45485.699999999968"/>
    <s v="LMNIDP"/>
    <x v="0"/>
    <n v="6"/>
    <n v="78"/>
    <n v="1085264.7"/>
    <d v="2018-03-09T00:00:00"/>
    <x v="16"/>
    <n v="0"/>
    <n v="5"/>
    <n v="0.1"/>
    <n v="108526.47"/>
    <n v="-45485.699999999968"/>
    <n v="0"/>
    <n v="576825.62136986305"/>
    <m/>
    <m/>
    <m/>
    <x v="0"/>
    <x v="0"/>
    <n v="78"/>
  </r>
  <r>
    <x v="0"/>
    <x v="333"/>
    <d v="2018-02-13T00:00:00"/>
    <s v="FCSTONE"/>
    <s v="S"/>
    <x v="20"/>
    <n v="50"/>
    <n v="3416.6"/>
    <x v="16"/>
    <s v="LAWRENCE LU"/>
    <m/>
    <n v="3221"/>
    <n v="-728.12"/>
    <n v="244499.99999999991"/>
    <s v="LMZSDP"/>
    <x v="2"/>
    <n v="25"/>
    <n v="-1250"/>
    <n v="4270750"/>
    <d v="2018-03-09T00:00:00"/>
    <x v="16"/>
    <n v="0"/>
    <n v="5"/>
    <n v="0.1"/>
    <n v="427075"/>
    <n v="244499.99999999991"/>
    <n v="244499.99999999991"/>
    <n v="2269932.8767123288"/>
    <m/>
    <m/>
    <m/>
    <x v="0"/>
    <x v="0"/>
    <n v="-1250"/>
  </r>
  <r>
    <x v="0"/>
    <x v="334"/>
    <d v="2018-02-14T00:00:00"/>
    <s v="FCSTONE"/>
    <s v="S"/>
    <x v="20"/>
    <n v="51"/>
    <n v="3440"/>
    <x v="16"/>
    <s v="LAWRENCE LU"/>
    <m/>
    <n v="3221"/>
    <n v="-746.83"/>
    <n v="279225"/>
    <s v="LMZSDP"/>
    <x v="2"/>
    <n v="25"/>
    <n v="-1275"/>
    <n v="4386000"/>
    <d v="2018-03-09T00:00:00"/>
    <x v="16"/>
    <n v="0"/>
    <n v="5"/>
    <n v="0.1"/>
    <n v="438600"/>
    <n v="279225"/>
    <n v="279225"/>
    <n v="2331189.0410958906"/>
    <m/>
    <m/>
    <m/>
    <x v="0"/>
    <x v="0"/>
    <n v="-1275"/>
  </r>
  <r>
    <x v="0"/>
    <x v="335"/>
    <d v="2018-03-05T00:00:00"/>
    <s v="FCSTONE"/>
    <s v="B"/>
    <x v="20"/>
    <n v="4"/>
    <n v="3284.9"/>
    <x v="16"/>
    <s v="LAWRENCE LU"/>
    <m/>
    <n v="3221"/>
    <n v="-10.8"/>
    <n v="-6390.0000000000091"/>
    <s v="LMZSDP"/>
    <x v="2"/>
    <n v="25"/>
    <n v="100"/>
    <n v="328490"/>
    <d v="2018-03-09T00:00:00"/>
    <x v="16"/>
    <n v="0"/>
    <n v="5"/>
    <n v="0.1"/>
    <n v="32849"/>
    <n v="-6390.0000000000091"/>
    <n v="0"/>
    <n v="174594.68493150687"/>
    <m/>
    <m/>
    <m/>
    <x v="0"/>
    <x v="0"/>
    <n v="100"/>
  </r>
  <r>
    <x v="1"/>
    <x v="336"/>
    <d v="2018-01-05T00:00:00"/>
    <s v="FCSTONE"/>
    <s v="S"/>
    <x v="86"/>
    <n v="5"/>
    <n v="71.45"/>
    <x v="24"/>
    <s v="LAWRENCE LU"/>
    <m/>
    <n v="68.790000000000006"/>
    <m/>
    <n v="1329.9999999999982"/>
    <s v="SCOM8"/>
    <x v="14"/>
    <n v="100"/>
    <n v="-500"/>
    <n v="35725"/>
    <d v="2018-03-09T00:00:00"/>
    <x v="24"/>
    <n v="0"/>
    <n v="5"/>
    <n v="0.1"/>
    <n v="3572.5"/>
    <n v="1329.9999999999982"/>
    <n v="1329.9999999999982"/>
    <n v="10962.191780821919"/>
    <m/>
    <m/>
    <m/>
    <x v="0"/>
    <x v="0"/>
    <n v="-500"/>
  </r>
  <r>
    <x v="1"/>
    <x v="337"/>
    <d v="2018-01-05T00:00:00"/>
    <s v="FCSTONE"/>
    <s v="S"/>
    <x v="86"/>
    <n v="5"/>
    <n v="71.3"/>
    <x v="24"/>
    <s v="LAWRENCE LU"/>
    <m/>
    <n v="68.790000000000006"/>
    <n v="-50"/>
    <n v="1254.9999999999955"/>
    <s v="SCOM8"/>
    <x v="14"/>
    <n v="100"/>
    <n v="-500"/>
    <n v="35650"/>
    <d v="2018-03-09T00:00:00"/>
    <x v="24"/>
    <n v="0"/>
    <n v="5"/>
    <n v="0.1"/>
    <n v="3565"/>
    <n v="1254.9999999999955"/>
    <n v="1254.9999999999955"/>
    <n v="10939.178082191782"/>
    <m/>
    <m/>
    <m/>
    <x v="0"/>
    <x v="0"/>
    <n v="-500"/>
  </r>
  <r>
    <x v="1"/>
    <x v="338"/>
    <d v="2018-01-10T00:00:00"/>
    <s v="FCSTONE"/>
    <s v="S"/>
    <x v="86"/>
    <n v="20"/>
    <n v="74.349999999999994"/>
    <x v="24"/>
    <s v="LAWRENCE LU"/>
    <m/>
    <n v="68.790000000000006"/>
    <n v="-250"/>
    <n v="11119.999999999976"/>
    <s v="SCOM8"/>
    <x v="14"/>
    <n v="100"/>
    <n v="-2000"/>
    <n v="148700"/>
    <d v="2018-03-09T00:00:00"/>
    <x v="24"/>
    <n v="0"/>
    <n v="5"/>
    <n v="0.1"/>
    <n v="14870"/>
    <n v="11119.999999999976"/>
    <n v="11119.999999999976"/>
    <n v="45628.493150684932"/>
    <m/>
    <m/>
    <m/>
    <x v="0"/>
    <x v="0"/>
    <n v="-2000"/>
  </r>
  <r>
    <x v="1"/>
    <x v="338"/>
    <d v="2018-01-10T00:00:00"/>
    <s v="FCSTONE"/>
    <s v="S"/>
    <x v="86"/>
    <n v="15"/>
    <n v="72"/>
    <x v="24"/>
    <s v="LAWRENCE LU"/>
    <m/>
    <n v="68.790000000000006"/>
    <n v="-450"/>
    <n v="4814.9999999999909"/>
    <s v="SCOM8"/>
    <x v="14"/>
    <n v="100"/>
    <n v="-1500"/>
    <n v="108000"/>
    <d v="2018-03-09T00:00:00"/>
    <x v="24"/>
    <n v="0"/>
    <n v="5"/>
    <n v="0.1"/>
    <n v="10800"/>
    <n v="4814.9999999999909"/>
    <n v="4814.9999999999909"/>
    <n v="33139.726027397264"/>
    <m/>
    <m/>
    <m/>
    <x v="0"/>
    <x v="0"/>
    <n v="-1500"/>
  </r>
  <r>
    <x v="1"/>
    <x v="339"/>
    <d v="2018-02-13T00:00:00"/>
    <s v="FCSTONE"/>
    <s v="S"/>
    <x v="86"/>
    <n v="10"/>
    <n v="72.8"/>
    <x v="24"/>
    <s v="LAWRENCE LU"/>
    <m/>
    <n v="68.790000000000006"/>
    <m/>
    <n v="4009.9999999999909"/>
    <s v="SCOM8"/>
    <x v="14"/>
    <n v="100"/>
    <n v="-1000"/>
    <n v="72800"/>
    <d v="2018-03-09T00:00:00"/>
    <x v="24"/>
    <n v="0"/>
    <n v="5"/>
    <n v="0.1"/>
    <n v="7280"/>
    <n v="4009.9999999999909"/>
    <n v="4009.9999999999909"/>
    <n v="22338.630136986303"/>
    <m/>
    <m/>
    <m/>
    <x v="0"/>
    <x v="0"/>
    <n v="-1000"/>
  </r>
  <r>
    <x v="1"/>
    <x v="340"/>
    <d v="2018-02-13T00:00:00"/>
    <s v="FCSTONE"/>
    <s v="S"/>
    <x v="86"/>
    <n v="10"/>
    <n v="73.2"/>
    <x v="24"/>
    <s v="LAWRENCE LU"/>
    <m/>
    <n v="68.790000000000006"/>
    <n v="-100"/>
    <n v="4409.9999999999964"/>
    <s v="SCOM8"/>
    <x v="14"/>
    <n v="100"/>
    <n v="-1000"/>
    <n v="73200"/>
    <d v="2018-03-09T00:00:00"/>
    <x v="24"/>
    <n v="0"/>
    <n v="5"/>
    <n v="0.1"/>
    <n v="7320"/>
    <n v="4409.9999999999964"/>
    <n v="4409.9999999999964"/>
    <n v="22461.369863013701"/>
    <m/>
    <m/>
    <m/>
    <x v="0"/>
    <x v="0"/>
    <n v="-1000"/>
  </r>
  <r>
    <x v="1"/>
    <x v="341"/>
    <d v="2017-10-26T00:00:00"/>
    <s v="FCSTONE"/>
    <s v="B"/>
    <x v="87"/>
    <n v="3"/>
    <n v="60.5"/>
    <x v="31"/>
    <s v="LAWRENCE LU"/>
    <m/>
    <n v="72.709999999999994"/>
    <m/>
    <n v="3662.9999999999982"/>
    <s v="SCOH8"/>
    <x v="14"/>
    <n v="100"/>
    <n v="300"/>
    <n v="18150"/>
    <d v="2018-03-09T00:00:00"/>
    <x v="31"/>
    <n v="0"/>
    <n v="5"/>
    <n v="0.1"/>
    <n v="1815"/>
    <n v="3662.9999999999982"/>
    <n v="3662.9999999999982"/>
    <n v="994.52054794520541"/>
    <m/>
    <m/>
    <m/>
    <x v="0"/>
    <x v="0"/>
    <n v="300"/>
  </r>
  <r>
    <x v="1"/>
    <x v="341"/>
    <d v="2017-10-26T00:00:00"/>
    <s v="FCSTONE"/>
    <s v="B"/>
    <x v="87"/>
    <n v="10"/>
    <n v="60.5"/>
    <x v="31"/>
    <s v="LAWRENCE LU"/>
    <m/>
    <n v="72.709999999999994"/>
    <m/>
    <n v="12209.999999999995"/>
    <s v="SCOH8"/>
    <x v="14"/>
    <n v="100"/>
    <n v="1000"/>
    <n v="60500"/>
    <d v="2018-03-09T00:00:00"/>
    <x v="31"/>
    <n v="0"/>
    <n v="5"/>
    <n v="0.1"/>
    <n v="6050"/>
    <n v="12209.999999999995"/>
    <n v="12209.999999999995"/>
    <n v="3315.0684931506848"/>
    <m/>
    <m/>
    <m/>
    <x v="0"/>
    <x v="0"/>
    <n v="1000"/>
  </r>
  <r>
    <x v="1"/>
    <x v="341"/>
    <d v="2017-10-26T00:00:00"/>
    <s v="FCSTONE"/>
    <s v="B"/>
    <x v="87"/>
    <n v="7"/>
    <n v="60.5"/>
    <x v="31"/>
    <s v="LAWRENCE LU"/>
    <m/>
    <n v="72.709999999999994"/>
    <n v="-100"/>
    <n v="8546.9999999999964"/>
    <s v="SCOH8"/>
    <x v="14"/>
    <n v="100"/>
    <n v="700"/>
    <n v="42350"/>
    <d v="2018-03-09T00:00:00"/>
    <x v="31"/>
    <n v="0"/>
    <n v="5"/>
    <n v="0.1"/>
    <n v="4235"/>
    <n v="8546.9999999999964"/>
    <n v="8546.9999999999964"/>
    <n v="2320.5479452054792"/>
    <m/>
    <m/>
    <m/>
    <x v="0"/>
    <x v="0"/>
    <n v="700"/>
  </r>
  <r>
    <x v="1"/>
    <x v="342"/>
    <d v="2018-01-02T00:00:00"/>
    <s v="FCSTONE"/>
    <s v="S"/>
    <x v="87"/>
    <n v="10"/>
    <n v="72"/>
    <x v="31"/>
    <s v="LAWRENCE LU"/>
    <m/>
    <n v="72.709999999999994"/>
    <m/>
    <n v="-709.99999999999375"/>
    <s v="SCOH8"/>
    <x v="14"/>
    <n v="100"/>
    <n v="-1000"/>
    <n v="72000"/>
    <d v="2018-03-09T00:00:00"/>
    <x v="31"/>
    <n v="0"/>
    <n v="5"/>
    <n v="0.1"/>
    <n v="7200"/>
    <n v="-709.99999999999375"/>
    <n v="0"/>
    <n v="3945.2054794520545"/>
    <m/>
    <m/>
    <m/>
    <x v="0"/>
    <x v="0"/>
    <n v="-1000"/>
  </r>
  <r>
    <x v="1"/>
    <x v="343"/>
    <d v="2018-02-26T00:00:00"/>
    <s v="FCSTONE"/>
    <s v="B"/>
    <x v="87"/>
    <n v="20"/>
    <n v="78.900000000000006"/>
    <x v="31"/>
    <s v="LAWRENCE LU"/>
    <m/>
    <n v="72.709999999999994"/>
    <m/>
    <n v="-12380.000000000024"/>
    <s v="SCOH8"/>
    <x v="14"/>
    <n v="100"/>
    <n v="2000"/>
    <n v="157800"/>
    <d v="2018-03-09T00:00:00"/>
    <x v="31"/>
    <n v="0"/>
    <n v="5"/>
    <n v="0.1"/>
    <n v="15780"/>
    <n v="-12380.000000000024"/>
    <n v="0"/>
    <n v="8646.5753424657523"/>
    <m/>
    <m/>
    <m/>
    <x v="0"/>
    <x v="0"/>
    <n v="2000"/>
  </r>
  <r>
    <x v="1"/>
    <x v="344"/>
    <d v="2018-02-26T00:00:00"/>
    <s v="FCSTONE"/>
    <s v="B"/>
    <x v="87"/>
    <n v="20"/>
    <n v="78.44"/>
    <x v="31"/>
    <s v="LAWRENCE LU"/>
    <m/>
    <n v="72.709999999999994"/>
    <m/>
    <n v="-11460.000000000007"/>
    <s v="SCOH8"/>
    <x v="14"/>
    <n v="100"/>
    <n v="2000"/>
    <n v="156880"/>
    <d v="2018-03-09T00:00:00"/>
    <x v="31"/>
    <n v="0"/>
    <n v="5"/>
    <n v="0.1"/>
    <n v="15688"/>
    <n v="-11460.000000000007"/>
    <n v="0"/>
    <n v="8596.1643835616433"/>
    <m/>
    <m/>
    <m/>
    <x v="0"/>
    <x v="0"/>
    <n v="2000"/>
  </r>
  <r>
    <x v="1"/>
    <x v="345"/>
    <d v="2018-02-26T00:00:00"/>
    <s v="FCSTONE"/>
    <s v="B"/>
    <x v="87"/>
    <n v="23"/>
    <n v="79"/>
    <x v="31"/>
    <s v="LAWRENCE LU"/>
    <m/>
    <n v="72.709999999999994"/>
    <m/>
    <n v="-14467.000000000013"/>
    <s v="SCOH8"/>
    <x v="14"/>
    <n v="100"/>
    <n v="2300"/>
    <n v="181700"/>
    <d v="2018-03-09T00:00:00"/>
    <x v="31"/>
    <n v="0"/>
    <n v="5"/>
    <n v="0.1"/>
    <n v="18170"/>
    <n v="-14467.000000000013"/>
    <n v="0"/>
    <n v="9956.1643835616433"/>
    <m/>
    <m/>
    <m/>
    <x v="0"/>
    <x v="0"/>
    <n v="2300"/>
  </r>
  <r>
    <x v="1"/>
    <x v="346"/>
    <d v="2018-02-26T00:00:00"/>
    <s v="FCSTONE"/>
    <s v="B"/>
    <x v="87"/>
    <n v="17"/>
    <n v="79.06"/>
    <x v="31"/>
    <s v="LAWRENCE LU"/>
    <m/>
    <n v="72.709999999999994"/>
    <m/>
    <n v="-10795.000000000015"/>
    <s v="SCOH8"/>
    <x v="14"/>
    <n v="100"/>
    <n v="1700"/>
    <n v="134402"/>
    <d v="2018-03-09T00:00:00"/>
    <x v="31"/>
    <n v="0"/>
    <n v="5"/>
    <n v="0.1"/>
    <n v="13440.2"/>
    <n v="-10795.000000000015"/>
    <n v="0"/>
    <n v="7364.4931506849307"/>
    <m/>
    <m/>
    <m/>
    <x v="0"/>
    <x v="0"/>
    <n v="1700"/>
  </r>
  <r>
    <x v="1"/>
    <x v="347"/>
    <d v="2018-02-26T00:00:00"/>
    <s v="FCSTONE"/>
    <s v="B"/>
    <x v="87"/>
    <n v="20"/>
    <n v="78.569999999999993"/>
    <x v="31"/>
    <s v="LAWRENCE LU"/>
    <m/>
    <n v="72.709999999999994"/>
    <m/>
    <n v="-11719.999999999998"/>
    <s v="SCOH8"/>
    <x v="14"/>
    <n v="100"/>
    <n v="2000"/>
    <n v="157140"/>
    <d v="2018-03-09T00:00:00"/>
    <x v="31"/>
    <n v="0"/>
    <n v="5"/>
    <n v="0.1"/>
    <n v="15714"/>
    <n v="-11719.999999999998"/>
    <n v="0"/>
    <n v="8610.4109589041091"/>
    <m/>
    <m/>
    <m/>
    <x v="0"/>
    <x v="0"/>
    <n v="2000"/>
  </r>
  <r>
    <x v="1"/>
    <x v="348"/>
    <d v="2018-02-26T00:00:00"/>
    <s v="FCSTONE"/>
    <s v="B"/>
    <x v="87"/>
    <n v="20"/>
    <n v="78.7"/>
    <x v="31"/>
    <s v="LAWRENCE LU"/>
    <m/>
    <n v="72.709999999999994"/>
    <n v="-1100"/>
    <n v="-11980.000000000018"/>
    <s v="SCOH8"/>
    <x v="14"/>
    <n v="100"/>
    <n v="2000"/>
    <n v="157400"/>
    <d v="2018-03-09T00:00:00"/>
    <x v="31"/>
    <n v="0"/>
    <n v="5"/>
    <n v="0.1"/>
    <n v="15740"/>
    <n v="-11980.000000000018"/>
    <n v="0"/>
    <n v="8624.6575342465749"/>
    <m/>
    <m/>
    <m/>
    <x v="0"/>
    <x v="0"/>
    <n v="2000"/>
  </r>
  <r>
    <x v="1"/>
    <x v="338"/>
    <d v="2018-01-10T00:00:00"/>
    <s v="FCSTONE"/>
    <s v="S"/>
    <x v="87"/>
    <n v="10"/>
    <n v="74.5"/>
    <x v="31"/>
    <s v="LAWRENCE LU"/>
    <m/>
    <n v="72.709999999999994"/>
    <m/>
    <n v="1790.0000000000064"/>
    <s v="SCOH8"/>
    <x v="14"/>
    <n v="100"/>
    <n v="-1000"/>
    <n v="74500"/>
    <d v="2018-03-09T00:00:00"/>
    <x v="31"/>
    <n v="0"/>
    <n v="5"/>
    <n v="0.1"/>
    <n v="7450"/>
    <n v="1790.0000000000064"/>
    <n v="1790.0000000000064"/>
    <n v="4082.1917808219177"/>
    <m/>
    <m/>
    <m/>
    <x v="0"/>
    <x v="0"/>
    <n v="-1000"/>
  </r>
  <r>
    <x v="1"/>
    <x v="338"/>
    <d v="2018-01-10T00:00:00"/>
    <s v="FCSTONE"/>
    <s v="S"/>
    <x v="88"/>
    <n v="10"/>
    <n v="74"/>
    <x v="36"/>
    <s v="LAWRENCE LU"/>
    <m/>
    <n v="70.06"/>
    <m/>
    <n v="3939.9999999999977"/>
    <s v="SCOJ8"/>
    <x v="14"/>
    <n v="100"/>
    <n v="-1000"/>
    <n v="74000"/>
    <d v="2018-03-09T00:00:00"/>
    <x v="36"/>
    <n v="0"/>
    <n v="5"/>
    <n v="0.1"/>
    <n v="7400"/>
    <n v="3939.9999999999977"/>
    <n v="3939.9999999999977"/>
    <n v="10542.465753424658"/>
    <m/>
    <m/>
    <m/>
    <x v="0"/>
    <x v="0"/>
    <n v="-1000"/>
  </r>
  <r>
    <x v="1"/>
    <x v="349"/>
    <d v="2018-01-10T00:00:00"/>
    <s v="FCSTONE"/>
    <s v="S"/>
    <x v="88"/>
    <n v="10"/>
    <n v="75.599999999999994"/>
    <x v="36"/>
    <s v="LAWRENCE LU"/>
    <m/>
    <n v="70.06"/>
    <m/>
    <n v="5539.9999999999918"/>
    <s v="SCOJ8"/>
    <x v="14"/>
    <n v="100"/>
    <n v="-1000"/>
    <n v="75600"/>
    <d v="2018-03-09T00:00:00"/>
    <x v="36"/>
    <n v="0"/>
    <n v="5"/>
    <n v="0.1"/>
    <n v="7560"/>
    <n v="5539.9999999999918"/>
    <n v="5539.9999999999918"/>
    <n v="10770.410958904109"/>
    <m/>
    <m/>
    <m/>
    <x v="0"/>
    <x v="0"/>
    <n v="-1000"/>
  </r>
  <r>
    <x v="1"/>
    <x v="350"/>
    <d v="2018-02-26T00:00:00"/>
    <s v="FCSTONE"/>
    <s v="S"/>
    <x v="88"/>
    <n v="20"/>
    <n v="77.64"/>
    <x v="36"/>
    <s v="LAWRENCE LU"/>
    <m/>
    <n v="70.06"/>
    <m/>
    <n v="15159.999999999996"/>
    <s v="SCOJ8"/>
    <x v="14"/>
    <n v="100"/>
    <n v="-2000"/>
    <n v="155280"/>
    <d v="2018-03-09T00:00:00"/>
    <x v="36"/>
    <n v="0"/>
    <n v="5"/>
    <n v="0.1"/>
    <n v="15528"/>
    <n v="15159.999999999996"/>
    <n v="15159.999999999996"/>
    <n v="22122.082191780821"/>
    <m/>
    <m/>
    <m/>
    <x v="0"/>
    <x v="0"/>
    <n v="-2000"/>
  </r>
  <r>
    <x v="1"/>
    <x v="351"/>
    <d v="2018-02-26T00:00:00"/>
    <s v="FCSTONE"/>
    <s v="S"/>
    <x v="88"/>
    <n v="20"/>
    <n v="78.25"/>
    <x v="36"/>
    <s v="LAWRENCE LU"/>
    <m/>
    <n v="70.06"/>
    <m/>
    <n v="16379.999999999996"/>
    <s v="SCOJ8"/>
    <x v="14"/>
    <n v="100"/>
    <n v="-2000"/>
    <n v="156500"/>
    <d v="2018-03-09T00:00:00"/>
    <x v="36"/>
    <n v="0"/>
    <n v="5"/>
    <n v="0.1"/>
    <n v="15650"/>
    <n v="16379.999999999996"/>
    <n v="16379.999999999996"/>
    <n v="22295.890410958902"/>
    <m/>
    <m/>
    <m/>
    <x v="0"/>
    <x v="0"/>
    <n v="-2000"/>
  </r>
  <r>
    <x v="1"/>
    <x v="351"/>
    <d v="2018-02-26T00:00:00"/>
    <s v="FCSTONE"/>
    <s v="S"/>
    <x v="88"/>
    <n v="20"/>
    <n v="77.83"/>
    <x v="36"/>
    <s v="LAWRENCE LU"/>
    <m/>
    <n v="70.06"/>
    <m/>
    <n v="15539.999999999993"/>
    <s v="SCOJ8"/>
    <x v="14"/>
    <n v="100"/>
    <n v="-2000"/>
    <n v="155660"/>
    <d v="2018-03-09T00:00:00"/>
    <x v="36"/>
    <n v="0"/>
    <n v="5"/>
    <n v="0.1"/>
    <n v="15566"/>
    <n v="15539.999999999993"/>
    <n v="15539.999999999993"/>
    <n v="22176.219178082192"/>
    <m/>
    <m/>
    <m/>
    <x v="0"/>
    <x v="0"/>
    <n v="-2000"/>
  </r>
  <r>
    <x v="1"/>
    <x v="352"/>
    <d v="2018-01-10T00:00:00"/>
    <s v="FCSTONE"/>
    <s v="S"/>
    <x v="89"/>
    <n v="20"/>
    <n v="74.95"/>
    <x v="49"/>
    <s v="LAWRENCE LU"/>
    <m/>
    <n v="69.38"/>
    <m/>
    <n v="11140.000000000015"/>
    <s v="SCOK8"/>
    <x v="14"/>
    <n v="100"/>
    <n v="-2000"/>
    <n v="149900"/>
    <d v="2018-03-09T00:00:00"/>
    <x v="49"/>
    <n v="0"/>
    <n v="5"/>
    <n v="0.1"/>
    <n v="14990"/>
    <n v="11140.000000000015"/>
    <n v="11140.000000000015"/>
    <n v="34086.849315068495"/>
    <m/>
    <m/>
    <m/>
    <x v="0"/>
    <x v="0"/>
    <n v="-2000"/>
  </r>
  <r>
    <x v="1"/>
    <x v="351"/>
    <d v="2018-02-26T00:00:00"/>
    <s v="FCSTONE"/>
    <s v="S"/>
    <x v="89"/>
    <n v="20"/>
    <n v="76.88"/>
    <x v="49"/>
    <s v="LAWRENCE LU"/>
    <m/>
    <n v="69.38"/>
    <m/>
    <n v="15000"/>
    <s v="SCOK8"/>
    <x v="14"/>
    <n v="100"/>
    <n v="-2000"/>
    <n v="153760"/>
    <d v="2018-03-09T00:00:00"/>
    <x v="49"/>
    <n v="0"/>
    <n v="5"/>
    <n v="0.1"/>
    <n v="15376"/>
    <n v="15000"/>
    <n v="15000"/>
    <n v="34964.602739726026"/>
    <m/>
    <m/>
    <m/>
    <x v="0"/>
    <x v="0"/>
    <n v="-2000"/>
  </r>
  <r>
    <x v="1"/>
    <x v="350"/>
    <d v="2018-02-26T00:00:00"/>
    <s v="FCSTONE"/>
    <s v="S"/>
    <x v="89"/>
    <n v="20"/>
    <n v="76.599999999999994"/>
    <x v="49"/>
    <s v="LAWRENCE LU"/>
    <m/>
    <n v="69.38"/>
    <m/>
    <n v="14439.999999999998"/>
    <s v="SCOK8"/>
    <x v="14"/>
    <n v="100"/>
    <n v="-2000"/>
    <n v="153200"/>
    <d v="2018-03-09T00:00:00"/>
    <x v="49"/>
    <n v="0"/>
    <n v="5"/>
    <n v="0.1"/>
    <n v="15320"/>
    <n v="14439.999999999998"/>
    <n v="14439.999999999998"/>
    <n v="34837.260273972606"/>
    <m/>
    <m/>
    <m/>
    <x v="0"/>
    <x v="0"/>
    <n v="-2000"/>
  </r>
  <r>
    <x v="1"/>
    <x v="353"/>
    <d v="2018-02-26T00:00:00"/>
    <s v="FCSTONE"/>
    <s v="S"/>
    <x v="89"/>
    <n v="20"/>
    <n v="77.41"/>
    <x v="49"/>
    <s v="LAWRENCE LU"/>
    <m/>
    <n v="69.38"/>
    <m/>
    <n v="16060.000000000002"/>
    <s v="SCOK8"/>
    <x v="14"/>
    <n v="100"/>
    <n v="-2000"/>
    <n v="154820"/>
    <d v="2018-03-09T00:00:00"/>
    <x v="49"/>
    <n v="0"/>
    <n v="5"/>
    <n v="0.1"/>
    <n v="15482"/>
    <n v="16060.000000000002"/>
    <n v="16060.000000000002"/>
    <n v="35205.643835616436"/>
    <m/>
    <m/>
    <m/>
    <x v="0"/>
    <x v="0"/>
    <n v="-2000"/>
  </r>
  <r>
    <x v="1"/>
    <x v="338"/>
    <d v="2018-01-10T00:00:00"/>
    <s v="FCSTONE"/>
    <s v="S"/>
    <x v="89"/>
    <n v="15"/>
    <n v="72.8"/>
    <x v="49"/>
    <s v="LAWRENCE LU"/>
    <m/>
    <n v="69.38"/>
    <m/>
    <n v="5130.0000000000027"/>
    <s v="SCOK8"/>
    <x v="14"/>
    <n v="100"/>
    <n v="-1500"/>
    <n v="109200"/>
    <d v="2018-03-09T00:00:00"/>
    <x v="49"/>
    <n v="0"/>
    <n v="5"/>
    <n v="0.1"/>
    <n v="10920"/>
    <n v="5130.0000000000027"/>
    <n v="5130.0000000000027"/>
    <n v="24831.780821917808"/>
    <m/>
    <m/>
    <m/>
    <x v="0"/>
    <x v="0"/>
    <n v="-1500"/>
  </r>
  <r>
    <x v="2"/>
    <x v="354"/>
    <d v="2017-10-12T00:00:00"/>
    <s v="FCSTONE"/>
    <s v="S"/>
    <x v="90"/>
    <n v="80"/>
    <n v="52.04"/>
    <x v="9"/>
    <m/>
    <n v="-4.8"/>
    <n v="24979.200000000001"/>
    <n v="-432"/>
    <n v="24974.400000000001"/>
    <s v="LNK8P"/>
    <x v="0"/>
    <n v="6"/>
    <n v="-480"/>
    <n v="24979.200000000001"/>
    <d v="2018-03-09T00:00:00"/>
    <x v="9"/>
    <n v="0"/>
    <n v="5"/>
    <n v="0.1"/>
    <n v="2497.92"/>
    <n v="24974.400000000001"/>
    <n v="24974.400000000001"/>
    <n v="3695.5528767123287"/>
    <m/>
    <m/>
    <m/>
    <x v="0"/>
    <x v="0"/>
    <n v="0"/>
  </r>
  <r>
    <x v="2"/>
    <x v="355"/>
    <d v="2017-10-12T00:00:00"/>
    <s v="FCSTONE"/>
    <s v="S"/>
    <x v="91"/>
    <n v="80"/>
    <n v="59.46"/>
    <x v="9"/>
    <m/>
    <n v="-4.8"/>
    <n v="28540.799999999999"/>
    <n v="0"/>
    <n v="28536"/>
    <s v="LNK8P"/>
    <x v="0"/>
    <n v="6"/>
    <n v="-480"/>
    <n v="28540.799999999999"/>
    <d v="2018-03-09T00:00:00"/>
    <x v="9"/>
    <n v="0"/>
    <n v="5"/>
    <n v="0.1"/>
    <n v="2854.08"/>
    <n v="28536"/>
    <n v="28536"/>
    <n v="4222.4745205479448"/>
    <m/>
    <m/>
    <m/>
    <x v="0"/>
    <x v="0"/>
    <n v="0"/>
  </r>
  <r>
    <x v="2"/>
    <x v="356"/>
    <d v="2018-02-07T00:00:00"/>
    <s v="FCSTONE"/>
    <s v="S"/>
    <x v="92"/>
    <n v="20"/>
    <n v="24.75"/>
    <x v="47"/>
    <m/>
    <n v="-21465"/>
    <n v="12375"/>
    <n v="-54"/>
    <n v="-9090"/>
    <s v="LAJ8P"/>
    <x v="3"/>
    <n v="25"/>
    <n v="-500"/>
    <n v="12375"/>
    <d v="2018-03-09T00:00:00"/>
    <x v="47"/>
    <n v="0"/>
    <n v="5"/>
    <n v="0.1"/>
    <n v="1237.5"/>
    <n v="-9090"/>
    <n v="0"/>
    <n v="881.50684931506851"/>
    <m/>
    <m/>
    <m/>
    <x v="0"/>
    <x v="0"/>
    <n v="0"/>
  </r>
  <r>
    <x v="2"/>
    <x v="357"/>
    <d v="2017-11-06T00:00:00"/>
    <s v="FCSTONE"/>
    <s v="S"/>
    <x v="93"/>
    <n v="160"/>
    <n v="19.54"/>
    <x v="9"/>
    <m/>
    <n v="0"/>
    <n v="18758.399999999998"/>
    <n v="-432"/>
    <n v="18758.399999999998"/>
    <s v="LNJ8P"/>
    <x v="0"/>
    <n v="6"/>
    <n v="-960"/>
    <n v="18758.399999999998"/>
    <d v="2018-03-09T00:00:00"/>
    <x v="9"/>
    <n v="0"/>
    <n v="5"/>
    <n v="0.1"/>
    <n v="1875.84"/>
    <n v="18758.399999999998"/>
    <n v="18758.399999999998"/>
    <n v="2775.2153424657531"/>
    <m/>
    <m/>
    <m/>
    <x v="0"/>
    <x v="0"/>
    <n v="0"/>
  </r>
  <r>
    <x v="2"/>
    <x v="358"/>
    <d v="2017-11-06T00:00:00"/>
    <s v="FCSTONE"/>
    <s v="S"/>
    <x v="94"/>
    <n v="160"/>
    <n v="28.9"/>
    <x v="9"/>
    <m/>
    <n v="-38.4"/>
    <n v="27744"/>
    <n v="-432"/>
    <n v="27705.599999999999"/>
    <s v="LNK8P"/>
    <x v="0"/>
    <n v="6"/>
    <n v="-960"/>
    <n v="27744"/>
    <d v="2018-03-09T00:00:00"/>
    <x v="9"/>
    <n v="0"/>
    <n v="5"/>
    <n v="0.1"/>
    <n v="2774.4"/>
    <n v="27705.599999999999"/>
    <n v="27705.599999999999"/>
    <n v="4104.5917808219183"/>
    <m/>
    <m/>
    <m/>
    <x v="0"/>
    <x v="0"/>
    <n v="0"/>
  </r>
  <r>
    <x v="2"/>
    <x v="359"/>
    <d v="2017-11-06T00:00:00"/>
    <s v="FCSTONE"/>
    <s v="S"/>
    <x v="95"/>
    <n v="160"/>
    <n v="41.95"/>
    <x v="9"/>
    <m/>
    <n v="-950.39999999999986"/>
    <n v="40272"/>
    <n v="-432"/>
    <n v="39321.599999999999"/>
    <s v="LNM8P"/>
    <x v="0"/>
    <n v="6"/>
    <n v="-960"/>
    <n v="40272"/>
    <d v="2018-03-09T00:00:00"/>
    <x v="9"/>
    <n v="0"/>
    <n v="5"/>
    <n v="0.1"/>
    <n v="4027.2000000000003"/>
    <n v="39321.599999999999"/>
    <n v="39321.599999999999"/>
    <n v="5958.0493150684933"/>
    <m/>
    <m/>
    <m/>
    <x v="0"/>
    <x v="0"/>
    <n v="0"/>
  </r>
  <r>
    <x v="2"/>
    <x v="360"/>
    <d v="2018-01-05T00:00:00"/>
    <s v="FCSTONE"/>
    <s v="S"/>
    <x v="96"/>
    <n v="200"/>
    <n v="53.25"/>
    <x v="50"/>
    <m/>
    <n v="-13980.000000000002"/>
    <n v="63900"/>
    <n v="-540"/>
    <n v="49920"/>
    <s v="LNQ8P"/>
    <x v="0"/>
    <n v="6"/>
    <n v="-1200"/>
    <n v="63900"/>
    <d v="2018-03-09T00:00:00"/>
    <x v="50"/>
    <n v="0"/>
    <n v="5"/>
    <n v="0.1"/>
    <n v="6390"/>
    <n v="49920"/>
    <n v="49920"/>
    <n v="25384.931506849312"/>
    <m/>
    <m/>
    <m/>
    <x v="0"/>
    <x v="0"/>
    <n v="0"/>
  </r>
  <r>
    <x v="2"/>
    <x v="361"/>
    <d v="2018-01-22T00:00:00"/>
    <s v="FCSTONE"/>
    <s v="S"/>
    <x v="97"/>
    <n v="20"/>
    <n v="48"/>
    <x v="47"/>
    <m/>
    <n v="-22010"/>
    <n v="24000"/>
    <n v="-54"/>
    <n v="1990"/>
    <s v="LPJ8P"/>
    <x v="1"/>
    <n v="25"/>
    <n v="-500"/>
    <n v="24000"/>
    <d v="2018-03-09T00:00:00"/>
    <x v="47"/>
    <n v="0"/>
    <n v="5"/>
    <n v="0.1"/>
    <n v="2400"/>
    <n v="1990"/>
    <n v="1990"/>
    <n v="1709.5890410958905"/>
    <m/>
    <m/>
    <m/>
    <x v="0"/>
    <x v="0"/>
    <n v="0"/>
  </r>
  <r>
    <x v="2"/>
    <x v="362"/>
    <d v="2018-02-12T00:00:00"/>
    <s v="FCSTONE"/>
    <s v="S"/>
    <x v="98"/>
    <n v="400"/>
    <n v="44.45"/>
    <x v="51"/>
    <m/>
    <n v="-63359.999999999993"/>
    <n v="106680"/>
    <n v="-1080"/>
    <n v="43320.000000000007"/>
    <s v="LNU8P"/>
    <x v="0"/>
    <n v="6"/>
    <n v="-2400"/>
    <n v="106680"/>
    <d v="2018-03-09T00:00:00"/>
    <x v="51"/>
    <n v="0"/>
    <n v="5"/>
    <n v="0.1"/>
    <n v="10668"/>
    <n v="43320.000000000007"/>
    <n v="43320.000000000007"/>
    <n v="52609.315068493146"/>
    <m/>
    <m/>
    <m/>
    <x v="0"/>
    <x v="0"/>
    <n v="0"/>
  </r>
  <r>
    <x v="2"/>
    <x v="363"/>
    <d v="2018-03-07T00:00:00"/>
    <s v="FCSTONE"/>
    <s v="S"/>
    <x v="99"/>
    <n v="10"/>
    <n v="19"/>
    <x v="47"/>
    <m/>
    <n v="-7412.5"/>
    <n v="4750"/>
    <n v="-27"/>
    <n v="-2662.5"/>
    <s v="LXJ8P"/>
    <x v="2"/>
    <n v="25"/>
    <n v="-250"/>
    <n v="4750"/>
    <d v="2018-03-09T00:00:00"/>
    <x v="47"/>
    <n v="0"/>
    <n v="5"/>
    <n v="0.1"/>
    <n v="475"/>
    <n v="-2662.5"/>
    <n v="0"/>
    <n v="338.35616438356163"/>
    <m/>
    <m/>
    <m/>
    <x v="0"/>
    <x v="0"/>
    <n v="0"/>
  </r>
  <r>
    <x v="2"/>
    <x v="364"/>
    <d v="2018-03-07T00:00:00"/>
    <s v="FCSTONE"/>
    <s v="S"/>
    <x v="100"/>
    <n v="10"/>
    <n v="53.25"/>
    <x v="9"/>
    <m/>
    <n v="-19120"/>
    <n v="13312.5"/>
    <n v="-27"/>
    <n v="-5807.5"/>
    <s v="LPK8P"/>
    <x v="1"/>
    <n v="25"/>
    <n v="-250"/>
    <n v="13312.5"/>
    <d v="2018-03-09T00:00:00"/>
    <x v="9"/>
    <n v="0"/>
    <n v="5"/>
    <n v="0.1"/>
    <n v="1331.25"/>
    <n v="-5807.5"/>
    <n v="0"/>
    <n v="1969.5205479452054"/>
    <m/>
    <m/>
    <m/>
    <x v="0"/>
    <x v="0"/>
    <n v="0"/>
  </r>
  <r>
    <x v="0"/>
    <x v="365"/>
    <d v="2017-08-04T00:00:00"/>
    <s v="GS"/>
    <s v="S"/>
    <x v="36"/>
    <n v="13"/>
    <n v="10465"/>
    <x v="1"/>
    <s v="LAWRENCE LU"/>
    <m/>
    <n v="13220"/>
    <n v="0"/>
    <n v="-214890"/>
    <s v="LMNIDP"/>
    <x v="0"/>
    <n v="6"/>
    <n v="-78"/>
    <n v="816270"/>
    <d v="2018-03-09T00:00:00"/>
    <x v="1"/>
    <n v="0"/>
    <n v="5"/>
    <n v="0.1"/>
    <n v="81627"/>
    <n v="-214890"/>
    <n v="0"/>
    <n v="26836.273972602736"/>
    <m/>
    <m/>
    <m/>
    <x v="0"/>
    <x v="0"/>
    <n v="-78"/>
  </r>
  <r>
    <x v="0"/>
    <x v="366"/>
    <d v="2017-08-04T00:00:00"/>
    <s v="GS"/>
    <s v="S"/>
    <x v="36"/>
    <n v="14"/>
    <n v="10465"/>
    <x v="1"/>
    <s v="LAWRENCE LU"/>
    <m/>
    <n v="13220"/>
    <n v="0"/>
    <n v="-231420"/>
    <s v="LMNIDP"/>
    <x v="0"/>
    <n v="6"/>
    <n v="-84"/>
    <n v="879060"/>
    <d v="2018-03-09T00:00:00"/>
    <x v="1"/>
    <n v="0"/>
    <n v="5"/>
    <n v="0.1"/>
    <n v="87906"/>
    <n v="-231420"/>
    <n v="0"/>
    <n v="28900.602739726026"/>
    <m/>
    <m/>
    <m/>
    <x v="0"/>
    <x v="0"/>
    <n v="-84"/>
  </r>
  <r>
    <x v="0"/>
    <x v="367"/>
    <d v="2017-08-17T00:00:00"/>
    <s v="GS"/>
    <s v="B"/>
    <x v="36"/>
    <n v="27"/>
    <n v="10835.5"/>
    <x v="1"/>
    <s v="LAWRENCE LU"/>
    <m/>
    <n v="13220"/>
    <n v="-91.8"/>
    <n v="386289"/>
    <s v="LMNIDP"/>
    <x v="0"/>
    <n v="6"/>
    <n v="162"/>
    <n v="1755351"/>
    <d v="2018-03-09T00:00:00"/>
    <x v="1"/>
    <n v="0"/>
    <n v="5"/>
    <n v="0.1"/>
    <n v="175535.1"/>
    <n v="386289"/>
    <n v="386289"/>
    <n v="57710.169863013696"/>
    <m/>
    <m/>
    <m/>
    <x v="0"/>
    <x v="0"/>
    <n v="162"/>
  </r>
  <r>
    <x v="0"/>
    <x v="368"/>
    <d v="2017-11-07T00:00:00"/>
    <s v="GS"/>
    <s v="S"/>
    <x v="36"/>
    <n v="2"/>
    <n v="12900"/>
    <x v="1"/>
    <s v="LAWRENCE LU"/>
    <m/>
    <n v="13220"/>
    <n v="-6.8"/>
    <n v="-3840"/>
    <s v="LMNIDP"/>
    <x v="0"/>
    <n v="6"/>
    <n v="-12"/>
    <n v="154800"/>
    <d v="2018-03-09T00:00:00"/>
    <x v="1"/>
    <n v="0"/>
    <n v="5"/>
    <n v="0.1"/>
    <n v="15480"/>
    <n v="-3840"/>
    <n v="0"/>
    <n v="5089.3150684931497"/>
    <m/>
    <m/>
    <m/>
    <x v="0"/>
    <x v="0"/>
    <n v="-12"/>
  </r>
  <r>
    <x v="0"/>
    <x v="369"/>
    <d v="2018-03-07T00:00:00"/>
    <s v="GS"/>
    <s v="S"/>
    <x v="101"/>
    <n v="21"/>
    <n v="2125"/>
    <x v="6"/>
    <s v="LAWRENCE LU"/>
    <m/>
    <n v="2096.25"/>
    <n v="0"/>
    <n v="15093.75"/>
    <s v="LMAHDP"/>
    <x v="3"/>
    <n v="25"/>
    <n v="-525"/>
    <n v="1115625"/>
    <d v="2018-03-09T00:00:00"/>
    <x v="6"/>
    <n v="0"/>
    <n v="5"/>
    <n v="0.1"/>
    <n v="111562.5"/>
    <n v="15093.75"/>
    <n v="15093.75"/>
    <n v="122260.27397260274"/>
    <m/>
    <m/>
    <m/>
    <x v="0"/>
    <x v="0"/>
    <n v="-525"/>
  </r>
  <r>
    <x v="0"/>
    <x v="370"/>
    <d v="2017-10-12T00:00:00"/>
    <s v="GS"/>
    <s v="S"/>
    <x v="82"/>
    <n v="16"/>
    <n v="11385"/>
    <x v="14"/>
    <s v="LAWRENCE LU"/>
    <m/>
    <n v="13257"/>
    <n v="-54.4"/>
    <n v="-179712"/>
    <s v="LMNIDP"/>
    <x v="0"/>
    <n v="6"/>
    <n v="-96"/>
    <n v="1092960"/>
    <d v="2018-03-09T00:00:00"/>
    <x v="14"/>
    <n v="0"/>
    <n v="5"/>
    <n v="0.1"/>
    <n v="109296"/>
    <n v="-179712"/>
    <n v="0"/>
    <n v="203619.94520547945"/>
    <m/>
    <m/>
    <m/>
    <x v="0"/>
    <x v="0"/>
    <n v="-96"/>
  </r>
  <r>
    <x v="0"/>
    <x v="371"/>
    <d v="2017-11-06T00:00:00"/>
    <s v="GS"/>
    <s v="S"/>
    <x v="68"/>
    <n v="13"/>
    <n v="12990"/>
    <x v="23"/>
    <s v="LAWRENCE LU"/>
    <m/>
    <n v="13275.5"/>
    <n v="0"/>
    <n v="-22269"/>
    <s v="LMNIDP"/>
    <x v="0"/>
    <n v="6"/>
    <n v="-78"/>
    <n v="1013220"/>
    <d v="2018-03-09T00:00:00"/>
    <x v="23"/>
    <n v="0"/>
    <n v="5"/>
    <n v="0.1"/>
    <n v="101322"/>
    <n v="-22269"/>
    <n v="0"/>
    <n v="285922.35616438359"/>
    <m/>
    <m/>
    <m/>
    <x v="0"/>
    <x v="0"/>
    <n v="-78"/>
  </r>
  <r>
    <x v="0"/>
    <x v="372"/>
    <d v="2017-11-06T00:00:00"/>
    <s v="GS"/>
    <s v="S"/>
    <x v="68"/>
    <n v="6"/>
    <n v="13000"/>
    <x v="23"/>
    <s v="LAWRENCE LU"/>
    <m/>
    <n v="13275.5"/>
    <n v="0"/>
    <n v="-9918"/>
    <s v="LMNIDP"/>
    <x v="0"/>
    <n v="6"/>
    <n v="-36"/>
    <n v="468000"/>
    <d v="2018-03-09T00:00:00"/>
    <x v="23"/>
    <n v="0"/>
    <n v="5"/>
    <n v="0.1"/>
    <n v="46800"/>
    <n v="-9918"/>
    <n v="0"/>
    <n v="132065.75342465754"/>
    <m/>
    <m/>
    <m/>
    <x v="0"/>
    <x v="0"/>
    <n v="-36"/>
  </r>
  <r>
    <x v="0"/>
    <x v="373"/>
    <d v="2017-12-07T00:00:00"/>
    <s v="GS"/>
    <s v="S"/>
    <x v="69"/>
    <n v="36"/>
    <n v="10900"/>
    <x v="42"/>
    <s v="LAWRENCE LU"/>
    <m/>
    <n v="13291.5"/>
    <n v="-122.4"/>
    <n v="-516564"/>
    <s v="LMNIDP"/>
    <x v="0"/>
    <n v="6"/>
    <n v="-216"/>
    <n v="2354400"/>
    <d v="2018-03-09T00:00:00"/>
    <x v="42"/>
    <n v="0"/>
    <n v="5"/>
    <n v="0.1"/>
    <n v="235440"/>
    <n v="-516564"/>
    <n v="0"/>
    <n v="845003.83561643842"/>
    <m/>
    <m/>
    <m/>
    <x v="0"/>
    <x v="0"/>
    <n v="-216"/>
  </r>
  <r>
    <x v="0"/>
    <x v="374"/>
    <d v="2018-01-05T00:00:00"/>
    <s v="GS"/>
    <s v="S"/>
    <x v="70"/>
    <n v="13"/>
    <n v="12590"/>
    <x v="43"/>
    <s v="LAWRENCE LU"/>
    <m/>
    <n v="13309.5"/>
    <n v="-44.2"/>
    <n v="-56121"/>
    <s v="LMNIDP"/>
    <x v="0"/>
    <n v="6"/>
    <n v="-78"/>
    <n v="982020"/>
    <d v="2018-03-09T00:00:00"/>
    <x v="43"/>
    <n v="0"/>
    <n v="5"/>
    <n v="0.1"/>
    <n v="98202"/>
    <n v="-56121"/>
    <n v="0"/>
    <n v="427784.05479452055"/>
    <m/>
    <m/>
    <m/>
    <x v="0"/>
    <x v="0"/>
    <n v="-78"/>
  </r>
  <r>
    <x v="2"/>
    <x v="375"/>
    <d v="2018-03-07T00:00:00"/>
    <s v="GS"/>
    <s v="S"/>
    <x v="102"/>
    <n v="100"/>
    <n v="12.57"/>
    <x v="47"/>
    <m/>
    <n v="-54100"/>
    <n v="31425"/>
    <m/>
    <n v="-22675"/>
    <s v="LAJ8P"/>
    <x v="3"/>
    <n v="25"/>
    <n v="-2500"/>
    <n v="31425"/>
    <d v="2018-03-09T00:00:00"/>
    <x v="47"/>
    <n v="0"/>
    <n v="5"/>
    <n v="0.1"/>
    <n v="3142.5"/>
    <n v="-22675"/>
    <n v="0"/>
    <n v="2238.4931506849316"/>
    <m/>
    <m/>
    <m/>
    <x v="0"/>
    <x v="0"/>
    <n v="0"/>
  </r>
  <r>
    <x v="2"/>
    <x v="376"/>
    <d v="2017-10-12T00:00:00"/>
    <s v="GS"/>
    <s v="S"/>
    <x v="103"/>
    <n v="330"/>
    <n v="64.72"/>
    <x v="9"/>
    <m/>
    <n v="-39.6"/>
    <n v="128145.59999999999"/>
    <m/>
    <n v="128105.99999999999"/>
    <s v="LNK8P"/>
    <x v="0"/>
    <n v="6"/>
    <n v="-1980"/>
    <n v="128145.59999999999"/>
    <d v="2018-03-09T00:00:00"/>
    <x v="9"/>
    <n v="0"/>
    <n v="5"/>
    <n v="0.1"/>
    <n v="12814.56"/>
    <n v="128105.99999999999"/>
    <n v="128105.99999999999"/>
    <n v="18958.527123287669"/>
    <m/>
    <m/>
    <m/>
    <x v="0"/>
    <x v="0"/>
    <n v="0"/>
  </r>
  <r>
    <x v="2"/>
    <x v="377"/>
    <d v="2017-11-06T00:00:00"/>
    <s v="GS"/>
    <s v="S"/>
    <x v="104"/>
    <n v="300"/>
    <n v="65.64"/>
    <x v="40"/>
    <m/>
    <n v="-3725.9999999999995"/>
    <n v="118152"/>
    <m/>
    <n v="114426"/>
    <s v="LNM8P"/>
    <x v="0"/>
    <n v="6"/>
    <n v="-1800"/>
    <n v="118152"/>
    <d v="2018-03-09T00:00:00"/>
    <x v="40"/>
    <n v="0"/>
    <n v="5"/>
    <n v="0.1"/>
    <n v="11815.2"/>
    <n v="114426"/>
    <n v="114426"/>
    <n v="28809.665753424659"/>
    <m/>
    <m/>
    <m/>
    <x v="0"/>
    <x v="0"/>
    <n v="0"/>
  </r>
  <r>
    <x v="2"/>
    <x v="378"/>
    <d v="2017-11-06T00:00:00"/>
    <s v="GS"/>
    <s v="S"/>
    <x v="105"/>
    <n v="160"/>
    <n v="54.35"/>
    <x v="40"/>
    <m/>
    <n v="-1564.8"/>
    <n v="52176"/>
    <m/>
    <n v="50611.199999999997"/>
    <s v="LNM8P"/>
    <x v="0"/>
    <n v="6"/>
    <n v="-960"/>
    <n v="52176"/>
    <d v="2018-03-09T00:00:00"/>
    <x v="40"/>
    <n v="0"/>
    <n v="5"/>
    <n v="0.1"/>
    <n v="5217.6000000000004"/>
    <n v="50611.199999999997"/>
    <n v="50611.199999999997"/>
    <n v="12722.367123287671"/>
    <m/>
    <m/>
    <m/>
    <x v="0"/>
    <x v="0"/>
    <n v="0"/>
  </r>
  <r>
    <x v="2"/>
    <x v="379"/>
    <d v="2017-12-07T00:00:00"/>
    <s v="GS"/>
    <s v="S"/>
    <x v="106"/>
    <n v="160"/>
    <n v="89.23"/>
    <x v="52"/>
    <m/>
    <n v="-1449.6000000000001"/>
    <n v="85660.800000000003"/>
    <m/>
    <n v="84211.199999999997"/>
    <s v="LNN8P"/>
    <x v="0"/>
    <n v="6"/>
    <n v="-960"/>
    <n v="85660.800000000003"/>
    <d v="2018-03-09T00:00:00"/>
    <x v="52"/>
    <n v="0"/>
    <n v="5"/>
    <n v="0.1"/>
    <n v="8566.08"/>
    <n v="84211.199999999997"/>
    <n v="84211.199999999997"/>
    <n v="27458.393424657537"/>
    <m/>
    <m/>
    <m/>
    <x v="0"/>
    <x v="0"/>
    <n v="0"/>
  </r>
  <r>
    <x v="2"/>
    <x v="380"/>
    <d v="2017-12-07T00:00:00"/>
    <s v="GS"/>
    <s v="S"/>
    <x v="107"/>
    <n v="160"/>
    <n v="100.4"/>
    <x v="52"/>
    <m/>
    <n v="-1814.4"/>
    <n v="96384"/>
    <m/>
    <n v="94569.600000000006"/>
    <s v="LNN8P"/>
    <x v="0"/>
    <n v="6"/>
    <n v="-960"/>
    <n v="96384"/>
    <d v="2018-03-09T00:00:00"/>
    <x v="52"/>
    <n v="0"/>
    <n v="5"/>
    <n v="0.1"/>
    <n v="9638.4"/>
    <n v="94569.600000000006"/>
    <n v="94569.600000000006"/>
    <n v="30895.693150684932"/>
    <m/>
    <m/>
    <m/>
    <x v="0"/>
    <x v="0"/>
    <n v="0"/>
  </r>
  <r>
    <x v="2"/>
    <x v="381"/>
    <d v="2017-12-07T00:00:00"/>
    <s v="GS"/>
    <s v="S"/>
    <x v="108"/>
    <n v="160"/>
    <n v="112.57"/>
    <x v="52"/>
    <m/>
    <n v="-2265.6"/>
    <n v="108067.19999999998"/>
    <m/>
    <n v="105801.59999999998"/>
    <s v="LNN8P"/>
    <x v="0"/>
    <n v="6"/>
    <n v="-960"/>
    <n v="108067.2"/>
    <d v="2018-03-09T00:00:00"/>
    <x v="52"/>
    <n v="0"/>
    <n v="5"/>
    <n v="0.1"/>
    <n v="10806.720000000001"/>
    <n v="105801.59999999998"/>
    <n v="105801.59999999998"/>
    <n v="34640.718904109592"/>
    <m/>
    <m/>
    <m/>
    <x v="0"/>
    <x v="0"/>
    <n v="0"/>
  </r>
  <r>
    <x v="2"/>
    <x v="382"/>
    <d v="2018-01-05T00:00:00"/>
    <s v="GS"/>
    <s v="S"/>
    <x v="109"/>
    <n v="300"/>
    <n v="57.86"/>
    <x v="50"/>
    <m/>
    <n v="-24678"/>
    <n v="104148"/>
    <m/>
    <n v="79470"/>
    <s v="LNQ8P"/>
    <x v="0"/>
    <n v="6"/>
    <n v="-1800"/>
    <n v="104148"/>
    <d v="2018-03-09T00:00:00"/>
    <x v="50"/>
    <n v="0"/>
    <n v="5"/>
    <n v="0.1"/>
    <n v="10414.800000000001"/>
    <n v="79470"/>
    <n v="79470"/>
    <n v="41373.863013698625"/>
    <m/>
    <m/>
    <m/>
    <x v="0"/>
    <x v="0"/>
    <n v="0"/>
  </r>
  <r>
    <x v="1"/>
    <x v="383"/>
    <d v="2017-08-07T00:00:00"/>
    <s v="DBS"/>
    <s v="S"/>
    <x v="87"/>
    <n v="25"/>
    <n v="66"/>
    <x v="31"/>
    <s v="LAWRENCE LU"/>
    <m/>
    <n v="72.709999999999994"/>
    <m/>
    <n v="-16774.999999999982"/>
    <s v="SCOH8"/>
    <x v="14"/>
    <n v="100"/>
    <n v="-2500"/>
    <n v="165000"/>
    <d v="2018-03-09T00:00:00"/>
    <x v="31"/>
    <n v="0"/>
    <n v="5"/>
    <n v="0.1"/>
    <n v="16500"/>
    <n v="-16774.999999999982"/>
    <n v="0"/>
    <n v="9041.0958904109575"/>
    <m/>
    <m/>
    <m/>
    <x v="0"/>
    <x v="0"/>
    <n v="-2500"/>
  </r>
  <r>
    <x v="1"/>
    <x v="384"/>
    <d v="2017-08-07T00:00:00"/>
    <s v="DBS"/>
    <s v="S"/>
    <x v="88"/>
    <n v="25"/>
    <n v="66"/>
    <x v="36"/>
    <s v="LAWRENCE LU"/>
    <m/>
    <n v="70.06"/>
    <m/>
    <n v="-10150.000000000005"/>
    <s v="SCOJ8"/>
    <x v="14"/>
    <n v="100"/>
    <n v="-2500"/>
    <n v="165000"/>
    <d v="2018-03-09T00:00:00"/>
    <x v="36"/>
    <n v="0"/>
    <n v="5"/>
    <n v="0.1"/>
    <n v="16500"/>
    <n v="-10150.000000000005"/>
    <n v="0"/>
    <n v="23506.849315068492"/>
    <m/>
    <m/>
    <m/>
    <x v="0"/>
    <x v="0"/>
    <n v="-2500"/>
  </r>
  <r>
    <x v="1"/>
    <x v="385"/>
    <d v="2017-08-07T00:00:00"/>
    <s v="DBS"/>
    <s v="S"/>
    <x v="89"/>
    <n v="25"/>
    <n v="66"/>
    <x v="49"/>
    <s v="LAWRENCE LU"/>
    <m/>
    <n v="69.38"/>
    <m/>
    <n v="-8449.9999999999891"/>
    <s v="SCOK8"/>
    <x v="14"/>
    <n v="100"/>
    <n v="-2500"/>
    <n v="165000"/>
    <d v="2018-03-09T00:00:00"/>
    <x v="49"/>
    <n v="0"/>
    <n v="5"/>
    <n v="0.1"/>
    <n v="16500"/>
    <n v="-8449.9999999999891"/>
    <n v="0"/>
    <n v="37520.547945205479"/>
    <m/>
    <m/>
    <m/>
    <x v="0"/>
    <x v="0"/>
    <n v="-2500"/>
  </r>
  <r>
    <x v="1"/>
    <x v="386"/>
    <d v="2017-08-07T00:00:00"/>
    <s v="DBS"/>
    <s v="S"/>
    <x v="86"/>
    <n v="25"/>
    <n v="66"/>
    <x v="24"/>
    <s v="LAWRENCE LU"/>
    <m/>
    <n v="68.790000000000006"/>
    <m/>
    <n v="-6975.0000000000155"/>
    <s v="SCOM8"/>
    <x v="14"/>
    <n v="100"/>
    <n v="-2500"/>
    <n v="165000"/>
    <d v="2018-03-09T00:00:00"/>
    <x v="24"/>
    <n v="0"/>
    <n v="5"/>
    <n v="0.1"/>
    <n v="16500"/>
    <n v="-6975.0000000000155"/>
    <n v="0"/>
    <n v="50630.136986301375"/>
    <m/>
    <m/>
    <m/>
    <x v="0"/>
    <x v="0"/>
    <n v="-2500"/>
  </r>
  <r>
    <x v="1"/>
    <x v="387"/>
    <d v="2017-08-07T00:00:00"/>
    <s v="DBS"/>
    <s v="S"/>
    <x v="110"/>
    <n v="25"/>
    <n v="66"/>
    <x v="53"/>
    <s v="LAWRENCE LU"/>
    <m/>
    <n v="68.209999999999994"/>
    <m/>
    <n v="-5524.9999999999845"/>
    <s v="SCON8"/>
    <x v="14"/>
    <n v="100"/>
    <n v="-2500"/>
    <n v="165000"/>
    <d v="2018-03-09T00:00:00"/>
    <x v="53"/>
    <n v="0"/>
    <n v="5"/>
    <n v="0.1"/>
    <n v="16500"/>
    <n v="-5524.9999999999845"/>
    <n v="0"/>
    <n v="65095.890410958906"/>
    <m/>
    <m/>
    <m/>
    <x v="0"/>
    <x v="0"/>
    <n v="-2500"/>
  </r>
  <r>
    <x v="1"/>
    <x v="388"/>
    <d v="2017-08-07T00:00:00"/>
    <s v="DBS"/>
    <s v="S"/>
    <x v="111"/>
    <n v="25"/>
    <n v="66"/>
    <x v="54"/>
    <s v="LAWRENCE LU"/>
    <m/>
    <n v="67.66"/>
    <m/>
    <n v="-4149.9999999999918"/>
    <s v="SCOQ8"/>
    <x v="14"/>
    <n v="100"/>
    <n v="-2500"/>
    <n v="165000"/>
    <d v="2018-03-09T00:00:00"/>
    <x v="54"/>
    <n v="0"/>
    <n v="5"/>
    <n v="0.1"/>
    <n v="16500"/>
    <n v="-4149.9999999999918"/>
    <n v="0"/>
    <n v="79109.589041095882"/>
    <m/>
    <m/>
    <m/>
    <x v="0"/>
    <x v="0"/>
    <n v="-2500"/>
  </r>
  <r>
    <x v="1"/>
    <x v="389"/>
    <d v="2017-08-07T00:00:00"/>
    <s v="DBS"/>
    <s v="S"/>
    <x v="112"/>
    <n v="25"/>
    <n v="66"/>
    <x v="55"/>
    <s v="LAWRENCE LU"/>
    <m/>
    <n v="67.16"/>
    <m/>
    <n v="-2899.9999999999914"/>
    <s v="SCOU8"/>
    <x v="14"/>
    <n v="100"/>
    <n v="-2500"/>
    <n v="165000"/>
    <d v="2018-03-09T00:00:00"/>
    <x v="55"/>
    <n v="0"/>
    <n v="5"/>
    <n v="0.1"/>
    <n v="16500"/>
    <n v="-2899.9999999999914"/>
    <n v="0"/>
    <n v="91767.123287671246"/>
    <m/>
    <m/>
    <m/>
    <x v="0"/>
    <x v="0"/>
    <n v="-2500"/>
  </r>
  <r>
    <x v="1"/>
    <x v="390"/>
    <d v="2017-08-07T00:00:00"/>
    <s v="DBS"/>
    <s v="S"/>
    <x v="113"/>
    <n v="25"/>
    <n v="66"/>
    <x v="56"/>
    <s v="LAWRENCE LU"/>
    <m/>
    <n v="66.5"/>
    <m/>
    <n v="-1250"/>
    <s v="SCOV8"/>
    <x v="14"/>
    <n v="100"/>
    <n v="-2500"/>
    <n v="165000"/>
    <d v="2018-03-09T00:00:00"/>
    <x v="56"/>
    <n v="0"/>
    <n v="5"/>
    <n v="0.1"/>
    <n v="16500"/>
    <n v="-1250"/>
    <n v="0"/>
    <n v="106684.93150684932"/>
    <m/>
    <m/>
    <m/>
    <x v="0"/>
    <x v="0"/>
    <n v="-2500"/>
  </r>
  <r>
    <x v="1"/>
    <x v="391"/>
    <d v="2017-08-07T00:00:00"/>
    <s v="DBS"/>
    <s v="S"/>
    <x v="114"/>
    <n v="25"/>
    <n v="66"/>
    <x v="57"/>
    <s v="LAWRENCE LU"/>
    <m/>
    <n v="65.8"/>
    <m/>
    <n v="500.00000000000711"/>
    <s v="SCOX8"/>
    <x v="14"/>
    <n v="100"/>
    <n v="-2500"/>
    <n v="165000"/>
    <d v="2018-03-09T00:00:00"/>
    <x v="57"/>
    <n v="0"/>
    <n v="5"/>
    <n v="0.1"/>
    <n v="16500"/>
    <n v="500.00000000000711"/>
    <n v="500.00000000000711"/>
    <n v="120246.57534246576"/>
    <m/>
    <m/>
    <m/>
    <x v="0"/>
    <x v="0"/>
    <n v="-2500"/>
  </r>
  <r>
    <x v="1"/>
    <x v="392"/>
    <d v="2017-08-07T00:00:00"/>
    <s v="DBS"/>
    <s v="S"/>
    <x v="115"/>
    <n v="25"/>
    <n v="66"/>
    <x v="58"/>
    <s v="LAWRENCE LU"/>
    <m/>
    <n v="65.12"/>
    <m/>
    <n v="2199.9999999999886"/>
    <s v="SCOZ8"/>
    <x v="14"/>
    <n v="100"/>
    <n v="-2500"/>
    <n v="165000"/>
    <d v="2018-03-09T00:00:00"/>
    <x v="58"/>
    <n v="0"/>
    <n v="5"/>
    <n v="0.1"/>
    <n v="16500"/>
    <n v="2199.9999999999886"/>
    <n v="2199.9999999999886"/>
    <n v="132904.10958904109"/>
    <m/>
    <m/>
    <m/>
    <x v="0"/>
    <x v="0"/>
    <n v="-2500"/>
  </r>
  <r>
    <x v="1"/>
    <x v="393"/>
    <d v="2017-09-05T00:00:00"/>
    <s v="DBS"/>
    <s v="S"/>
    <x v="89"/>
    <n v="140"/>
    <n v="69"/>
    <x v="49"/>
    <s v="LAWRENCE LU"/>
    <m/>
    <n v="69.38"/>
    <m/>
    <n v="-5319.9999999999363"/>
    <s v="SCOK8"/>
    <x v="14"/>
    <n v="100"/>
    <n v="-14000"/>
    <n v="966000"/>
    <d v="2018-03-09T00:00:00"/>
    <x v="49"/>
    <n v="0"/>
    <n v="5"/>
    <n v="0.1"/>
    <n v="96600"/>
    <n v="-5319.9999999999363"/>
    <n v="0"/>
    <n v="219665.75342465754"/>
    <m/>
    <m/>
    <m/>
    <x v="0"/>
    <x v="0"/>
    <n v="-14000"/>
  </r>
  <r>
    <x v="1"/>
    <x v="394"/>
    <d v="2017-09-05T00:00:00"/>
    <s v="DBS"/>
    <s v="S"/>
    <x v="86"/>
    <n v="70"/>
    <n v="69"/>
    <x v="24"/>
    <s v="LAWRENCE LU"/>
    <m/>
    <n v="68.790000000000006"/>
    <m/>
    <n v="1469.9999999999563"/>
    <s v="SCOM8"/>
    <x v="14"/>
    <n v="100"/>
    <n v="-7000"/>
    <n v="483000"/>
    <d v="2018-03-09T00:00:00"/>
    <x v="24"/>
    <n v="0"/>
    <n v="5"/>
    <n v="0.1"/>
    <n v="48300"/>
    <n v="1469.9999999999563"/>
    <n v="1469.9999999999563"/>
    <n v="148208.21917808219"/>
    <m/>
    <m/>
    <m/>
    <x v="0"/>
    <x v="0"/>
    <n v="-7000"/>
  </r>
  <r>
    <x v="1"/>
    <x v="395"/>
    <d v="2017-09-05T00:00:00"/>
    <s v="DBS"/>
    <s v="S"/>
    <x v="110"/>
    <n v="28"/>
    <n v="69"/>
    <x v="53"/>
    <s v="LAWRENCE LU"/>
    <m/>
    <n v="68.209999999999994"/>
    <m/>
    <n v="2212.0000000000173"/>
    <s v="SCON8"/>
    <x v="14"/>
    <n v="100"/>
    <n v="-2800"/>
    <n v="193200"/>
    <d v="2018-03-09T00:00:00"/>
    <x v="53"/>
    <n v="0"/>
    <n v="5"/>
    <n v="0.1"/>
    <n v="19320"/>
    <n v="2212.0000000000173"/>
    <n v="2212.0000000000173"/>
    <n v="76221.369863013693"/>
    <m/>
    <m/>
    <m/>
    <x v="0"/>
    <x v="0"/>
    <n v="-2800"/>
  </r>
  <r>
    <x v="1"/>
    <x v="396"/>
    <d v="2017-09-05T00:00:00"/>
    <s v="DBS"/>
    <s v="S"/>
    <x v="111"/>
    <n v="28"/>
    <n v="69"/>
    <x v="54"/>
    <s v="LAWRENCE LU"/>
    <m/>
    <n v="67.66"/>
    <m/>
    <n v="3752.0000000000095"/>
    <s v="SCOQ8"/>
    <x v="14"/>
    <n v="100"/>
    <n v="-2800"/>
    <n v="193200"/>
    <d v="2018-03-09T00:00:00"/>
    <x v="54"/>
    <n v="0"/>
    <n v="5"/>
    <n v="0.1"/>
    <n v="19320"/>
    <n v="3752.0000000000095"/>
    <n v="3752.0000000000095"/>
    <n v="92630.136986301368"/>
    <m/>
    <m/>
    <m/>
    <x v="0"/>
    <x v="0"/>
    <n v="-2800"/>
  </r>
  <r>
    <x v="1"/>
    <x v="397"/>
    <d v="2017-09-05T00:00:00"/>
    <s v="DBS"/>
    <s v="S"/>
    <x v="112"/>
    <n v="28"/>
    <n v="69"/>
    <x v="55"/>
    <s v="LAWRENCE LU"/>
    <m/>
    <n v="67.16"/>
    <m/>
    <n v="5152.0000000000091"/>
    <s v="SCOU8"/>
    <x v="14"/>
    <n v="100"/>
    <n v="-2800"/>
    <n v="193200"/>
    <d v="2018-03-09T00:00:00"/>
    <x v="55"/>
    <n v="0"/>
    <n v="5"/>
    <n v="0.1"/>
    <n v="19320"/>
    <n v="5152.0000000000091"/>
    <n v="5152.0000000000091"/>
    <n v="107450.9589041096"/>
    <m/>
    <m/>
    <m/>
    <x v="0"/>
    <x v="0"/>
    <n v="-2800"/>
  </r>
  <r>
    <x v="1"/>
    <x v="398"/>
    <d v="2017-09-05T00:00:00"/>
    <s v="DBS"/>
    <s v="S"/>
    <x v="113"/>
    <n v="38"/>
    <n v="69"/>
    <x v="56"/>
    <s v="LAWRENCE LU"/>
    <m/>
    <n v="66.5"/>
    <m/>
    <n v="9500"/>
    <s v="SCOV8"/>
    <x v="14"/>
    <n v="100"/>
    <n v="-3800"/>
    <n v="262200"/>
    <d v="2018-03-09T00:00:00"/>
    <x v="56"/>
    <n v="0"/>
    <n v="5"/>
    <n v="0.1"/>
    <n v="26220"/>
    <n v="9500"/>
    <n v="9500"/>
    <n v="169532.05479452055"/>
    <m/>
    <m/>
    <m/>
    <x v="0"/>
    <x v="0"/>
    <n v="-3800"/>
  </r>
  <r>
    <x v="1"/>
    <x v="399"/>
    <d v="2017-09-05T00:00:00"/>
    <s v="DBS"/>
    <s v="S"/>
    <x v="114"/>
    <n v="38"/>
    <n v="69"/>
    <x v="57"/>
    <s v="LAWRENCE LU"/>
    <m/>
    <n v="65.8"/>
    <m/>
    <n v="12160.000000000011"/>
    <s v="SCOX8"/>
    <x v="14"/>
    <n v="100"/>
    <n v="-3800"/>
    <n v="262200"/>
    <d v="2018-03-09T00:00:00"/>
    <x v="57"/>
    <n v="0"/>
    <n v="5"/>
    <n v="0.1"/>
    <n v="26220"/>
    <n v="12160.000000000011"/>
    <n v="12160.000000000011"/>
    <n v="191082.73972602739"/>
    <m/>
    <m/>
    <m/>
    <x v="0"/>
    <x v="0"/>
    <n v="-3800"/>
  </r>
  <r>
    <x v="1"/>
    <x v="400"/>
    <d v="2017-09-05T00:00:00"/>
    <s v="DBS"/>
    <s v="S"/>
    <x v="115"/>
    <n v="38"/>
    <n v="69"/>
    <x v="58"/>
    <s v="LAWRENCE LU"/>
    <m/>
    <n v="65.12"/>
    <m/>
    <n v="14743.999999999982"/>
    <s v="SCOZ8"/>
    <x v="14"/>
    <n v="100"/>
    <n v="-3800"/>
    <n v="262200"/>
    <d v="2018-03-09T00:00:00"/>
    <x v="58"/>
    <n v="0"/>
    <n v="5"/>
    <n v="0.1"/>
    <n v="26220"/>
    <n v="14743.999999999982"/>
    <n v="14743.999999999982"/>
    <n v="211196.71232876714"/>
    <m/>
    <m/>
    <m/>
    <x v="0"/>
    <x v="0"/>
    <n v="-3800"/>
  </r>
  <r>
    <x v="1"/>
    <x v="401"/>
    <d v="2017-11-27T00:00:00"/>
    <s v="DBS"/>
    <s v="S"/>
    <x v="88"/>
    <n v="280"/>
    <n v="68"/>
    <x v="36"/>
    <s v="LAWRENCE LU"/>
    <m/>
    <n v="70.06"/>
    <m/>
    <n v="-57680.000000000065"/>
    <s v="SCOJ8"/>
    <x v="14"/>
    <n v="100"/>
    <n v="-28000"/>
    <n v="1904000"/>
    <d v="2018-03-09T00:00:00"/>
    <x v="36"/>
    <n v="0"/>
    <n v="5"/>
    <n v="0.1"/>
    <n v="190400"/>
    <n v="-57680.000000000065"/>
    <n v="0"/>
    <n v="271254.79452054796"/>
    <m/>
    <m/>
    <m/>
    <x v="0"/>
    <x v="0"/>
    <n v="-28000"/>
  </r>
  <r>
    <x v="1"/>
    <x v="402"/>
    <d v="2017-11-27T00:00:00"/>
    <s v="DBS"/>
    <s v="S"/>
    <x v="89"/>
    <n v="280"/>
    <n v="68"/>
    <x v="49"/>
    <s v="LAWRENCE LU"/>
    <m/>
    <n v="69.38"/>
    <m/>
    <n v="-38639.999999999869"/>
    <s v="SCOK8"/>
    <x v="14"/>
    <n v="100"/>
    <n v="-28000"/>
    <n v="1904000"/>
    <d v="2018-03-09T00:00:00"/>
    <x v="49"/>
    <n v="0"/>
    <n v="5"/>
    <n v="0.1"/>
    <n v="190400"/>
    <n v="-38639.999999999869"/>
    <n v="0"/>
    <n v="432964.38356164383"/>
    <m/>
    <m/>
    <m/>
    <x v="0"/>
    <x v="0"/>
    <n v="-28000"/>
  </r>
  <r>
    <x v="1"/>
    <x v="403"/>
    <d v="2017-11-27T00:00:00"/>
    <s v="DBS"/>
    <s v="S"/>
    <x v="86"/>
    <n v="280"/>
    <n v="68"/>
    <x v="24"/>
    <s v="LAWRENCE LU"/>
    <m/>
    <n v="68.790000000000006"/>
    <m/>
    <n v="-22120.000000000175"/>
    <s v="SCOM8"/>
    <x v="14"/>
    <n v="100"/>
    <n v="-28000"/>
    <n v="1904000"/>
    <d v="2018-03-09T00:00:00"/>
    <x v="24"/>
    <n v="0"/>
    <n v="5"/>
    <n v="0.1"/>
    <n v="190400"/>
    <n v="-22120.000000000175"/>
    <n v="0"/>
    <n v="584241.09589041094"/>
    <m/>
    <m/>
    <m/>
    <x v="0"/>
    <x v="0"/>
    <n v="-28000"/>
  </r>
  <r>
    <x v="1"/>
    <x v="404"/>
    <d v="2017-12-18T00:00:00"/>
    <s v="DBS"/>
    <s v="S"/>
    <x v="88"/>
    <n v="20"/>
    <n v="69.2"/>
    <x v="36"/>
    <s v="LAWRENCE LU"/>
    <m/>
    <n v="70.06"/>
    <m/>
    <n v="-1719.9999999999989"/>
    <s v="SCOJ8"/>
    <x v="14"/>
    <n v="100"/>
    <n v="-2000"/>
    <n v="138400"/>
    <d v="2018-03-09T00:00:00"/>
    <x v="36"/>
    <n v="0"/>
    <n v="5"/>
    <n v="0.1"/>
    <n v="13840"/>
    <n v="-1719.9999999999989"/>
    <n v="0"/>
    <n v="19717.260273972603"/>
    <m/>
    <m/>
    <m/>
    <x v="0"/>
    <x v="0"/>
    <n v="-2000"/>
  </r>
  <r>
    <x v="1"/>
    <x v="405"/>
    <d v="2017-12-18T00:00:00"/>
    <s v="DBS"/>
    <s v="S"/>
    <x v="89"/>
    <n v="20"/>
    <n v="68.599999999999994"/>
    <x v="49"/>
    <s v="LAWRENCE LU"/>
    <m/>
    <n v="69.38"/>
    <m/>
    <n v="-1560.0000000000023"/>
    <s v="SCOK8"/>
    <x v="14"/>
    <n v="100"/>
    <n v="-2000"/>
    <n v="137200"/>
    <d v="2018-03-09T00:00:00"/>
    <x v="49"/>
    <n v="0"/>
    <n v="5"/>
    <n v="0.1"/>
    <n v="13720"/>
    <n v="-1560.0000000000023"/>
    <n v="0"/>
    <n v="31198.904109589042"/>
    <m/>
    <m/>
    <m/>
    <x v="0"/>
    <x v="0"/>
    <n v="-2000"/>
  </r>
  <r>
    <x v="1"/>
    <x v="406"/>
    <d v="2017-12-21T00:00:00"/>
    <s v="DBS"/>
    <s v="S"/>
    <x v="88"/>
    <n v="58"/>
    <n v="69.25"/>
    <x v="36"/>
    <s v="LAWRENCE LU"/>
    <m/>
    <n v="70.06"/>
    <m/>
    <n v="-4698.0000000000127"/>
    <s v="SCOJ8"/>
    <x v="14"/>
    <n v="100"/>
    <n v="-5800"/>
    <n v="401650"/>
    <d v="2018-03-09T00:00:00"/>
    <x v="36"/>
    <n v="0"/>
    <n v="5"/>
    <n v="0.1"/>
    <n v="40165"/>
    <n v="-4698.0000000000127"/>
    <n v="0"/>
    <n v="57221.369863013701"/>
    <m/>
    <m/>
    <m/>
    <x v="0"/>
    <x v="0"/>
    <n v="-5800"/>
  </r>
  <r>
    <x v="1"/>
    <x v="407"/>
    <d v="2017-12-21T00:00:00"/>
    <s v="DBS"/>
    <s v="S"/>
    <x v="89"/>
    <n v="58"/>
    <n v="69.25"/>
    <x v="49"/>
    <s v="LAWRENCE LU"/>
    <m/>
    <n v="69.38"/>
    <m/>
    <n v="-753.99999999997362"/>
    <s v="SCOK8"/>
    <x v="14"/>
    <n v="100"/>
    <n v="-5800"/>
    <n v="401650"/>
    <d v="2018-03-09T00:00:00"/>
    <x v="49"/>
    <n v="0"/>
    <n v="5"/>
    <n v="0.1"/>
    <n v="40165"/>
    <n v="-753.99999999997362"/>
    <n v="0"/>
    <n v="91334.109589041094"/>
    <m/>
    <m/>
    <m/>
    <x v="0"/>
    <x v="0"/>
    <n v="-5800"/>
  </r>
  <r>
    <x v="1"/>
    <x v="408"/>
    <d v="2017-12-21T00:00:00"/>
    <s v="DBS"/>
    <s v="S"/>
    <x v="86"/>
    <n v="58"/>
    <n v="69.25"/>
    <x v="24"/>
    <s v="LAWRENCE LU"/>
    <m/>
    <n v="68.790000000000006"/>
    <m/>
    <n v="2667.9999999999636"/>
    <s v="SCOM8"/>
    <x v="14"/>
    <n v="100"/>
    <n v="-5800"/>
    <n v="401650"/>
    <d v="2018-03-09T00:00:00"/>
    <x v="24"/>
    <n v="0"/>
    <n v="5"/>
    <n v="0.1"/>
    <n v="40165"/>
    <n v="2667.9999999999636"/>
    <n v="2667.9999999999636"/>
    <n v="123246.02739726027"/>
    <m/>
    <m/>
    <m/>
    <x v="0"/>
    <x v="0"/>
    <n v="-5800"/>
  </r>
  <r>
    <x v="1"/>
    <x v="409"/>
    <d v="2018-01-08T00:00:00"/>
    <s v="DBS"/>
    <s v="S"/>
    <x v="88"/>
    <n v="20"/>
    <n v="72.599999999999994"/>
    <x v="36"/>
    <s v="LAWRENCE LU"/>
    <m/>
    <n v="70.06"/>
    <m/>
    <n v="5079.9999999999836"/>
    <s v="SCOJ8"/>
    <x v="14"/>
    <n v="100"/>
    <n v="-2000"/>
    <n v="145200"/>
    <d v="2018-03-09T00:00:00"/>
    <x v="36"/>
    <n v="0"/>
    <n v="5"/>
    <n v="0.1"/>
    <n v="14520"/>
    <n v="5079.9999999999836"/>
    <n v="5079.9999999999836"/>
    <n v="20686.027397260274"/>
    <m/>
    <m/>
    <m/>
    <x v="0"/>
    <x v="0"/>
    <n v="-2000"/>
  </r>
  <r>
    <x v="1"/>
    <x v="410"/>
    <d v="2018-01-10T00:00:00"/>
    <s v="DBS"/>
    <s v="S"/>
    <x v="88"/>
    <n v="15"/>
    <n v="74"/>
    <x v="36"/>
    <s v="LAWRENCE LU"/>
    <m/>
    <n v="70.06"/>
    <m/>
    <n v="5909.9999999999964"/>
    <s v="SCOJ8"/>
    <x v="14"/>
    <n v="100"/>
    <n v="-1500"/>
    <n v="111000"/>
    <d v="2018-03-09T00:00:00"/>
    <x v="36"/>
    <n v="0"/>
    <n v="5"/>
    <n v="0.1"/>
    <n v="11100"/>
    <n v="5909.9999999999964"/>
    <n v="5909.9999999999964"/>
    <n v="15813.698630136985"/>
    <m/>
    <m/>
    <m/>
    <x v="0"/>
    <x v="0"/>
    <n v="-1500"/>
  </r>
  <r>
    <x v="1"/>
    <x v="411"/>
    <d v="2018-01-10T00:00:00"/>
    <s v="DBS"/>
    <s v="S"/>
    <x v="89"/>
    <n v="15"/>
    <n v="74"/>
    <x v="49"/>
    <s v="LAWRENCE LU"/>
    <m/>
    <n v="69.38"/>
    <m/>
    <n v="6930.0000000000073"/>
    <s v="SCOK8"/>
    <x v="14"/>
    <n v="100"/>
    <n v="-1500"/>
    <n v="111000"/>
    <d v="2018-03-09T00:00:00"/>
    <x v="49"/>
    <n v="0"/>
    <n v="5"/>
    <n v="0.1"/>
    <n v="11100"/>
    <n v="6930.0000000000073"/>
    <n v="6930.0000000000073"/>
    <n v="25241.095890410961"/>
    <m/>
    <m/>
    <m/>
    <x v="0"/>
    <x v="0"/>
    <n v="-1500"/>
  </r>
  <r>
    <x v="1"/>
    <x v="412"/>
    <d v="2018-01-10T00:00:00"/>
    <s v="DBS"/>
    <s v="S"/>
    <x v="86"/>
    <n v="15"/>
    <n v="74"/>
    <x v="24"/>
    <s v="LAWRENCE LU"/>
    <m/>
    <n v="68.790000000000006"/>
    <m/>
    <n v="7814.9999999999909"/>
    <s v="SCOM8"/>
    <x v="14"/>
    <n v="100"/>
    <n v="-1500"/>
    <n v="111000"/>
    <d v="2018-03-09T00:00:00"/>
    <x v="24"/>
    <n v="0"/>
    <n v="5"/>
    <n v="0.1"/>
    <n v="11100"/>
    <n v="7814.9999999999909"/>
    <n v="7814.9999999999909"/>
    <n v="34060.273972602743"/>
    <m/>
    <m/>
    <m/>
    <x v="0"/>
    <x v="0"/>
    <n v="-1500"/>
  </r>
  <r>
    <x v="1"/>
    <x v="413"/>
    <d v="2018-01-11T00:00:00"/>
    <s v="DBS"/>
    <s v="S"/>
    <x v="110"/>
    <n v="115"/>
    <n v="71.75"/>
    <x v="53"/>
    <s v="LAWRENCE LU"/>
    <m/>
    <n v="68.209999999999994"/>
    <m/>
    <n v="40710.000000000073"/>
    <s v="SCON8"/>
    <x v="14"/>
    <n v="100"/>
    <n v="-11500"/>
    <n v="825125"/>
    <d v="2018-03-09T00:00:00"/>
    <x v="53"/>
    <n v="0"/>
    <n v="5"/>
    <n v="0.1"/>
    <n v="82512.5"/>
    <n v="40710.000000000073"/>
    <n v="40710.000000000073"/>
    <n v="325528.76712328766"/>
    <m/>
    <m/>
    <m/>
    <x v="0"/>
    <x v="0"/>
    <n v="-11500"/>
  </r>
  <r>
    <x v="1"/>
    <x v="414"/>
    <d v="2018-01-11T00:00:00"/>
    <s v="DBS"/>
    <s v="S"/>
    <x v="111"/>
    <n v="115"/>
    <n v="71.75"/>
    <x v="54"/>
    <s v="LAWRENCE LU"/>
    <m/>
    <n v="67.66"/>
    <m/>
    <n v="47035.000000000036"/>
    <s v="SCOQ8"/>
    <x v="14"/>
    <n v="100"/>
    <n v="-11500"/>
    <n v="825125"/>
    <d v="2018-03-09T00:00:00"/>
    <x v="54"/>
    <n v="0"/>
    <n v="5"/>
    <n v="0.1"/>
    <n v="82512.5"/>
    <n v="47035.000000000036"/>
    <n v="47035.000000000036"/>
    <n v="395607.87671232875"/>
    <m/>
    <m/>
    <m/>
    <x v="0"/>
    <x v="0"/>
    <n v="-11500"/>
  </r>
  <r>
    <x v="1"/>
    <x v="415"/>
    <d v="2018-01-11T00:00:00"/>
    <s v="DBS"/>
    <s v="S"/>
    <x v="112"/>
    <n v="115"/>
    <n v="71.75"/>
    <x v="55"/>
    <s v="LAWRENCE LU"/>
    <m/>
    <n v="67.16"/>
    <m/>
    <n v="52785.000000000036"/>
    <s v="SCOU8"/>
    <x v="14"/>
    <n v="100"/>
    <n v="-11500"/>
    <n v="825125"/>
    <d v="2018-03-09T00:00:00"/>
    <x v="55"/>
    <n v="0"/>
    <n v="5"/>
    <n v="0.1"/>
    <n v="82512.5"/>
    <n v="52785.000000000036"/>
    <n v="52785.000000000036"/>
    <n v="458905.1369863014"/>
    <m/>
    <m/>
    <m/>
    <x v="0"/>
    <x v="0"/>
    <n v="-11500"/>
  </r>
  <r>
    <x v="1"/>
    <x v="416"/>
    <d v="2018-01-11T00:00:00"/>
    <s v="DBS"/>
    <s v="S"/>
    <x v="113"/>
    <n v="115"/>
    <n v="71.75"/>
    <x v="56"/>
    <s v="LAWRENCE LU"/>
    <m/>
    <n v="66.5"/>
    <m/>
    <n v="60375"/>
    <s v="SCOV8"/>
    <x v="14"/>
    <n v="100"/>
    <n v="-11500"/>
    <n v="825125"/>
    <d v="2018-03-09T00:00:00"/>
    <x v="56"/>
    <n v="0"/>
    <n v="5"/>
    <n v="0.1"/>
    <n v="82512.5"/>
    <n v="60375"/>
    <n v="60375"/>
    <n v="533505.47945205483"/>
    <m/>
    <m/>
    <m/>
    <x v="0"/>
    <x v="0"/>
    <n v="-11500"/>
  </r>
  <r>
    <x v="1"/>
    <x v="417"/>
    <d v="2018-01-11T00:00:00"/>
    <s v="DBS"/>
    <s v="S"/>
    <x v="114"/>
    <n v="115"/>
    <n v="71.75"/>
    <x v="57"/>
    <s v="LAWRENCE LU"/>
    <m/>
    <n v="65.8"/>
    <m/>
    <n v="68425.000000000029"/>
    <s v="SCOX8"/>
    <x v="14"/>
    <n v="100"/>
    <n v="-11500"/>
    <n v="825125"/>
    <d v="2018-03-09T00:00:00"/>
    <x v="57"/>
    <n v="0"/>
    <n v="5"/>
    <n v="0.1"/>
    <n v="82512.5"/>
    <n v="68425.000000000029"/>
    <n v="68425.000000000029"/>
    <n v="601323.9726027397"/>
    <m/>
    <m/>
    <m/>
    <x v="0"/>
    <x v="0"/>
    <n v="-11500"/>
  </r>
  <r>
    <x v="1"/>
    <x v="418"/>
    <d v="2018-01-11T00:00:00"/>
    <s v="DBS"/>
    <s v="S"/>
    <x v="115"/>
    <n v="115"/>
    <n v="71.75"/>
    <x v="58"/>
    <s v="LAWRENCE LU"/>
    <m/>
    <n v="65.12"/>
    <m/>
    <n v="76244.999999999942"/>
    <s v="SCOZ8"/>
    <x v="14"/>
    <n v="100"/>
    <n v="-11500"/>
    <n v="825125"/>
    <d v="2018-03-09T00:00:00"/>
    <x v="58"/>
    <n v="0"/>
    <n v="5"/>
    <n v="0.1"/>
    <n v="82512.5"/>
    <n v="76244.999999999942"/>
    <n v="76244.999999999942"/>
    <n v="664621.23287671234"/>
    <m/>
    <m/>
    <m/>
    <x v="0"/>
    <x v="0"/>
    <n v="-11500"/>
  </r>
  <r>
    <x v="1"/>
    <x v="419"/>
    <d v="2018-01-17T00:00:00"/>
    <s v="DBS"/>
    <s v="S"/>
    <x v="110"/>
    <n v="205"/>
    <n v="69"/>
    <x v="53"/>
    <s v="LAWRENCE LU"/>
    <m/>
    <n v="68.209999999999994"/>
    <m/>
    <n v="16195.000000000129"/>
    <s v="SCON8"/>
    <x v="14"/>
    <n v="100"/>
    <n v="-20500"/>
    <n v="1414500"/>
    <d v="2018-03-09T00:00:00"/>
    <x v="53"/>
    <n v="0"/>
    <n v="5"/>
    <n v="0.1"/>
    <n v="141450"/>
    <n v="16195.000000000129"/>
    <n v="16195.000000000129"/>
    <n v="558049.31506849313"/>
    <m/>
    <m/>
    <m/>
    <x v="0"/>
    <x v="0"/>
    <n v="-20500"/>
  </r>
  <r>
    <x v="1"/>
    <x v="420"/>
    <d v="2018-01-17T00:00:00"/>
    <s v="DBS"/>
    <s v="S"/>
    <x v="111"/>
    <n v="205"/>
    <n v="69"/>
    <x v="54"/>
    <s v="LAWRENCE LU"/>
    <m/>
    <n v="67.66"/>
    <m/>
    <n v="27470.000000000073"/>
    <s v="SCOQ8"/>
    <x v="14"/>
    <n v="100"/>
    <n v="-20500"/>
    <n v="1414500"/>
    <d v="2018-03-09T00:00:00"/>
    <x v="54"/>
    <n v="0"/>
    <n v="5"/>
    <n v="0.1"/>
    <n v="141450"/>
    <n v="27470.000000000073"/>
    <n v="27470.000000000073"/>
    <n v="678184.93150684924"/>
    <m/>
    <m/>
    <m/>
    <x v="0"/>
    <x v="0"/>
    <n v="-20500"/>
  </r>
  <r>
    <x v="1"/>
    <x v="421"/>
    <d v="2018-01-17T00:00:00"/>
    <s v="DBS"/>
    <s v="S"/>
    <x v="112"/>
    <n v="205"/>
    <n v="69"/>
    <x v="55"/>
    <s v="LAWRENCE LU"/>
    <m/>
    <n v="67.16"/>
    <m/>
    <n v="37720.000000000073"/>
    <s v="SCOU8"/>
    <x v="14"/>
    <n v="100"/>
    <n v="-20500"/>
    <n v="1414500"/>
    <d v="2018-03-09T00:00:00"/>
    <x v="55"/>
    <n v="0"/>
    <n v="5"/>
    <n v="0.1"/>
    <n v="141450"/>
    <n v="37720.000000000073"/>
    <n v="37720.000000000073"/>
    <n v="786694.52054794529"/>
    <m/>
    <m/>
    <m/>
    <x v="0"/>
    <x v="0"/>
    <n v="-20500"/>
  </r>
  <r>
    <x v="1"/>
    <x v="422"/>
    <d v="2018-01-17T00:00:00"/>
    <s v="DBS"/>
    <s v="S"/>
    <x v="113"/>
    <n v="205"/>
    <n v="69"/>
    <x v="56"/>
    <s v="LAWRENCE LU"/>
    <m/>
    <n v="66.5"/>
    <m/>
    <n v="51250"/>
    <s v="SCOV8"/>
    <x v="14"/>
    <n v="100"/>
    <n v="-20500"/>
    <n v="1414500"/>
    <d v="2018-03-09T00:00:00"/>
    <x v="56"/>
    <n v="0"/>
    <n v="5"/>
    <n v="0.1"/>
    <n v="141450"/>
    <n v="51250"/>
    <n v="51250"/>
    <n v="914580.82191780827"/>
    <m/>
    <m/>
    <m/>
    <x v="0"/>
    <x v="0"/>
    <n v="-20500"/>
  </r>
  <r>
    <x v="1"/>
    <x v="423"/>
    <d v="2018-01-17T00:00:00"/>
    <s v="DBS"/>
    <s v="S"/>
    <x v="114"/>
    <n v="205"/>
    <n v="69"/>
    <x v="57"/>
    <s v="LAWRENCE LU"/>
    <m/>
    <n v="65.8"/>
    <m/>
    <n v="65600.000000000058"/>
    <s v="SCOX8"/>
    <x v="14"/>
    <n v="100"/>
    <n v="-20500"/>
    <n v="1414500"/>
    <d v="2018-03-09T00:00:00"/>
    <x v="57"/>
    <n v="0"/>
    <n v="5"/>
    <n v="0.1"/>
    <n v="141450"/>
    <n v="65600.000000000058"/>
    <n v="65600.000000000058"/>
    <n v="1030841.0958904109"/>
    <m/>
    <m/>
    <m/>
    <x v="0"/>
    <x v="0"/>
    <n v="-20500"/>
  </r>
  <r>
    <x v="1"/>
    <x v="424"/>
    <d v="2018-01-17T00:00:00"/>
    <s v="DBS"/>
    <s v="S"/>
    <x v="115"/>
    <n v="205"/>
    <n v="69"/>
    <x v="58"/>
    <s v="LAWRENCE LU"/>
    <m/>
    <n v="65.12"/>
    <m/>
    <n v="79539.999999999913"/>
    <s v="SCOZ8"/>
    <x v="14"/>
    <n v="100"/>
    <n v="-20500"/>
    <n v="1414500"/>
    <d v="2018-03-09T00:00:00"/>
    <x v="58"/>
    <n v="0"/>
    <n v="5"/>
    <n v="0.1"/>
    <n v="141450"/>
    <n v="79539.999999999913"/>
    <n v="79539.999999999913"/>
    <n v="1139350.6849315069"/>
    <m/>
    <m/>
    <m/>
    <x v="0"/>
    <x v="0"/>
    <n v="-20500"/>
  </r>
  <r>
    <x v="1"/>
    <x v="425"/>
    <d v="2018-01-18T00:00:00"/>
    <s v="DBS"/>
    <s v="S"/>
    <x v="110"/>
    <n v="94"/>
    <n v="69"/>
    <x v="53"/>
    <s v="LAWRENCE LU"/>
    <m/>
    <n v="68.209999999999994"/>
    <m/>
    <n v="7426.0000000000591"/>
    <s v="SCON8"/>
    <x v="14"/>
    <n v="100"/>
    <n v="-9400"/>
    <n v="648600"/>
    <d v="2018-03-09T00:00:00"/>
    <x v="53"/>
    <n v="0"/>
    <n v="5"/>
    <n v="0.1"/>
    <n v="64860"/>
    <n v="7426.0000000000591"/>
    <n v="7426.0000000000591"/>
    <n v="255886.02739726027"/>
    <m/>
    <m/>
    <m/>
    <x v="0"/>
    <x v="0"/>
    <n v="-9400"/>
  </r>
  <r>
    <x v="1"/>
    <x v="426"/>
    <d v="2018-01-18T00:00:00"/>
    <s v="DBS"/>
    <s v="S"/>
    <x v="111"/>
    <n v="94"/>
    <n v="69"/>
    <x v="54"/>
    <s v="LAWRENCE LU"/>
    <m/>
    <n v="67.66"/>
    <m/>
    <n v="12596.000000000033"/>
    <s v="SCOQ8"/>
    <x v="14"/>
    <n v="100"/>
    <n v="-9400"/>
    <n v="648600"/>
    <d v="2018-03-09T00:00:00"/>
    <x v="54"/>
    <n v="0"/>
    <n v="5"/>
    <n v="0.1"/>
    <n v="64860"/>
    <n v="12596.000000000033"/>
    <n v="12596.000000000033"/>
    <n v="310972.60273972602"/>
    <m/>
    <m/>
    <m/>
    <x v="0"/>
    <x v="0"/>
    <n v="-9400"/>
  </r>
  <r>
    <x v="1"/>
    <x v="427"/>
    <d v="2018-01-18T00:00:00"/>
    <s v="DBS"/>
    <s v="S"/>
    <x v="112"/>
    <n v="94"/>
    <n v="69"/>
    <x v="55"/>
    <s v="LAWRENCE LU"/>
    <m/>
    <n v="67.16"/>
    <m/>
    <n v="17296.000000000033"/>
    <s v="SCOU8"/>
    <x v="14"/>
    <n v="100"/>
    <n v="-9400"/>
    <n v="648600"/>
    <d v="2018-03-09T00:00:00"/>
    <x v="55"/>
    <n v="0"/>
    <n v="5"/>
    <n v="0.1"/>
    <n v="64860"/>
    <n v="17296.000000000033"/>
    <n v="17296.000000000033"/>
    <n v="360728.21917808225"/>
    <m/>
    <m/>
    <m/>
    <x v="0"/>
    <x v="0"/>
    <n v="-9400"/>
  </r>
  <r>
    <x v="1"/>
    <x v="428"/>
    <d v="2018-01-18T00:00:00"/>
    <s v="DBS"/>
    <s v="S"/>
    <x v="113"/>
    <n v="94"/>
    <n v="69"/>
    <x v="56"/>
    <s v="LAWRENCE LU"/>
    <m/>
    <n v="66.5"/>
    <m/>
    <n v="23500"/>
    <s v="SCOV8"/>
    <x v="14"/>
    <n v="100"/>
    <n v="-9400"/>
    <n v="648600"/>
    <d v="2018-03-09T00:00:00"/>
    <x v="56"/>
    <n v="0"/>
    <n v="5"/>
    <n v="0.1"/>
    <n v="64860"/>
    <n v="23500"/>
    <n v="23500"/>
    <n v="419368.76712328766"/>
    <m/>
    <m/>
    <m/>
    <x v="0"/>
    <x v="0"/>
    <n v="-9400"/>
  </r>
  <r>
    <x v="1"/>
    <x v="429"/>
    <d v="2018-01-18T00:00:00"/>
    <s v="DBS"/>
    <s v="S"/>
    <x v="114"/>
    <n v="94"/>
    <n v="69"/>
    <x v="57"/>
    <s v="LAWRENCE LU"/>
    <m/>
    <n v="65.8"/>
    <m/>
    <n v="30080.000000000029"/>
    <s v="SCOX8"/>
    <x v="14"/>
    <n v="100"/>
    <n v="-9400"/>
    <n v="648600"/>
    <d v="2018-03-09T00:00:00"/>
    <x v="57"/>
    <n v="0"/>
    <n v="5"/>
    <n v="0.1"/>
    <n v="64860"/>
    <n v="30080.000000000029"/>
    <n v="30080.000000000029"/>
    <n v="472678.35616438359"/>
    <m/>
    <m/>
    <m/>
    <x v="0"/>
    <x v="0"/>
    <n v="-9400"/>
  </r>
  <r>
    <x v="1"/>
    <x v="430"/>
    <d v="2018-01-18T00:00:00"/>
    <s v="DBS"/>
    <s v="S"/>
    <x v="115"/>
    <n v="94"/>
    <n v="69"/>
    <x v="58"/>
    <s v="LAWRENCE LU"/>
    <m/>
    <n v="65.12"/>
    <m/>
    <n v="36471.999999999956"/>
    <s v="SCOZ8"/>
    <x v="14"/>
    <n v="100"/>
    <n v="-9400"/>
    <n v="648600"/>
    <d v="2018-03-09T00:00:00"/>
    <x v="58"/>
    <n v="0"/>
    <n v="5"/>
    <n v="0.1"/>
    <n v="64860"/>
    <n v="36471.999999999956"/>
    <n v="36471.999999999956"/>
    <n v="522433.97260273976"/>
    <m/>
    <m/>
    <m/>
    <x v="0"/>
    <x v="0"/>
    <n v="-9400"/>
  </r>
  <r>
    <x v="1"/>
    <x v="431"/>
    <d v="2018-01-18T00:00:00"/>
    <s v="DBS"/>
    <s v="S"/>
    <x v="110"/>
    <n v="9"/>
    <n v="69"/>
    <x v="53"/>
    <s v="LAWRENCE LU"/>
    <m/>
    <n v="68.209999999999994"/>
    <m/>
    <n v="711.00000000000568"/>
    <s v="SCON8"/>
    <x v="14"/>
    <n v="100"/>
    <n v="-900"/>
    <n v="62100"/>
    <d v="2018-03-09T00:00:00"/>
    <x v="53"/>
    <n v="0"/>
    <n v="5"/>
    <n v="0.1"/>
    <n v="6210"/>
    <n v="711.00000000000568"/>
    <n v="711.00000000000568"/>
    <n v="24499.726027397261"/>
    <m/>
    <m/>
    <m/>
    <x v="0"/>
    <x v="0"/>
    <n v="-900"/>
  </r>
  <r>
    <x v="1"/>
    <x v="432"/>
    <d v="2018-01-18T00:00:00"/>
    <s v="DBS"/>
    <s v="S"/>
    <x v="111"/>
    <n v="9"/>
    <n v="69"/>
    <x v="54"/>
    <s v="LAWRENCE LU"/>
    <m/>
    <n v="67.66"/>
    <m/>
    <n v="1206.0000000000032"/>
    <s v="SCOQ8"/>
    <x v="14"/>
    <n v="100"/>
    <n v="-900"/>
    <n v="62100"/>
    <d v="2018-03-09T00:00:00"/>
    <x v="54"/>
    <n v="0"/>
    <n v="5"/>
    <n v="0.1"/>
    <n v="6210"/>
    <n v="1206.0000000000032"/>
    <n v="1206.0000000000032"/>
    <n v="29773.972602739723"/>
    <m/>
    <m/>
    <m/>
    <x v="0"/>
    <x v="0"/>
    <n v="-900"/>
  </r>
  <r>
    <x v="1"/>
    <x v="433"/>
    <d v="2018-01-18T00:00:00"/>
    <s v="DBS"/>
    <s v="S"/>
    <x v="112"/>
    <n v="9"/>
    <n v="69"/>
    <x v="55"/>
    <s v="LAWRENCE LU"/>
    <m/>
    <n v="67.16"/>
    <m/>
    <n v="1656.0000000000032"/>
    <s v="SCOU8"/>
    <x v="14"/>
    <n v="100"/>
    <n v="-900"/>
    <n v="62100"/>
    <d v="2018-03-09T00:00:00"/>
    <x v="55"/>
    <n v="0"/>
    <n v="5"/>
    <n v="0.1"/>
    <n v="6210"/>
    <n v="1656.0000000000032"/>
    <n v="1656.0000000000032"/>
    <n v="34537.808219178085"/>
    <m/>
    <m/>
    <m/>
    <x v="0"/>
    <x v="0"/>
    <n v="-900"/>
  </r>
  <r>
    <x v="1"/>
    <x v="434"/>
    <d v="2018-01-18T00:00:00"/>
    <s v="DBS"/>
    <s v="S"/>
    <x v="113"/>
    <n v="9"/>
    <n v="69"/>
    <x v="56"/>
    <s v="LAWRENCE LU"/>
    <m/>
    <n v="66.5"/>
    <m/>
    <n v="2250"/>
    <s v="SCOV8"/>
    <x v="14"/>
    <n v="100"/>
    <n v="-900"/>
    <n v="62100"/>
    <d v="2018-03-09T00:00:00"/>
    <x v="56"/>
    <n v="0"/>
    <n v="5"/>
    <n v="0.1"/>
    <n v="6210"/>
    <n v="2250"/>
    <n v="2250"/>
    <n v="40152.32876712329"/>
    <m/>
    <m/>
    <m/>
    <x v="0"/>
    <x v="0"/>
    <n v="-900"/>
  </r>
  <r>
    <x v="1"/>
    <x v="435"/>
    <d v="2018-01-18T00:00:00"/>
    <s v="DBS"/>
    <s v="S"/>
    <x v="114"/>
    <n v="9"/>
    <n v="69"/>
    <x v="57"/>
    <s v="LAWRENCE LU"/>
    <m/>
    <n v="65.8"/>
    <m/>
    <n v="2880.0000000000027"/>
    <s v="SCOX8"/>
    <x v="14"/>
    <n v="100"/>
    <n v="-900"/>
    <n v="62100"/>
    <d v="2018-03-09T00:00:00"/>
    <x v="57"/>
    <n v="0"/>
    <n v="5"/>
    <n v="0.1"/>
    <n v="6210"/>
    <n v="2880.0000000000027"/>
    <n v="2880.0000000000027"/>
    <n v="45256.438356164384"/>
    <m/>
    <m/>
    <m/>
    <x v="0"/>
    <x v="0"/>
    <n v="-900"/>
  </r>
  <r>
    <x v="1"/>
    <x v="436"/>
    <d v="2018-01-18T00:00:00"/>
    <s v="DBS"/>
    <s v="S"/>
    <x v="115"/>
    <n v="9"/>
    <n v="69"/>
    <x v="58"/>
    <s v="LAWRENCE LU"/>
    <m/>
    <n v="65.12"/>
    <m/>
    <n v="3491.9999999999959"/>
    <s v="SCOZ8"/>
    <x v="14"/>
    <n v="100"/>
    <n v="-900"/>
    <n v="62100"/>
    <d v="2018-03-09T00:00:00"/>
    <x v="58"/>
    <n v="0"/>
    <n v="5"/>
    <n v="0.1"/>
    <n v="6210"/>
    <n v="3491.9999999999959"/>
    <n v="3491.9999999999959"/>
    <n v="50020.273972602743"/>
    <m/>
    <m/>
    <m/>
    <x v="0"/>
    <x v="0"/>
    <n v="-900"/>
  </r>
  <r>
    <x v="1"/>
    <x v="437"/>
    <d v="2018-02-02T00:00:00"/>
    <s v="DBS"/>
    <s v="S"/>
    <x v="87"/>
    <n v="95"/>
    <n v="72.099999999999994"/>
    <x v="31"/>
    <s v="LAWRENCE LU"/>
    <m/>
    <n v="72.709999999999994"/>
    <m/>
    <n v="-5794.9999999999945"/>
    <s v="SCOH8"/>
    <x v="14"/>
    <n v="100"/>
    <n v="-9500"/>
    <n v="684950"/>
    <d v="2018-03-09T00:00:00"/>
    <x v="31"/>
    <n v="0"/>
    <n v="5"/>
    <n v="0.1"/>
    <n v="68495"/>
    <n v="-5794.9999999999945"/>
    <n v="0"/>
    <n v="37531.506849315068"/>
    <m/>
    <m/>
    <m/>
    <x v="0"/>
    <x v="0"/>
    <n v="-9500"/>
  </r>
  <r>
    <x v="1"/>
    <x v="438"/>
    <d v="2018-02-06T00:00:00"/>
    <s v="DBS"/>
    <s v="S"/>
    <x v="87"/>
    <n v="51"/>
    <n v="73.25"/>
    <x v="31"/>
    <s v="LAWRENCE LU"/>
    <m/>
    <n v="72.709999999999994"/>
    <m/>
    <n v="2754.0000000000318"/>
    <s v="SCOH8"/>
    <x v="14"/>
    <n v="100"/>
    <n v="-5100"/>
    <n v="373575"/>
    <d v="2018-03-09T00:00:00"/>
    <x v="31"/>
    <n v="0"/>
    <n v="5"/>
    <n v="0.1"/>
    <n v="37357.5"/>
    <n v="2754.0000000000318"/>
    <n v="2754.0000000000318"/>
    <n v="20469.863013698628"/>
    <m/>
    <m/>
    <m/>
    <x v="0"/>
    <x v="0"/>
    <n v="-5100"/>
  </r>
  <r>
    <x v="1"/>
    <x v="439"/>
    <d v="2018-02-06T00:00:00"/>
    <s v="DBS"/>
    <s v="S"/>
    <x v="88"/>
    <n v="103"/>
    <n v="72"/>
    <x v="36"/>
    <s v="LAWRENCE LU"/>
    <m/>
    <n v="70.06"/>
    <m/>
    <n v="19981.999999999978"/>
    <s v="SCOJ8"/>
    <x v="14"/>
    <n v="100"/>
    <n v="-10300"/>
    <n v="741600"/>
    <d v="2018-03-09T00:00:00"/>
    <x v="36"/>
    <n v="0"/>
    <n v="5"/>
    <n v="0.1"/>
    <n v="74160"/>
    <n v="19981.999999999978"/>
    <n v="19981.999999999978"/>
    <n v="105652.60273972602"/>
    <m/>
    <m/>
    <m/>
    <x v="0"/>
    <x v="0"/>
    <n v="-10300"/>
  </r>
  <r>
    <x v="1"/>
    <x v="440"/>
    <d v="2018-02-06T00:00:00"/>
    <s v="DBS"/>
    <s v="S"/>
    <x v="89"/>
    <n v="103"/>
    <n v="72"/>
    <x v="49"/>
    <s v="LAWRENCE LU"/>
    <m/>
    <n v="69.38"/>
    <m/>
    <n v="26986.000000000047"/>
    <s v="SCOK8"/>
    <x v="14"/>
    <n v="100"/>
    <n v="-10300"/>
    <n v="741600"/>
    <d v="2018-03-09T00:00:00"/>
    <x v="49"/>
    <n v="0"/>
    <n v="5"/>
    <n v="0.1"/>
    <n v="74160"/>
    <n v="26986.000000000047"/>
    <n v="26986.000000000047"/>
    <n v="168637.80821917808"/>
    <m/>
    <m/>
    <m/>
    <x v="0"/>
    <x v="0"/>
    <n v="-10300"/>
  </r>
  <r>
    <x v="1"/>
    <x v="441"/>
    <d v="2018-02-06T00:00:00"/>
    <s v="DBS"/>
    <s v="S"/>
    <x v="86"/>
    <n v="103"/>
    <n v="72"/>
    <x v="24"/>
    <s v="LAWRENCE LU"/>
    <m/>
    <n v="68.790000000000006"/>
    <m/>
    <n v="33062.999999999935"/>
    <s v="SCOM8"/>
    <x v="14"/>
    <n v="100"/>
    <n v="-10300"/>
    <n v="741600"/>
    <d v="2018-03-09T00:00:00"/>
    <x v="24"/>
    <n v="0"/>
    <n v="5"/>
    <n v="0.1"/>
    <n v="74160"/>
    <n v="33062.999999999935"/>
    <n v="33062.999999999935"/>
    <n v="227559.45205479453"/>
    <m/>
    <m/>
    <m/>
    <x v="0"/>
    <x v="0"/>
    <n v="-10300"/>
  </r>
  <r>
    <x v="1"/>
    <x v="442"/>
    <d v="2018-02-06T00:00:00"/>
    <s v="DBS"/>
    <s v="S"/>
    <x v="88"/>
    <n v="8"/>
    <n v="72.2"/>
    <x v="36"/>
    <s v="LAWRENCE LU"/>
    <m/>
    <n v="70.06"/>
    <m/>
    <n v="1712.0000000000005"/>
    <s v="SCOJ8"/>
    <x v="14"/>
    <n v="100"/>
    <n v="-800"/>
    <n v="57760"/>
    <d v="2018-03-09T00:00:00"/>
    <x v="36"/>
    <n v="0"/>
    <n v="5"/>
    <n v="0.1"/>
    <n v="5776"/>
    <n v="1712.0000000000005"/>
    <n v="1712.0000000000005"/>
    <n v="8228.82191780822"/>
    <m/>
    <m/>
    <m/>
    <x v="0"/>
    <x v="0"/>
    <n v="-800"/>
  </r>
  <r>
    <x v="1"/>
    <x v="443"/>
    <d v="2018-02-06T00:00:00"/>
    <s v="DBS"/>
    <s v="S"/>
    <x v="89"/>
    <n v="8"/>
    <n v="72.2"/>
    <x v="49"/>
    <s v="LAWRENCE LU"/>
    <m/>
    <n v="69.38"/>
    <m/>
    <n v="2256.0000000000059"/>
    <s v="SCOK8"/>
    <x v="14"/>
    <n v="100"/>
    <n v="-800"/>
    <n v="57760"/>
    <d v="2018-03-09T00:00:00"/>
    <x v="49"/>
    <n v="0"/>
    <n v="5"/>
    <n v="0.1"/>
    <n v="5776"/>
    <n v="2256.0000000000059"/>
    <n v="2256.0000000000059"/>
    <n v="13134.465753424658"/>
    <m/>
    <m/>
    <m/>
    <x v="0"/>
    <x v="0"/>
    <n v="-800"/>
  </r>
  <r>
    <x v="1"/>
    <x v="444"/>
    <d v="2018-02-06T00:00:00"/>
    <s v="DBS"/>
    <s v="S"/>
    <x v="86"/>
    <n v="8"/>
    <n v="72.2"/>
    <x v="24"/>
    <s v="LAWRENCE LU"/>
    <m/>
    <n v="68.790000000000006"/>
    <m/>
    <n v="2727.9999999999973"/>
    <s v="SCOM8"/>
    <x v="14"/>
    <n v="100"/>
    <n v="-800"/>
    <n v="57760"/>
    <d v="2018-03-09T00:00:00"/>
    <x v="24"/>
    <n v="0"/>
    <n v="5"/>
    <n v="0.1"/>
    <n v="5776"/>
    <n v="2727.9999999999973"/>
    <n v="2727.9999999999973"/>
    <n v="17723.616438356166"/>
    <m/>
    <m/>
    <m/>
    <x v="0"/>
    <x v="0"/>
    <n v="-800"/>
  </r>
  <r>
    <x v="1"/>
    <x v="445"/>
    <d v="2018-02-13T00:00:00"/>
    <s v="DBS"/>
    <s v="S"/>
    <x v="87"/>
    <n v="80"/>
    <n v="75.3"/>
    <x v="31"/>
    <s v="LAWRENCE LU"/>
    <m/>
    <n v="72.709999999999994"/>
    <m/>
    <n v="20720.000000000029"/>
    <s v="SCOH8"/>
    <x v="14"/>
    <n v="100"/>
    <n v="-8000"/>
    <n v="602400"/>
    <d v="2018-03-09T00:00:00"/>
    <x v="31"/>
    <n v="0"/>
    <n v="5"/>
    <n v="0.1"/>
    <n v="60240"/>
    <n v="20720.000000000029"/>
    <n v="20720.000000000029"/>
    <n v="33008.219178082189"/>
    <m/>
    <m/>
    <m/>
    <x v="0"/>
    <x v="0"/>
    <n v="-8000"/>
  </r>
  <r>
    <x v="1"/>
    <x v="446"/>
    <d v="2018-02-13T00:00:00"/>
    <s v="DBS"/>
    <s v="S"/>
    <x v="87"/>
    <n v="50"/>
    <n v="75.599999999999994"/>
    <x v="31"/>
    <s v="LAWRENCE LU"/>
    <m/>
    <n v="72.709999999999994"/>
    <m/>
    <n v="14450.000000000004"/>
    <s v="SCOH8"/>
    <x v="14"/>
    <n v="100"/>
    <n v="-5000"/>
    <n v="378000"/>
    <d v="2018-03-09T00:00:00"/>
    <x v="31"/>
    <n v="0"/>
    <n v="5"/>
    <n v="0.1"/>
    <n v="37800"/>
    <n v="14450.000000000004"/>
    <n v="14450.000000000004"/>
    <n v="20712.328767123287"/>
    <m/>
    <m/>
    <m/>
    <x v="0"/>
    <x v="0"/>
    <n v="-5000"/>
  </r>
  <r>
    <x v="1"/>
    <x v="447"/>
    <d v="2018-02-13T00:00:00"/>
    <s v="DBS"/>
    <s v="S"/>
    <x v="87"/>
    <n v="75"/>
    <n v="75.650000000000006"/>
    <x v="31"/>
    <s v="LAWRENCE LU"/>
    <m/>
    <n v="72.709999999999994"/>
    <n v="-3618"/>
    <n v="22050.000000000091"/>
    <s v="SCOH8"/>
    <x v="14"/>
    <n v="100"/>
    <n v="-7500"/>
    <n v="567375"/>
    <d v="2018-03-09T00:00:00"/>
    <x v="31"/>
    <n v="0"/>
    <n v="5"/>
    <n v="0.1"/>
    <n v="56737.5"/>
    <n v="22050.000000000091"/>
    <n v="22050.000000000091"/>
    <n v="31089.04109589041"/>
    <m/>
    <m/>
    <m/>
    <x v="0"/>
    <x v="0"/>
    <n v="-7500"/>
  </r>
  <r>
    <x v="1"/>
    <x v="448"/>
    <d v="2018-02-14T00:00:00"/>
    <s v="DBS"/>
    <s v="S"/>
    <x v="87"/>
    <n v="200"/>
    <n v="76.5"/>
    <x v="31"/>
    <s v="LAWRENCE LU"/>
    <m/>
    <n v="72.709999999999994"/>
    <m/>
    <n v="75800.000000000131"/>
    <s v="SCOH8"/>
    <x v="14"/>
    <n v="100"/>
    <n v="-20000"/>
    <n v="1530000"/>
    <d v="2018-03-09T00:00:00"/>
    <x v="31"/>
    <n v="0"/>
    <n v="5"/>
    <n v="0.1"/>
    <n v="153000"/>
    <n v="75800.000000000131"/>
    <n v="75800.000000000131"/>
    <n v="83835.616438356155"/>
    <m/>
    <m/>
    <m/>
    <x v="0"/>
    <x v="0"/>
    <n v="-20000"/>
  </r>
  <r>
    <x v="1"/>
    <x v="449"/>
    <d v="2018-02-14T00:00:00"/>
    <s v="DBS"/>
    <s v="S"/>
    <x v="87"/>
    <n v="50"/>
    <n v="76.599999999999994"/>
    <x v="31"/>
    <s v="LAWRENCE LU"/>
    <m/>
    <n v="72.709999999999994"/>
    <m/>
    <n v="19450.000000000004"/>
    <s v="SCOH8"/>
    <x v="14"/>
    <n v="100"/>
    <n v="-5000"/>
    <n v="383000"/>
    <d v="2018-03-09T00:00:00"/>
    <x v="31"/>
    <n v="0"/>
    <n v="5"/>
    <n v="0.1"/>
    <n v="38300"/>
    <n v="19450.000000000004"/>
    <n v="19450.000000000004"/>
    <n v="20986.301369863013"/>
    <m/>
    <m/>
    <m/>
    <x v="0"/>
    <x v="0"/>
    <n v="-5000"/>
  </r>
  <r>
    <x v="1"/>
    <x v="450"/>
    <d v="2018-02-13T00:00:00"/>
    <s v="DBS"/>
    <s v="S"/>
    <x v="110"/>
    <n v="10"/>
    <n v="71.8"/>
    <x v="53"/>
    <s v="LAWRENCE LU"/>
    <m/>
    <n v="68.209999999999994"/>
    <m/>
    <n v="3590.0000000000036"/>
    <s v="SCON8"/>
    <x v="14"/>
    <n v="100"/>
    <n v="-1000"/>
    <n v="71800"/>
    <d v="2018-03-09T00:00:00"/>
    <x v="53"/>
    <n v="0"/>
    <n v="5"/>
    <n v="0.1"/>
    <n v="7180"/>
    <n v="3590.0000000000036"/>
    <n v="3590.0000000000036"/>
    <n v="28326.575342465752"/>
    <m/>
    <m/>
    <m/>
    <x v="0"/>
    <x v="0"/>
    <n v="-1000"/>
  </r>
  <r>
    <x v="1"/>
    <x v="451"/>
    <d v="2018-02-13T00:00:00"/>
    <s v="DBS"/>
    <s v="S"/>
    <x v="111"/>
    <n v="10"/>
    <n v="71.8"/>
    <x v="54"/>
    <s v="LAWRENCE LU"/>
    <m/>
    <n v="67.66"/>
    <n v="-5328"/>
    <n v="4140.0000000000009"/>
    <s v="SCOQ8"/>
    <x v="14"/>
    <n v="100"/>
    <n v="-1000"/>
    <n v="71800"/>
    <d v="2018-03-09T00:00:00"/>
    <x v="54"/>
    <n v="0"/>
    <n v="5"/>
    <n v="0.1"/>
    <n v="7180"/>
    <n v="4140.0000000000009"/>
    <n v="4140.0000000000009"/>
    <n v="34424.657534246573"/>
    <m/>
    <m/>
    <m/>
    <x v="0"/>
    <x v="0"/>
    <n v="-1000"/>
  </r>
  <r>
    <x v="1"/>
    <x v="452"/>
    <d v="2018-02-13T00:00:00"/>
    <s v="DBS"/>
    <s v="S"/>
    <x v="112"/>
    <n v="10"/>
    <n v="71.8"/>
    <x v="55"/>
    <s v="LAWRENCE LU"/>
    <m/>
    <n v="67.16"/>
    <m/>
    <n v="4640.0000000000009"/>
    <s v="SCOU8"/>
    <x v="14"/>
    <n v="100"/>
    <n v="-1000"/>
    <n v="71800"/>
    <d v="2018-03-09T00:00:00"/>
    <x v="55"/>
    <n v="0"/>
    <n v="5"/>
    <n v="0.1"/>
    <n v="7180"/>
    <n v="4640.0000000000009"/>
    <n v="4640.0000000000009"/>
    <n v="39932.602739726033"/>
    <m/>
    <m/>
    <m/>
    <x v="0"/>
    <x v="0"/>
    <n v="-1000"/>
  </r>
  <r>
    <x v="1"/>
    <x v="453"/>
    <d v="2018-02-19T00:00:00"/>
    <s v="DBS"/>
    <s v="S"/>
    <x v="86"/>
    <n v="50"/>
    <n v="74.75"/>
    <x v="24"/>
    <s v="LAWRENCE LU"/>
    <m/>
    <n v="68.790000000000006"/>
    <m/>
    <n v="29799.999999999967"/>
    <s v="SCOM8"/>
    <x v="14"/>
    <n v="100"/>
    <n v="-5000"/>
    <n v="373750"/>
    <d v="2018-03-09T00:00:00"/>
    <x v="24"/>
    <n v="0"/>
    <n v="5"/>
    <n v="0.1"/>
    <n v="37375"/>
    <n v="29799.999999999967"/>
    <n v="29799.999999999967"/>
    <n v="114684.93150684932"/>
    <m/>
    <m/>
    <m/>
    <x v="0"/>
    <x v="0"/>
    <n v="-5000"/>
  </r>
  <r>
    <x v="1"/>
    <x v="454"/>
    <d v="2018-02-19T00:00:00"/>
    <s v="DBS"/>
    <s v="S"/>
    <x v="110"/>
    <n v="20"/>
    <n v="73.099999999999994"/>
    <x v="53"/>
    <s v="LAWRENCE LU"/>
    <m/>
    <n v="68.209999999999994"/>
    <m/>
    <n v="9780.0000000000018"/>
    <s v="SCON8"/>
    <x v="14"/>
    <n v="100"/>
    <n v="-2000"/>
    <n v="146200"/>
    <d v="2018-03-09T00:00:00"/>
    <x v="53"/>
    <n v="0"/>
    <n v="5"/>
    <n v="0.1"/>
    <n v="14620"/>
    <n v="9780.0000000000018"/>
    <n v="9780.0000000000018"/>
    <n v="57678.904109589042"/>
    <m/>
    <m/>
    <m/>
    <x v="0"/>
    <x v="0"/>
    <n v="-2000"/>
  </r>
  <r>
    <x v="1"/>
    <x v="455"/>
    <d v="2018-02-19T00:00:00"/>
    <s v="DBS"/>
    <s v="S"/>
    <x v="111"/>
    <n v="20"/>
    <n v="73.099999999999994"/>
    <x v="54"/>
    <s v="LAWRENCE LU"/>
    <m/>
    <n v="67.66"/>
    <m/>
    <n v="10879.999999999996"/>
    <s v="SCOQ8"/>
    <x v="14"/>
    <n v="100"/>
    <n v="-2000"/>
    <n v="146200"/>
    <d v="2018-03-09T00:00:00"/>
    <x v="54"/>
    <n v="0"/>
    <n v="5"/>
    <n v="0.1"/>
    <n v="14620"/>
    <n v="10879.999999999996"/>
    <n v="10879.999999999996"/>
    <n v="70095.890410958906"/>
    <m/>
    <m/>
    <m/>
    <x v="0"/>
    <x v="0"/>
    <n v="-2000"/>
  </r>
  <r>
    <x v="1"/>
    <x v="456"/>
    <d v="2018-02-19T00:00:00"/>
    <s v="DBS"/>
    <s v="S"/>
    <x v="112"/>
    <n v="20"/>
    <n v="73.099999999999994"/>
    <x v="55"/>
    <s v="LAWRENCE LU"/>
    <m/>
    <n v="67.16"/>
    <m/>
    <n v="11879.999999999996"/>
    <s v="SCOU8"/>
    <x v="14"/>
    <n v="100"/>
    <n v="-2000"/>
    <n v="146200"/>
    <d v="2018-03-09T00:00:00"/>
    <x v="55"/>
    <n v="0"/>
    <n v="5"/>
    <n v="0.1"/>
    <n v="14620"/>
    <n v="11879.999999999996"/>
    <n v="11879.999999999996"/>
    <n v="81311.23287671234"/>
    <m/>
    <m/>
    <m/>
    <x v="0"/>
    <x v="0"/>
    <n v="-2000"/>
  </r>
  <r>
    <x v="1"/>
    <x v="457"/>
    <d v="2018-02-20T00:00:00"/>
    <s v="DBS"/>
    <s v="S"/>
    <x v="110"/>
    <n v="5"/>
    <n v="73.5"/>
    <x v="53"/>
    <s v="LAWRENCE LU"/>
    <m/>
    <n v="68.209999999999994"/>
    <m/>
    <n v="2645.0000000000032"/>
    <s v="SCON8"/>
    <x v="14"/>
    <n v="100"/>
    <n v="-500"/>
    <n v="36750"/>
    <d v="2018-03-09T00:00:00"/>
    <x v="53"/>
    <n v="0"/>
    <n v="5"/>
    <n v="0.1"/>
    <n v="3675"/>
    <n v="2645.0000000000032"/>
    <n v="2645.0000000000032"/>
    <n v="14498.630136986301"/>
    <m/>
    <m/>
    <m/>
    <x v="0"/>
    <x v="0"/>
    <n v="-500"/>
  </r>
  <r>
    <x v="1"/>
    <x v="458"/>
    <d v="2018-02-20T00:00:00"/>
    <s v="DBS"/>
    <s v="S"/>
    <x v="111"/>
    <n v="5"/>
    <n v="73.5"/>
    <x v="54"/>
    <s v="LAWRENCE LU"/>
    <m/>
    <n v="67.66"/>
    <m/>
    <n v="2920.0000000000018"/>
    <s v="SCOQ8"/>
    <x v="14"/>
    <n v="100"/>
    <n v="-500"/>
    <n v="36750"/>
    <d v="2018-03-09T00:00:00"/>
    <x v="54"/>
    <n v="0"/>
    <n v="5"/>
    <n v="0.1"/>
    <n v="3675"/>
    <n v="2920.0000000000018"/>
    <n v="2920.0000000000018"/>
    <n v="17619.863013698628"/>
    <m/>
    <m/>
    <m/>
    <x v="0"/>
    <x v="0"/>
    <n v="-500"/>
  </r>
  <r>
    <x v="1"/>
    <x v="459"/>
    <d v="2018-02-20T00:00:00"/>
    <s v="DBS"/>
    <s v="S"/>
    <x v="112"/>
    <n v="5"/>
    <n v="73.5"/>
    <x v="55"/>
    <s v="LAWRENCE LU"/>
    <m/>
    <n v="67.16"/>
    <m/>
    <n v="3170.0000000000018"/>
    <s v="SCOU8"/>
    <x v="14"/>
    <n v="100"/>
    <n v="-500"/>
    <n v="36750"/>
    <d v="2018-03-09T00:00:00"/>
    <x v="55"/>
    <n v="0"/>
    <n v="5"/>
    <n v="0.1"/>
    <n v="3675"/>
    <n v="3170.0000000000018"/>
    <n v="3170.0000000000018"/>
    <n v="20439.041095890414"/>
    <m/>
    <m/>
    <m/>
    <x v="0"/>
    <x v="0"/>
    <n v="-500"/>
  </r>
  <r>
    <x v="1"/>
    <x v="460"/>
    <d v="2018-02-20T00:00:00"/>
    <s v="DBS"/>
    <s v="S"/>
    <x v="110"/>
    <n v="10"/>
    <n v="73.5"/>
    <x v="53"/>
    <s v="LAWRENCE LU"/>
    <m/>
    <n v="68.209999999999994"/>
    <m/>
    <n v="5290.0000000000064"/>
    <s v="SCON8"/>
    <x v="14"/>
    <n v="100"/>
    <n v="-1000"/>
    <n v="73500"/>
    <d v="2018-03-09T00:00:00"/>
    <x v="53"/>
    <n v="0"/>
    <n v="5"/>
    <n v="0.1"/>
    <n v="7350"/>
    <n v="5290.0000000000064"/>
    <n v="5290.0000000000064"/>
    <n v="28997.260273972603"/>
    <m/>
    <m/>
    <m/>
    <x v="0"/>
    <x v="0"/>
    <n v="-1000"/>
  </r>
  <r>
    <x v="1"/>
    <x v="461"/>
    <d v="2018-02-20T00:00:00"/>
    <s v="DBS"/>
    <s v="S"/>
    <x v="111"/>
    <n v="10"/>
    <n v="73.5"/>
    <x v="54"/>
    <s v="LAWRENCE LU"/>
    <m/>
    <n v="67.66"/>
    <m/>
    <n v="5840.0000000000036"/>
    <s v="SCOQ8"/>
    <x v="14"/>
    <n v="100"/>
    <n v="-1000"/>
    <n v="73500"/>
    <d v="2018-03-09T00:00:00"/>
    <x v="54"/>
    <n v="0"/>
    <n v="5"/>
    <n v="0.1"/>
    <n v="7350"/>
    <n v="5840.0000000000036"/>
    <n v="5840.0000000000036"/>
    <n v="35239.726027397257"/>
    <m/>
    <m/>
    <m/>
    <x v="0"/>
    <x v="0"/>
    <n v="-1000"/>
  </r>
  <r>
    <x v="1"/>
    <x v="462"/>
    <d v="2018-02-20T00:00:00"/>
    <s v="DBS"/>
    <s v="S"/>
    <x v="112"/>
    <n v="10"/>
    <n v="73.5"/>
    <x v="55"/>
    <s v="LAWRENCE LU"/>
    <m/>
    <n v="67.16"/>
    <m/>
    <n v="6340.0000000000036"/>
    <s v="SCOU8"/>
    <x v="14"/>
    <n v="100"/>
    <n v="-1000"/>
    <n v="73500"/>
    <d v="2018-03-09T00:00:00"/>
    <x v="55"/>
    <n v="0"/>
    <n v="5"/>
    <n v="0.1"/>
    <n v="7350"/>
    <n v="6340.0000000000036"/>
    <n v="6340.0000000000036"/>
    <n v="40878.082191780828"/>
    <m/>
    <m/>
    <m/>
    <x v="0"/>
    <x v="0"/>
    <n v="-1000"/>
  </r>
  <r>
    <x v="1"/>
    <x v="463"/>
    <d v="2018-02-22T00:00:00"/>
    <s v="DBS"/>
    <s v="S"/>
    <x v="113"/>
    <n v="10"/>
    <n v="71.5"/>
    <x v="56"/>
    <s v="LAWRENCE LU"/>
    <m/>
    <n v="66.5"/>
    <m/>
    <n v="5000"/>
    <s v="SCOV8"/>
    <x v="14"/>
    <n v="100"/>
    <n v="-1000"/>
    <n v="71500"/>
    <d v="2018-03-09T00:00:00"/>
    <x v="56"/>
    <n v="0"/>
    <n v="5"/>
    <n v="0.1"/>
    <n v="7150"/>
    <n v="5000"/>
    <n v="5000"/>
    <n v="46230.136986301368"/>
    <m/>
    <m/>
    <m/>
    <x v="0"/>
    <x v="0"/>
    <n v="-1000"/>
  </r>
  <r>
    <x v="1"/>
    <x v="464"/>
    <d v="2018-02-22T00:00:00"/>
    <s v="DBS"/>
    <s v="S"/>
    <x v="114"/>
    <n v="10"/>
    <n v="71.5"/>
    <x v="57"/>
    <s v="LAWRENCE LU"/>
    <m/>
    <n v="65.8"/>
    <m/>
    <n v="5700.0000000000027"/>
    <s v="SCOX8"/>
    <x v="14"/>
    <n v="100"/>
    <n v="-1000"/>
    <n v="71500"/>
    <d v="2018-03-09T00:00:00"/>
    <x v="57"/>
    <n v="0"/>
    <n v="5"/>
    <n v="0.1"/>
    <n v="7150"/>
    <n v="5700.0000000000027"/>
    <n v="5700.0000000000027"/>
    <n v="52106.849315068495"/>
    <m/>
    <m/>
    <m/>
    <x v="0"/>
    <x v="0"/>
    <n v="-1000"/>
  </r>
  <r>
    <x v="1"/>
    <x v="465"/>
    <d v="2018-02-22T00:00:00"/>
    <s v="DBS"/>
    <s v="S"/>
    <x v="115"/>
    <n v="10"/>
    <n v="71.5"/>
    <x v="58"/>
    <s v="LAWRENCE LU"/>
    <m/>
    <n v="65.12"/>
    <m/>
    <n v="6379.9999999999955"/>
    <s v="SCOZ8"/>
    <x v="14"/>
    <n v="100"/>
    <n v="-1000"/>
    <n v="71500"/>
    <d v="2018-03-09T00:00:00"/>
    <x v="58"/>
    <n v="0"/>
    <n v="5"/>
    <n v="0.1"/>
    <n v="7150"/>
    <n v="6379.9999999999955"/>
    <n v="6379.9999999999955"/>
    <n v="57591.780821917811"/>
    <m/>
    <m/>
    <m/>
    <x v="0"/>
    <x v="0"/>
    <n v="-1000"/>
  </r>
  <r>
    <x v="1"/>
    <x v="466"/>
    <d v="2018-02-22T00:00:00"/>
    <s v="DBS"/>
    <s v="S"/>
    <x v="88"/>
    <n v="255"/>
    <n v="75"/>
    <x v="36"/>
    <s v="LAWRENCE LU"/>
    <m/>
    <n v="70.06"/>
    <m/>
    <n v="125969.99999999994"/>
    <s v="SCOJ8"/>
    <x v="14"/>
    <n v="100"/>
    <n v="-25500"/>
    <n v="1912500"/>
    <d v="2018-03-09T00:00:00"/>
    <x v="36"/>
    <n v="0"/>
    <n v="5"/>
    <n v="0.1"/>
    <n v="191250"/>
    <n v="125969.99999999994"/>
    <n v="125969.99999999994"/>
    <n v="272465.75342465751"/>
    <m/>
    <m/>
    <m/>
    <x v="0"/>
    <x v="0"/>
    <n v="-25500"/>
  </r>
  <r>
    <x v="1"/>
    <x v="467"/>
    <d v="2018-02-22T00:00:00"/>
    <s v="DBS"/>
    <s v="S"/>
    <x v="89"/>
    <n v="255"/>
    <n v="75"/>
    <x v="49"/>
    <s v="LAWRENCE LU"/>
    <m/>
    <n v="69.38"/>
    <m/>
    <n v="143310.00000000012"/>
    <s v="SCOK8"/>
    <x v="14"/>
    <n v="100"/>
    <n v="-25500"/>
    <n v="1912500"/>
    <d v="2018-03-09T00:00:00"/>
    <x v="49"/>
    <n v="0"/>
    <n v="5"/>
    <n v="0.1"/>
    <n v="191250"/>
    <n v="143310.00000000012"/>
    <n v="143310.00000000012"/>
    <n v="434897.26027397264"/>
    <m/>
    <m/>
    <m/>
    <x v="0"/>
    <x v="0"/>
    <n v="-25500"/>
  </r>
  <r>
    <x v="1"/>
    <x v="468"/>
    <d v="2018-02-22T00:00:00"/>
    <s v="DBS"/>
    <s v="S"/>
    <x v="86"/>
    <n v="255"/>
    <n v="75"/>
    <x v="24"/>
    <s v="LAWRENCE LU"/>
    <m/>
    <n v="68.790000000000006"/>
    <m/>
    <n v="158354.99999999983"/>
    <s v="SCOM8"/>
    <x v="14"/>
    <n v="100"/>
    <n v="-25500"/>
    <n v="1912500"/>
    <d v="2018-03-09T00:00:00"/>
    <x v="24"/>
    <n v="0"/>
    <n v="5"/>
    <n v="0.1"/>
    <n v="191250"/>
    <n v="158354.99999999983"/>
    <n v="158354.99999999983"/>
    <n v="586849.31506849313"/>
    <m/>
    <m/>
    <m/>
    <x v="0"/>
    <x v="0"/>
    <n v="-25500"/>
  </r>
  <r>
    <x v="1"/>
    <x v="469"/>
    <d v="2018-02-22T00:00:00"/>
    <s v="DBS"/>
    <s v="S"/>
    <x v="88"/>
    <n v="15"/>
    <n v="75.55"/>
    <x v="36"/>
    <s v="LAWRENCE LU"/>
    <m/>
    <n v="70.06"/>
    <m/>
    <n v="8234.9999999999927"/>
    <s v="SCOJ8"/>
    <x v="14"/>
    <n v="100"/>
    <n v="-1500"/>
    <n v="113325"/>
    <d v="2018-03-09T00:00:00"/>
    <x v="36"/>
    <n v="0"/>
    <n v="5"/>
    <n v="0.1"/>
    <n v="11332.5"/>
    <n v="8234.9999999999927"/>
    <n v="8234.9999999999927"/>
    <n v="16144.931506849314"/>
    <m/>
    <m/>
    <m/>
    <x v="0"/>
    <x v="0"/>
    <n v="-1500"/>
  </r>
  <r>
    <x v="1"/>
    <x v="470"/>
    <d v="2018-02-22T00:00:00"/>
    <s v="DBS"/>
    <s v="S"/>
    <x v="89"/>
    <n v="15"/>
    <n v="75.55"/>
    <x v="49"/>
    <s v="LAWRENCE LU"/>
    <m/>
    <n v="69.38"/>
    <m/>
    <n v="9255.0000000000018"/>
    <s v="SCOK8"/>
    <x v="14"/>
    <n v="100"/>
    <n v="-1500"/>
    <n v="113325"/>
    <d v="2018-03-09T00:00:00"/>
    <x v="49"/>
    <n v="0"/>
    <n v="5"/>
    <n v="0.1"/>
    <n v="11332.5"/>
    <n v="9255.0000000000018"/>
    <n v="9255.0000000000018"/>
    <n v="25769.794520547945"/>
    <m/>
    <m/>
    <m/>
    <x v="0"/>
    <x v="0"/>
    <n v="-1500"/>
  </r>
  <r>
    <x v="1"/>
    <x v="471"/>
    <d v="2018-02-22T00:00:00"/>
    <s v="DBS"/>
    <s v="S"/>
    <x v="86"/>
    <n v="15"/>
    <n v="75.55"/>
    <x v="24"/>
    <s v="LAWRENCE LU"/>
    <m/>
    <n v="68.790000000000006"/>
    <m/>
    <n v="10139.999999999985"/>
    <s v="SCOM8"/>
    <x v="14"/>
    <n v="100"/>
    <n v="-1500"/>
    <n v="113325"/>
    <d v="2018-03-09T00:00:00"/>
    <x v="24"/>
    <n v="0"/>
    <n v="5"/>
    <n v="0.1"/>
    <n v="11332.5"/>
    <n v="10139.999999999985"/>
    <n v="10139.999999999985"/>
    <n v="34773.698630136991"/>
    <m/>
    <m/>
    <m/>
    <x v="0"/>
    <x v="0"/>
    <n v="-1500"/>
  </r>
  <r>
    <x v="1"/>
    <x v="472"/>
    <d v="2018-02-27T00:00:00"/>
    <s v="DBS"/>
    <s v="B"/>
    <x v="116"/>
    <n v="5"/>
    <n v="78.5"/>
    <x v="31"/>
    <s v="LAWRENCE LU"/>
    <m/>
    <n v="71.36"/>
    <m/>
    <n v="-3570.0000000000005"/>
    <s v="DTSH8"/>
    <x v="15"/>
    <n v="100"/>
    <n v="500"/>
    <n v="39250"/>
    <d v="2018-03-09T00:00:00"/>
    <x v="31"/>
    <n v="0"/>
    <n v="5"/>
    <n v="0.1"/>
    <n v="3925"/>
    <n v="-3570.0000000000005"/>
    <n v="0"/>
    <n v="2150.6849315068494"/>
    <m/>
    <m/>
    <m/>
    <x v="0"/>
    <x v="0"/>
    <n v="500"/>
  </r>
  <r>
    <x v="1"/>
    <x v="473"/>
    <d v="2018-02-27T00:00:00"/>
    <s v="DBS"/>
    <s v="S"/>
    <x v="117"/>
    <n v="5"/>
    <n v="76.849999999999994"/>
    <x v="49"/>
    <s v="LAWRENCE LU"/>
    <m/>
    <n v="69.52"/>
    <m/>
    <n v="3664.9999999999991"/>
    <s v="DTSK8"/>
    <x v="15"/>
    <n v="100"/>
    <n v="-500"/>
    <n v="38425"/>
    <d v="2018-03-09T00:00:00"/>
    <x v="49"/>
    <n v="0"/>
    <n v="5"/>
    <n v="0.1"/>
    <n v="3842.5"/>
    <n v="3664.9999999999991"/>
    <n v="3664.9999999999991"/>
    <n v="8737.7397260273974"/>
    <m/>
    <m/>
    <m/>
    <x v="0"/>
    <x v="0"/>
    <n v="-500"/>
  </r>
  <r>
    <x v="1"/>
    <x v="474"/>
    <d v="2018-02-27T00:00:00"/>
    <s v="DBS"/>
    <s v="S"/>
    <x v="118"/>
    <n v="5"/>
    <n v="77.8"/>
    <x v="36"/>
    <s v="LAWRENCE LU"/>
    <m/>
    <n v="70.290000000000006"/>
    <m/>
    <n v="3754.9999999999955"/>
    <s v="DTSJ8"/>
    <x v="15"/>
    <n v="100"/>
    <n v="-500"/>
    <n v="38900"/>
    <d v="2018-03-09T00:00:00"/>
    <x v="36"/>
    <n v="0"/>
    <n v="5"/>
    <n v="0.1"/>
    <n v="3890"/>
    <n v="3754.9999999999955"/>
    <n v="3754.9999999999955"/>
    <n v="5541.9178082191784"/>
    <m/>
    <m/>
    <m/>
    <x v="0"/>
    <x v="0"/>
    <n v="-500"/>
  </r>
  <r>
    <x v="1"/>
    <x v="475"/>
    <d v="2018-02-28T00:00:00"/>
    <s v="DBS"/>
    <s v="S"/>
    <x v="110"/>
    <n v="20"/>
    <n v="73.25"/>
    <x v="53"/>
    <s v="LAWRENCE LU"/>
    <m/>
    <n v="68.209999999999994"/>
    <m/>
    <n v="10080.000000000013"/>
    <s v="SCON8"/>
    <x v="14"/>
    <n v="100"/>
    <n v="-2000"/>
    <n v="146500"/>
    <d v="2018-03-09T00:00:00"/>
    <x v="53"/>
    <n v="0"/>
    <n v="5"/>
    <n v="0.1"/>
    <n v="14650"/>
    <n v="10080.000000000013"/>
    <n v="10080.000000000013"/>
    <n v="57797.260273972599"/>
    <m/>
    <m/>
    <m/>
    <x v="0"/>
    <x v="0"/>
    <n v="-2000"/>
  </r>
  <r>
    <x v="1"/>
    <x v="476"/>
    <d v="2018-02-28T00:00:00"/>
    <s v="DBS"/>
    <s v="S"/>
    <x v="112"/>
    <n v="20"/>
    <n v="73.25"/>
    <x v="55"/>
    <s v="LAWRENCE LU"/>
    <m/>
    <n v="67.16"/>
    <m/>
    <n v="12180.000000000007"/>
    <s v="SCOU8"/>
    <x v="14"/>
    <n v="100"/>
    <n v="-2000"/>
    <n v="146500"/>
    <d v="2018-03-09T00:00:00"/>
    <x v="55"/>
    <n v="0"/>
    <n v="5"/>
    <n v="0.1"/>
    <n v="14650"/>
    <n v="12180.000000000007"/>
    <n v="12180.000000000007"/>
    <n v="81478.082191780835"/>
    <m/>
    <m/>
    <m/>
    <x v="0"/>
    <x v="0"/>
    <n v="-2000"/>
  </r>
  <r>
    <x v="1"/>
    <x v="477"/>
    <d v="2018-02-28T00:00:00"/>
    <s v="DBS"/>
    <s v="S"/>
    <x v="113"/>
    <n v="20"/>
    <n v="73.25"/>
    <x v="56"/>
    <s v="LAWRENCE LU"/>
    <m/>
    <n v="66.5"/>
    <m/>
    <n v="13500"/>
    <s v="SCOV8"/>
    <x v="14"/>
    <n v="100"/>
    <n v="-2000"/>
    <n v="146500"/>
    <d v="2018-03-09T00:00:00"/>
    <x v="56"/>
    <n v="0"/>
    <n v="5"/>
    <n v="0.1"/>
    <n v="14650"/>
    <n v="13500"/>
    <n v="13500"/>
    <n v="94723.287671232873"/>
    <m/>
    <m/>
    <m/>
    <x v="0"/>
    <x v="0"/>
    <n v="-2000"/>
  </r>
  <r>
    <x v="1"/>
    <x v="478"/>
    <d v="2018-02-28T00:00:00"/>
    <s v="DBS"/>
    <s v="S"/>
    <x v="114"/>
    <n v="20"/>
    <n v="73.25"/>
    <x v="57"/>
    <s v="LAWRENCE LU"/>
    <m/>
    <n v="65.8"/>
    <m/>
    <n v="14900.000000000005"/>
    <s v="SCOX8"/>
    <x v="14"/>
    <n v="100"/>
    <n v="-2000"/>
    <n v="146500"/>
    <d v="2018-03-09T00:00:00"/>
    <x v="57"/>
    <n v="0"/>
    <n v="5"/>
    <n v="0.1"/>
    <n v="14650"/>
    <n v="14900.000000000005"/>
    <n v="14900.000000000005"/>
    <n v="106764.38356164383"/>
    <m/>
    <m/>
    <m/>
    <x v="0"/>
    <x v="0"/>
    <n v="-2000"/>
  </r>
  <r>
    <x v="1"/>
    <x v="479"/>
    <d v="2018-02-28T00:00:00"/>
    <s v="DBS"/>
    <s v="S"/>
    <x v="115"/>
    <n v="20"/>
    <n v="73.25"/>
    <x v="58"/>
    <s v="LAWRENCE LU"/>
    <m/>
    <n v="65.12"/>
    <m/>
    <n v="16259.999999999991"/>
    <s v="SCOZ8"/>
    <x v="14"/>
    <n v="100"/>
    <n v="-2000"/>
    <n v="146500"/>
    <d v="2018-03-09T00:00:00"/>
    <x v="58"/>
    <n v="0"/>
    <n v="5"/>
    <n v="0.1"/>
    <n v="14650"/>
    <n v="16259.999999999991"/>
    <n v="16259.999999999991"/>
    <n v="118002.7397260274"/>
    <m/>
    <m/>
    <m/>
    <x v="0"/>
    <x v="0"/>
    <n v="-2000"/>
  </r>
  <r>
    <x v="1"/>
    <x v="480"/>
    <d v="2018-02-28T00:00:00"/>
    <s v="DBS"/>
    <s v="S"/>
    <x v="111"/>
    <n v="20"/>
    <n v="73.25"/>
    <x v="54"/>
    <s v="LAWRENCE LU"/>
    <m/>
    <n v="67.66"/>
    <m/>
    <n v="11180.000000000007"/>
    <s v="SCOQ8"/>
    <x v="14"/>
    <n v="100"/>
    <n v="-2000"/>
    <n v="146500"/>
    <d v="2018-03-09T00:00:00"/>
    <x v="54"/>
    <n v="0"/>
    <n v="5"/>
    <n v="0.1"/>
    <n v="14650"/>
    <n v="11180.000000000007"/>
    <n v="11180.000000000007"/>
    <n v="70239.72602739725"/>
    <m/>
    <m/>
    <m/>
    <x v="0"/>
    <x v="0"/>
    <n v="-2000"/>
  </r>
  <r>
    <x v="1"/>
    <x v="481"/>
    <d v="2018-03-08T00:00:00"/>
    <s v="DBS"/>
    <s v="S"/>
    <x v="87"/>
    <n v="50"/>
    <n v="74"/>
    <x v="31"/>
    <s v="LAWRENCE LU"/>
    <m/>
    <n v="72.709999999999994"/>
    <m/>
    <n v="6450.0000000000309"/>
    <s v="SCOH8"/>
    <x v="14"/>
    <n v="100"/>
    <n v="-5000"/>
    <n v="370000"/>
    <d v="2018-03-09T00:00:00"/>
    <x v="31"/>
    <n v="0"/>
    <n v="5"/>
    <n v="0.1"/>
    <n v="37000"/>
    <n v="6450.0000000000309"/>
    <n v="6450.0000000000309"/>
    <n v="20273.972602739726"/>
    <m/>
    <m/>
    <m/>
    <x v="0"/>
    <x v="0"/>
    <n v="-5000"/>
  </r>
  <r>
    <x v="1"/>
    <x v="482"/>
    <d v="2018-03-08T00:00:00"/>
    <s v="DBS"/>
    <s v="S"/>
    <x v="87"/>
    <n v="50"/>
    <n v="74"/>
    <x v="31"/>
    <s v="LAWRENCE LU"/>
    <m/>
    <n v="72.709999999999994"/>
    <m/>
    <n v="6450.0000000000309"/>
    <s v="SCOH8"/>
    <x v="14"/>
    <n v="100"/>
    <n v="-5000"/>
    <n v="370000"/>
    <d v="2018-03-09T00:00:00"/>
    <x v="31"/>
    <n v="0"/>
    <n v="5"/>
    <n v="0.1"/>
    <n v="37000"/>
    <n v="6450.0000000000309"/>
    <n v="6450.0000000000309"/>
    <n v="20273.972602739726"/>
    <m/>
    <m/>
    <m/>
    <x v="0"/>
    <x v="0"/>
    <n v="-5000"/>
  </r>
  <r>
    <x v="2"/>
    <x v="483"/>
    <d v="2017-07-04T00:00:00"/>
    <s v="DBS"/>
    <s v="B"/>
    <x v="119"/>
    <n v="250"/>
    <n v="5.5"/>
    <x v="59"/>
    <s v="LAWRENCE LU"/>
    <n v="317500"/>
    <n v="-137500"/>
    <n v="0"/>
    <n v="180000"/>
    <s v="SCOH8C"/>
    <x v="14"/>
    <n v="100"/>
    <n v="25000"/>
    <n v="137500"/>
    <d v="2018-03-09T00:00:00"/>
    <x v="59"/>
    <n v="0"/>
    <n v="5"/>
    <n v="0.1"/>
    <n v="13750"/>
    <n v="180000"/>
    <n v="180000"/>
    <n v="8287.6712328767135"/>
    <m/>
    <m/>
    <m/>
    <x v="0"/>
    <x v="0"/>
    <n v="0"/>
  </r>
  <r>
    <x v="2"/>
    <x v="484"/>
    <d v="2017-06-20T00:00:00"/>
    <s v="DBS"/>
    <s v="B"/>
    <x v="120"/>
    <n v="200"/>
    <n v="2.6"/>
    <x v="59"/>
    <s v="LAWRENCE LU"/>
    <n v="154200"/>
    <n v="-52000"/>
    <n v="0"/>
    <n v="102200"/>
    <s v="SCOH8C"/>
    <x v="14"/>
    <n v="100"/>
    <n v="20000"/>
    <n v="52000"/>
    <d v="2018-03-09T00:00:00"/>
    <x v="59"/>
    <n v="0"/>
    <n v="5"/>
    <n v="0.1"/>
    <n v="5200"/>
    <n v="102200"/>
    <n v="102200"/>
    <n v="3134.2465753424658"/>
    <m/>
    <m/>
    <m/>
    <x v="0"/>
    <x v="0"/>
    <n v="0"/>
  </r>
  <r>
    <x v="2"/>
    <x v="485"/>
    <d v="2017-11-23T00:00:00"/>
    <s v="DBS"/>
    <s v="S"/>
    <x v="121"/>
    <n v="250"/>
    <n v="3.2"/>
    <x v="59"/>
    <s v="LAWRENCE LU"/>
    <n v="-72000"/>
    <n v="80000"/>
    <n v="0"/>
    <n v="8000"/>
    <s v="SCOH8C"/>
    <x v="14"/>
    <n v="100"/>
    <n v="-25000"/>
    <n v="80000"/>
    <d v="2018-03-09T00:00:00"/>
    <x v="59"/>
    <n v="0"/>
    <n v="5"/>
    <n v="0.1"/>
    <n v="8000"/>
    <n v="8000"/>
    <n v="8000"/>
    <n v="4821.9178082191784"/>
    <m/>
    <m/>
    <m/>
    <x v="0"/>
    <x v="0"/>
    <n v="0"/>
  </r>
  <r>
    <x v="2"/>
    <x v="486"/>
    <d v="2017-11-27T00:00:00"/>
    <s v="DBS"/>
    <s v="B"/>
    <x v="122"/>
    <n v="500"/>
    <n v="4.2"/>
    <x v="59"/>
    <s v="LAWRENCE LU"/>
    <n v="68500"/>
    <n v="-210000"/>
    <n v="0"/>
    <n v="-141500"/>
    <s v="SCOH8C"/>
    <x v="14"/>
    <n v="100"/>
    <n v="50000"/>
    <n v="210000"/>
    <d v="2018-03-09T00:00:00"/>
    <x v="59"/>
    <n v="0"/>
    <n v="5"/>
    <n v="0.1"/>
    <n v="21000"/>
    <n v="-141500"/>
    <n v="0"/>
    <n v="12657.534246575344"/>
    <m/>
    <m/>
    <m/>
    <x v="0"/>
    <x v="0"/>
    <n v="0"/>
  </r>
  <r>
    <x v="2"/>
    <x v="487"/>
    <d v="2017-10-16T00:00:00"/>
    <s v="DBS"/>
    <s v="S"/>
    <x v="123"/>
    <n v="250"/>
    <n v="2.08"/>
    <x v="59"/>
    <s v="LAWRENCE LU"/>
    <n v="-6000"/>
    <n v="52000"/>
    <n v="0"/>
    <n v="46000"/>
    <s v="SCOH8C"/>
    <x v="14"/>
    <n v="100"/>
    <n v="-25000"/>
    <n v="52000"/>
    <d v="2018-03-09T00:00:00"/>
    <x v="59"/>
    <n v="0"/>
    <n v="5"/>
    <n v="0.1"/>
    <n v="5200"/>
    <n v="46000"/>
    <n v="46000"/>
    <n v="3134.2465753424658"/>
    <m/>
    <m/>
    <m/>
    <x v="0"/>
    <x v="0"/>
    <n v="0"/>
  </r>
  <r>
    <x v="2"/>
    <x v="488"/>
    <d v="2018-01-25T00:00:00"/>
    <s v="DBS"/>
    <s v="S"/>
    <x v="124"/>
    <n v="500"/>
    <n v="1.36"/>
    <x v="59"/>
    <s v="LAWRENCE LU"/>
    <n v="0"/>
    <n v="68000"/>
    <n v="0"/>
    <n v="68000"/>
    <s v="SCOH8C"/>
    <x v="14"/>
    <n v="100"/>
    <n v="-50000"/>
    <n v="68000"/>
    <d v="2018-03-09T00:00:00"/>
    <x v="59"/>
    <n v="0"/>
    <n v="5"/>
    <n v="0.1"/>
    <n v="6800"/>
    <n v="68000"/>
    <n v="68000"/>
    <n v="4098.6301369863013"/>
    <m/>
    <m/>
    <m/>
    <x v="0"/>
    <x v="0"/>
    <n v="0"/>
  </r>
  <r>
    <x v="2"/>
    <x v="489"/>
    <d v="2017-07-04T00:00:00"/>
    <s v="DBS"/>
    <s v="S"/>
    <x v="125"/>
    <n v="250"/>
    <n v="1.24"/>
    <x v="59"/>
    <s v="LAWRENCE LU"/>
    <n v="0"/>
    <n v="31000"/>
    <n v="0"/>
    <n v="31000"/>
    <s v="SCOH8P"/>
    <x v="14"/>
    <n v="100"/>
    <n v="-25000"/>
    <n v="31000"/>
    <d v="2018-03-09T00:00:00"/>
    <x v="59"/>
    <n v="0"/>
    <n v="5"/>
    <n v="0.1"/>
    <n v="3100"/>
    <n v="31000"/>
    <n v="31000"/>
    <n v="1868.4931506849316"/>
    <m/>
    <m/>
    <m/>
    <x v="0"/>
    <x v="0"/>
    <n v="0"/>
  </r>
  <r>
    <x v="2"/>
    <x v="490"/>
    <d v="2017-11-27T00:00:00"/>
    <s v="DBS"/>
    <s v="S"/>
    <x v="126"/>
    <n v="500"/>
    <n v="1.3"/>
    <x v="59"/>
    <s v="LAWRENCE LU"/>
    <n v="0"/>
    <n v="65000"/>
    <n v="0"/>
    <n v="65000"/>
    <s v="SCOH8P"/>
    <x v="14"/>
    <n v="100"/>
    <n v="-50000"/>
    <n v="65000"/>
    <d v="2018-03-09T00:00:00"/>
    <x v="59"/>
    <n v="0"/>
    <n v="5"/>
    <n v="0.1"/>
    <n v="6500"/>
    <n v="65000"/>
    <n v="65000"/>
    <n v="3917.8082191780823"/>
    <m/>
    <m/>
    <m/>
    <x v="0"/>
    <x v="0"/>
    <n v="0"/>
  </r>
  <r>
    <x v="2"/>
    <x v="491"/>
    <d v="2017-12-05T00:00:00"/>
    <s v="DBS"/>
    <s v="S"/>
    <x v="127"/>
    <n v="250"/>
    <n v="0.9"/>
    <x v="59"/>
    <s v="LAWRENCE LU"/>
    <n v="0"/>
    <n v="22500"/>
    <n v="0"/>
    <n v="22500"/>
    <s v="SCOH8P"/>
    <x v="14"/>
    <n v="100"/>
    <n v="-25000"/>
    <n v="22500"/>
    <d v="2018-03-09T00:00:00"/>
    <x v="59"/>
    <n v="0"/>
    <n v="5"/>
    <n v="0.1"/>
    <n v="2250"/>
    <n v="22500"/>
    <n v="22500"/>
    <n v="1356.1643835616439"/>
    <m/>
    <m/>
    <m/>
    <x v="0"/>
    <x v="0"/>
    <n v="0"/>
  </r>
  <r>
    <x v="2"/>
    <x v="492"/>
    <d v="2018-02-06T00:00:00"/>
    <s v="DBS"/>
    <s v="S"/>
    <x v="128"/>
    <n v="250"/>
    <n v="0.6"/>
    <x v="59"/>
    <s v="LAWRENCE LU"/>
    <n v="0"/>
    <n v="15000"/>
    <n v="0"/>
    <n v="15000"/>
    <s v="SCOH8P"/>
    <x v="14"/>
    <n v="100"/>
    <n v="-25000"/>
    <n v="15000"/>
    <d v="2018-03-09T00:00:00"/>
    <x v="59"/>
    <n v="0"/>
    <n v="5"/>
    <n v="0.1"/>
    <n v="1500"/>
    <n v="15000"/>
    <n v="15000"/>
    <n v="904.10958904109589"/>
    <m/>
    <m/>
    <m/>
    <x v="0"/>
    <x v="0"/>
    <n v="0"/>
  </r>
  <r>
    <x v="2"/>
    <x v="493"/>
    <d v="2018-02-13T00:00:00"/>
    <s v="DBS"/>
    <s v="S"/>
    <x v="129"/>
    <n v="100"/>
    <n v="0.93"/>
    <x v="59"/>
    <s v="LAWRENCE LU"/>
    <n v="-1700"/>
    <n v="9300"/>
    <n v="0"/>
    <n v="7600"/>
    <s v="SCOH8P"/>
    <x v="14"/>
    <n v="100"/>
    <n v="-10000"/>
    <n v="9300"/>
    <d v="2018-03-09T00:00:00"/>
    <x v="59"/>
    <n v="0"/>
    <n v="5"/>
    <n v="0.1"/>
    <n v="930"/>
    <n v="7600"/>
    <n v="7600"/>
    <n v="560.54794520547944"/>
    <m/>
    <m/>
    <m/>
    <x v="0"/>
    <x v="0"/>
    <n v="0"/>
  </r>
  <r>
    <x v="2"/>
    <x v="494"/>
    <d v="2018-02-13T00:00:00"/>
    <s v="DBS"/>
    <s v="S"/>
    <x v="129"/>
    <n v="100"/>
    <n v="0.9"/>
    <x v="59"/>
    <s v="LAWRENCE LU"/>
    <n v="-1700"/>
    <n v="9000"/>
    <n v="0"/>
    <n v="7300"/>
    <s v="SCOH8P"/>
    <x v="14"/>
    <n v="100"/>
    <n v="-10000"/>
    <n v="9000"/>
    <d v="2018-03-09T00:00:00"/>
    <x v="59"/>
    <n v="0"/>
    <n v="5"/>
    <n v="0.1"/>
    <n v="900"/>
    <n v="7300"/>
    <n v="7300"/>
    <n v="542.46575342465758"/>
    <m/>
    <m/>
    <m/>
    <x v="0"/>
    <x v="0"/>
    <n v="0"/>
  </r>
  <r>
    <x v="2"/>
    <x v="495"/>
    <d v="2018-02-13T00:00:00"/>
    <s v="DBS"/>
    <s v="S"/>
    <x v="129"/>
    <n v="100"/>
    <n v="0.88"/>
    <x v="59"/>
    <s v="LAWRENCE LU"/>
    <n v="-1700"/>
    <n v="8800"/>
    <n v="0"/>
    <n v="7100"/>
    <s v="SCOH8P"/>
    <x v="14"/>
    <n v="100"/>
    <n v="-10000"/>
    <n v="8800"/>
    <d v="2018-03-09T00:00:00"/>
    <x v="59"/>
    <n v="0"/>
    <n v="5"/>
    <n v="0.1"/>
    <n v="880"/>
    <n v="7100"/>
    <n v="7100"/>
    <n v="530.41095890410963"/>
    <m/>
    <m/>
    <m/>
    <x v="0"/>
    <x v="0"/>
    <n v="0"/>
  </r>
  <r>
    <x v="2"/>
    <x v="496"/>
    <d v="2018-02-13T00:00:00"/>
    <s v="DBS"/>
    <s v="S"/>
    <x v="129"/>
    <n v="200"/>
    <n v="0.9"/>
    <x v="59"/>
    <s v="LAWRENCE LU"/>
    <n v="-3400"/>
    <n v="18000"/>
    <n v="0"/>
    <n v="14600"/>
    <s v="SCOH8P"/>
    <x v="14"/>
    <n v="100"/>
    <n v="-20000"/>
    <n v="18000"/>
    <d v="2018-03-09T00:00:00"/>
    <x v="59"/>
    <n v="0"/>
    <n v="5"/>
    <n v="0.1"/>
    <n v="1800"/>
    <n v="14600"/>
    <n v="14600"/>
    <n v="1084.9315068493152"/>
    <m/>
    <m/>
    <m/>
    <x v="0"/>
    <x v="0"/>
    <n v="0"/>
  </r>
  <r>
    <x v="2"/>
    <x v="497"/>
    <d v="2018-02-13T00:00:00"/>
    <s v="DBS"/>
    <s v="B"/>
    <x v="130"/>
    <n v="100"/>
    <n v="0.7"/>
    <x v="59"/>
    <s v="LAWRENCE LU"/>
    <n v="0"/>
    <n v="-7000"/>
    <n v="0"/>
    <n v="-7000"/>
    <s v="SCOH8C"/>
    <x v="14"/>
    <n v="100"/>
    <n v="10000"/>
    <n v="7000"/>
    <d v="2018-03-09T00:00:00"/>
    <x v="59"/>
    <n v="0"/>
    <n v="5"/>
    <n v="0.1"/>
    <n v="700"/>
    <n v="-7000"/>
    <n v="0"/>
    <n v="421.91780821917808"/>
    <m/>
    <m/>
    <m/>
    <x v="0"/>
    <x v="0"/>
    <n v="0"/>
  </r>
  <r>
    <x v="2"/>
    <x v="498"/>
    <d v="2018-02-13T00:00:00"/>
    <s v="DBS"/>
    <s v="B"/>
    <x v="130"/>
    <n v="100"/>
    <n v="0.7"/>
    <x v="59"/>
    <s v="LAWRENCE LU"/>
    <n v="0"/>
    <n v="-7000"/>
    <n v="0"/>
    <n v="-7000"/>
    <s v="SCOH8C"/>
    <x v="14"/>
    <n v="100"/>
    <n v="10000"/>
    <n v="7000"/>
    <d v="2018-03-09T00:00:00"/>
    <x v="59"/>
    <n v="0"/>
    <n v="5"/>
    <n v="0.1"/>
    <n v="700"/>
    <n v="-7000"/>
    <n v="0"/>
    <n v="421.91780821917808"/>
    <m/>
    <m/>
    <m/>
    <x v="0"/>
    <x v="0"/>
    <n v="0"/>
  </r>
  <r>
    <x v="2"/>
    <x v="499"/>
    <d v="2018-02-13T00:00:00"/>
    <s v="DBS"/>
    <s v="B"/>
    <x v="130"/>
    <n v="100"/>
    <n v="0.7"/>
    <x v="59"/>
    <s v="LAWRENCE LU"/>
    <n v="0"/>
    <n v="-7000"/>
    <n v="0"/>
    <n v="-7000"/>
    <s v="SCOH8C"/>
    <x v="14"/>
    <n v="100"/>
    <n v="10000"/>
    <n v="7000"/>
    <d v="2018-03-09T00:00:00"/>
    <x v="59"/>
    <n v="0"/>
    <n v="5"/>
    <n v="0.1"/>
    <n v="700"/>
    <n v="-7000"/>
    <n v="0"/>
    <n v="421.91780821917808"/>
    <m/>
    <m/>
    <m/>
    <x v="0"/>
    <x v="0"/>
    <n v="0"/>
  </r>
  <r>
    <x v="2"/>
    <x v="500"/>
    <d v="2018-02-13T00:00:00"/>
    <s v="DBS"/>
    <s v="B"/>
    <x v="131"/>
    <n v="200"/>
    <n v="0.64"/>
    <x v="59"/>
    <s v="LAWRENCE LU"/>
    <n v="0"/>
    <n v="-12800"/>
    <n v="0"/>
    <n v="-12800"/>
    <s v="SCOH8C"/>
    <x v="14"/>
    <n v="100"/>
    <n v="20000"/>
    <n v="12800"/>
    <d v="2018-03-09T00:00:00"/>
    <x v="59"/>
    <n v="0"/>
    <n v="5"/>
    <n v="0.1"/>
    <n v="1280"/>
    <n v="-12800"/>
    <n v="0"/>
    <n v="771.50684931506851"/>
    <m/>
    <m/>
    <m/>
    <x v="0"/>
    <x v="0"/>
    <n v="0"/>
  </r>
  <r>
    <x v="2"/>
    <x v="501"/>
    <d v="2017-07-04T00:00:00"/>
    <s v="DBS"/>
    <s v="B"/>
    <x v="132"/>
    <n v="250"/>
    <n v="5.5"/>
    <x v="36"/>
    <s v="LAWRENCE LU"/>
    <n v="258250"/>
    <n v="-137500"/>
    <n v="0"/>
    <n v="120750"/>
    <s v="SCOJ8C"/>
    <x v="14"/>
    <n v="100"/>
    <n v="25000"/>
    <n v="137500"/>
    <d v="2018-03-09T00:00:00"/>
    <x v="36"/>
    <n v="0"/>
    <n v="5"/>
    <n v="0.1"/>
    <n v="13750"/>
    <n v="120750"/>
    <n v="120750"/>
    <n v="19589.04109589041"/>
    <m/>
    <m/>
    <m/>
    <x v="0"/>
    <x v="0"/>
    <n v="0"/>
  </r>
  <r>
    <x v="2"/>
    <x v="502"/>
    <d v="2017-06-20T00:00:00"/>
    <s v="DBS"/>
    <s v="B"/>
    <x v="133"/>
    <n v="200"/>
    <n v="2.6"/>
    <x v="36"/>
    <s v="LAWRENCE LU"/>
    <n v="122800"/>
    <n v="-52000"/>
    <n v="0"/>
    <n v="70800"/>
    <s v="SCOJ8C"/>
    <x v="14"/>
    <n v="100"/>
    <n v="20000"/>
    <n v="52000"/>
    <d v="2018-03-09T00:00:00"/>
    <x v="36"/>
    <n v="0"/>
    <n v="5"/>
    <n v="0.1"/>
    <n v="5200"/>
    <n v="70800"/>
    <n v="70800"/>
    <n v="7408.2191780821913"/>
    <m/>
    <m/>
    <m/>
    <x v="0"/>
    <x v="0"/>
    <n v="0"/>
  </r>
  <r>
    <x v="2"/>
    <x v="503"/>
    <d v="2017-11-27T00:00:00"/>
    <s v="DBS"/>
    <s v="B"/>
    <x v="134"/>
    <n v="500"/>
    <n v="4.2"/>
    <x v="36"/>
    <s v="LAWRENCE LU"/>
    <n v="104500"/>
    <n v="-210000"/>
    <n v="0"/>
    <n v="-105500"/>
    <s v="SCOJ8C"/>
    <x v="14"/>
    <n v="100"/>
    <n v="50000"/>
    <n v="210000"/>
    <d v="2018-03-09T00:00:00"/>
    <x v="36"/>
    <n v="0"/>
    <n v="5"/>
    <n v="0.1"/>
    <n v="21000"/>
    <n v="-105500"/>
    <n v="0"/>
    <n v="29917.808219178081"/>
    <m/>
    <m/>
    <m/>
    <x v="0"/>
    <x v="0"/>
    <n v="0"/>
  </r>
  <r>
    <x v="2"/>
    <x v="504"/>
    <d v="2017-10-16T00:00:00"/>
    <s v="DBS"/>
    <s v="S"/>
    <x v="135"/>
    <n v="250"/>
    <n v="2.08"/>
    <x v="36"/>
    <s v="LAWRENCE LU"/>
    <n v="-29750"/>
    <n v="52000"/>
    <n v="0"/>
    <n v="22250"/>
    <s v="SCOJ8C"/>
    <x v="14"/>
    <n v="100"/>
    <n v="-25000"/>
    <n v="52000"/>
    <d v="2018-03-09T00:00:00"/>
    <x v="36"/>
    <n v="0"/>
    <n v="5"/>
    <n v="0.1"/>
    <n v="5200"/>
    <n v="22250"/>
    <n v="22250"/>
    <n v="7408.2191780821913"/>
    <m/>
    <m/>
    <m/>
    <x v="0"/>
    <x v="0"/>
    <n v="0"/>
  </r>
  <r>
    <x v="2"/>
    <x v="505"/>
    <d v="2018-02-06T00:00:00"/>
    <s v="DBS"/>
    <s v="B"/>
    <x v="136"/>
    <n v="250"/>
    <n v="2.2000000000000002"/>
    <x v="36"/>
    <s v="LAWRENCE LU"/>
    <n v="10250"/>
    <n v="-55000"/>
    <n v="0"/>
    <n v="-44750"/>
    <s v="SCOJ8C"/>
    <x v="14"/>
    <n v="100"/>
    <n v="25000"/>
    <n v="55000.000000000007"/>
    <d v="2018-03-09T00:00:00"/>
    <x v="36"/>
    <n v="0"/>
    <n v="5"/>
    <n v="0.1"/>
    <n v="5500.0000000000009"/>
    <n v="-44750"/>
    <n v="0"/>
    <n v="7835.6164383561654"/>
    <m/>
    <m/>
    <m/>
    <x v="0"/>
    <x v="0"/>
    <n v="0"/>
  </r>
  <r>
    <x v="2"/>
    <x v="506"/>
    <d v="2017-07-04T00:00:00"/>
    <s v="DBS"/>
    <s v="S"/>
    <x v="137"/>
    <n v="250"/>
    <n v="1.24"/>
    <x v="36"/>
    <s v="LAWRENCE LU"/>
    <n v="0"/>
    <n v="31000"/>
    <n v="0"/>
    <n v="31000"/>
    <s v="SCOJ8P"/>
    <x v="14"/>
    <n v="100"/>
    <n v="-25000"/>
    <n v="31000"/>
    <d v="2018-03-09T00:00:00"/>
    <x v="36"/>
    <n v="0"/>
    <n v="5"/>
    <n v="0.1"/>
    <n v="3100"/>
    <n v="31000"/>
    <n v="31000"/>
    <n v="4416.4383561643835"/>
    <m/>
    <m/>
    <m/>
    <x v="0"/>
    <x v="0"/>
    <n v="0"/>
  </r>
  <r>
    <x v="2"/>
    <x v="507"/>
    <d v="2017-11-27T00:00:00"/>
    <s v="DBS"/>
    <s v="S"/>
    <x v="138"/>
    <n v="500"/>
    <n v="1.3"/>
    <x v="36"/>
    <s v="LAWRENCE LU"/>
    <n v="-2500"/>
    <n v="65000"/>
    <n v="0"/>
    <n v="62500"/>
    <s v="SCOJ8P"/>
    <x v="14"/>
    <n v="100"/>
    <n v="-50000"/>
    <n v="65000"/>
    <d v="2018-03-09T00:00:00"/>
    <x v="36"/>
    <n v="0"/>
    <n v="5"/>
    <n v="0.1"/>
    <n v="6500"/>
    <n v="62500"/>
    <n v="62500"/>
    <n v="9260.2739726027394"/>
    <m/>
    <m/>
    <m/>
    <x v="0"/>
    <x v="0"/>
    <n v="0"/>
  </r>
  <r>
    <x v="2"/>
    <x v="508"/>
    <d v="2017-12-21T00:00:00"/>
    <s v="DBS"/>
    <s v="S"/>
    <x v="139"/>
    <n v="250"/>
    <n v="2.5499999999999998"/>
    <x v="36"/>
    <s v="LAWRENCE LU"/>
    <n v="-7249.9999999999991"/>
    <n v="63750"/>
    <n v="0"/>
    <n v="56500"/>
    <s v="SCOJ8P"/>
    <x v="14"/>
    <n v="100"/>
    <n v="-25000"/>
    <n v="63749.999999999993"/>
    <d v="2018-03-09T00:00:00"/>
    <x v="36"/>
    <n v="0"/>
    <n v="5"/>
    <n v="0.1"/>
    <n v="6375"/>
    <n v="56500"/>
    <n v="56500"/>
    <n v="9082.1917808219168"/>
    <m/>
    <m/>
    <m/>
    <x v="0"/>
    <x v="0"/>
    <n v="0"/>
  </r>
  <r>
    <x v="2"/>
    <x v="509"/>
    <d v="2018-02-06T00:00:00"/>
    <s v="DBS"/>
    <s v="S"/>
    <x v="139"/>
    <n v="250"/>
    <n v="1.05"/>
    <x v="36"/>
    <s v="LAWRENCE LU"/>
    <n v="-7249.9999999999991"/>
    <n v="26250"/>
    <n v="0"/>
    <n v="19000"/>
    <s v="SCOJ8P"/>
    <x v="14"/>
    <n v="100"/>
    <n v="-25000"/>
    <n v="26250"/>
    <d v="2018-03-09T00:00:00"/>
    <x v="36"/>
    <n v="0"/>
    <n v="5"/>
    <n v="0.1"/>
    <n v="2625"/>
    <n v="19000"/>
    <n v="19000"/>
    <n v="3739.7260273972602"/>
    <m/>
    <m/>
    <m/>
    <x v="0"/>
    <x v="0"/>
    <n v="0"/>
  </r>
  <r>
    <x v="2"/>
    <x v="510"/>
    <d v="2017-07-04T00:00:00"/>
    <s v="DBS"/>
    <s v="B"/>
    <x v="140"/>
    <n v="250"/>
    <n v="5.5"/>
    <x v="49"/>
    <s v="LAWRENCE LU"/>
    <n v="256500"/>
    <n v="-137500"/>
    <n v="0"/>
    <n v="119000"/>
    <s v="SCOK8C"/>
    <x v="14"/>
    <n v="100"/>
    <n v="25000"/>
    <n v="137500"/>
    <d v="2018-03-09T00:00:00"/>
    <x v="49"/>
    <n v="0"/>
    <n v="5"/>
    <n v="0.1"/>
    <n v="13750"/>
    <n v="119000"/>
    <n v="119000"/>
    <n v="31267.123287671235"/>
    <m/>
    <m/>
    <m/>
    <x v="0"/>
    <x v="0"/>
    <n v="0"/>
  </r>
  <r>
    <x v="2"/>
    <x v="511"/>
    <d v="2017-06-20T00:00:00"/>
    <s v="DBS"/>
    <s v="B"/>
    <x v="141"/>
    <n v="200"/>
    <n v="2.6"/>
    <x v="49"/>
    <s v="LAWRENCE LU"/>
    <n v="130600"/>
    <n v="-52000"/>
    <n v="0"/>
    <n v="78600"/>
    <s v="SCOK8C"/>
    <x v="14"/>
    <n v="100"/>
    <n v="20000"/>
    <n v="52000"/>
    <d v="2018-03-09T00:00:00"/>
    <x v="49"/>
    <n v="0"/>
    <n v="5"/>
    <n v="0.1"/>
    <n v="5200"/>
    <n v="78600"/>
    <n v="78600"/>
    <n v="11824.657534246577"/>
    <m/>
    <m/>
    <m/>
    <x v="0"/>
    <x v="0"/>
    <n v="0"/>
  </r>
  <r>
    <x v="2"/>
    <x v="512"/>
    <d v="2017-11-27T00:00:00"/>
    <s v="DBS"/>
    <s v="B"/>
    <x v="142"/>
    <n v="500"/>
    <n v="4.2"/>
    <x v="49"/>
    <s v="LAWRENCE LU"/>
    <n v="143500"/>
    <n v="-210000"/>
    <n v="0"/>
    <n v="-66500"/>
    <s v="SCOK8C"/>
    <x v="14"/>
    <n v="100"/>
    <n v="50000"/>
    <n v="210000"/>
    <d v="2018-03-09T00:00:00"/>
    <x v="49"/>
    <n v="0"/>
    <n v="5"/>
    <n v="0.1"/>
    <n v="21000"/>
    <n v="-66500"/>
    <n v="0"/>
    <n v="47753.424657534248"/>
    <m/>
    <m/>
    <m/>
    <x v="0"/>
    <x v="0"/>
    <n v="0"/>
  </r>
  <r>
    <x v="2"/>
    <x v="513"/>
    <d v="2017-10-16T00:00:00"/>
    <s v="DBS"/>
    <s v="S"/>
    <x v="143"/>
    <n v="250"/>
    <n v="2.08"/>
    <x v="49"/>
    <s v="LAWRENCE LU"/>
    <n v="-48500"/>
    <n v="52000"/>
    <n v="0"/>
    <n v="3500"/>
    <s v="SCOK8C"/>
    <x v="14"/>
    <n v="100"/>
    <n v="-25000"/>
    <n v="52000"/>
    <d v="2018-03-09T00:00:00"/>
    <x v="49"/>
    <n v="0"/>
    <n v="5"/>
    <n v="0.1"/>
    <n v="5200"/>
    <n v="3500"/>
    <n v="3500"/>
    <n v="11824.657534246577"/>
    <m/>
    <m/>
    <m/>
    <x v="0"/>
    <x v="0"/>
    <n v="0"/>
  </r>
  <r>
    <x v="2"/>
    <x v="514"/>
    <d v="2018-02-06T00:00:00"/>
    <s v="DBS"/>
    <s v="B"/>
    <x v="144"/>
    <n v="250"/>
    <n v="2.2000000000000002"/>
    <x v="49"/>
    <s v="LAWRENCE LU"/>
    <n v="24000"/>
    <n v="-55000"/>
    <n v="0"/>
    <n v="-31000"/>
    <s v="SCOK8C"/>
    <x v="14"/>
    <n v="100"/>
    <n v="25000"/>
    <n v="55000.000000000007"/>
    <d v="2018-03-09T00:00:00"/>
    <x v="49"/>
    <n v="0"/>
    <n v="5"/>
    <n v="0.1"/>
    <n v="5500.0000000000009"/>
    <n v="-31000"/>
    <n v="0"/>
    <n v="12506.849315068495"/>
    <m/>
    <m/>
    <m/>
    <x v="0"/>
    <x v="0"/>
    <n v="0"/>
  </r>
  <r>
    <x v="2"/>
    <x v="515"/>
    <d v="2017-07-04T00:00:00"/>
    <s v="DBS"/>
    <s v="S"/>
    <x v="145"/>
    <n v="250"/>
    <n v="1.24"/>
    <x v="49"/>
    <s v="LAWRENCE LU"/>
    <n v="0"/>
    <n v="31000"/>
    <n v="0"/>
    <n v="31000"/>
    <s v="SCOK8P"/>
    <x v="14"/>
    <n v="100"/>
    <n v="-25000"/>
    <n v="31000"/>
    <d v="2018-03-09T00:00:00"/>
    <x v="49"/>
    <n v="0"/>
    <n v="5"/>
    <n v="0.1"/>
    <n v="3100"/>
    <n v="31000"/>
    <n v="31000"/>
    <n v="7049.3150684931506"/>
    <m/>
    <m/>
    <m/>
    <x v="0"/>
    <x v="0"/>
    <n v="0"/>
  </r>
  <r>
    <x v="2"/>
    <x v="516"/>
    <d v="2017-11-27T00:00:00"/>
    <s v="DBS"/>
    <s v="S"/>
    <x v="146"/>
    <n v="500"/>
    <n v="1.3"/>
    <x v="49"/>
    <s v="LAWRENCE LU"/>
    <n v="-16000"/>
    <n v="65000"/>
    <n v="0"/>
    <n v="49000"/>
    <s v="SCOK8P"/>
    <x v="14"/>
    <n v="100"/>
    <n v="-50000"/>
    <n v="65000"/>
    <d v="2018-03-09T00:00:00"/>
    <x v="49"/>
    <n v="0"/>
    <n v="5"/>
    <n v="0.1"/>
    <n v="6500"/>
    <n v="49000"/>
    <n v="49000"/>
    <n v="14780.82191780822"/>
    <m/>
    <m/>
    <m/>
    <x v="0"/>
    <x v="0"/>
    <n v="0"/>
  </r>
  <r>
    <x v="2"/>
    <x v="517"/>
    <d v="2017-12-21T00:00:00"/>
    <s v="DBS"/>
    <s v="S"/>
    <x v="147"/>
    <n v="250"/>
    <n v="2.5499999999999998"/>
    <x v="49"/>
    <s v="LAWRENCE LU"/>
    <n v="-23250"/>
    <n v="63750"/>
    <n v="0"/>
    <n v="40500"/>
    <s v="SCOK8P"/>
    <x v="14"/>
    <n v="100"/>
    <n v="-25000"/>
    <n v="63749.999999999993"/>
    <d v="2018-03-09T00:00:00"/>
    <x v="49"/>
    <n v="0"/>
    <n v="5"/>
    <n v="0.1"/>
    <n v="6375"/>
    <n v="40500"/>
    <n v="40500"/>
    <n v="14496.575342465752"/>
    <m/>
    <m/>
    <m/>
    <x v="0"/>
    <x v="0"/>
    <n v="0"/>
  </r>
  <r>
    <x v="2"/>
    <x v="518"/>
    <d v="2018-02-06T00:00:00"/>
    <s v="DBS"/>
    <s v="S"/>
    <x v="147"/>
    <n v="250"/>
    <n v="1.05"/>
    <x v="49"/>
    <s v="LAWRENCE LU"/>
    <n v="-23250"/>
    <n v="26250"/>
    <n v="0"/>
    <n v="3000"/>
    <s v="SCOK8P"/>
    <x v="14"/>
    <n v="100"/>
    <n v="-25000"/>
    <n v="26250"/>
    <d v="2018-03-09T00:00:00"/>
    <x v="49"/>
    <n v="0"/>
    <n v="5"/>
    <n v="0.1"/>
    <n v="2625"/>
    <n v="3000"/>
    <n v="3000"/>
    <n v="5969.178082191781"/>
    <m/>
    <m/>
    <m/>
    <x v="0"/>
    <x v="0"/>
    <n v="0"/>
  </r>
  <r>
    <x v="2"/>
    <x v="519"/>
    <d v="2017-07-04T00:00:00"/>
    <s v="DBS"/>
    <s v="B"/>
    <x v="148"/>
    <n v="250"/>
    <n v="5.5"/>
    <x v="60"/>
    <s v="LAWRENCE LU"/>
    <n v="257250"/>
    <n v="-137500"/>
    <n v="0"/>
    <n v="119750"/>
    <s v="SCOM8C"/>
    <x v="14"/>
    <n v="100"/>
    <n v="25000"/>
    <n v="137500"/>
    <d v="2018-03-09T00:00:00"/>
    <x v="60"/>
    <n v="0"/>
    <n v="5"/>
    <n v="0.1"/>
    <n v="13750"/>
    <n v="119750"/>
    <n v="119750"/>
    <n v="42568.493150684932"/>
    <m/>
    <m/>
    <m/>
    <x v="0"/>
    <x v="0"/>
    <n v="0"/>
  </r>
  <r>
    <x v="2"/>
    <x v="520"/>
    <d v="2017-06-20T00:00:00"/>
    <s v="DBS"/>
    <s v="B"/>
    <x v="149"/>
    <n v="200"/>
    <n v="2.6"/>
    <x v="60"/>
    <s v="LAWRENCE LU"/>
    <n v="136600"/>
    <n v="-52000"/>
    <n v="0"/>
    <n v="84600"/>
    <s v="SCOM8C"/>
    <x v="14"/>
    <n v="100"/>
    <n v="20000"/>
    <n v="52000"/>
    <d v="2018-03-09T00:00:00"/>
    <x v="60"/>
    <n v="0"/>
    <n v="5"/>
    <n v="0.1"/>
    <n v="5200"/>
    <n v="84600"/>
    <n v="84600"/>
    <n v="16098.630136986301"/>
    <m/>
    <m/>
    <m/>
    <x v="0"/>
    <x v="0"/>
    <n v="0"/>
  </r>
  <r>
    <x v="2"/>
    <x v="521"/>
    <d v="2017-11-27T00:00:00"/>
    <s v="DBS"/>
    <s v="B"/>
    <x v="150"/>
    <n v="500"/>
    <n v="4.2"/>
    <x v="60"/>
    <s v="LAWRENCE LU"/>
    <n v="169500"/>
    <n v="-210000"/>
    <n v="0"/>
    <n v="-40500"/>
    <s v="SCOM8C"/>
    <x v="14"/>
    <n v="100"/>
    <n v="50000"/>
    <n v="210000"/>
    <d v="2018-03-09T00:00:00"/>
    <x v="60"/>
    <n v="0"/>
    <n v="5"/>
    <n v="0.1"/>
    <n v="21000"/>
    <n v="-40500"/>
    <n v="0"/>
    <n v="65013.698630136991"/>
    <m/>
    <m/>
    <m/>
    <x v="0"/>
    <x v="0"/>
    <n v="0"/>
  </r>
  <r>
    <x v="2"/>
    <x v="522"/>
    <d v="2017-10-16T00:00:00"/>
    <s v="DBS"/>
    <s v="S"/>
    <x v="151"/>
    <n v="250"/>
    <n v="2.08"/>
    <x v="60"/>
    <s v="LAWRENCE LU"/>
    <n v="-61749.999999999993"/>
    <n v="52000"/>
    <n v="0"/>
    <n v="-9749.9999999999927"/>
    <s v="SCOM8C"/>
    <x v="14"/>
    <n v="100"/>
    <n v="-25000"/>
    <n v="52000"/>
    <d v="2018-03-09T00:00:00"/>
    <x v="60"/>
    <n v="0"/>
    <n v="5"/>
    <n v="0.1"/>
    <n v="5200"/>
    <n v="-9749.9999999999927"/>
    <n v="0"/>
    <n v="16098.630136986301"/>
    <m/>
    <m/>
    <m/>
    <x v="0"/>
    <x v="0"/>
    <n v="0"/>
  </r>
  <r>
    <x v="2"/>
    <x v="523"/>
    <d v="2018-02-06T00:00:00"/>
    <s v="DBS"/>
    <s v="B"/>
    <x v="152"/>
    <n v="250"/>
    <n v="2.2000000000000002"/>
    <x v="60"/>
    <s v="LAWRENCE LU"/>
    <n v="35500"/>
    <n v="-55000"/>
    <n v="0"/>
    <n v="-19500"/>
    <s v="SCOM8C"/>
    <x v="14"/>
    <n v="100"/>
    <n v="25000"/>
    <n v="55000.000000000007"/>
    <d v="2018-03-09T00:00:00"/>
    <x v="60"/>
    <n v="0"/>
    <n v="5"/>
    <n v="0.1"/>
    <n v="5500.0000000000009"/>
    <n v="-19500"/>
    <n v="0"/>
    <n v="17027.397260273974"/>
    <m/>
    <m/>
    <m/>
    <x v="0"/>
    <x v="0"/>
    <n v="0"/>
  </r>
  <r>
    <x v="2"/>
    <x v="524"/>
    <d v="2017-07-04T00:00:00"/>
    <s v="DBS"/>
    <s v="S"/>
    <x v="153"/>
    <n v="250"/>
    <n v="1.24"/>
    <x v="60"/>
    <s v="LAWRENCE LU"/>
    <n v="-250"/>
    <n v="31000"/>
    <n v="0"/>
    <n v="30750"/>
    <s v="SCOM8P"/>
    <x v="14"/>
    <n v="100"/>
    <n v="-25000"/>
    <n v="31000"/>
    <d v="2018-03-09T00:00:00"/>
    <x v="60"/>
    <n v="0"/>
    <n v="5"/>
    <n v="0.1"/>
    <n v="3100"/>
    <n v="30750"/>
    <n v="30750"/>
    <n v="9597.2602739726026"/>
    <m/>
    <m/>
    <m/>
    <x v="0"/>
    <x v="0"/>
    <n v="0"/>
  </r>
  <r>
    <x v="2"/>
    <x v="525"/>
    <d v="2017-11-27T00:00:00"/>
    <s v="DBS"/>
    <s v="S"/>
    <x v="154"/>
    <n v="500"/>
    <n v="1.3"/>
    <x v="60"/>
    <s v="LAWRENCE LU"/>
    <n v="-34500"/>
    <n v="65000"/>
    <n v="0"/>
    <n v="30500"/>
    <s v="SCOM8P"/>
    <x v="14"/>
    <n v="100"/>
    <n v="-50000"/>
    <n v="65000"/>
    <d v="2018-03-09T00:00:00"/>
    <x v="60"/>
    <n v="0"/>
    <n v="5"/>
    <n v="0.1"/>
    <n v="6500"/>
    <n v="30500"/>
    <n v="30500"/>
    <n v="20123.287671232876"/>
    <m/>
    <m/>
    <m/>
    <x v="0"/>
    <x v="0"/>
    <n v="0"/>
  </r>
  <r>
    <x v="2"/>
    <x v="526"/>
    <d v="2017-12-21T00:00:00"/>
    <s v="DBS"/>
    <s v="S"/>
    <x v="155"/>
    <n v="250"/>
    <n v="2.5499999999999998"/>
    <x v="60"/>
    <s v="LAWRENCE LU"/>
    <n v="-39000"/>
    <n v="63750"/>
    <n v="0"/>
    <n v="24750"/>
    <s v="SCOM8P"/>
    <x v="14"/>
    <n v="100"/>
    <n v="-25000"/>
    <n v="63749.999999999993"/>
    <d v="2018-03-09T00:00:00"/>
    <x v="60"/>
    <n v="0"/>
    <n v="5"/>
    <n v="0.1"/>
    <n v="6375"/>
    <n v="24750"/>
    <n v="24750"/>
    <n v="19736.301369863013"/>
    <m/>
    <m/>
    <m/>
    <x v="0"/>
    <x v="0"/>
    <n v="0"/>
  </r>
  <r>
    <x v="2"/>
    <x v="527"/>
    <d v="2018-02-06T00:00:00"/>
    <s v="DBS"/>
    <s v="S"/>
    <x v="155"/>
    <n v="250"/>
    <n v="1.05"/>
    <x v="60"/>
    <s v="LAWRENCE LU"/>
    <n v="-39000"/>
    <n v="26250"/>
    <n v="0"/>
    <n v="-12750"/>
    <s v="SCOM8P"/>
    <x v="14"/>
    <n v="100"/>
    <n v="-25000"/>
    <n v="26250"/>
    <d v="2018-03-09T00:00:00"/>
    <x v="60"/>
    <n v="0"/>
    <n v="5"/>
    <n v="0.1"/>
    <n v="2625"/>
    <n v="-12750"/>
    <n v="0"/>
    <n v="8126.7123287671238"/>
    <m/>
    <m/>
    <m/>
    <x v="0"/>
    <x v="0"/>
    <n v="0"/>
  </r>
  <r>
    <x v="2"/>
    <x v="528"/>
    <d v="2017-07-04T00:00:00"/>
    <s v="DBS"/>
    <s v="B"/>
    <x v="156"/>
    <n v="250"/>
    <n v="5.5"/>
    <x v="53"/>
    <s v="LAWRENCE LU"/>
    <n v="257750"/>
    <n v="-137500"/>
    <n v="0"/>
    <n v="120250"/>
    <s v="SCON8C"/>
    <x v="14"/>
    <n v="100"/>
    <n v="25000"/>
    <n v="137500"/>
    <d v="2018-03-09T00:00:00"/>
    <x v="53"/>
    <n v="0"/>
    <n v="5"/>
    <n v="0.1"/>
    <n v="13750"/>
    <n v="120250"/>
    <n v="120250"/>
    <n v="54246.575342465752"/>
    <m/>
    <m/>
    <m/>
    <x v="0"/>
    <x v="0"/>
    <n v="0"/>
  </r>
  <r>
    <x v="2"/>
    <x v="529"/>
    <d v="2017-06-20T00:00:00"/>
    <s v="DBS"/>
    <s v="B"/>
    <x v="157"/>
    <n v="200"/>
    <n v="2.6"/>
    <x v="53"/>
    <s v="LAWRENCE LU"/>
    <n v="141400"/>
    <n v="-52000"/>
    <n v="0"/>
    <n v="89400"/>
    <s v="SCON8C"/>
    <x v="14"/>
    <n v="100"/>
    <n v="20000"/>
    <n v="52000"/>
    <d v="2018-03-09T00:00:00"/>
    <x v="53"/>
    <n v="0"/>
    <n v="5"/>
    <n v="0.1"/>
    <n v="5200"/>
    <n v="89400"/>
    <n v="89400"/>
    <n v="20515.068493150684"/>
    <m/>
    <m/>
    <m/>
    <x v="0"/>
    <x v="0"/>
    <n v="0"/>
  </r>
  <r>
    <x v="2"/>
    <x v="530"/>
    <d v="2018-01-17T00:00:00"/>
    <s v="DBS"/>
    <s v="B"/>
    <x v="158"/>
    <n v="500"/>
    <n v="4"/>
    <x v="53"/>
    <s v="LAWRENCE LU"/>
    <n v="90000"/>
    <n v="-200000"/>
    <n v="0"/>
    <n v="-110000"/>
    <s v="SCON8C"/>
    <x v="14"/>
    <n v="100"/>
    <n v="50000"/>
    <n v="200000"/>
    <d v="2018-03-09T00:00:00"/>
    <x v="53"/>
    <n v="0"/>
    <n v="5"/>
    <n v="0.1"/>
    <n v="20000"/>
    <n v="-110000"/>
    <n v="0"/>
    <n v="78904.109589041094"/>
    <m/>
    <m/>
    <m/>
    <x v="0"/>
    <x v="0"/>
    <n v="0"/>
  </r>
  <r>
    <x v="2"/>
    <x v="531"/>
    <d v="2018-01-18T00:00:00"/>
    <s v="DBS"/>
    <s v="B"/>
    <x v="158"/>
    <n v="250"/>
    <n v="4"/>
    <x v="53"/>
    <s v="LAWRENCE LU"/>
    <n v="45000"/>
    <n v="-100000"/>
    <n v="0"/>
    <n v="-55000"/>
    <s v="SCON8C"/>
    <x v="14"/>
    <n v="100"/>
    <n v="25000"/>
    <n v="100000"/>
    <d v="2018-03-09T00:00:00"/>
    <x v="53"/>
    <n v="0"/>
    <n v="5"/>
    <n v="0.1"/>
    <n v="10000"/>
    <n v="-55000"/>
    <n v="0"/>
    <n v="39452.054794520547"/>
    <m/>
    <m/>
    <m/>
    <x v="0"/>
    <x v="0"/>
    <n v="0"/>
  </r>
  <r>
    <x v="2"/>
    <x v="532"/>
    <d v="2017-07-04T00:00:00"/>
    <s v="DBS"/>
    <s v="S"/>
    <x v="159"/>
    <n v="250"/>
    <n v="1.24"/>
    <x v="53"/>
    <s v="LAWRENCE LU"/>
    <n v="-750"/>
    <n v="31000"/>
    <n v="0"/>
    <n v="30250"/>
    <s v="SCON8P"/>
    <x v="14"/>
    <n v="100"/>
    <n v="-25000"/>
    <n v="31000"/>
    <d v="2018-03-09T00:00:00"/>
    <x v="53"/>
    <n v="0"/>
    <n v="5"/>
    <n v="0.1"/>
    <n v="3100"/>
    <n v="30250"/>
    <n v="30250"/>
    <n v="12230.13698630137"/>
    <m/>
    <m/>
    <m/>
    <x v="0"/>
    <x v="0"/>
    <n v="0"/>
  </r>
  <r>
    <x v="2"/>
    <x v="533"/>
    <d v="2018-01-17T00:00:00"/>
    <s v="DBS"/>
    <s v="S"/>
    <x v="160"/>
    <n v="500"/>
    <n v="0.7"/>
    <x v="53"/>
    <s v="LAWRENCE LU"/>
    <n v="-7000.0000000000009"/>
    <n v="35000"/>
    <n v="0"/>
    <n v="28000"/>
    <s v="SCON8P"/>
    <x v="14"/>
    <n v="100"/>
    <n v="-50000"/>
    <n v="35000"/>
    <d v="2018-03-09T00:00:00"/>
    <x v="53"/>
    <n v="0"/>
    <n v="5"/>
    <n v="0.1"/>
    <n v="3500"/>
    <n v="28000"/>
    <n v="28000"/>
    <n v="13808.219178082192"/>
    <m/>
    <m/>
    <m/>
    <x v="0"/>
    <x v="0"/>
    <n v="0"/>
  </r>
  <r>
    <x v="2"/>
    <x v="534"/>
    <d v="2018-01-18T00:00:00"/>
    <s v="DBS"/>
    <s v="S"/>
    <x v="160"/>
    <n v="250"/>
    <n v="0.8"/>
    <x v="53"/>
    <s v="LAWRENCE LU"/>
    <n v="-3500.0000000000005"/>
    <n v="20000"/>
    <n v="0"/>
    <n v="16500"/>
    <s v="SCON8P"/>
    <x v="14"/>
    <n v="100"/>
    <n v="-25000"/>
    <n v="20000"/>
    <d v="2018-03-09T00:00:00"/>
    <x v="53"/>
    <n v="0"/>
    <n v="5"/>
    <n v="0.1"/>
    <n v="2000"/>
    <n v="16500"/>
    <n v="16500"/>
    <n v="7890.4109589041091"/>
    <m/>
    <m/>
    <m/>
    <x v="0"/>
    <x v="0"/>
    <n v="0"/>
  </r>
  <r>
    <x v="2"/>
    <x v="535"/>
    <d v="2018-01-24T00:00:00"/>
    <s v="DBS"/>
    <s v="B"/>
    <x v="161"/>
    <n v="250"/>
    <n v="5.0999999999999996"/>
    <x v="53"/>
    <s v="LAWRENCE LU"/>
    <n v="97250"/>
    <n v="-127500"/>
    <n v="0"/>
    <n v="-30250"/>
    <s v="SCON8P"/>
    <x v="14"/>
    <n v="100"/>
    <n v="25000"/>
    <n v="127499.99999999999"/>
    <d v="2018-03-09T00:00:00"/>
    <x v="53"/>
    <n v="0"/>
    <n v="5"/>
    <n v="0.1"/>
    <n v="12750"/>
    <n v="-30250"/>
    <n v="0"/>
    <n v="50301.369863013693"/>
    <m/>
    <m/>
    <m/>
    <x v="0"/>
    <x v="0"/>
    <n v="0"/>
  </r>
  <r>
    <x v="2"/>
    <x v="536"/>
    <d v="2017-07-04T00:00:00"/>
    <s v="DBS"/>
    <s v="B"/>
    <x v="162"/>
    <n v="250"/>
    <n v="5.5"/>
    <x v="54"/>
    <s v="LAWRENCE LU"/>
    <n v="258250"/>
    <n v="-137500"/>
    <n v="0"/>
    <n v="120750"/>
    <s v="SCOQ8C"/>
    <x v="14"/>
    <n v="100"/>
    <n v="25000"/>
    <n v="137500"/>
    <d v="2018-03-09T00:00:00"/>
    <x v="54"/>
    <n v="0"/>
    <n v="5"/>
    <n v="0.1"/>
    <n v="13750"/>
    <n v="120750"/>
    <n v="120750"/>
    <n v="65924.657534246566"/>
    <m/>
    <m/>
    <m/>
    <x v="0"/>
    <x v="0"/>
    <n v="0"/>
  </r>
  <r>
    <x v="2"/>
    <x v="537"/>
    <d v="2017-06-20T00:00:00"/>
    <s v="DBS"/>
    <s v="B"/>
    <x v="163"/>
    <n v="200"/>
    <n v="2.6"/>
    <x v="54"/>
    <s v="LAWRENCE LU"/>
    <n v="145000"/>
    <n v="-52000"/>
    <n v="0"/>
    <n v="93000"/>
    <s v="SCOQ8C"/>
    <x v="14"/>
    <n v="100"/>
    <n v="20000"/>
    <n v="52000"/>
    <d v="2018-03-09T00:00:00"/>
    <x v="54"/>
    <n v="0"/>
    <n v="5"/>
    <n v="0.1"/>
    <n v="5200"/>
    <n v="93000"/>
    <n v="93000"/>
    <n v="24931.506849315068"/>
    <m/>
    <m/>
    <m/>
    <x v="0"/>
    <x v="0"/>
    <n v="0"/>
  </r>
  <r>
    <x v="2"/>
    <x v="538"/>
    <d v="2018-01-17T00:00:00"/>
    <s v="DBS"/>
    <s v="B"/>
    <x v="164"/>
    <n v="500"/>
    <n v="4"/>
    <x v="54"/>
    <s v="LAWRENCE LU"/>
    <n v="106500"/>
    <n v="-200000"/>
    <n v="0"/>
    <n v="-93500"/>
    <s v="SCOQ8C"/>
    <x v="14"/>
    <n v="100"/>
    <n v="50000"/>
    <n v="200000"/>
    <d v="2018-03-09T00:00:00"/>
    <x v="54"/>
    <n v="0"/>
    <n v="5"/>
    <n v="0.1"/>
    <n v="20000"/>
    <n v="-93500"/>
    <n v="0"/>
    <n v="95890.410958904104"/>
    <m/>
    <m/>
    <m/>
    <x v="0"/>
    <x v="0"/>
    <n v="0"/>
  </r>
  <r>
    <x v="2"/>
    <x v="539"/>
    <d v="2018-01-18T00:00:00"/>
    <s v="DBS"/>
    <s v="B"/>
    <x v="164"/>
    <n v="250"/>
    <n v="4"/>
    <x v="54"/>
    <s v="LAWRENCE LU"/>
    <n v="53250"/>
    <n v="-100000"/>
    <n v="0"/>
    <n v="-46750"/>
    <s v="SCOQ8C"/>
    <x v="14"/>
    <n v="100"/>
    <n v="25000"/>
    <n v="100000"/>
    <d v="2018-03-09T00:00:00"/>
    <x v="54"/>
    <n v="0"/>
    <n v="5"/>
    <n v="0.1"/>
    <n v="10000"/>
    <n v="-46750"/>
    <n v="0"/>
    <n v="47945.205479452052"/>
    <m/>
    <m/>
    <m/>
    <x v="0"/>
    <x v="0"/>
    <n v="0"/>
  </r>
  <r>
    <x v="2"/>
    <x v="540"/>
    <d v="2017-07-04T00:00:00"/>
    <s v="DBS"/>
    <s v="S"/>
    <x v="165"/>
    <n v="250"/>
    <n v="1.24"/>
    <x v="54"/>
    <s v="LAWRENCE LU"/>
    <n v="-1750.0000000000002"/>
    <n v="31000"/>
    <n v="0"/>
    <n v="29250"/>
    <s v="SCOQ8P"/>
    <x v="14"/>
    <n v="100"/>
    <n v="-25000"/>
    <n v="31000"/>
    <d v="2018-03-09T00:00:00"/>
    <x v="54"/>
    <n v="0"/>
    <n v="5"/>
    <n v="0.1"/>
    <n v="3100"/>
    <n v="29250"/>
    <n v="29250"/>
    <n v="14863.013698630137"/>
    <m/>
    <m/>
    <m/>
    <x v="0"/>
    <x v="0"/>
    <n v="0"/>
  </r>
  <r>
    <x v="2"/>
    <x v="541"/>
    <d v="2018-01-17T00:00:00"/>
    <s v="DBS"/>
    <s v="S"/>
    <x v="166"/>
    <n v="500"/>
    <n v="0.7"/>
    <x v="54"/>
    <s v="LAWRENCE LU"/>
    <n v="-13000"/>
    <n v="35000"/>
    <n v="0"/>
    <n v="22000"/>
    <s v="SCOQ8P"/>
    <x v="14"/>
    <n v="100"/>
    <n v="-50000"/>
    <n v="35000"/>
    <d v="2018-03-09T00:00:00"/>
    <x v="54"/>
    <n v="0"/>
    <n v="5"/>
    <n v="0.1"/>
    <n v="3500"/>
    <n v="22000"/>
    <n v="22000"/>
    <n v="16780.821917808218"/>
    <m/>
    <m/>
    <m/>
    <x v="0"/>
    <x v="0"/>
    <n v="0"/>
  </r>
  <r>
    <x v="2"/>
    <x v="542"/>
    <d v="2018-01-18T00:00:00"/>
    <s v="DBS"/>
    <s v="S"/>
    <x v="166"/>
    <n v="250"/>
    <n v="0.8"/>
    <x v="54"/>
    <s v="LAWRENCE LU"/>
    <n v="-6500"/>
    <n v="20000"/>
    <n v="0"/>
    <n v="13500"/>
    <s v="SCOQ8P"/>
    <x v="14"/>
    <n v="100"/>
    <n v="-25000"/>
    <n v="20000"/>
    <d v="2018-03-09T00:00:00"/>
    <x v="54"/>
    <n v="0"/>
    <n v="5"/>
    <n v="0.1"/>
    <n v="2000"/>
    <n v="13500"/>
    <n v="13500"/>
    <n v="9589.0410958904104"/>
    <m/>
    <m/>
    <m/>
    <x v="0"/>
    <x v="0"/>
    <n v="0"/>
  </r>
  <r>
    <x v="2"/>
    <x v="543"/>
    <d v="2018-01-24T00:00:00"/>
    <s v="DBS"/>
    <s v="B"/>
    <x v="167"/>
    <n v="250"/>
    <n v="5.0999999999999996"/>
    <x v="54"/>
    <s v="LAWRENCE LU"/>
    <n v="115500"/>
    <n v="-127500"/>
    <n v="0"/>
    <n v="-12000"/>
    <s v="SCOQ8P"/>
    <x v="14"/>
    <n v="100"/>
    <n v="25000"/>
    <n v="127499.99999999999"/>
    <d v="2018-03-09T00:00:00"/>
    <x v="54"/>
    <n v="0"/>
    <n v="5"/>
    <n v="0.1"/>
    <n v="12750"/>
    <n v="-12000"/>
    <n v="0"/>
    <n v="61130.136986301361"/>
    <m/>
    <m/>
    <m/>
    <x v="0"/>
    <x v="0"/>
    <n v="0"/>
  </r>
  <r>
    <x v="2"/>
    <x v="544"/>
    <d v="2017-07-04T00:00:00"/>
    <s v="DBS"/>
    <s v="B"/>
    <x v="168"/>
    <n v="250"/>
    <n v="5.5"/>
    <x v="61"/>
    <s v="LAWRENCE LU"/>
    <n v="260750"/>
    <n v="-137500"/>
    <n v="0"/>
    <n v="123250"/>
    <s v="SCOU8C"/>
    <x v="14"/>
    <n v="100"/>
    <n v="25000"/>
    <n v="137500"/>
    <d v="2018-03-09T00:00:00"/>
    <x v="61"/>
    <n v="0"/>
    <n v="5"/>
    <n v="0.1"/>
    <n v="13750"/>
    <n v="123250"/>
    <n v="123250"/>
    <n v="77226.027397260274"/>
    <m/>
    <m/>
    <m/>
    <x v="0"/>
    <x v="0"/>
    <n v="0"/>
  </r>
  <r>
    <x v="2"/>
    <x v="545"/>
    <d v="2017-06-20T00:00:00"/>
    <s v="DBS"/>
    <s v="B"/>
    <x v="169"/>
    <n v="200"/>
    <n v="2.6"/>
    <x v="61"/>
    <s v="LAWRENCE LU"/>
    <n v="149800"/>
    <n v="-52000"/>
    <n v="0"/>
    <n v="97800"/>
    <s v="SCOU8C"/>
    <x v="14"/>
    <n v="100"/>
    <n v="20000"/>
    <n v="52000"/>
    <d v="2018-03-09T00:00:00"/>
    <x v="61"/>
    <n v="0"/>
    <n v="5"/>
    <n v="0.1"/>
    <n v="5200"/>
    <n v="97800"/>
    <n v="97800"/>
    <n v="29205.479452054795"/>
    <m/>
    <m/>
    <m/>
    <x v="0"/>
    <x v="0"/>
    <n v="0"/>
  </r>
  <r>
    <x v="2"/>
    <x v="546"/>
    <d v="2018-01-17T00:00:00"/>
    <s v="DBS"/>
    <s v="B"/>
    <x v="170"/>
    <n v="500"/>
    <n v="4"/>
    <x v="61"/>
    <s v="LAWRENCE LU"/>
    <n v="122500.00000000001"/>
    <n v="-200000"/>
    <n v="0"/>
    <n v="-77499.999999999985"/>
    <s v="SCOU8C"/>
    <x v="14"/>
    <n v="100"/>
    <n v="50000"/>
    <n v="200000"/>
    <d v="2018-03-09T00:00:00"/>
    <x v="61"/>
    <n v="0"/>
    <n v="5"/>
    <n v="0.1"/>
    <n v="20000"/>
    <n v="-77499.999999999985"/>
    <n v="0"/>
    <n v="112328.76712328767"/>
    <m/>
    <m/>
    <m/>
    <x v="0"/>
    <x v="0"/>
    <n v="0"/>
  </r>
  <r>
    <x v="2"/>
    <x v="547"/>
    <d v="2018-01-18T00:00:00"/>
    <s v="DBS"/>
    <s v="B"/>
    <x v="170"/>
    <n v="250"/>
    <n v="4"/>
    <x v="61"/>
    <s v="LAWRENCE LU"/>
    <n v="61250.000000000007"/>
    <n v="-100000"/>
    <n v="0"/>
    <n v="-38749.999999999993"/>
    <s v="SCOU8C"/>
    <x v="14"/>
    <n v="100"/>
    <n v="25000"/>
    <n v="100000"/>
    <d v="2018-03-09T00:00:00"/>
    <x v="61"/>
    <n v="0"/>
    <n v="5"/>
    <n v="0.1"/>
    <n v="10000"/>
    <n v="-38749.999999999993"/>
    <n v="0"/>
    <n v="56164.383561643837"/>
    <m/>
    <m/>
    <m/>
    <x v="0"/>
    <x v="0"/>
    <n v="0"/>
  </r>
  <r>
    <x v="2"/>
    <x v="548"/>
    <d v="2017-07-04T00:00:00"/>
    <s v="DBS"/>
    <s v="S"/>
    <x v="171"/>
    <n v="250"/>
    <n v="1.24"/>
    <x v="61"/>
    <s v="LAWRENCE LU"/>
    <n v="-3500.0000000000005"/>
    <n v="31000"/>
    <n v="0"/>
    <n v="27500"/>
    <s v="SCOU8P"/>
    <x v="14"/>
    <n v="100"/>
    <n v="-25000"/>
    <n v="31000"/>
    <d v="2018-03-09T00:00:00"/>
    <x v="61"/>
    <n v="0"/>
    <n v="5"/>
    <n v="0.1"/>
    <n v="3100"/>
    <n v="27500"/>
    <n v="27500"/>
    <n v="17410.95890410959"/>
    <m/>
    <m/>
    <m/>
    <x v="0"/>
    <x v="0"/>
    <n v="0"/>
  </r>
  <r>
    <x v="2"/>
    <x v="549"/>
    <d v="2018-01-17T00:00:00"/>
    <s v="DBS"/>
    <s v="S"/>
    <x v="172"/>
    <n v="500"/>
    <n v="0.7"/>
    <x v="61"/>
    <s v="LAWRENCE LU"/>
    <n v="-21500"/>
    <n v="35000"/>
    <n v="0"/>
    <n v="13500"/>
    <s v="SCOU8P"/>
    <x v="14"/>
    <n v="100"/>
    <n v="-50000"/>
    <n v="35000"/>
    <d v="2018-03-09T00:00:00"/>
    <x v="61"/>
    <n v="0"/>
    <n v="5"/>
    <n v="0.1"/>
    <n v="3500"/>
    <n v="13500"/>
    <n v="13500"/>
    <n v="19657.534246575342"/>
    <m/>
    <m/>
    <m/>
    <x v="0"/>
    <x v="0"/>
    <n v="0"/>
  </r>
  <r>
    <x v="2"/>
    <x v="550"/>
    <d v="2018-01-18T00:00:00"/>
    <s v="DBS"/>
    <s v="S"/>
    <x v="172"/>
    <n v="250"/>
    <n v="0.8"/>
    <x v="61"/>
    <s v="LAWRENCE LU"/>
    <n v="-10750"/>
    <n v="20000"/>
    <n v="0"/>
    <n v="9250"/>
    <s v="SCOU8P"/>
    <x v="14"/>
    <n v="100"/>
    <n v="-25000"/>
    <n v="20000"/>
    <d v="2018-03-09T00:00:00"/>
    <x v="61"/>
    <n v="0"/>
    <n v="5"/>
    <n v="0.1"/>
    <n v="2000"/>
    <n v="9250"/>
    <n v="9250"/>
    <n v="11232.876712328767"/>
    <m/>
    <m/>
    <m/>
    <x v="0"/>
    <x v="0"/>
    <n v="0"/>
  </r>
  <r>
    <x v="2"/>
    <x v="551"/>
    <d v="2018-01-24T00:00:00"/>
    <s v="DBS"/>
    <s v="B"/>
    <x v="173"/>
    <n v="250"/>
    <n v="5.0999999999999996"/>
    <x v="61"/>
    <s v="LAWRENCE LU"/>
    <n v="134000"/>
    <n v="-127500"/>
    <n v="0"/>
    <n v="6500"/>
    <s v="SCOU8P"/>
    <x v="14"/>
    <n v="100"/>
    <n v="25000"/>
    <n v="127499.99999999999"/>
    <d v="2018-03-09T00:00:00"/>
    <x v="61"/>
    <n v="0"/>
    <n v="5"/>
    <n v="0.1"/>
    <n v="12750"/>
    <n v="6500"/>
    <n v="6500"/>
    <n v="71609.589041095882"/>
    <m/>
    <m/>
    <m/>
    <x v="0"/>
    <x v="0"/>
    <n v="0"/>
  </r>
  <r>
    <x v="2"/>
    <x v="552"/>
    <d v="2017-07-04T00:00:00"/>
    <s v="DBS"/>
    <s v="B"/>
    <x v="174"/>
    <n v="250"/>
    <n v="5.5"/>
    <x v="56"/>
    <s v="LAWRENCE LU"/>
    <n v="255750"/>
    <n v="-137500"/>
    <n v="0"/>
    <n v="118250"/>
    <s v="SCOV8C"/>
    <x v="14"/>
    <n v="100"/>
    <n v="25000"/>
    <n v="137500"/>
    <d v="2018-03-09T00:00:00"/>
    <x v="56"/>
    <n v="0"/>
    <n v="5"/>
    <n v="0.1"/>
    <n v="13750"/>
    <n v="118250"/>
    <n v="118250"/>
    <n v="88904.109589041094"/>
    <m/>
    <m/>
    <m/>
    <x v="0"/>
    <x v="0"/>
    <n v="0"/>
  </r>
  <r>
    <x v="2"/>
    <x v="553"/>
    <d v="2017-06-20T00:00:00"/>
    <s v="DBS"/>
    <s v="B"/>
    <x v="175"/>
    <n v="200"/>
    <n v="2.6"/>
    <x v="56"/>
    <s v="LAWRENCE LU"/>
    <n v="148200"/>
    <n v="-52000"/>
    <n v="0"/>
    <n v="96200"/>
    <s v="SCOV8C"/>
    <x v="14"/>
    <n v="100"/>
    <n v="20000"/>
    <n v="52000"/>
    <d v="2018-03-09T00:00:00"/>
    <x v="56"/>
    <n v="0"/>
    <n v="5"/>
    <n v="0.1"/>
    <n v="5200"/>
    <n v="96200"/>
    <n v="96200"/>
    <n v="33621.917808219179"/>
    <m/>
    <m/>
    <m/>
    <x v="0"/>
    <x v="0"/>
    <n v="0"/>
  </r>
  <r>
    <x v="2"/>
    <x v="554"/>
    <d v="2018-01-17T00:00:00"/>
    <s v="DBS"/>
    <s v="B"/>
    <x v="176"/>
    <n v="500"/>
    <n v="4"/>
    <x v="56"/>
    <s v="LAWRENCE LU"/>
    <n v="128000"/>
    <n v="-200000"/>
    <n v="0"/>
    <n v="-72000"/>
    <s v="SCOV8C"/>
    <x v="14"/>
    <n v="100"/>
    <n v="50000"/>
    <n v="200000"/>
    <d v="2018-03-09T00:00:00"/>
    <x v="56"/>
    <n v="0"/>
    <n v="5"/>
    <n v="0.1"/>
    <n v="20000"/>
    <n v="-72000"/>
    <n v="0"/>
    <n v="129315.06849315068"/>
    <m/>
    <m/>
    <m/>
    <x v="0"/>
    <x v="0"/>
    <n v="0"/>
  </r>
  <r>
    <x v="2"/>
    <x v="555"/>
    <d v="2018-01-18T00:00:00"/>
    <s v="DBS"/>
    <s v="B"/>
    <x v="176"/>
    <n v="250"/>
    <n v="4"/>
    <x v="56"/>
    <s v="LAWRENCE LU"/>
    <n v="64000"/>
    <n v="-100000"/>
    <n v="0"/>
    <n v="-36000"/>
    <s v="SCOV8C"/>
    <x v="14"/>
    <n v="100"/>
    <n v="25000"/>
    <n v="100000"/>
    <d v="2018-03-09T00:00:00"/>
    <x v="56"/>
    <n v="0"/>
    <n v="5"/>
    <n v="0.1"/>
    <n v="10000"/>
    <n v="-36000"/>
    <n v="0"/>
    <n v="64657.534246575342"/>
    <m/>
    <m/>
    <m/>
    <x v="0"/>
    <x v="0"/>
    <n v="0"/>
  </r>
  <r>
    <x v="2"/>
    <x v="556"/>
    <d v="2017-07-04T00:00:00"/>
    <s v="DBS"/>
    <s v="S"/>
    <x v="177"/>
    <n v="250"/>
    <n v="1.24"/>
    <x v="56"/>
    <s v="LAWRENCE LU"/>
    <n v="-5000"/>
    <n v="31000"/>
    <n v="0"/>
    <n v="26000"/>
    <s v="SCOV8P"/>
    <x v="14"/>
    <n v="100"/>
    <n v="-25000"/>
    <n v="31000"/>
    <d v="2018-03-09T00:00:00"/>
    <x v="56"/>
    <n v="0"/>
    <n v="5"/>
    <n v="0.1"/>
    <n v="3100"/>
    <n v="26000"/>
    <n v="26000"/>
    <n v="20043.835616438355"/>
    <m/>
    <m/>
    <m/>
    <x v="0"/>
    <x v="0"/>
    <n v="0"/>
  </r>
  <r>
    <x v="2"/>
    <x v="557"/>
    <d v="2018-01-17T00:00:00"/>
    <s v="DBS"/>
    <s v="S"/>
    <x v="178"/>
    <n v="500"/>
    <n v="0.7"/>
    <x v="56"/>
    <s v="LAWRENCE LU"/>
    <n v="-28499.999999999996"/>
    <n v="35000"/>
    <n v="0"/>
    <n v="6500.0000000000036"/>
    <s v="SCOV8P"/>
    <x v="14"/>
    <n v="100"/>
    <n v="-50000"/>
    <n v="35000"/>
    <d v="2018-03-09T00:00:00"/>
    <x v="56"/>
    <n v="0"/>
    <n v="5"/>
    <n v="0.1"/>
    <n v="3500"/>
    <n v="6500.0000000000036"/>
    <n v="6500.0000000000036"/>
    <n v="22630.136986301372"/>
    <m/>
    <m/>
    <m/>
    <x v="0"/>
    <x v="0"/>
    <n v="0"/>
  </r>
  <r>
    <x v="2"/>
    <x v="558"/>
    <d v="2018-01-18T00:00:00"/>
    <s v="DBS"/>
    <s v="S"/>
    <x v="178"/>
    <n v="250"/>
    <n v="0.8"/>
    <x v="56"/>
    <s v="LAWRENCE LU"/>
    <n v="-14249.999999999998"/>
    <n v="20000"/>
    <n v="0"/>
    <n v="5750.0000000000018"/>
    <s v="SCOV8P"/>
    <x v="14"/>
    <n v="100"/>
    <n v="-25000"/>
    <n v="20000"/>
    <d v="2018-03-09T00:00:00"/>
    <x v="56"/>
    <n v="0"/>
    <n v="5"/>
    <n v="0.1"/>
    <n v="2000"/>
    <n v="5750.0000000000018"/>
    <n v="5750.0000000000018"/>
    <n v="12931.506849315068"/>
    <m/>
    <m/>
    <m/>
    <x v="0"/>
    <x v="0"/>
    <n v="0"/>
  </r>
  <r>
    <x v="2"/>
    <x v="559"/>
    <d v="2018-01-24T00:00:00"/>
    <s v="DBS"/>
    <s v="B"/>
    <x v="179"/>
    <n v="250"/>
    <n v="5.0999999999999996"/>
    <x v="56"/>
    <s v="LAWRENCE LU"/>
    <n v="148500"/>
    <n v="-127500"/>
    <n v="0"/>
    <n v="21000"/>
    <s v="SCOV8P"/>
    <x v="14"/>
    <n v="100"/>
    <n v="25000"/>
    <n v="127499.99999999999"/>
    <d v="2018-03-09T00:00:00"/>
    <x v="56"/>
    <n v="0"/>
    <n v="5"/>
    <n v="0.1"/>
    <n v="12750"/>
    <n v="21000"/>
    <n v="21000"/>
    <n v="82438.356164383556"/>
    <m/>
    <m/>
    <m/>
    <x v="0"/>
    <x v="0"/>
    <n v="0"/>
  </r>
  <r>
    <x v="2"/>
    <x v="560"/>
    <d v="2017-07-04T00:00:00"/>
    <s v="DBS"/>
    <s v="B"/>
    <x v="180"/>
    <n v="250"/>
    <n v="5.5"/>
    <x v="57"/>
    <s v="LAWRENCE LU"/>
    <n v="252750"/>
    <n v="-137500"/>
    <n v="0"/>
    <n v="115250"/>
    <s v="SCOX8C"/>
    <x v="14"/>
    <n v="100"/>
    <n v="25000"/>
    <n v="137500"/>
    <d v="2018-03-09T00:00:00"/>
    <x v="57"/>
    <n v="0"/>
    <n v="5"/>
    <n v="0.1"/>
    <n v="13750"/>
    <n v="115250"/>
    <n v="115250"/>
    <n v="100205.4794520548"/>
    <m/>
    <m/>
    <m/>
    <x v="0"/>
    <x v="0"/>
    <n v="0"/>
  </r>
  <r>
    <x v="2"/>
    <x v="561"/>
    <d v="2017-06-20T00:00:00"/>
    <s v="DBS"/>
    <s v="B"/>
    <x v="181"/>
    <n v="200"/>
    <n v="2.6"/>
    <x v="57"/>
    <s v="LAWRENCE LU"/>
    <n v="148400"/>
    <n v="-52000"/>
    <n v="0"/>
    <n v="96400"/>
    <s v="SCOX8C"/>
    <x v="14"/>
    <n v="100"/>
    <n v="20000"/>
    <n v="52000"/>
    <d v="2018-03-09T00:00:00"/>
    <x v="57"/>
    <n v="0"/>
    <n v="5"/>
    <n v="0.1"/>
    <n v="5200"/>
    <n v="96400"/>
    <n v="96400"/>
    <n v="37895.890410958906"/>
    <m/>
    <m/>
    <m/>
    <x v="0"/>
    <x v="0"/>
    <n v="0"/>
  </r>
  <r>
    <x v="2"/>
    <x v="562"/>
    <d v="2018-01-17T00:00:00"/>
    <s v="DBS"/>
    <s v="B"/>
    <x v="182"/>
    <n v="500"/>
    <n v="4"/>
    <x v="57"/>
    <s v="LAWRENCE LU"/>
    <n v="136500"/>
    <n v="-200000"/>
    <n v="0"/>
    <n v="-63500"/>
    <s v="SCOX8C"/>
    <x v="14"/>
    <n v="100"/>
    <n v="50000"/>
    <n v="200000"/>
    <d v="2018-03-09T00:00:00"/>
    <x v="57"/>
    <n v="0"/>
    <n v="5"/>
    <n v="0.1"/>
    <n v="20000"/>
    <n v="-63500"/>
    <n v="0"/>
    <n v="145753.42465753425"/>
    <m/>
    <m/>
    <m/>
    <x v="0"/>
    <x v="0"/>
    <n v="0"/>
  </r>
  <r>
    <x v="2"/>
    <x v="563"/>
    <d v="2018-01-18T00:00:00"/>
    <s v="DBS"/>
    <s v="B"/>
    <x v="182"/>
    <n v="250"/>
    <n v="4"/>
    <x v="57"/>
    <s v="LAWRENCE LU"/>
    <n v="68250"/>
    <n v="-100000"/>
    <n v="0"/>
    <n v="-31750"/>
    <s v="SCOX8C"/>
    <x v="14"/>
    <n v="100"/>
    <n v="25000"/>
    <n v="100000"/>
    <d v="2018-03-09T00:00:00"/>
    <x v="57"/>
    <n v="0"/>
    <n v="5"/>
    <n v="0.1"/>
    <n v="10000"/>
    <n v="-31750"/>
    <n v="0"/>
    <n v="72876.712328767127"/>
    <m/>
    <m/>
    <m/>
    <x v="0"/>
    <x v="0"/>
    <n v="0"/>
  </r>
  <r>
    <x v="2"/>
    <x v="564"/>
    <d v="2017-07-04T00:00:00"/>
    <s v="DBS"/>
    <s v="S"/>
    <x v="183"/>
    <n v="250"/>
    <n v="1.24"/>
    <x v="57"/>
    <s v="LAWRENCE LU"/>
    <n v="-7750"/>
    <n v="31000"/>
    <n v="0"/>
    <n v="23250"/>
    <s v="SCOX8P"/>
    <x v="14"/>
    <n v="100"/>
    <n v="-25000"/>
    <n v="31000"/>
    <d v="2018-03-09T00:00:00"/>
    <x v="57"/>
    <n v="0"/>
    <n v="5"/>
    <n v="0.1"/>
    <n v="3100"/>
    <n v="23250"/>
    <n v="23250"/>
    <n v="22591.780821917808"/>
    <m/>
    <m/>
    <m/>
    <x v="0"/>
    <x v="0"/>
    <n v="0"/>
  </r>
  <r>
    <x v="2"/>
    <x v="565"/>
    <d v="2018-01-17T00:00:00"/>
    <s v="DBS"/>
    <s v="S"/>
    <x v="184"/>
    <n v="500"/>
    <n v="0.7"/>
    <x v="57"/>
    <s v="LAWRENCE LU"/>
    <n v="-39500"/>
    <n v="35000"/>
    <n v="0"/>
    <n v="-4500"/>
    <s v="SCOX8P"/>
    <x v="14"/>
    <n v="100"/>
    <n v="-50000"/>
    <n v="35000"/>
    <d v="2018-03-09T00:00:00"/>
    <x v="57"/>
    <n v="0"/>
    <n v="5"/>
    <n v="0.1"/>
    <n v="3500"/>
    <n v="-4500"/>
    <n v="0"/>
    <n v="25506.849315068492"/>
    <m/>
    <m/>
    <m/>
    <x v="0"/>
    <x v="0"/>
    <n v="0"/>
  </r>
  <r>
    <x v="2"/>
    <x v="566"/>
    <d v="2018-01-18T00:00:00"/>
    <s v="DBS"/>
    <s v="S"/>
    <x v="184"/>
    <n v="250"/>
    <n v="0.8"/>
    <x v="57"/>
    <s v="LAWRENCE LU"/>
    <n v="-19750"/>
    <n v="20000"/>
    <n v="0"/>
    <n v="250"/>
    <s v="SCOX8P"/>
    <x v="14"/>
    <n v="100"/>
    <n v="-25000"/>
    <n v="20000"/>
    <d v="2018-03-09T00:00:00"/>
    <x v="57"/>
    <n v="0"/>
    <n v="5"/>
    <n v="0.1"/>
    <n v="2000"/>
    <n v="250"/>
    <n v="250"/>
    <n v="14575.342465753425"/>
    <m/>
    <m/>
    <m/>
    <x v="0"/>
    <x v="0"/>
    <n v="0"/>
  </r>
  <r>
    <x v="2"/>
    <x v="567"/>
    <d v="2018-01-24T00:00:00"/>
    <s v="DBS"/>
    <s v="B"/>
    <x v="185"/>
    <n v="250"/>
    <n v="5.0999999999999996"/>
    <x v="57"/>
    <s v="LAWRENCE LU"/>
    <n v="165750"/>
    <n v="-127500"/>
    <n v="0"/>
    <n v="38250"/>
    <s v="SCOX8P"/>
    <x v="14"/>
    <n v="100"/>
    <n v="25000"/>
    <n v="127499.99999999999"/>
    <d v="2018-03-09T00:00:00"/>
    <x v="57"/>
    <n v="0"/>
    <n v="5"/>
    <n v="0.1"/>
    <n v="12750"/>
    <n v="38250"/>
    <n v="38250"/>
    <n v="92917.80821917807"/>
    <m/>
    <m/>
    <m/>
    <x v="0"/>
    <x v="0"/>
    <n v="0"/>
  </r>
  <r>
    <x v="2"/>
    <x v="568"/>
    <d v="2017-07-04T00:00:00"/>
    <s v="DBS"/>
    <s v="B"/>
    <x v="186"/>
    <n v="250"/>
    <n v="5.5"/>
    <x v="62"/>
    <s v="LAWRENCE LU"/>
    <n v="248250"/>
    <n v="-137500"/>
    <n v="0"/>
    <n v="110750"/>
    <s v="SCOZ8C"/>
    <x v="14"/>
    <n v="100"/>
    <n v="25000"/>
    <n v="137500"/>
    <d v="2018-03-09T00:00:00"/>
    <x v="62"/>
    <n v="0"/>
    <n v="5"/>
    <n v="0.1"/>
    <n v="13750"/>
    <n v="110750"/>
    <n v="110750"/>
    <n v="111130.13698630137"/>
    <m/>
    <m/>
    <m/>
    <x v="0"/>
    <x v="0"/>
    <n v="0"/>
  </r>
  <r>
    <x v="2"/>
    <x v="569"/>
    <d v="2017-06-20T00:00:00"/>
    <s v="DBS"/>
    <s v="B"/>
    <x v="187"/>
    <n v="200"/>
    <n v="2.6"/>
    <x v="62"/>
    <s v="LAWRENCE LU"/>
    <n v="147400"/>
    <n v="-52000"/>
    <n v="0"/>
    <n v="95400"/>
    <s v="SCOZ8C"/>
    <x v="14"/>
    <n v="100"/>
    <n v="20000"/>
    <n v="52000"/>
    <d v="2018-03-09T00:00:00"/>
    <x v="62"/>
    <n v="0"/>
    <n v="5"/>
    <n v="0.1"/>
    <n v="5200"/>
    <n v="95400"/>
    <n v="95400"/>
    <n v="42027.397260273974"/>
    <m/>
    <m/>
    <m/>
    <x v="0"/>
    <x v="0"/>
    <n v="0"/>
  </r>
  <r>
    <x v="2"/>
    <x v="570"/>
    <d v="2018-01-17T00:00:00"/>
    <s v="DBS"/>
    <s v="B"/>
    <x v="188"/>
    <n v="500"/>
    <n v="4"/>
    <x v="62"/>
    <s v="LAWRENCE LU"/>
    <n v="143000"/>
    <n v="-200000"/>
    <n v="0"/>
    <n v="-57000"/>
    <s v="SCOZ8C"/>
    <x v="14"/>
    <n v="100"/>
    <n v="50000"/>
    <n v="200000"/>
    <d v="2018-03-09T00:00:00"/>
    <x v="62"/>
    <n v="0"/>
    <n v="5"/>
    <n v="0.1"/>
    <n v="20000"/>
    <n v="-57000"/>
    <n v="0"/>
    <n v="161643.83561643836"/>
    <m/>
    <m/>
    <m/>
    <x v="0"/>
    <x v="0"/>
    <n v="0"/>
  </r>
  <r>
    <x v="2"/>
    <x v="571"/>
    <d v="2018-01-18T00:00:00"/>
    <s v="DBS"/>
    <s v="B"/>
    <x v="188"/>
    <n v="250"/>
    <n v="4"/>
    <x v="62"/>
    <s v="LAWRENCE LU"/>
    <n v="71500"/>
    <n v="-100000"/>
    <n v="0"/>
    <n v="-28500"/>
    <s v="SCOZ8C"/>
    <x v="14"/>
    <n v="100"/>
    <n v="25000"/>
    <n v="100000"/>
    <d v="2018-03-09T00:00:00"/>
    <x v="62"/>
    <n v="0"/>
    <n v="5"/>
    <n v="0.1"/>
    <n v="10000"/>
    <n v="-28500"/>
    <n v="0"/>
    <n v="80821.917808219179"/>
    <m/>
    <m/>
    <m/>
    <x v="0"/>
    <x v="0"/>
    <n v="0"/>
  </r>
  <r>
    <x v="2"/>
    <x v="572"/>
    <d v="2017-07-04T00:00:00"/>
    <s v="DBS"/>
    <s v="S"/>
    <x v="189"/>
    <n v="250"/>
    <n v="1.24"/>
    <x v="62"/>
    <s v="LAWRENCE LU"/>
    <n v="-9750"/>
    <n v="31000"/>
    <n v="0"/>
    <n v="21250"/>
    <s v="SCOZ8P"/>
    <x v="14"/>
    <n v="100"/>
    <n v="-25000"/>
    <n v="31000"/>
    <d v="2018-03-09T00:00:00"/>
    <x v="62"/>
    <n v="0"/>
    <n v="5"/>
    <n v="0.1"/>
    <n v="3100"/>
    <n v="21250"/>
    <n v="21250"/>
    <n v="25054.794520547945"/>
    <m/>
    <m/>
    <m/>
    <x v="0"/>
    <x v="0"/>
    <n v="0"/>
  </r>
  <r>
    <x v="2"/>
    <x v="573"/>
    <d v="2018-01-17T00:00:00"/>
    <s v="DBS"/>
    <s v="S"/>
    <x v="190"/>
    <n v="500"/>
    <n v="0.7"/>
    <x v="62"/>
    <s v="LAWRENCE LU"/>
    <n v="-47500"/>
    <n v="35000"/>
    <n v="0"/>
    <n v="-12500"/>
    <s v="SCOZ8P"/>
    <x v="14"/>
    <n v="100"/>
    <n v="-50000"/>
    <n v="35000"/>
    <d v="2018-03-09T00:00:00"/>
    <x v="62"/>
    <n v="0"/>
    <n v="5"/>
    <n v="0.1"/>
    <n v="3500"/>
    <n v="-12500"/>
    <n v="0"/>
    <n v="28287.671232876713"/>
    <m/>
    <m/>
    <m/>
    <x v="0"/>
    <x v="0"/>
    <n v="0"/>
  </r>
  <r>
    <x v="2"/>
    <x v="574"/>
    <d v="2018-01-18T00:00:00"/>
    <s v="DBS"/>
    <s v="S"/>
    <x v="190"/>
    <n v="250"/>
    <n v="0.8"/>
    <x v="62"/>
    <s v="LAWRENCE LU"/>
    <n v="-23750"/>
    <n v="20000"/>
    <n v="0"/>
    <n v="-3750"/>
    <s v="SCOZ8P"/>
    <x v="14"/>
    <n v="100"/>
    <n v="-25000"/>
    <n v="20000"/>
    <d v="2018-03-09T00:00:00"/>
    <x v="62"/>
    <n v="0"/>
    <n v="5"/>
    <n v="0.1"/>
    <n v="2000"/>
    <n v="-3750"/>
    <n v="0"/>
    <n v="16164.383561643835"/>
    <m/>
    <m/>
    <m/>
    <x v="0"/>
    <x v="0"/>
    <n v="0"/>
  </r>
  <r>
    <x v="2"/>
    <x v="575"/>
    <d v="2018-01-24T00:00:00"/>
    <s v="DBS"/>
    <s v="B"/>
    <x v="191"/>
    <n v="250"/>
    <n v="5.0999999999999996"/>
    <x v="62"/>
    <s v="LAWRENCE LU"/>
    <n v="181250"/>
    <n v="-127500"/>
    <n v="0"/>
    <n v="53750"/>
    <s v="SCOZ8P"/>
    <x v="14"/>
    <n v="100"/>
    <n v="25000"/>
    <n v="127499.99999999999"/>
    <d v="2018-03-09T00:00:00"/>
    <x v="62"/>
    <n v="0"/>
    <n v="5"/>
    <n v="0.1"/>
    <n v="12750"/>
    <n v="53750"/>
    <n v="53750"/>
    <n v="103047.94520547944"/>
    <m/>
    <m/>
    <m/>
    <x v="0"/>
    <x v="0"/>
    <n v="0"/>
  </r>
  <r>
    <x v="2"/>
    <x v="576"/>
    <d v="2018-02-14T00:00:00"/>
    <s v="DBS"/>
    <s v="S"/>
    <x v="129"/>
    <n v="500"/>
    <n v="0.6"/>
    <x v="59"/>
    <s v="LAWRENCE LU"/>
    <n v="-8500"/>
    <n v="30000"/>
    <n v="0"/>
    <n v="21500"/>
    <s v="SCOH8P"/>
    <x v="14"/>
    <n v="100"/>
    <n v="-50000"/>
    <n v="30000"/>
    <d v="2018-03-09T00:00:00"/>
    <x v="59"/>
    <n v="0"/>
    <n v="5"/>
    <n v="0.1"/>
    <n v="3000"/>
    <n v="21500"/>
    <n v="21500"/>
    <n v="1808.2191780821918"/>
    <m/>
    <m/>
    <m/>
    <x v="0"/>
    <x v="0"/>
    <n v="0"/>
  </r>
  <r>
    <x v="2"/>
    <x v="577"/>
    <d v="2018-02-14T00:00:00"/>
    <s v="DBS"/>
    <s v="B"/>
    <x v="136"/>
    <n v="500"/>
    <n v="2.85"/>
    <x v="36"/>
    <s v="LAWRENCE LU"/>
    <n v="20500"/>
    <n v="-142500"/>
    <n v="0"/>
    <n v="-122000"/>
    <s v="SCOJ8C"/>
    <x v="14"/>
    <n v="100"/>
    <n v="50000"/>
    <n v="142500"/>
    <d v="2018-03-09T00:00:00"/>
    <x v="36"/>
    <n v="0"/>
    <n v="5"/>
    <n v="0.1"/>
    <n v="14250"/>
    <n v="-122000"/>
    <n v="0"/>
    <n v="20301.369863013697"/>
    <m/>
    <m/>
    <m/>
    <x v="0"/>
    <x v="0"/>
    <n v="0"/>
  </r>
  <r>
    <x v="2"/>
    <x v="578"/>
    <d v="2018-02-14T00:00:00"/>
    <s v="DBS"/>
    <s v="B"/>
    <x v="144"/>
    <n v="500"/>
    <n v="2.85"/>
    <x v="49"/>
    <s v="LAWRENCE LU"/>
    <n v="48000"/>
    <n v="-142500"/>
    <n v="0"/>
    <n v="-94500"/>
    <s v="SCOK8C"/>
    <x v="14"/>
    <n v="100"/>
    <n v="50000"/>
    <n v="142500"/>
    <d v="2018-03-09T00:00:00"/>
    <x v="49"/>
    <n v="0"/>
    <n v="5"/>
    <n v="0.1"/>
    <n v="14250"/>
    <n v="-94500"/>
    <n v="0"/>
    <n v="32404.109589041098"/>
    <m/>
    <m/>
    <m/>
    <x v="0"/>
    <x v="0"/>
    <n v="0"/>
  </r>
  <r>
    <x v="2"/>
    <x v="579"/>
    <d v="2018-02-14T00:00:00"/>
    <s v="DBS"/>
    <s v="B"/>
    <x v="152"/>
    <n v="500"/>
    <n v="2.85"/>
    <x v="60"/>
    <s v="LAWRENCE LU"/>
    <n v="71000"/>
    <n v="-142500"/>
    <n v="0"/>
    <n v="-71500"/>
    <s v="SCOM8C"/>
    <x v="14"/>
    <n v="100"/>
    <n v="50000"/>
    <n v="142500"/>
    <d v="2018-03-09T00:00:00"/>
    <x v="60"/>
    <n v="0"/>
    <n v="5"/>
    <n v="0.1"/>
    <n v="14250"/>
    <n v="-71500"/>
    <n v="0"/>
    <n v="44116.438356164384"/>
    <m/>
    <m/>
    <m/>
    <x v="0"/>
    <x v="0"/>
    <n v="0"/>
  </r>
  <r>
    <x v="2"/>
    <x v="580"/>
    <d v="2018-02-14T00:00:00"/>
    <s v="DBS"/>
    <s v="S"/>
    <x v="192"/>
    <n v="500"/>
    <n v="1.35"/>
    <x v="36"/>
    <s v="LAWRENCE LU"/>
    <n v="-54500.000000000007"/>
    <n v="67500"/>
    <n v="0"/>
    <n v="12999.999999999993"/>
    <s v="SCOJ8P"/>
    <x v="14"/>
    <n v="100"/>
    <n v="-50000"/>
    <n v="67500"/>
    <d v="2018-03-09T00:00:00"/>
    <x v="36"/>
    <n v="0"/>
    <n v="5"/>
    <n v="0.1"/>
    <n v="6750"/>
    <n v="12999.999999999993"/>
    <n v="12999.999999999993"/>
    <n v="9616.4383561643826"/>
    <m/>
    <m/>
    <m/>
    <x v="0"/>
    <x v="0"/>
    <n v="0"/>
  </r>
  <r>
    <x v="2"/>
    <x v="581"/>
    <d v="2018-02-14T00:00:00"/>
    <s v="DBS"/>
    <s v="S"/>
    <x v="193"/>
    <n v="500"/>
    <n v="1.35"/>
    <x v="49"/>
    <s v="LAWRENCE LU"/>
    <n v="-109000.00000000001"/>
    <n v="67500"/>
    <n v="0"/>
    <n v="-41500.000000000015"/>
    <s v="SCOK8P"/>
    <x v="14"/>
    <n v="100"/>
    <n v="-50000"/>
    <n v="67500"/>
    <d v="2018-03-09T00:00:00"/>
    <x v="49"/>
    <n v="0"/>
    <n v="5"/>
    <n v="0.1"/>
    <n v="6750"/>
    <n v="-41500.000000000015"/>
    <n v="0"/>
    <n v="15349.315068493152"/>
    <m/>
    <m/>
    <m/>
    <x v="0"/>
    <x v="0"/>
    <n v="0"/>
  </r>
  <r>
    <x v="2"/>
    <x v="582"/>
    <d v="2018-02-14T00:00:00"/>
    <s v="DBS"/>
    <s v="S"/>
    <x v="194"/>
    <n v="500"/>
    <n v="1.35"/>
    <x v="60"/>
    <s v="LAWRENCE LU"/>
    <n v="-153000"/>
    <n v="67500"/>
    <n v="0"/>
    <n v="-85500"/>
    <s v="SCOM8P"/>
    <x v="14"/>
    <n v="100"/>
    <n v="-50000"/>
    <n v="67500"/>
    <d v="2018-03-09T00:00:00"/>
    <x v="60"/>
    <n v="0"/>
    <n v="5"/>
    <n v="0.1"/>
    <n v="6750"/>
    <n v="-85500"/>
    <n v="0"/>
    <n v="20897.260273972603"/>
    <m/>
    <m/>
    <m/>
    <x v="0"/>
    <x v="0"/>
    <n v="0"/>
  </r>
  <r>
    <x v="0"/>
    <x v="583"/>
    <d v="2017-12-11T00:00:00"/>
    <s v="SCOTIA"/>
    <s v="B"/>
    <x v="71"/>
    <n v="40"/>
    <n v="6581"/>
    <x v="44"/>
    <s v="LAWRENCE LU"/>
    <m/>
    <n v="6799.75"/>
    <n v="-1028.28"/>
    <n v="218750"/>
    <s v="LMCADP"/>
    <x v="1"/>
    <n v="25"/>
    <n v="1000"/>
    <n v="6581000"/>
    <d v="2018-03-09T00:00:00"/>
    <x v="44"/>
    <n v="0"/>
    <n v="5"/>
    <n v="0.1"/>
    <n v="658100"/>
    <n v="218750"/>
    <n v="218750"/>
    <n v="54090.410958904104"/>
    <m/>
    <m/>
    <m/>
    <x v="0"/>
    <x v="0"/>
    <n v="1000"/>
  </r>
  <r>
    <x v="0"/>
    <x v="584"/>
    <d v="2017-12-11T00:00:00"/>
    <s v="SCOTIA"/>
    <s v="S"/>
    <x v="71"/>
    <n v="40"/>
    <n v="6670"/>
    <x v="44"/>
    <s v="LAWRENCE LU"/>
    <m/>
    <n v="6799.75"/>
    <n v="0"/>
    <n v="-129750"/>
    <s v="LMCADP"/>
    <x v="1"/>
    <n v="25"/>
    <n v="-1000"/>
    <n v="6670000"/>
    <d v="2018-03-09T00:00:00"/>
    <x v="44"/>
    <n v="0"/>
    <n v="5"/>
    <n v="0.1"/>
    <n v="667000"/>
    <n v="-129750"/>
    <n v="0"/>
    <n v="54821.917808219172"/>
    <m/>
    <m/>
    <m/>
    <x v="0"/>
    <x v="0"/>
    <n v="-1000"/>
  </r>
  <r>
    <x v="0"/>
    <x v="585"/>
    <d v="2017-12-11T00:00:00"/>
    <s v="SCOTIA"/>
    <s v="S"/>
    <x v="71"/>
    <n v="11"/>
    <n v="6611"/>
    <x v="44"/>
    <s v="LAWRENCE LU"/>
    <m/>
    <n v="6799.75"/>
    <n v="0"/>
    <n v="-51906.25"/>
    <s v="LMCADP"/>
    <x v="1"/>
    <n v="25"/>
    <n v="-275"/>
    <n v="1818025"/>
    <d v="2018-03-09T00:00:00"/>
    <x v="44"/>
    <n v="0"/>
    <n v="5"/>
    <n v="0.1"/>
    <n v="181802.5"/>
    <n v="-51906.25"/>
    <n v="0"/>
    <n v="14942.671232876712"/>
    <m/>
    <m/>
    <m/>
    <x v="0"/>
    <x v="0"/>
    <n v="-275"/>
  </r>
  <r>
    <x v="0"/>
    <x v="586"/>
    <d v="2017-12-11T00:00:00"/>
    <s v="SCOTIA"/>
    <s v="B"/>
    <x v="71"/>
    <n v="11"/>
    <n v="6670"/>
    <x v="44"/>
    <s v="LAWRENCE LU"/>
    <m/>
    <n v="6799.75"/>
    <n v="-286.60000000000002"/>
    <n v="35681.25"/>
    <s v="LMCADP"/>
    <x v="1"/>
    <n v="25"/>
    <n v="275"/>
    <n v="1834250"/>
    <d v="2018-03-09T00:00:00"/>
    <x v="44"/>
    <n v="0"/>
    <n v="5"/>
    <n v="0.1"/>
    <n v="183425"/>
    <n v="35681.25"/>
    <n v="35681.25"/>
    <n v="15076.027397260272"/>
    <m/>
    <m/>
    <m/>
    <x v="0"/>
    <x v="0"/>
    <n v="275"/>
  </r>
  <r>
    <x v="0"/>
    <x v="587"/>
    <d v="2017-12-20T00:00:00"/>
    <s v="SCOTIA"/>
    <s v="S"/>
    <x v="35"/>
    <n v="5"/>
    <n v="12000"/>
    <x v="29"/>
    <s v="LAWRENCE LU"/>
    <m/>
    <n v="13219.33"/>
    <n v="-56.25"/>
    <n v="-36579.899999999994"/>
    <s v="LMNIDP"/>
    <x v="0"/>
    <n v="6"/>
    <n v="-30"/>
    <n v="360000"/>
    <d v="2018-03-09T00:00:00"/>
    <x v="29"/>
    <n v="0"/>
    <n v="5"/>
    <n v="0.1"/>
    <n v="36000"/>
    <n v="-36579.899999999994"/>
    <n v="0"/>
    <n v="10849.315068493152"/>
    <m/>
    <m/>
    <m/>
    <x v="0"/>
    <x v="0"/>
    <n v="-30"/>
  </r>
  <r>
    <x v="0"/>
    <x v="588"/>
    <d v="2018-02-08T00:00:00"/>
    <s v="SCOTIA"/>
    <s v="S"/>
    <x v="1"/>
    <n v="16"/>
    <n v="6822"/>
    <x v="1"/>
    <s v="LAWRENCE LU"/>
    <m/>
    <n v="6801.75"/>
    <n v="0"/>
    <n v="8100"/>
    <s v="LMCADP"/>
    <x v="1"/>
    <n v="25"/>
    <n v="-400"/>
    <n v="2728800"/>
    <d v="2018-03-09T00:00:00"/>
    <x v="1"/>
    <n v="0"/>
    <n v="5"/>
    <n v="0.1"/>
    <n v="272880"/>
    <n v="8100"/>
    <n v="8100"/>
    <n v="89713.972602739712"/>
    <m/>
    <m/>
    <m/>
    <x v="0"/>
    <x v="0"/>
    <n v="-400"/>
  </r>
  <r>
    <x v="0"/>
    <x v="589"/>
    <d v="2018-02-26T00:00:00"/>
    <s v="SCOTIA"/>
    <s v="S"/>
    <x v="2"/>
    <n v="10"/>
    <n v="3546.25"/>
    <x v="1"/>
    <s v="LAWRENCE LU"/>
    <m/>
    <n v="3228"/>
    <n v="0"/>
    <n v="79562.5"/>
    <s v="LMZSDP"/>
    <x v="2"/>
    <n v="25"/>
    <n v="-250"/>
    <n v="886562.5"/>
    <d v="2018-03-09T00:00:00"/>
    <x v="1"/>
    <n v="0"/>
    <n v="5"/>
    <n v="0.1"/>
    <n v="88656.25"/>
    <n v="79562.5"/>
    <n v="79562.5"/>
    <n v="29147.260273972599"/>
    <m/>
    <m/>
    <m/>
    <x v="0"/>
    <x v="0"/>
    <n v="-250"/>
  </r>
  <r>
    <x v="0"/>
    <x v="590"/>
    <d v="2018-01-03T00:00:00"/>
    <s v="SCOTIA"/>
    <s v="B"/>
    <x v="40"/>
    <n v="20"/>
    <n v="7167"/>
    <x v="3"/>
    <s v="LAWRENCE LU"/>
    <m/>
    <n v="6804.75"/>
    <n v="-559.921875"/>
    <n v="-181125"/>
    <s v="LMCADP"/>
    <x v="1"/>
    <n v="25"/>
    <n v="500"/>
    <n v="3583500"/>
    <d v="2018-03-09T00:00:00"/>
    <x v="3"/>
    <n v="0"/>
    <n v="5"/>
    <n v="0.1"/>
    <n v="358350"/>
    <n v="-181125"/>
    <n v="0"/>
    <n v="245445.20547945204"/>
    <m/>
    <m/>
    <m/>
    <x v="0"/>
    <x v="0"/>
    <n v="500"/>
  </r>
  <r>
    <x v="0"/>
    <x v="591"/>
    <d v="2018-01-03T00:00:00"/>
    <s v="SCOTIA"/>
    <s v="S"/>
    <x v="40"/>
    <n v="20"/>
    <n v="7147"/>
    <x v="3"/>
    <s v="LAWRENCE LU"/>
    <m/>
    <n v="6804.75"/>
    <n v="0"/>
    <n v="171125"/>
    <s v="LMCADP"/>
    <x v="1"/>
    <n v="25"/>
    <n v="-500"/>
    <n v="3573500"/>
    <d v="2018-03-09T00:00:00"/>
    <x v="3"/>
    <n v="0"/>
    <n v="5"/>
    <n v="0.1"/>
    <n v="357350"/>
    <n v="171125"/>
    <n v="171125"/>
    <n v="244760.27397260274"/>
    <m/>
    <m/>
    <m/>
    <x v="0"/>
    <x v="0"/>
    <n v="-500"/>
  </r>
  <r>
    <x v="0"/>
    <x v="592"/>
    <d v="2018-01-15T00:00:00"/>
    <s v="SCOTIA"/>
    <s v="B"/>
    <x v="6"/>
    <n v="20"/>
    <n v="7231"/>
    <x v="5"/>
    <s v="LAWRENCE LU"/>
    <m/>
    <n v="6814.5"/>
    <n v="-564.921875"/>
    <n v="-208250"/>
    <s v="LMCADP"/>
    <x v="1"/>
    <n v="25"/>
    <n v="500"/>
    <n v="3615500"/>
    <d v="2018-03-09T00:00:00"/>
    <x v="5"/>
    <n v="0"/>
    <n v="5"/>
    <n v="0.1"/>
    <n v="361550"/>
    <n v="-208250"/>
    <n v="0"/>
    <n v="376408.21917808219"/>
    <m/>
    <m/>
    <m/>
    <x v="0"/>
    <x v="0"/>
    <n v="500"/>
  </r>
  <r>
    <x v="0"/>
    <x v="593"/>
    <d v="2018-01-15T00:00:00"/>
    <s v="SCOTIA"/>
    <s v="S"/>
    <x v="6"/>
    <n v="20"/>
    <n v="7210"/>
    <x v="5"/>
    <s v="LAWRENCE LU"/>
    <m/>
    <n v="6814.5"/>
    <n v="0"/>
    <n v="197750"/>
    <s v="LMCADP"/>
    <x v="1"/>
    <n v="25"/>
    <n v="-500"/>
    <n v="3605000"/>
    <d v="2018-03-09T00:00:00"/>
    <x v="5"/>
    <n v="0"/>
    <n v="5"/>
    <n v="0.1"/>
    <n v="360500"/>
    <n v="197750"/>
    <n v="197750"/>
    <n v="375315.0684931507"/>
    <m/>
    <m/>
    <m/>
    <x v="0"/>
    <x v="0"/>
    <n v="-500"/>
  </r>
  <r>
    <x v="0"/>
    <x v="594"/>
    <d v="2018-01-15T00:00:00"/>
    <s v="SCOTIA"/>
    <s v="B"/>
    <x v="6"/>
    <n v="20"/>
    <n v="7218"/>
    <x v="5"/>
    <s v="LAWRENCE LU"/>
    <m/>
    <n v="6814.5"/>
    <n v="-563.90625"/>
    <n v="-201750"/>
    <s v="LMCADP"/>
    <x v="1"/>
    <n v="25"/>
    <n v="500"/>
    <n v="3609000"/>
    <d v="2018-03-09T00:00:00"/>
    <x v="5"/>
    <n v="0"/>
    <n v="5"/>
    <n v="0.1"/>
    <n v="360900"/>
    <n v="-201750"/>
    <n v="0"/>
    <n v="375731.50684931508"/>
    <m/>
    <m/>
    <m/>
    <x v="0"/>
    <x v="0"/>
    <n v="500"/>
  </r>
  <r>
    <x v="0"/>
    <x v="595"/>
    <d v="2018-01-15T00:00:00"/>
    <s v="SCOTIA"/>
    <s v="S"/>
    <x v="6"/>
    <n v="20"/>
    <n v="7210"/>
    <x v="5"/>
    <s v="LAWRENCE LU"/>
    <m/>
    <n v="6814.5"/>
    <n v="0"/>
    <n v="197750"/>
    <s v="LMCADP"/>
    <x v="1"/>
    <n v="25"/>
    <n v="-500"/>
    <n v="3605000"/>
    <d v="2018-03-09T00:00:00"/>
    <x v="5"/>
    <n v="0"/>
    <n v="5"/>
    <n v="0.1"/>
    <n v="360500"/>
    <n v="197750"/>
    <n v="197750"/>
    <n v="375315.0684931507"/>
    <m/>
    <m/>
    <m/>
    <x v="0"/>
    <x v="0"/>
    <n v="-500"/>
  </r>
  <r>
    <x v="0"/>
    <x v="596"/>
    <d v="2018-01-16T00:00:00"/>
    <s v="SCOTIA"/>
    <s v="B"/>
    <x v="6"/>
    <n v="12"/>
    <n v="7171"/>
    <x v="5"/>
    <s v="LAWRENCE LU"/>
    <m/>
    <n v="6814.5"/>
    <n v="-336.140625"/>
    <n v="-106950"/>
    <s v="LMCADP"/>
    <x v="1"/>
    <n v="25"/>
    <n v="300"/>
    <n v="2151300"/>
    <d v="2018-03-09T00:00:00"/>
    <x v="5"/>
    <n v="0"/>
    <n v="5"/>
    <n v="0.1"/>
    <n v="215130"/>
    <n v="-106950"/>
    <n v="0"/>
    <n v="223970.9589041096"/>
    <m/>
    <m/>
    <m/>
    <x v="0"/>
    <x v="0"/>
    <n v="300"/>
  </r>
  <r>
    <x v="0"/>
    <x v="597"/>
    <d v="2018-01-16T00:00:00"/>
    <s v="SCOTIA"/>
    <s v="B"/>
    <x v="6"/>
    <n v="8"/>
    <n v="7164"/>
    <x v="5"/>
    <s v="LAWRENCE LU"/>
    <m/>
    <n v="6814.5"/>
    <n v="-223.875"/>
    <n v="-69900"/>
    <s v="LMCADP"/>
    <x v="1"/>
    <n v="25"/>
    <n v="200"/>
    <n v="1432800"/>
    <d v="2018-03-09T00:00:00"/>
    <x v="5"/>
    <n v="0"/>
    <n v="5"/>
    <n v="0.1"/>
    <n v="143280"/>
    <n v="-69900"/>
    <n v="0"/>
    <n v="149168.21917808219"/>
    <m/>
    <m/>
    <m/>
    <x v="0"/>
    <x v="0"/>
    <n v="200"/>
  </r>
  <r>
    <x v="0"/>
    <x v="598"/>
    <d v="2018-01-16T00:00:00"/>
    <s v="SCOTIA"/>
    <s v="S"/>
    <x v="6"/>
    <n v="20"/>
    <n v="7077.5"/>
    <x v="5"/>
    <s v="LAWRENCE LU"/>
    <m/>
    <n v="6814.5"/>
    <n v="0"/>
    <n v="131500"/>
    <s v="LMCADP"/>
    <x v="1"/>
    <n v="25"/>
    <n v="-500"/>
    <n v="3538750"/>
    <d v="2018-03-09T00:00:00"/>
    <x v="5"/>
    <n v="0"/>
    <n v="5"/>
    <n v="0.1"/>
    <n v="353875"/>
    <n v="131500"/>
    <n v="131500"/>
    <n v="368417.80821917811"/>
    <m/>
    <m/>
    <m/>
    <x v="0"/>
    <x v="0"/>
    <n v="-500"/>
  </r>
  <r>
    <x v="0"/>
    <x v="599"/>
    <d v="2018-02-07T00:00:00"/>
    <s v="SCOTIA"/>
    <s v="B"/>
    <x v="13"/>
    <n v="5"/>
    <n v="6940.5"/>
    <x v="11"/>
    <s v="LAWRENCE LU"/>
    <m/>
    <n v="6824.5"/>
    <n v="-135.556640625"/>
    <n v="-14500"/>
    <s v="LMCADP"/>
    <x v="1"/>
    <n v="25"/>
    <n v="125"/>
    <n v="867562.5"/>
    <d v="2018-03-09T00:00:00"/>
    <x v="11"/>
    <n v="0"/>
    <n v="5"/>
    <n v="0.1"/>
    <n v="86756.25"/>
    <n v="-14500"/>
    <n v="0"/>
    <n v="142613.01369863012"/>
    <m/>
    <m/>
    <m/>
    <x v="0"/>
    <x v="0"/>
    <n v="125"/>
  </r>
  <r>
    <x v="0"/>
    <x v="600"/>
    <d v="2018-02-08T00:00:00"/>
    <s v="SCOTIA"/>
    <s v="S"/>
    <x v="13"/>
    <n v="16"/>
    <n v="6827.5"/>
    <x v="11"/>
    <s v="LAWRENCE LU"/>
    <m/>
    <n v="6824.5"/>
    <n v="0"/>
    <n v="1200"/>
    <s v="LMCADP"/>
    <x v="1"/>
    <n v="25"/>
    <n v="-400"/>
    <n v="2731000"/>
    <d v="2018-03-09T00:00:00"/>
    <x v="11"/>
    <n v="0"/>
    <n v="5"/>
    <n v="0.1"/>
    <n v="273100"/>
    <n v="1200"/>
    <n v="1200"/>
    <n v="448931.50684931502"/>
    <m/>
    <m/>
    <m/>
    <x v="0"/>
    <x v="0"/>
    <n v="-400"/>
  </r>
  <r>
    <x v="0"/>
    <x v="601"/>
    <d v="2018-02-08T00:00:00"/>
    <s v="SCOTIA"/>
    <s v="B"/>
    <x v="13"/>
    <n v="16"/>
    <n v="6845"/>
    <x v="11"/>
    <s v="LAWRENCE LU"/>
    <m/>
    <n v="6824.5"/>
    <n v="-427.8125"/>
    <n v="-8200"/>
    <s v="LMCADP"/>
    <x v="1"/>
    <n v="25"/>
    <n v="400"/>
    <n v="2738000"/>
    <d v="2018-03-09T00:00:00"/>
    <x v="11"/>
    <n v="0"/>
    <n v="5"/>
    <n v="0.1"/>
    <n v="273800"/>
    <n v="-8200"/>
    <n v="0"/>
    <n v="450082.19178082189"/>
    <m/>
    <m/>
    <m/>
    <x v="0"/>
    <x v="0"/>
    <n v="400"/>
  </r>
  <r>
    <x v="2"/>
    <x v="602"/>
    <d v="2017-11-09T00:00:00"/>
    <s v="MACQUAR"/>
    <s v="S"/>
    <x v="195"/>
    <n v="1000"/>
    <n v="193"/>
    <x v="2"/>
    <m/>
    <n v="-50049.510000000009"/>
    <n v="1930000"/>
    <m/>
    <n v="1879950.49"/>
    <s v="RBTK8P"/>
    <x v="16"/>
    <n v="10"/>
    <n v="-10000"/>
    <n v="1930000"/>
    <d v="2018-03-09T00:00:00"/>
    <x v="2"/>
    <n v="0"/>
    <n v="5"/>
    <n v="0.1"/>
    <n v="193000"/>
    <n v="1879950.49"/>
    <n v="1879950.49"/>
    <n v="100465.75342465754"/>
    <m/>
    <m/>
    <m/>
    <x v="0"/>
    <x v="0"/>
    <n v="0"/>
  </r>
  <r>
    <x v="2"/>
    <x v="603"/>
    <d v="2017-11-09T00:00:00"/>
    <s v="MACQUAR"/>
    <s v="S"/>
    <x v="196"/>
    <n v="1000"/>
    <n v="193"/>
    <x v="2"/>
    <m/>
    <n v="-337463.68999999983"/>
    <n v="1930000"/>
    <m/>
    <n v="1592536.31"/>
    <s v="RBTK8C"/>
    <x v="16"/>
    <n v="10"/>
    <n v="-10000"/>
    <n v="1930000"/>
    <d v="2018-03-09T00:00:00"/>
    <x v="2"/>
    <n v="0"/>
    <n v="5"/>
    <n v="0.1"/>
    <n v="193000"/>
    <n v="1592536.31"/>
    <n v="1592536.31"/>
    <n v="100465.75342465754"/>
    <m/>
    <m/>
    <m/>
    <x v="0"/>
    <x v="0"/>
    <n v="0"/>
  </r>
  <r>
    <x v="2"/>
    <x v="604"/>
    <d v="2017-11-28T00:00:00"/>
    <s v="MACQUAR"/>
    <s v="S"/>
    <x v="197"/>
    <n v="50"/>
    <n v="106"/>
    <x v="2"/>
    <m/>
    <n v="-107269.19"/>
    <n v="318000"/>
    <m/>
    <n v="210730.81"/>
    <s v="CKCK8C"/>
    <x v="17"/>
    <n v="60"/>
    <n v="-3000"/>
    <n v="318000"/>
    <d v="2018-03-09T00:00:00"/>
    <x v="2"/>
    <n v="0"/>
    <n v="5"/>
    <n v="0.1"/>
    <n v="31800"/>
    <n v="210730.81"/>
    <n v="210730.81"/>
    <n v="16553.424657534248"/>
    <m/>
    <m/>
    <m/>
    <x v="0"/>
    <x v="0"/>
    <n v="0"/>
  </r>
  <r>
    <x v="2"/>
    <x v="605"/>
    <d v="2017-11-28T00:00:00"/>
    <s v="MACQUAR"/>
    <s v="S"/>
    <x v="198"/>
    <n v="99.999999999999986"/>
    <n v="54"/>
    <x v="2"/>
    <m/>
    <n v="-53888.679999999898"/>
    <n v="323999.99999999994"/>
    <m/>
    <n v="270111.32000000007"/>
    <s v="CKCK8P"/>
    <x v="17"/>
    <n v="60"/>
    <n v="-5999.9999999999991"/>
    <n v="323999.99999999994"/>
    <d v="2018-03-09T00:00:00"/>
    <x v="2"/>
    <n v="0"/>
    <n v="5"/>
    <n v="0.1"/>
    <n v="32399.999999999996"/>
    <n v="270111.32000000007"/>
    <n v="270111.32000000007"/>
    <n v="16865.753424657531"/>
    <m/>
    <m/>
    <m/>
    <x v="0"/>
    <x v="0"/>
    <n v="0"/>
  </r>
  <r>
    <x v="2"/>
    <x v="605"/>
    <d v="2018-01-23T00:00:00"/>
    <s v="MACQUAR"/>
    <s v="S"/>
    <x v="199"/>
    <n v="200"/>
    <n v="52.8"/>
    <x v="31"/>
    <m/>
    <n v="-107746.20000000007"/>
    <n v="633600"/>
    <m/>
    <n v="525853.79999999993"/>
    <s v="CKCK8EP"/>
    <x v="17"/>
    <n v="60"/>
    <n v="-12000"/>
    <n v="633600"/>
    <d v="2018-03-09T00:00:00"/>
    <x v="31"/>
    <n v="0"/>
    <n v="5"/>
    <n v="0.1"/>
    <n v="63360"/>
    <n v="525853.79999999993"/>
    <n v="525853.79999999993"/>
    <n v="34717.808219178078"/>
    <m/>
    <m/>
    <m/>
    <x v="0"/>
    <x v="0"/>
    <n v="0"/>
  </r>
  <r>
    <x v="2"/>
    <x v="604"/>
    <d v="2018-01-23T00:00:00"/>
    <s v="MACQUAR"/>
    <s v="S"/>
    <x v="200"/>
    <n v="200"/>
    <n v="52.9"/>
    <x v="31"/>
    <m/>
    <n v="-719713.89999999991"/>
    <n v="634800"/>
    <m/>
    <n v="-84913.899999999907"/>
    <s v="CKCK8C"/>
    <x v="17"/>
    <n v="60"/>
    <n v="-12000"/>
    <n v="634800"/>
    <d v="2018-03-09T00:00:00"/>
    <x v="31"/>
    <n v="0"/>
    <n v="5"/>
    <n v="0.1"/>
    <n v="63480"/>
    <n v="-84913.899999999907"/>
    <n v="0"/>
    <n v="34783.561643835616"/>
    <m/>
    <m/>
    <m/>
    <x v="0"/>
    <x v="0"/>
    <n v="0"/>
  </r>
  <r>
    <x v="2"/>
    <x v="606"/>
    <d v="2018-01-29T00:00:00"/>
    <s v="MACQUAR"/>
    <s v="S"/>
    <x v="201"/>
    <n v="800"/>
    <n v="52"/>
    <x v="5"/>
    <m/>
    <n v="-239662.5"/>
    <n v="416000"/>
    <m/>
    <n v="176337.5"/>
    <s v="RBTV8P"/>
    <x v="16"/>
    <n v="10"/>
    <n v="-8000"/>
    <n v="416000"/>
    <d v="2018-03-09T00:00:00"/>
    <x v="5"/>
    <n v="0"/>
    <n v="5"/>
    <n v="0.1"/>
    <n v="41600"/>
    <n v="176337.5"/>
    <n v="176337.5"/>
    <n v="43309.589041095889"/>
    <m/>
    <m/>
    <m/>
    <x v="0"/>
    <x v="0"/>
    <n v="0"/>
  </r>
  <r>
    <x v="2"/>
    <x v="607"/>
    <d v="2018-01-29T00:00:00"/>
    <s v="MACQUAR"/>
    <s v="S"/>
    <x v="202"/>
    <n v="400"/>
    <n v="59"/>
    <x v="5"/>
    <m/>
    <n v="-220648.77999999994"/>
    <n v="472000"/>
    <m/>
    <n v="251351.22000000006"/>
    <s v="RBTV8C"/>
    <x v="16"/>
    <n v="10"/>
    <n v="-4000"/>
    <n v="236000"/>
    <d v="2018-03-09T00:00:00"/>
    <x v="5"/>
    <n v="0"/>
    <n v="5"/>
    <n v="0.1"/>
    <n v="23600"/>
    <n v="251351.22000000006"/>
    <n v="251351.22000000006"/>
    <n v="24569.863013698632"/>
    <m/>
    <m/>
    <m/>
    <x v="0"/>
    <x v="0"/>
    <n v="0"/>
  </r>
  <r>
    <x v="2"/>
    <x v="608"/>
    <d v="2018-01-30T00:00:00"/>
    <s v="MACQUAR"/>
    <s v="S"/>
    <x v="203"/>
    <n v="130"/>
    <n v="56.5"/>
    <x v="31"/>
    <m/>
    <n v="-400905.2"/>
    <n v="440700"/>
    <m/>
    <n v="39794.799999999988"/>
    <s v="CKCK8P"/>
    <x v="17"/>
    <n v="60"/>
    <n v="-7800"/>
    <n v="440700"/>
    <d v="2018-03-09T00:00:00"/>
    <x v="31"/>
    <n v="0"/>
    <n v="5"/>
    <n v="0.1"/>
    <n v="44070"/>
    <n v="39794.799999999988"/>
    <n v="39794.799999999988"/>
    <n v="24147.945205479449"/>
    <m/>
    <m/>
    <m/>
    <x v="0"/>
    <x v="0"/>
    <n v="0"/>
  </r>
  <r>
    <x v="2"/>
    <x v="609"/>
    <d v="2018-01-30T00:00:00"/>
    <s v="MACQUAR"/>
    <s v="S"/>
    <x v="204"/>
    <n v="130"/>
    <n v="56.5"/>
    <x v="31"/>
    <m/>
    <n v="-163414.60000000003"/>
    <n v="440700"/>
    <m/>
    <n v="277285.39999999997"/>
    <s v="CKCK8C"/>
    <x v="17"/>
    <n v="60"/>
    <n v="-7800"/>
    <n v="440700"/>
    <d v="2018-03-09T00:00:00"/>
    <x v="31"/>
    <n v="0"/>
    <n v="5"/>
    <n v="0.1"/>
    <n v="44070"/>
    <n v="277285.39999999997"/>
    <n v="277285.39999999997"/>
    <n v="24147.945205479449"/>
    <m/>
    <m/>
    <m/>
    <x v="0"/>
    <x v="0"/>
    <n v="0"/>
  </r>
  <r>
    <x v="2"/>
    <x v="610"/>
    <d v="2018-01-30T00:00:00"/>
    <s v="MACQUAR"/>
    <s v="S"/>
    <x v="205"/>
    <n v="50"/>
    <n v="22"/>
    <x v="45"/>
    <m/>
    <n v="-24528.070000000018"/>
    <n v="110000"/>
    <m/>
    <n v="85471.929999999978"/>
    <s v="IOEK8C"/>
    <x v="18"/>
    <n v="100"/>
    <n v="-5000"/>
    <n v="110000"/>
    <d v="2018-03-09T00:00:00"/>
    <x v="45"/>
    <n v="0"/>
    <n v="5"/>
    <n v="0.1"/>
    <n v="11000"/>
    <n v="85471.929999999978"/>
    <n v="85471.929999999978"/>
    <n v="3013.6986301369861"/>
    <m/>
    <m/>
    <m/>
    <x v="0"/>
    <x v="0"/>
    <n v="0"/>
  </r>
  <r>
    <x v="2"/>
    <x v="611"/>
    <d v="2018-01-30T00:00:00"/>
    <s v="MACQUAR"/>
    <s v="S"/>
    <x v="206"/>
    <n v="50"/>
    <n v="22"/>
    <x v="45"/>
    <m/>
    <n v="-124355.97"/>
    <n v="110000"/>
    <m/>
    <n v="-14355.970000000001"/>
    <s v="IOEK8P"/>
    <x v="18"/>
    <n v="100"/>
    <n v="-5000"/>
    <n v="110000"/>
    <d v="2018-03-09T00:00:00"/>
    <x v="45"/>
    <n v="0"/>
    <n v="5"/>
    <n v="0.1"/>
    <n v="11000"/>
    <n v="-14355.970000000001"/>
    <n v="0"/>
    <n v="3013.6986301369861"/>
    <m/>
    <m/>
    <m/>
    <x v="0"/>
    <x v="0"/>
    <n v="0"/>
  </r>
  <r>
    <x v="2"/>
    <x v="612"/>
    <d v="2018-02-26T00:00:00"/>
    <s v="CHINARS"/>
    <s v="B"/>
    <x v="207"/>
    <n v="20"/>
    <n v="350"/>
    <x v="52"/>
    <m/>
    <n v="14313.600000000002"/>
    <n v="-42000"/>
    <n v="362.5"/>
    <n v="-27686.399999999998"/>
    <s v="LNJ8C"/>
    <x v="0"/>
    <n v="6"/>
    <n v="120"/>
    <n v="42000"/>
    <d v="2018-03-09T00:00:00"/>
    <x v="52"/>
    <n v="0"/>
    <n v="5"/>
    <n v="0.1"/>
    <n v="4200"/>
    <n v="-27686.399999999998"/>
    <n v="0"/>
    <n v="13463.013698630137"/>
    <m/>
    <m/>
    <m/>
    <x v="0"/>
    <x v="0"/>
    <n v="0"/>
  </r>
  <r>
    <x v="0"/>
    <x v="613"/>
    <d v="2017-12-13T00:00:00"/>
    <s v="METALSTONE"/>
    <s v="B"/>
    <x v="33"/>
    <n v="20"/>
    <n v="3162"/>
    <x v="27"/>
    <s v="LAWRENCE LU"/>
    <m/>
    <n v="3226.67"/>
    <n v="329.38"/>
    <n v="32335.000000000036"/>
    <s v="LMZSDP"/>
    <x v="2"/>
    <n v="25"/>
    <n v="500"/>
    <n v="1581000"/>
    <d v="2018-03-09T00:00:00"/>
    <x v="27"/>
    <n v="0"/>
    <n v="5"/>
    <n v="0.1"/>
    <n v="158100"/>
    <n v="32335.000000000036"/>
    <n v="32335.000000000036"/>
    <n v="17326.027397260274"/>
    <m/>
    <m/>
    <m/>
    <x v="0"/>
    <x v="0"/>
    <n v="500"/>
  </r>
  <r>
    <x v="0"/>
    <x v="614"/>
    <d v="2018-01-05T00:00:00"/>
    <s v="METALSTONE"/>
    <s v="B"/>
    <x v="21"/>
    <n v="20"/>
    <n v="3369"/>
    <x v="17"/>
    <s v="LAWRENCE LU"/>
    <m/>
    <n v="3228"/>
    <n v="0"/>
    <n v="-70500"/>
    <s v="LMZSDP"/>
    <x v="2"/>
    <n v="25"/>
    <n v="500"/>
    <n v="1684500"/>
    <d v="2018-03-09T00:00:00"/>
    <x v="17"/>
    <n v="0"/>
    <n v="5"/>
    <n v="0.1"/>
    <n v="168450"/>
    <n v="-70500"/>
    <n v="0"/>
    <n v="124606.8493150685"/>
    <m/>
    <m/>
    <m/>
    <x v="0"/>
    <x v="0"/>
    <n v="500"/>
  </r>
  <r>
    <x v="0"/>
    <x v="615"/>
    <d v="2018-02-06T00:00:00"/>
    <s v="METALSTONE"/>
    <s v="B"/>
    <x v="14"/>
    <n v="50"/>
    <n v="3481.5"/>
    <x v="11"/>
    <s v="LAWRENCE LU"/>
    <m/>
    <n v="3228.7"/>
    <n v="0"/>
    <n v="-316000.00000000023"/>
    <s v="LMZSDP"/>
    <x v="2"/>
    <n v="25"/>
    <n v="1250"/>
    <n v="4351875"/>
    <d v="2018-03-09T00:00:00"/>
    <x v="11"/>
    <n v="0"/>
    <n v="5"/>
    <n v="0.1"/>
    <n v="435187.5"/>
    <n v="-316000.00000000023"/>
    <n v="0"/>
    <n v="715376.71232876705"/>
    <m/>
    <m/>
    <m/>
    <x v="0"/>
    <x v="0"/>
    <n v="1250"/>
  </r>
  <r>
    <x v="0"/>
    <x v="616"/>
    <d v="2018-02-12T00:00:00"/>
    <s v="METALSTONE"/>
    <s v="S"/>
    <x v="23"/>
    <n v="20"/>
    <n v="3408.5"/>
    <x v="19"/>
    <s v="LAWRENCE LU"/>
    <m/>
    <n v="3228.81"/>
    <n v="0"/>
    <n v="89845.000000000029"/>
    <s v="LMZSDP"/>
    <x v="2"/>
    <n v="25"/>
    <n v="-500"/>
    <n v="1704250"/>
    <d v="2018-03-09T00:00:00"/>
    <x v="19"/>
    <n v="0"/>
    <n v="5"/>
    <n v="0.1"/>
    <n v="170425"/>
    <n v="89845.000000000029"/>
    <n v="89845.000000000029"/>
    <n v="294158.21917808219"/>
    <m/>
    <m/>
    <m/>
    <x v="0"/>
    <x v="0"/>
    <n v="-500"/>
  </r>
  <r>
    <x v="0"/>
    <x v="617"/>
    <d v="2018-02-14T00:00:00"/>
    <s v="METALSTONE"/>
    <s v="B"/>
    <x v="17"/>
    <n v="30"/>
    <n v="3488.5"/>
    <x v="13"/>
    <s v="LAWRENCE LU"/>
    <m/>
    <n v="3228.93"/>
    <n v="0"/>
    <n v="-194677.50000000012"/>
    <s v="LMZSDP"/>
    <x v="2"/>
    <n v="25"/>
    <n v="750"/>
    <n v="2616375"/>
    <d v="2018-03-09T00:00:00"/>
    <x v="13"/>
    <n v="0"/>
    <n v="5"/>
    <n v="0.1"/>
    <n v="261637.5"/>
    <n v="-194677.50000000012"/>
    <n v="0"/>
    <n v="473097.94520547945"/>
    <m/>
    <m/>
    <m/>
    <x v="0"/>
    <x v="0"/>
    <n v="750"/>
  </r>
  <r>
    <x v="0"/>
    <x v="618"/>
    <d v="2018-03-07T00:00:00"/>
    <s v="TEHOPE"/>
    <s v="S"/>
    <x v="208"/>
    <n v="20"/>
    <n v="6873"/>
    <x v="63"/>
    <s v="LAWRENCE LU"/>
    <m/>
    <n v="6909.75"/>
    <n v="715.94"/>
    <n v="-18375"/>
    <s v="LMCADP"/>
    <x v="1"/>
    <n v="25"/>
    <n v="-500"/>
    <n v="3436500"/>
    <d v="2018-03-09T00:00:00"/>
    <x v="63"/>
    <n v="0"/>
    <n v="5"/>
    <n v="0.1"/>
    <n v="343650"/>
    <n v="-18375"/>
    <n v="0"/>
    <n v="0"/>
    <m/>
    <m/>
    <m/>
    <x v="0"/>
    <x v="0"/>
    <n v="-500"/>
  </r>
  <r>
    <x v="0"/>
    <x v="619"/>
    <d v="2018-03-07T00:00:00"/>
    <s v="TEHOPE"/>
    <s v="B"/>
    <x v="208"/>
    <n v="20"/>
    <n v="6873"/>
    <x v="63"/>
    <s v="LAWRENCE LU"/>
    <m/>
    <n v="6909.75"/>
    <n v="0"/>
    <n v="18375"/>
    <s v="LMCADP"/>
    <x v="1"/>
    <n v="25"/>
    <n v="500"/>
    <n v="3436500"/>
    <d v="2018-03-09T00:00:00"/>
    <x v="63"/>
    <n v="0"/>
    <n v="5"/>
    <n v="0.1"/>
    <n v="343650"/>
    <n v="18375"/>
    <n v="18375"/>
    <n v="0"/>
    <m/>
    <m/>
    <m/>
    <x v="0"/>
    <x v="0"/>
    <n v="500"/>
  </r>
  <r>
    <x v="0"/>
    <x v="620"/>
    <d v="2017-12-11T00:00:00"/>
    <s v="TEHOPE"/>
    <s v="B"/>
    <x v="71"/>
    <n v="11"/>
    <n v="6611"/>
    <x v="44"/>
    <s v="LAWRENCE LU"/>
    <m/>
    <n v="6799.75"/>
    <n v="378.76"/>
    <n v="51906.25"/>
    <s v="LMCADP"/>
    <x v="1"/>
    <n v="25"/>
    <n v="275"/>
    <n v="1818025"/>
    <d v="2018-03-09T00:00:00"/>
    <x v="44"/>
    <n v="0"/>
    <n v="5"/>
    <n v="0.1"/>
    <n v="181802.5"/>
    <n v="51906.25"/>
    <n v="51906.25"/>
    <n v="14942.671232876712"/>
    <m/>
    <m/>
    <m/>
    <x v="0"/>
    <x v="0"/>
    <n v="275"/>
  </r>
  <r>
    <x v="0"/>
    <x v="621"/>
    <d v="2017-12-11T00:00:00"/>
    <s v="TEHOPE"/>
    <s v="S"/>
    <x v="71"/>
    <n v="11"/>
    <n v="6611"/>
    <x v="44"/>
    <s v="LAWRENCE LU"/>
    <m/>
    <n v="6799.75"/>
    <n v="0"/>
    <n v="-51906.25"/>
    <s v="LMCADP"/>
    <x v="1"/>
    <n v="25"/>
    <n v="-275"/>
    <n v="1818025"/>
    <d v="2018-03-09T00:00:00"/>
    <x v="44"/>
    <n v="0"/>
    <n v="5"/>
    <n v="0.1"/>
    <n v="181802.5"/>
    <n v="-51906.25"/>
    <n v="0"/>
    <n v="14942.671232876712"/>
    <m/>
    <m/>
    <m/>
    <x v="0"/>
    <x v="0"/>
    <n v="-275"/>
  </r>
  <r>
    <x v="0"/>
    <x v="622"/>
    <d v="2017-12-11T00:00:00"/>
    <s v="TEHOPE"/>
    <s v="S"/>
    <x v="71"/>
    <n v="112"/>
    <n v="6578.96"/>
    <x v="44"/>
    <s v="LAWRENCE LU"/>
    <m/>
    <n v="6799.75"/>
    <n v="3837.73"/>
    <n v="-618211.99999999988"/>
    <s v="LMCADP"/>
    <x v="1"/>
    <n v="25"/>
    <n v="-2800"/>
    <n v="18421088"/>
    <d v="2018-03-09T00:00:00"/>
    <x v="44"/>
    <n v="0"/>
    <n v="5"/>
    <n v="0.1"/>
    <n v="1842108.8"/>
    <n v="-618211.99999999988"/>
    <n v="0"/>
    <n v="151406.20273972602"/>
    <m/>
    <m/>
    <m/>
    <x v="0"/>
    <x v="0"/>
    <n v="-2800"/>
  </r>
  <r>
    <x v="0"/>
    <x v="623"/>
    <d v="2017-12-11T00:00:00"/>
    <s v="TEHOPE"/>
    <s v="B"/>
    <x v="71"/>
    <n v="112"/>
    <n v="6578.96"/>
    <x v="44"/>
    <s v="LAWRENCE LU"/>
    <m/>
    <n v="6799.75"/>
    <n v="0"/>
    <n v="618211.99999999988"/>
    <s v="LMCADP"/>
    <x v="1"/>
    <n v="25"/>
    <n v="2800"/>
    <n v="18421088"/>
    <d v="2018-03-09T00:00:00"/>
    <x v="44"/>
    <n v="0"/>
    <n v="5"/>
    <n v="0.1"/>
    <n v="1842108.8"/>
    <n v="618211.99999999988"/>
    <n v="618211.99999999988"/>
    <n v="151406.20273972602"/>
    <m/>
    <m/>
    <m/>
    <x v="0"/>
    <x v="0"/>
    <n v="2800"/>
  </r>
  <r>
    <x v="0"/>
    <x v="624"/>
    <d v="2018-03-08T00:00:00"/>
    <s v="TEHOPE"/>
    <s v="B"/>
    <x v="71"/>
    <n v="20"/>
    <n v="6828"/>
    <x v="44"/>
    <s v="LAWRENCE LU"/>
    <m/>
    <n v="6799.75"/>
    <n v="711.25"/>
    <n v="-14125"/>
    <s v="LMCADP"/>
    <x v="1"/>
    <n v="25"/>
    <n v="500"/>
    <n v="3414000"/>
    <d v="2018-03-09T00:00:00"/>
    <x v="44"/>
    <n v="0"/>
    <n v="5"/>
    <n v="0.1"/>
    <n v="341400"/>
    <n v="-14125"/>
    <n v="0"/>
    <n v="28060.273972602736"/>
    <m/>
    <m/>
    <m/>
    <x v="0"/>
    <x v="0"/>
    <n v="500"/>
  </r>
  <r>
    <x v="0"/>
    <x v="625"/>
    <d v="2018-03-08T00:00:00"/>
    <s v="TEHOPE"/>
    <s v="S"/>
    <x v="71"/>
    <n v="20"/>
    <n v="6828"/>
    <x v="44"/>
    <s v="LAWRENCE LU"/>
    <m/>
    <n v="6799.75"/>
    <n v="0"/>
    <n v="14125"/>
    <s v="LMCADP"/>
    <x v="1"/>
    <n v="25"/>
    <n v="-500"/>
    <n v="3414000"/>
    <d v="2018-03-09T00:00:00"/>
    <x v="44"/>
    <n v="0"/>
    <n v="5"/>
    <n v="0.1"/>
    <n v="341400"/>
    <n v="14125"/>
    <n v="14125"/>
    <n v="28060.273972602736"/>
    <m/>
    <m/>
    <m/>
    <x v="0"/>
    <x v="0"/>
    <n v="-500"/>
  </r>
  <r>
    <x v="0"/>
    <x v="626"/>
    <d v="2018-03-08T00:00:00"/>
    <s v="TEHOPE"/>
    <s v="B"/>
    <x v="72"/>
    <n v="120"/>
    <n v="3241"/>
    <x v="44"/>
    <s v="LAWRENCE LU"/>
    <m/>
    <n v="3226.5"/>
    <n v="2025.63"/>
    <n v="-43500"/>
    <s v="LMZSDP"/>
    <x v="2"/>
    <n v="25"/>
    <n v="3000"/>
    <n v="9723000"/>
    <d v="2018-03-09T00:00:00"/>
    <x v="44"/>
    <n v="0"/>
    <n v="5"/>
    <n v="0.1"/>
    <n v="972300"/>
    <n v="-43500"/>
    <n v="0"/>
    <n v="79915.068493150684"/>
    <m/>
    <m/>
    <m/>
    <x v="0"/>
    <x v="0"/>
    <n v="3000"/>
  </r>
  <r>
    <x v="0"/>
    <x v="627"/>
    <d v="2018-03-08T00:00:00"/>
    <s v="TEHOPE"/>
    <s v="S"/>
    <x v="72"/>
    <n v="120"/>
    <n v="3241"/>
    <x v="44"/>
    <s v="LAWRENCE LU"/>
    <m/>
    <n v="3226.5"/>
    <n v="0"/>
    <n v="43500"/>
    <s v="LMZSDP"/>
    <x v="2"/>
    <n v="25"/>
    <n v="-3000"/>
    <n v="9723000"/>
    <d v="2018-03-09T00:00:00"/>
    <x v="44"/>
    <n v="0"/>
    <n v="5"/>
    <n v="0.1"/>
    <n v="972300"/>
    <n v="43500"/>
    <n v="43500"/>
    <n v="79915.068493150684"/>
    <m/>
    <m/>
    <m/>
    <x v="0"/>
    <x v="0"/>
    <n v="-3000"/>
  </r>
  <r>
    <x v="0"/>
    <x v="628"/>
    <d v="2017-12-14T00:00:00"/>
    <s v="TEHOPE"/>
    <s v="S"/>
    <x v="34"/>
    <n v="8"/>
    <n v="6712"/>
    <x v="28"/>
    <s v="LAWRENCE LU"/>
    <m/>
    <n v="6800.75"/>
    <n v="279.67"/>
    <n v="-17750"/>
    <s v="LMCADP"/>
    <x v="1"/>
    <n v="25"/>
    <n v="-200"/>
    <n v="1342400"/>
    <d v="2018-03-09T00:00:00"/>
    <x v="28"/>
    <n v="0"/>
    <n v="5"/>
    <n v="0.1"/>
    <n v="134240"/>
    <n v="-17750"/>
    <n v="0"/>
    <n v="18389.04109589041"/>
    <m/>
    <m/>
    <m/>
    <x v="0"/>
    <x v="0"/>
    <n v="-200"/>
  </r>
  <r>
    <x v="0"/>
    <x v="629"/>
    <d v="2017-12-14T00:00:00"/>
    <s v="TEHOPE"/>
    <s v="B"/>
    <x v="34"/>
    <n v="8"/>
    <n v="6712"/>
    <x v="28"/>
    <s v="LAWRENCE LU"/>
    <m/>
    <n v="6800.75"/>
    <n v="0"/>
    <n v="17750"/>
    <s v="LMCADP"/>
    <x v="1"/>
    <n v="25"/>
    <n v="200"/>
    <n v="1342400"/>
    <d v="2018-03-09T00:00:00"/>
    <x v="28"/>
    <n v="0"/>
    <n v="5"/>
    <n v="0.1"/>
    <n v="134240"/>
    <n v="17750"/>
    <n v="17750"/>
    <n v="18389.04109589041"/>
    <m/>
    <m/>
    <m/>
    <x v="0"/>
    <x v="0"/>
    <n v="200"/>
  </r>
  <r>
    <x v="0"/>
    <x v="630"/>
    <d v="2017-12-19T00:00:00"/>
    <s v="TEHOPE"/>
    <s v="S"/>
    <x v="74"/>
    <n v="80"/>
    <n v="6879.65"/>
    <x v="45"/>
    <s v="LAWRENCE LU"/>
    <m/>
    <n v="6803.25"/>
    <n v="2866.52"/>
    <n v="152799.99999999927"/>
    <s v="LMCADP"/>
    <x v="1"/>
    <n v="25"/>
    <n v="-2000"/>
    <n v="13759300"/>
    <d v="2018-03-09T00:00:00"/>
    <x v="45"/>
    <n v="0"/>
    <n v="5"/>
    <n v="0.1"/>
    <n v="1375930"/>
    <n v="152799.99999999927"/>
    <n v="152799.99999999927"/>
    <n v="376967.12328767119"/>
    <m/>
    <m/>
    <m/>
    <x v="0"/>
    <x v="0"/>
    <n v="-2000"/>
  </r>
  <r>
    <x v="0"/>
    <x v="631"/>
    <d v="2017-12-19T00:00:00"/>
    <s v="TEHOPE"/>
    <s v="B"/>
    <x v="74"/>
    <n v="80"/>
    <n v="6879.65"/>
    <x v="45"/>
    <s v="LAWRENCE LU"/>
    <m/>
    <n v="6803.25"/>
    <n v="0"/>
    <n v="-152799.99999999927"/>
    <s v="LMCADP"/>
    <x v="1"/>
    <n v="25"/>
    <n v="2000"/>
    <n v="13759300"/>
    <d v="2018-03-09T00:00:00"/>
    <x v="45"/>
    <n v="0"/>
    <n v="5"/>
    <n v="0.1"/>
    <n v="1375930"/>
    <n v="-152799.99999999927"/>
    <n v="0"/>
    <n v="376967.12328767119"/>
    <m/>
    <m/>
    <m/>
    <x v="0"/>
    <x v="0"/>
    <n v="2000"/>
  </r>
  <r>
    <x v="0"/>
    <x v="632"/>
    <d v="2017-12-21T00:00:00"/>
    <s v="TEHOPE"/>
    <s v="B"/>
    <x v="1"/>
    <n v="20"/>
    <n v="7045"/>
    <x v="1"/>
    <s v="LAWRENCE LU"/>
    <m/>
    <n v="6801.75"/>
    <n v="733.85416666666663"/>
    <n v="-121625"/>
    <s v="LMCADP"/>
    <x v="1"/>
    <n v="25"/>
    <n v="500"/>
    <n v="3522500"/>
    <d v="2018-03-09T00:00:00"/>
    <x v="1"/>
    <n v="0"/>
    <n v="5"/>
    <n v="0.1"/>
    <n v="352250"/>
    <n v="-121625"/>
    <n v="0"/>
    <n v="115808.21917808217"/>
    <m/>
    <m/>
    <m/>
    <x v="0"/>
    <x v="0"/>
    <n v="500"/>
  </r>
  <r>
    <x v="0"/>
    <x v="633"/>
    <d v="2017-12-21T00:00:00"/>
    <s v="TEHOPE"/>
    <s v="S"/>
    <x v="1"/>
    <n v="20"/>
    <n v="7045"/>
    <x v="1"/>
    <s v="LAWRENCE LU"/>
    <m/>
    <n v="6801.75"/>
    <n v="0"/>
    <n v="121625"/>
    <s v="LMCADP"/>
    <x v="1"/>
    <n v="25"/>
    <n v="-500"/>
    <n v="3522500"/>
    <d v="2018-03-09T00:00:00"/>
    <x v="1"/>
    <n v="0"/>
    <n v="5"/>
    <n v="0.1"/>
    <n v="352250"/>
    <n v="121625"/>
    <n v="121625"/>
    <n v="115808.21917808217"/>
    <m/>
    <m/>
    <m/>
    <x v="0"/>
    <x v="0"/>
    <n v="-500"/>
  </r>
  <r>
    <x v="0"/>
    <x v="634"/>
    <d v="2017-12-21T00:00:00"/>
    <s v="TEHOPE"/>
    <s v="S"/>
    <x v="1"/>
    <n v="41"/>
    <n v="7031.71"/>
    <x v="1"/>
    <s v="LAWRENCE LU"/>
    <m/>
    <n v="6801.75"/>
    <n v="1501.56"/>
    <n v="235709"/>
    <s v="LMCADP"/>
    <x v="1"/>
    <n v="25"/>
    <n v="-1025"/>
    <n v="7207502.75"/>
    <d v="2018-03-09T00:00:00"/>
    <x v="1"/>
    <n v="0"/>
    <n v="5"/>
    <n v="0.1"/>
    <n v="720750.27500000002"/>
    <n v="235709"/>
    <n v="235709"/>
    <n v="236958.99452054792"/>
    <m/>
    <m/>
    <m/>
    <x v="0"/>
    <x v="0"/>
    <n v="-1025"/>
  </r>
  <r>
    <x v="0"/>
    <x v="635"/>
    <d v="2017-12-21T00:00:00"/>
    <s v="TEHOPE"/>
    <s v="B"/>
    <x v="1"/>
    <n v="41"/>
    <n v="7031.71"/>
    <x v="1"/>
    <s v="LAWRENCE LU"/>
    <m/>
    <n v="6801.75"/>
    <n v="0"/>
    <n v="-235709"/>
    <s v="LMCADP"/>
    <x v="1"/>
    <n v="25"/>
    <n v="1025"/>
    <n v="7207502.75"/>
    <d v="2018-03-09T00:00:00"/>
    <x v="1"/>
    <n v="0"/>
    <n v="5"/>
    <n v="0.1"/>
    <n v="720750.27500000002"/>
    <n v="-235709"/>
    <n v="0"/>
    <n v="236958.99452054792"/>
    <m/>
    <m/>
    <m/>
    <x v="0"/>
    <x v="0"/>
    <n v="1025"/>
  </r>
  <r>
    <x v="0"/>
    <x v="636"/>
    <d v="2018-01-08T00:00:00"/>
    <s v="TEHOPE"/>
    <s v="B"/>
    <x v="1"/>
    <n v="40"/>
    <n v="6863.5"/>
    <x v="1"/>
    <s v="LAWRENCE LU"/>
    <m/>
    <n v="6801.75"/>
    <n v="1429.8958333333333"/>
    <n v="-61750"/>
    <s v="LMCADP"/>
    <x v="1"/>
    <n v="25"/>
    <n v="1000"/>
    <n v="6863500"/>
    <d v="2018-03-09T00:00:00"/>
    <x v="1"/>
    <n v="0"/>
    <n v="5"/>
    <n v="0.1"/>
    <n v="686350"/>
    <n v="-61750"/>
    <n v="0"/>
    <n v="225649.31506849313"/>
    <m/>
    <m/>
    <m/>
    <x v="0"/>
    <x v="0"/>
    <n v="1000"/>
  </r>
  <r>
    <x v="0"/>
    <x v="637"/>
    <d v="2018-01-08T00:00:00"/>
    <s v="TEHOPE"/>
    <s v="B"/>
    <x v="1"/>
    <n v="20"/>
    <n v="6102"/>
    <x v="1"/>
    <s v="LAWRENCE LU"/>
    <m/>
    <n v="6801.75"/>
    <n v="635.625"/>
    <n v="349875"/>
    <s v="LMCADP"/>
    <x v="1"/>
    <n v="25"/>
    <n v="500"/>
    <n v="3051000"/>
    <d v="2018-03-09T00:00:00"/>
    <x v="1"/>
    <n v="0"/>
    <n v="5"/>
    <n v="0.1"/>
    <n v="305100"/>
    <n v="349875"/>
    <n v="349875"/>
    <n v="100306.84931506848"/>
    <m/>
    <m/>
    <m/>
    <x v="0"/>
    <x v="0"/>
    <n v="500"/>
  </r>
  <r>
    <x v="0"/>
    <x v="638"/>
    <d v="2018-01-18T00:00:00"/>
    <s v="TEHOPE"/>
    <s v="B"/>
    <x v="1"/>
    <n v="109"/>
    <n v="7075.75"/>
    <x v="1"/>
    <s v="LAWRENCE LU"/>
    <m/>
    <n v="6801.75"/>
    <n v="0"/>
    <n v="-746650"/>
    <s v="LMCADP"/>
    <x v="1"/>
    <n v="25"/>
    <n v="2725"/>
    <n v="19281418.75"/>
    <d v="2018-03-09T00:00:00"/>
    <x v="1"/>
    <n v="0"/>
    <n v="5"/>
    <n v="0.1"/>
    <n v="1928141.875"/>
    <n v="-746650"/>
    <n v="0"/>
    <n v="633909.65753424657"/>
    <m/>
    <m/>
    <m/>
    <x v="0"/>
    <x v="0"/>
    <n v="2725"/>
  </r>
  <r>
    <x v="0"/>
    <x v="639"/>
    <d v="2018-01-26T00:00:00"/>
    <s v="TEHOPE"/>
    <s v="B"/>
    <x v="1"/>
    <n v="40"/>
    <n v="7091.25"/>
    <x v="1"/>
    <s v="LAWRENCE LU"/>
    <m/>
    <n v="6801.75"/>
    <n v="0"/>
    <n v="-289500"/>
    <s v="LMCADP"/>
    <x v="1"/>
    <n v="25"/>
    <n v="1000"/>
    <n v="7091250"/>
    <d v="2018-03-09T00:00:00"/>
    <x v="1"/>
    <n v="0"/>
    <n v="5"/>
    <n v="0.1"/>
    <n v="709125"/>
    <n v="-289500"/>
    <n v="0"/>
    <n v="233136.98630136985"/>
    <m/>
    <m/>
    <m/>
    <x v="0"/>
    <x v="0"/>
    <n v="1000"/>
  </r>
  <r>
    <x v="0"/>
    <x v="640"/>
    <d v="2018-01-29T00:00:00"/>
    <s v="TEHOPE"/>
    <s v="B"/>
    <x v="1"/>
    <n v="40"/>
    <n v="7128"/>
    <x v="1"/>
    <s v="LAWRENCE LU"/>
    <m/>
    <n v="6801.75"/>
    <n v="0"/>
    <n v="-326250"/>
    <s v="LMCADP"/>
    <x v="1"/>
    <n v="25"/>
    <n v="1000"/>
    <n v="7128000"/>
    <d v="2018-03-09T00:00:00"/>
    <x v="1"/>
    <n v="0"/>
    <n v="5"/>
    <n v="0.1"/>
    <n v="712800"/>
    <n v="-326250"/>
    <n v="0"/>
    <n v="234345.20547945204"/>
    <m/>
    <m/>
    <m/>
    <x v="0"/>
    <x v="0"/>
    <n v="1000"/>
  </r>
  <r>
    <x v="0"/>
    <x v="641"/>
    <d v="2018-01-29T00:00:00"/>
    <s v="TEHOPE"/>
    <s v="B"/>
    <x v="1"/>
    <n v="20"/>
    <n v="7089.25"/>
    <x v="1"/>
    <s v="LAWRENCE LU"/>
    <m/>
    <n v="6801.75"/>
    <n v="0"/>
    <n v="-143750"/>
    <s v="LMCADP"/>
    <x v="1"/>
    <n v="25"/>
    <n v="500"/>
    <n v="3544625"/>
    <d v="2018-03-09T00:00:00"/>
    <x v="1"/>
    <n v="0"/>
    <n v="5"/>
    <n v="0.1"/>
    <n v="354462.5"/>
    <n v="-143750"/>
    <n v="0"/>
    <n v="116535.61643835616"/>
    <m/>
    <m/>
    <m/>
    <x v="0"/>
    <x v="0"/>
    <n v="500"/>
  </r>
  <r>
    <x v="0"/>
    <x v="642"/>
    <d v="2018-01-30T00:00:00"/>
    <s v="TEHOPE"/>
    <s v="S"/>
    <x v="1"/>
    <n v="40"/>
    <n v="7079.5124999999998"/>
    <x v="1"/>
    <s v="LAWRENCE LU"/>
    <m/>
    <n v="6801.75"/>
    <n v="0"/>
    <n v="277762.49999999983"/>
    <s v="LMCADP"/>
    <x v="1"/>
    <n v="25"/>
    <n v="-1000"/>
    <n v="7079512.5"/>
    <d v="2018-03-09T00:00:00"/>
    <x v="1"/>
    <n v="0"/>
    <n v="5"/>
    <n v="0.1"/>
    <n v="707951.25"/>
    <n v="277762.49999999983"/>
    <n v="277762.49999999983"/>
    <n v="232751.09589041094"/>
    <m/>
    <m/>
    <m/>
    <x v="0"/>
    <x v="0"/>
    <n v="-1000"/>
  </r>
  <r>
    <x v="0"/>
    <x v="643"/>
    <d v="2018-01-31T00:00:00"/>
    <s v="TEHOPE"/>
    <s v="S"/>
    <x v="1"/>
    <n v="21"/>
    <n v="7119.25"/>
    <x v="1"/>
    <s v="LAWRENCE LU"/>
    <m/>
    <n v="6801.75"/>
    <n v="0"/>
    <n v="166687.5"/>
    <s v="LMCADP"/>
    <x v="1"/>
    <n v="25"/>
    <n v="-525"/>
    <n v="3737606.25"/>
    <d v="2018-03-09T00:00:00"/>
    <x v="1"/>
    <n v="0"/>
    <n v="5"/>
    <n v="0.1"/>
    <n v="373760.625"/>
    <n v="166687.5"/>
    <n v="166687.5"/>
    <n v="122880.20547945204"/>
    <m/>
    <m/>
    <m/>
    <x v="0"/>
    <x v="0"/>
    <n v="-525"/>
  </r>
  <r>
    <x v="0"/>
    <x v="644"/>
    <d v="2018-02-01T00:00:00"/>
    <s v="TEHOPE"/>
    <s v="S"/>
    <x v="1"/>
    <n v="48"/>
    <n v="7076.25"/>
    <x v="1"/>
    <s v="LAWRENCE LU"/>
    <m/>
    <n v="6801.75"/>
    <n v="0"/>
    <n v="329400"/>
    <s v="LMCADP"/>
    <x v="1"/>
    <n v="25"/>
    <n v="-1200"/>
    <n v="8491500"/>
    <d v="2018-03-09T00:00:00"/>
    <x v="1"/>
    <n v="0"/>
    <n v="5"/>
    <n v="0.1"/>
    <n v="849150"/>
    <n v="329400"/>
    <n v="329400"/>
    <n v="279172.60273972602"/>
    <m/>
    <m/>
    <m/>
    <x v="0"/>
    <x v="0"/>
    <n v="-1200"/>
  </r>
  <r>
    <x v="0"/>
    <x v="645"/>
    <d v="2018-02-02T00:00:00"/>
    <s v="TEHOPE"/>
    <s v="B"/>
    <x v="1"/>
    <n v="84"/>
    <n v="7088.5"/>
    <x v="1"/>
    <s v="LAWRENCE LU"/>
    <m/>
    <n v="6801.75"/>
    <n v="0"/>
    <n v="-602175"/>
    <s v="LMCADP"/>
    <x v="1"/>
    <n v="25"/>
    <n v="2100"/>
    <n v="14885850"/>
    <d v="2018-03-09T00:00:00"/>
    <x v="1"/>
    <n v="0"/>
    <n v="5"/>
    <n v="0.1"/>
    <n v="1488585"/>
    <n v="-602175"/>
    <n v="0"/>
    <n v="489397.80821917806"/>
    <m/>
    <m/>
    <m/>
    <x v="0"/>
    <x v="0"/>
    <n v="2100"/>
  </r>
  <r>
    <x v="0"/>
    <x v="646"/>
    <d v="2018-02-06T00:00:00"/>
    <s v="TEHOPE"/>
    <s v="S"/>
    <x v="1"/>
    <n v="20"/>
    <n v="7046"/>
    <x v="1"/>
    <s v="LAWRENCE LU"/>
    <m/>
    <n v="6801.75"/>
    <n v="0"/>
    <n v="122125"/>
    <s v="LMCADP"/>
    <x v="1"/>
    <n v="25"/>
    <n v="-500"/>
    <n v="3523000"/>
    <d v="2018-03-09T00:00:00"/>
    <x v="1"/>
    <n v="0"/>
    <n v="5"/>
    <n v="0.1"/>
    <n v="352300"/>
    <n v="122125"/>
    <n v="122125"/>
    <n v="115824.65753424657"/>
    <m/>
    <m/>
    <m/>
    <x v="0"/>
    <x v="0"/>
    <n v="-500"/>
  </r>
  <r>
    <x v="0"/>
    <x v="647"/>
    <d v="2018-02-07T00:00:00"/>
    <s v="TEHOPE"/>
    <s v="B"/>
    <x v="1"/>
    <n v="53"/>
    <n v="7023"/>
    <x v="1"/>
    <s v="LAWRENCE LU"/>
    <m/>
    <n v="6801.75"/>
    <n v="0"/>
    <n v="-293156.25"/>
    <s v="LMCADP"/>
    <x v="1"/>
    <n v="25"/>
    <n v="1325"/>
    <n v="9305475"/>
    <d v="2018-03-09T00:00:00"/>
    <x v="1"/>
    <n v="0"/>
    <n v="5"/>
    <n v="0.1"/>
    <n v="930547.5"/>
    <n v="-293156.25"/>
    <n v="0"/>
    <n v="305933.42465753423"/>
    <m/>
    <m/>
    <m/>
    <x v="0"/>
    <x v="0"/>
    <n v="1325"/>
  </r>
  <r>
    <x v="0"/>
    <x v="648"/>
    <d v="2018-02-07T00:00:00"/>
    <s v="TEHOPE"/>
    <s v="B"/>
    <x v="1"/>
    <n v="35"/>
    <n v="7014.67"/>
    <x v="1"/>
    <s v="LAWRENCE LU"/>
    <m/>
    <n v="6801.75"/>
    <n v="0"/>
    <n v="-186305.00000000006"/>
    <s v="LMCADP"/>
    <x v="1"/>
    <n v="25"/>
    <n v="875"/>
    <n v="6137836.25"/>
    <d v="2018-03-09T00:00:00"/>
    <x v="1"/>
    <n v="0"/>
    <n v="5"/>
    <n v="0.1"/>
    <n v="613783.625"/>
    <n v="-186305.00000000006"/>
    <n v="0"/>
    <n v="201791.87671232875"/>
    <m/>
    <m/>
    <m/>
    <x v="0"/>
    <x v="0"/>
    <n v="875"/>
  </r>
  <r>
    <x v="0"/>
    <x v="649"/>
    <d v="2018-02-07T00:00:00"/>
    <s v="TEHOPE"/>
    <s v="S"/>
    <x v="1"/>
    <n v="20"/>
    <n v="7115"/>
    <x v="1"/>
    <s v="LAWRENCE LU"/>
    <m/>
    <n v="6801.75"/>
    <n v="0"/>
    <n v="156625"/>
    <s v="LMCADP"/>
    <x v="1"/>
    <n v="25"/>
    <n v="-500"/>
    <n v="3557500"/>
    <d v="2018-03-09T00:00:00"/>
    <x v="1"/>
    <n v="0"/>
    <n v="5"/>
    <n v="0.1"/>
    <n v="355750"/>
    <n v="156625"/>
    <n v="156625"/>
    <n v="116958.90410958903"/>
    <m/>
    <m/>
    <m/>
    <x v="0"/>
    <x v="0"/>
    <n v="-500"/>
  </r>
  <r>
    <x v="0"/>
    <x v="650"/>
    <d v="2018-02-08T00:00:00"/>
    <s v="TEHOPE"/>
    <s v="B"/>
    <x v="1"/>
    <n v="16"/>
    <n v="6803.75"/>
    <x v="1"/>
    <s v="LAWRENCE LU"/>
    <m/>
    <n v="6801.75"/>
    <n v="0"/>
    <n v="-800"/>
    <s v="LMCADP"/>
    <x v="1"/>
    <n v="25"/>
    <n v="400"/>
    <n v="2721500"/>
    <d v="2018-03-09T00:00:00"/>
    <x v="1"/>
    <n v="0"/>
    <n v="5"/>
    <n v="0.1"/>
    <n v="272150"/>
    <n v="-800"/>
    <n v="0"/>
    <n v="89473.972602739712"/>
    <m/>
    <m/>
    <m/>
    <x v="0"/>
    <x v="0"/>
    <n v="400"/>
  </r>
  <r>
    <x v="0"/>
    <x v="651"/>
    <d v="2018-02-09T00:00:00"/>
    <s v="TEHOPE"/>
    <s v="S"/>
    <x v="1"/>
    <n v="40"/>
    <n v="6790.95"/>
    <x v="1"/>
    <s v="LAWRENCE LU"/>
    <m/>
    <n v="6801.75"/>
    <n v="0"/>
    <n v="-10800.000000000182"/>
    <s v="LMCADP"/>
    <x v="1"/>
    <n v="25"/>
    <n v="-1000"/>
    <n v="6790950"/>
    <d v="2018-03-09T00:00:00"/>
    <x v="1"/>
    <n v="0"/>
    <n v="5"/>
    <n v="0.1"/>
    <n v="679095"/>
    <n v="-10800.000000000182"/>
    <n v="0"/>
    <n v="223264.10958904107"/>
    <m/>
    <m/>
    <m/>
    <x v="0"/>
    <x v="0"/>
    <n v="-1000"/>
  </r>
  <r>
    <x v="0"/>
    <x v="652"/>
    <d v="2018-02-12T00:00:00"/>
    <s v="TEHOPE"/>
    <s v="B"/>
    <x v="1"/>
    <n v="28"/>
    <n v="7113.86"/>
    <x v="1"/>
    <s v="LAWRENCE LU"/>
    <m/>
    <n v="6801.75"/>
    <n v="1037.4379166666665"/>
    <n v="-218476.99999999977"/>
    <s v="LMCADP"/>
    <x v="1"/>
    <n v="25"/>
    <n v="700"/>
    <n v="4979702"/>
    <d v="2018-03-09T00:00:00"/>
    <x v="1"/>
    <n v="0"/>
    <n v="5"/>
    <n v="0.1"/>
    <n v="497970.2"/>
    <n v="-218476.99999999977"/>
    <n v="0"/>
    <n v="163716.2301369863"/>
    <m/>
    <m/>
    <m/>
    <x v="0"/>
    <x v="0"/>
    <n v="700"/>
  </r>
  <r>
    <x v="0"/>
    <x v="653"/>
    <d v="2018-02-13T00:00:00"/>
    <s v="TEHOPE"/>
    <s v="B"/>
    <x v="1"/>
    <n v="21"/>
    <n v="6995.75"/>
    <x v="1"/>
    <s v="LAWRENCE LU"/>
    <m/>
    <n v="6801.75"/>
    <n v="0"/>
    <n v="-101850"/>
    <s v="LMCADP"/>
    <x v="1"/>
    <n v="25"/>
    <n v="525"/>
    <n v="3672768.75"/>
    <d v="2018-03-09T00:00:00"/>
    <x v="1"/>
    <n v="0"/>
    <n v="5"/>
    <n v="0.1"/>
    <n v="367276.875"/>
    <n v="-101850"/>
    <n v="0"/>
    <n v="120748.56164383561"/>
    <m/>
    <m/>
    <m/>
    <x v="0"/>
    <x v="0"/>
    <n v="525"/>
  </r>
  <r>
    <x v="0"/>
    <x v="654"/>
    <d v="2018-02-13T00:00:00"/>
    <s v="TEHOPE"/>
    <s v="S"/>
    <x v="1"/>
    <n v="20"/>
    <n v="6876.75"/>
    <x v="1"/>
    <s v="LAWRENCE LU"/>
    <m/>
    <n v="6801.75"/>
    <n v="0"/>
    <n v="37500"/>
    <s v="LMCADP"/>
    <x v="1"/>
    <n v="25"/>
    <n v="-500"/>
    <n v="3438375"/>
    <d v="2018-03-09T00:00:00"/>
    <x v="1"/>
    <n v="0"/>
    <n v="5"/>
    <n v="0.1"/>
    <n v="343837.5"/>
    <n v="37500"/>
    <n v="37500"/>
    <n v="113042.46575342465"/>
    <m/>
    <m/>
    <m/>
    <x v="0"/>
    <x v="0"/>
    <n v="-500"/>
  </r>
  <r>
    <x v="0"/>
    <x v="655"/>
    <d v="2018-02-22T00:00:00"/>
    <s v="TEHOPE"/>
    <s v="S"/>
    <x v="1"/>
    <n v="20"/>
    <n v="6997.25"/>
    <x v="1"/>
    <s v="LAWRENCE LU"/>
    <m/>
    <n v="6801.75"/>
    <n v="0"/>
    <n v="97750"/>
    <s v="LMCADP"/>
    <x v="1"/>
    <n v="25"/>
    <n v="-500"/>
    <n v="3498625"/>
    <d v="2018-03-09T00:00:00"/>
    <x v="1"/>
    <n v="0"/>
    <n v="5"/>
    <n v="0.1"/>
    <n v="349862.5"/>
    <n v="97750"/>
    <n v="97750"/>
    <n v="115023.28767123287"/>
    <m/>
    <m/>
    <m/>
    <x v="0"/>
    <x v="0"/>
    <n v="-500"/>
  </r>
  <r>
    <x v="0"/>
    <x v="656"/>
    <d v="2018-02-26T00:00:00"/>
    <s v="TEHOPE"/>
    <s v="S"/>
    <x v="1"/>
    <n v="28"/>
    <n v="7111.5"/>
    <x v="1"/>
    <s v="LAWRENCE LU"/>
    <m/>
    <n v="6801.75"/>
    <n v="1037.0899999999999"/>
    <n v="216825"/>
    <s v="LMCADP"/>
    <x v="1"/>
    <n v="25"/>
    <n v="-700"/>
    <n v="4978050"/>
    <d v="2018-03-09T00:00:00"/>
    <x v="1"/>
    <n v="0"/>
    <n v="5"/>
    <n v="0.1"/>
    <n v="497805"/>
    <n v="216825"/>
    <n v="216825"/>
    <n v="163661.91780821915"/>
    <m/>
    <m/>
    <m/>
    <x v="0"/>
    <x v="0"/>
    <n v="-700"/>
  </r>
  <r>
    <x v="0"/>
    <x v="657"/>
    <d v="2018-02-27T00:00:00"/>
    <s v="TEHOPE"/>
    <s v="S"/>
    <x v="1"/>
    <n v="36"/>
    <n v="7097.49"/>
    <x v="1"/>
    <s v="LAWRENCE LU"/>
    <m/>
    <n v="6801.75"/>
    <n v="0"/>
    <n v="266165.99999999983"/>
    <s v="LMCADP"/>
    <x v="1"/>
    <n v="25"/>
    <n v="-900"/>
    <n v="6387741"/>
    <d v="2018-03-09T00:00:00"/>
    <x v="1"/>
    <n v="0"/>
    <n v="5"/>
    <n v="0.1"/>
    <n v="638774.10000000009"/>
    <n v="266165.99999999983"/>
    <n v="266165.99999999983"/>
    <n v="210007.9232876712"/>
    <m/>
    <m/>
    <m/>
    <x v="0"/>
    <x v="0"/>
    <n v="-900"/>
  </r>
  <r>
    <x v="0"/>
    <x v="658"/>
    <d v="2018-03-02T00:00:00"/>
    <s v="TEHOPE"/>
    <s v="S"/>
    <x v="1"/>
    <n v="20"/>
    <n v="6906.5"/>
    <x v="1"/>
    <s v="LAWRENCE LU"/>
    <m/>
    <n v="6801.75"/>
    <n v="0"/>
    <n v="52375"/>
    <s v="LMCADP"/>
    <x v="1"/>
    <n v="25"/>
    <n v="-500"/>
    <n v="3453250"/>
    <d v="2018-03-09T00:00:00"/>
    <x v="1"/>
    <n v="0"/>
    <n v="5"/>
    <n v="0.1"/>
    <n v="345325"/>
    <n v="52375"/>
    <n v="52375"/>
    <n v="113531.50684931506"/>
    <m/>
    <m/>
    <m/>
    <x v="0"/>
    <x v="0"/>
    <n v="-500"/>
  </r>
  <r>
    <x v="0"/>
    <x v="659"/>
    <d v="2018-03-05T00:00:00"/>
    <s v="TEHOPE"/>
    <s v="S"/>
    <x v="1"/>
    <n v="69"/>
    <n v="6898.85"/>
    <x v="1"/>
    <s v="LAWRENCE LU"/>
    <m/>
    <n v="6801.75"/>
    <n v="0"/>
    <n v="167497.50000000064"/>
    <s v="LMCADP"/>
    <x v="1"/>
    <n v="25"/>
    <n v="-1725"/>
    <n v="11900516.25"/>
    <d v="2018-03-09T00:00:00"/>
    <x v="1"/>
    <n v="0"/>
    <n v="5"/>
    <n v="0.1"/>
    <n v="1190051.625"/>
    <n v="167497.50000000064"/>
    <n v="167497.50000000064"/>
    <n v="391249.84931506845"/>
    <m/>
    <m/>
    <m/>
    <x v="0"/>
    <x v="0"/>
    <n v="-1725"/>
  </r>
  <r>
    <x v="0"/>
    <x v="660"/>
    <d v="2018-03-06T00:00:00"/>
    <s v="TEHOPE"/>
    <s v="S"/>
    <x v="1"/>
    <n v="20"/>
    <n v="6974"/>
    <x v="1"/>
    <s v="LAWRENCE LU"/>
    <m/>
    <n v="6801.75"/>
    <n v="0"/>
    <n v="86125"/>
    <s v="LMCADP"/>
    <x v="1"/>
    <n v="25"/>
    <n v="-500"/>
    <n v="3487000"/>
    <d v="2018-03-09T00:00:00"/>
    <x v="1"/>
    <n v="0"/>
    <n v="5"/>
    <n v="0.1"/>
    <n v="348700"/>
    <n v="86125"/>
    <n v="86125"/>
    <n v="114641.09589041094"/>
    <m/>
    <m/>
    <m/>
    <x v="0"/>
    <x v="0"/>
    <n v="-500"/>
  </r>
  <r>
    <x v="0"/>
    <x v="661"/>
    <d v="2018-03-07T00:00:00"/>
    <s v="TEHOPE"/>
    <s v="S"/>
    <x v="1"/>
    <n v="20"/>
    <n v="6880.5"/>
    <x v="1"/>
    <s v="LAWRENCE LU"/>
    <m/>
    <n v="6801.75"/>
    <n v="0"/>
    <n v="39375"/>
    <s v="LMCADP"/>
    <x v="1"/>
    <n v="25"/>
    <n v="-500"/>
    <n v="3440250"/>
    <d v="2018-03-09T00:00:00"/>
    <x v="1"/>
    <n v="0"/>
    <n v="5"/>
    <n v="0.1"/>
    <n v="344025"/>
    <n v="39375"/>
    <n v="39375"/>
    <n v="113104.10958904108"/>
    <m/>
    <m/>
    <m/>
    <x v="0"/>
    <x v="0"/>
    <n v="-500"/>
  </r>
  <r>
    <x v="0"/>
    <x v="662"/>
    <d v="2018-03-08T00:00:00"/>
    <s v="TEHOPE"/>
    <s v="B"/>
    <x v="1"/>
    <n v="20"/>
    <n v="6829.5"/>
    <x v="1"/>
    <s v="LAWRENCE LU"/>
    <m/>
    <n v="6801.75"/>
    <n v="0"/>
    <n v="-13875"/>
    <s v="LMCADP"/>
    <x v="1"/>
    <n v="25"/>
    <n v="500"/>
    <n v="3414750"/>
    <d v="2018-03-09T00:00:00"/>
    <x v="1"/>
    <n v="0"/>
    <n v="5"/>
    <n v="0.1"/>
    <n v="341475"/>
    <n v="-13875"/>
    <n v="0"/>
    <n v="112265.75342465752"/>
    <m/>
    <m/>
    <m/>
    <x v="0"/>
    <x v="0"/>
    <n v="500"/>
  </r>
  <r>
    <x v="0"/>
    <x v="663"/>
    <d v="2018-01-09T00:00:00"/>
    <s v="TEHOPE"/>
    <s v="S"/>
    <x v="2"/>
    <n v="240"/>
    <n v="3206.5"/>
    <x v="1"/>
    <s v="LAWRENCE LU"/>
    <m/>
    <n v="3228"/>
    <n v="0"/>
    <n v="-129000"/>
    <s v="LMZSDP"/>
    <x v="2"/>
    <n v="25"/>
    <n v="-6000"/>
    <n v="19239000"/>
    <d v="2018-03-09T00:00:00"/>
    <x v="1"/>
    <n v="0"/>
    <n v="5"/>
    <n v="0.1"/>
    <n v="1923900"/>
    <n v="-129000"/>
    <n v="0"/>
    <n v="632515.06849315064"/>
    <m/>
    <m/>
    <m/>
    <x v="0"/>
    <x v="0"/>
    <n v="-6000"/>
  </r>
  <r>
    <x v="0"/>
    <x v="664"/>
    <d v="2018-01-10T00:00:00"/>
    <s v="TEHOPE"/>
    <s v="B"/>
    <x v="2"/>
    <n v="40"/>
    <n v="3108.25"/>
    <x v="1"/>
    <s v="LAWRENCE LU"/>
    <m/>
    <n v="3228"/>
    <n v="0"/>
    <n v="119750"/>
    <s v="LMZSDP"/>
    <x v="2"/>
    <n v="25"/>
    <n v="1000"/>
    <n v="3108250"/>
    <d v="2018-03-09T00:00:00"/>
    <x v="1"/>
    <n v="0"/>
    <n v="5"/>
    <n v="0.1"/>
    <n v="310825"/>
    <n v="119750"/>
    <n v="119750"/>
    <n v="102189.0410958904"/>
    <m/>
    <m/>
    <m/>
    <x v="0"/>
    <x v="0"/>
    <n v="1000"/>
  </r>
  <r>
    <x v="0"/>
    <x v="665"/>
    <d v="2018-01-10T00:00:00"/>
    <s v="TEHOPE"/>
    <s v="B"/>
    <x v="2"/>
    <n v="40"/>
    <n v="3158.5"/>
    <x v="1"/>
    <s v="LAWRENCE LU"/>
    <m/>
    <n v="3228"/>
    <n v="0"/>
    <n v="69500"/>
    <s v="LMZSDP"/>
    <x v="2"/>
    <n v="25"/>
    <n v="1000"/>
    <n v="3158500"/>
    <d v="2018-03-09T00:00:00"/>
    <x v="1"/>
    <n v="0"/>
    <n v="5"/>
    <n v="0.1"/>
    <n v="315850"/>
    <n v="69500"/>
    <n v="69500"/>
    <n v="103841.09589041094"/>
    <m/>
    <m/>
    <m/>
    <x v="0"/>
    <x v="0"/>
    <n v="1000"/>
  </r>
  <r>
    <x v="0"/>
    <x v="666"/>
    <d v="2018-03-07T00:00:00"/>
    <s v="TEHOPE"/>
    <s v="S"/>
    <x v="2"/>
    <n v="40"/>
    <n v="3108.25"/>
    <x v="1"/>
    <s v="LAWRENCE LU"/>
    <m/>
    <n v="3228"/>
    <n v="647.55208333333337"/>
    <n v="-119750"/>
    <s v="LMZSDP"/>
    <x v="2"/>
    <n v="25"/>
    <n v="-1000"/>
    <n v="3108250"/>
    <d v="2018-03-09T00:00:00"/>
    <x v="1"/>
    <n v="0"/>
    <n v="5"/>
    <n v="0.1"/>
    <n v="310825"/>
    <n v="-119750"/>
    <n v="0"/>
    <n v="102189.0410958904"/>
    <m/>
    <m/>
    <m/>
    <x v="0"/>
    <x v="0"/>
    <n v="-1000"/>
  </r>
  <r>
    <x v="0"/>
    <x v="667"/>
    <d v="2018-03-08T00:00:00"/>
    <s v="TEHOPE"/>
    <s v="B"/>
    <x v="2"/>
    <n v="120"/>
    <n v="3242.25"/>
    <x v="1"/>
    <s v="LAWRENCE LU"/>
    <m/>
    <n v="3228"/>
    <n v="0"/>
    <n v="-42750"/>
    <s v="LMZSDP"/>
    <x v="2"/>
    <n v="25"/>
    <n v="3000"/>
    <n v="9726750"/>
    <d v="2018-03-09T00:00:00"/>
    <x v="1"/>
    <n v="0"/>
    <n v="5"/>
    <n v="0.1"/>
    <n v="972675"/>
    <n v="-42750"/>
    <n v="0"/>
    <n v="319783.56164383556"/>
    <m/>
    <m/>
    <m/>
    <x v="0"/>
    <x v="0"/>
    <n v="3000"/>
  </r>
  <r>
    <x v="0"/>
    <x v="668"/>
    <d v="2017-12-22T00:00:00"/>
    <s v="TEHOPE"/>
    <s v="B"/>
    <x v="37"/>
    <n v="29"/>
    <n v="7093.69"/>
    <x v="30"/>
    <s v="LAWRENCE LU"/>
    <m/>
    <n v="6798.75"/>
    <n v="1071.4427604166667"/>
    <n v="-213831.49999999968"/>
    <s v="LMCADP"/>
    <x v="1"/>
    <n v="25"/>
    <n v="725"/>
    <n v="5142925.25"/>
    <d v="2018-03-09T00:00:00"/>
    <x v="30"/>
    <n v="0"/>
    <n v="5"/>
    <n v="0.1"/>
    <n v="514292.52500000002"/>
    <n v="-213831.49999999968"/>
    <n v="0"/>
    <n v="183172.68013698631"/>
    <m/>
    <m/>
    <m/>
    <x v="0"/>
    <x v="0"/>
    <n v="725"/>
  </r>
  <r>
    <x v="0"/>
    <x v="669"/>
    <d v="2017-12-22T00:00:00"/>
    <s v="TEHOPE"/>
    <s v="S"/>
    <x v="37"/>
    <n v="29"/>
    <n v="7093.69"/>
    <x v="30"/>
    <s v="LAWRENCE LU"/>
    <m/>
    <n v="6798.75"/>
    <n v="0"/>
    <n v="213831.49999999968"/>
    <s v="LMCADP"/>
    <x v="1"/>
    <n v="25"/>
    <n v="-725"/>
    <n v="5142925.25"/>
    <d v="2018-03-09T00:00:00"/>
    <x v="30"/>
    <n v="0"/>
    <n v="5"/>
    <n v="0.1"/>
    <n v="514292.52500000002"/>
    <n v="213831.49999999968"/>
    <n v="213831.49999999968"/>
    <n v="183172.68013698631"/>
    <m/>
    <m/>
    <m/>
    <x v="0"/>
    <x v="0"/>
    <n v="-725"/>
  </r>
  <r>
    <x v="0"/>
    <x v="670"/>
    <d v="2017-12-22T00:00:00"/>
    <s v="TEHOPE"/>
    <s v="B"/>
    <x v="37"/>
    <n v="40"/>
    <n v="7102.875"/>
    <x v="30"/>
    <s v="LAWRENCE LU"/>
    <m/>
    <n v="6798.75"/>
    <n v="1479.765625"/>
    <n v="-304125"/>
    <s v="LMCADP"/>
    <x v="1"/>
    <n v="25"/>
    <n v="1000"/>
    <n v="7102875"/>
    <d v="2018-03-09T00:00:00"/>
    <x v="30"/>
    <n v="0"/>
    <n v="5"/>
    <n v="0.1"/>
    <n v="710287.5"/>
    <n v="-304125"/>
    <n v="0"/>
    <n v="252979.10958904109"/>
    <m/>
    <m/>
    <m/>
    <x v="0"/>
    <x v="0"/>
    <n v="1000"/>
  </r>
  <r>
    <x v="0"/>
    <x v="671"/>
    <d v="2017-12-22T00:00:00"/>
    <s v="TEHOPE"/>
    <s v="S"/>
    <x v="37"/>
    <n v="40"/>
    <n v="7102.875"/>
    <x v="30"/>
    <s v="LAWRENCE LU"/>
    <m/>
    <n v="6798.75"/>
    <n v="0"/>
    <n v="304125"/>
    <s v="LMCADP"/>
    <x v="1"/>
    <n v="25"/>
    <n v="-1000"/>
    <n v="7102875"/>
    <d v="2018-03-09T00:00:00"/>
    <x v="30"/>
    <n v="0"/>
    <n v="5"/>
    <n v="0.1"/>
    <n v="710287.5"/>
    <n v="304125"/>
    <n v="304125"/>
    <n v="252979.10958904109"/>
    <m/>
    <m/>
    <m/>
    <x v="0"/>
    <x v="0"/>
    <n v="-1000"/>
  </r>
  <r>
    <x v="0"/>
    <x v="672"/>
    <d v="2017-12-28T00:00:00"/>
    <s v="TEHOPE"/>
    <s v="B"/>
    <x v="209"/>
    <n v="10"/>
    <n v="7230"/>
    <x v="2"/>
    <s v="LAWRENCE LU"/>
    <m/>
    <n v="6800.25"/>
    <n v="376.56"/>
    <n v="-107437.5"/>
    <s v="LMCADP"/>
    <x v="1"/>
    <n v="25"/>
    <n v="250"/>
    <n v="1807500"/>
    <d v="2018-03-09T00:00:00"/>
    <x v="2"/>
    <n v="0"/>
    <n v="5"/>
    <n v="0.1"/>
    <n v="180750"/>
    <n v="-107437.5"/>
    <n v="0"/>
    <n v="94089.04109589041"/>
    <m/>
    <m/>
    <m/>
    <x v="0"/>
    <x v="0"/>
    <n v="250"/>
  </r>
  <r>
    <x v="0"/>
    <x v="673"/>
    <d v="2017-12-28T00:00:00"/>
    <s v="TEHOPE"/>
    <s v="B"/>
    <x v="209"/>
    <n v="10"/>
    <n v="7228"/>
    <x v="2"/>
    <s v="LAWRENCE LU"/>
    <m/>
    <n v="6800.25"/>
    <n v="376.46"/>
    <n v="-106937.5"/>
    <s v="LMCADP"/>
    <x v="1"/>
    <n v="25"/>
    <n v="250"/>
    <n v="1807000"/>
    <d v="2018-03-09T00:00:00"/>
    <x v="2"/>
    <n v="0"/>
    <n v="5"/>
    <n v="0.1"/>
    <n v="180700"/>
    <n v="-106937.5"/>
    <n v="0"/>
    <n v="94063.013698630137"/>
    <m/>
    <m/>
    <m/>
    <x v="0"/>
    <x v="0"/>
    <n v="250"/>
  </r>
  <r>
    <x v="0"/>
    <x v="674"/>
    <d v="2017-12-28T00:00:00"/>
    <s v="TEHOPE"/>
    <s v="B"/>
    <x v="209"/>
    <n v="10"/>
    <n v="7276"/>
    <x v="2"/>
    <s v="LAWRENCE LU"/>
    <m/>
    <n v="6800.25"/>
    <n v="378.96"/>
    <n v="-118937.5"/>
    <s v="LMCADP"/>
    <x v="1"/>
    <n v="25"/>
    <n v="250"/>
    <n v="1819000"/>
    <d v="2018-03-09T00:00:00"/>
    <x v="2"/>
    <n v="0"/>
    <n v="5"/>
    <n v="0.1"/>
    <n v="181900"/>
    <n v="-118937.5"/>
    <n v="0"/>
    <n v="94687.671232876717"/>
    <m/>
    <m/>
    <m/>
    <x v="0"/>
    <x v="0"/>
    <n v="250"/>
  </r>
  <r>
    <x v="0"/>
    <x v="675"/>
    <d v="2017-12-28T00:00:00"/>
    <s v="TEHOPE"/>
    <s v="S"/>
    <x v="209"/>
    <n v="10"/>
    <n v="7230"/>
    <x v="2"/>
    <s v="LAWRENCE LU"/>
    <m/>
    <n v="6800.25"/>
    <n v="0"/>
    <n v="107437.5"/>
    <s v="LMCADP"/>
    <x v="1"/>
    <n v="25"/>
    <n v="-250"/>
    <n v="1807500"/>
    <d v="2018-03-09T00:00:00"/>
    <x v="2"/>
    <n v="0"/>
    <n v="5"/>
    <n v="0.1"/>
    <n v="180750"/>
    <n v="107437.5"/>
    <n v="107437.5"/>
    <n v="94089.04109589041"/>
    <m/>
    <m/>
    <m/>
    <x v="0"/>
    <x v="0"/>
    <n v="-250"/>
  </r>
  <r>
    <x v="0"/>
    <x v="676"/>
    <d v="2017-12-28T00:00:00"/>
    <s v="TEHOPE"/>
    <s v="S"/>
    <x v="209"/>
    <n v="10"/>
    <n v="7228"/>
    <x v="2"/>
    <s v="LAWRENCE LU"/>
    <m/>
    <n v="6800.25"/>
    <n v="0"/>
    <n v="106937.5"/>
    <s v="LMCADP"/>
    <x v="1"/>
    <n v="25"/>
    <n v="-250"/>
    <n v="1807000"/>
    <d v="2018-03-09T00:00:00"/>
    <x v="2"/>
    <n v="0"/>
    <n v="5"/>
    <n v="0.1"/>
    <n v="180700"/>
    <n v="106937.5"/>
    <n v="106937.5"/>
    <n v="94063.013698630137"/>
    <m/>
    <m/>
    <m/>
    <x v="0"/>
    <x v="0"/>
    <n v="-250"/>
  </r>
  <r>
    <x v="0"/>
    <x v="677"/>
    <d v="2017-12-28T00:00:00"/>
    <s v="TEHOPE"/>
    <s v="S"/>
    <x v="209"/>
    <n v="10"/>
    <n v="7276"/>
    <x v="2"/>
    <s v="LAWRENCE LU"/>
    <m/>
    <n v="6800.25"/>
    <n v="0"/>
    <n v="118937.5"/>
    <s v="LMCADP"/>
    <x v="1"/>
    <n v="25"/>
    <n v="-250"/>
    <n v="1819000"/>
    <d v="2018-03-09T00:00:00"/>
    <x v="2"/>
    <n v="0"/>
    <n v="5"/>
    <n v="0.1"/>
    <n v="181900"/>
    <n v="118937.5"/>
    <n v="118937.5"/>
    <n v="94687.671232876717"/>
    <m/>
    <m/>
    <m/>
    <x v="0"/>
    <x v="0"/>
    <n v="-250"/>
  </r>
  <r>
    <x v="0"/>
    <x v="678"/>
    <d v="2017-12-29T00:00:00"/>
    <s v="TEHOPE"/>
    <s v="S"/>
    <x v="39"/>
    <n v="10"/>
    <n v="7210"/>
    <x v="31"/>
    <s v="LAWRENCE LU"/>
    <m/>
    <n v="6801"/>
    <n v="375.52"/>
    <n v="102250"/>
    <s v="LMCADP"/>
    <x v="1"/>
    <n v="25"/>
    <n v="-250"/>
    <n v="1802500"/>
    <d v="2018-03-09T00:00:00"/>
    <x v="31"/>
    <n v="0"/>
    <n v="5"/>
    <n v="0.1"/>
    <n v="180250"/>
    <n v="102250"/>
    <n v="102250"/>
    <n v="98767.123287671231"/>
    <m/>
    <m/>
    <m/>
    <x v="0"/>
    <x v="0"/>
    <n v="-250"/>
  </r>
  <r>
    <x v="0"/>
    <x v="679"/>
    <d v="2017-12-29T00:00:00"/>
    <s v="TEHOPE"/>
    <s v="S"/>
    <x v="39"/>
    <n v="10"/>
    <n v="7205"/>
    <x v="31"/>
    <s v="LAWRENCE LU"/>
    <m/>
    <n v="6801"/>
    <n v="375.26"/>
    <n v="101000"/>
    <s v="LMCADP"/>
    <x v="1"/>
    <n v="25"/>
    <n v="-250"/>
    <n v="1801250"/>
    <d v="2018-03-09T00:00:00"/>
    <x v="31"/>
    <n v="0"/>
    <n v="5"/>
    <n v="0.1"/>
    <n v="180125"/>
    <n v="101000"/>
    <n v="101000"/>
    <n v="98698.630136986292"/>
    <m/>
    <m/>
    <m/>
    <x v="0"/>
    <x v="0"/>
    <n v="-250"/>
  </r>
  <r>
    <x v="0"/>
    <x v="680"/>
    <d v="2017-12-29T00:00:00"/>
    <s v="TEHOPE"/>
    <s v="S"/>
    <x v="39"/>
    <n v="9"/>
    <n v="7185"/>
    <x v="31"/>
    <s v="LAWRENCE LU"/>
    <m/>
    <n v="6801"/>
    <n v="336.8"/>
    <n v="86400"/>
    <s v="LMCADP"/>
    <x v="1"/>
    <n v="25"/>
    <n v="-225"/>
    <n v="1616625"/>
    <d v="2018-03-09T00:00:00"/>
    <x v="31"/>
    <n v="0"/>
    <n v="5"/>
    <n v="0.1"/>
    <n v="161662.5"/>
    <n v="86400"/>
    <n v="86400"/>
    <n v="88582.191780821915"/>
    <m/>
    <m/>
    <m/>
    <x v="0"/>
    <x v="0"/>
    <n v="-225"/>
  </r>
  <r>
    <x v="0"/>
    <x v="681"/>
    <d v="2017-12-29T00:00:00"/>
    <s v="TEHOPE"/>
    <s v="B"/>
    <x v="39"/>
    <n v="10"/>
    <n v="7210"/>
    <x v="31"/>
    <s v="LAWRENCE LU"/>
    <m/>
    <n v="6801"/>
    <n v="0"/>
    <n v="-102250"/>
    <s v="LMCADP"/>
    <x v="1"/>
    <n v="25"/>
    <n v="250"/>
    <n v="1802500"/>
    <d v="2018-03-09T00:00:00"/>
    <x v="31"/>
    <n v="0"/>
    <n v="5"/>
    <n v="0.1"/>
    <n v="180250"/>
    <n v="-102250"/>
    <n v="0"/>
    <n v="98767.123287671231"/>
    <m/>
    <m/>
    <m/>
    <x v="0"/>
    <x v="0"/>
    <n v="250"/>
  </r>
  <r>
    <x v="0"/>
    <x v="682"/>
    <d v="2017-12-29T00:00:00"/>
    <s v="TEHOPE"/>
    <s v="B"/>
    <x v="39"/>
    <n v="10"/>
    <n v="7205"/>
    <x v="31"/>
    <s v="LAWRENCE LU"/>
    <m/>
    <n v="6801"/>
    <n v="0"/>
    <n v="-101000"/>
    <s v="LMCADP"/>
    <x v="1"/>
    <n v="25"/>
    <n v="250"/>
    <n v="1801250"/>
    <d v="2018-03-09T00:00:00"/>
    <x v="31"/>
    <n v="0"/>
    <n v="5"/>
    <n v="0.1"/>
    <n v="180125"/>
    <n v="-101000"/>
    <n v="0"/>
    <n v="98698.630136986292"/>
    <m/>
    <m/>
    <m/>
    <x v="0"/>
    <x v="0"/>
    <n v="250"/>
  </r>
  <r>
    <x v="0"/>
    <x v="683"/>
    <d v="2017-12-29T00:00:00"/>
    <s v="TEHOPE"/>
    <s v="B"/>
    <x v="39"/>
    <n v="9"/>
    <n v="7185"/>
    <x v="31"/>
    <s v="LAWRENCE LU"/>
    <m/>
    <n v="6801"/>
    <n v="0"/>
    <n v="-86400"/>
    <s v="LMCADP"/>
    <x v="1"/>
    <n v="25"/>
    <n v="225"/>
    <n v="1616625"/>
    <d v="2018-03-09T00:00:00"/>
    <x v="31"/>
    <n v="0"/>
    <n v="5"/>
    <n v="0.1"/>
    <n v="161662.5"/>
    <n v="-86400"/>
    <n v="0"/>
    <n v="88582.191780821915"/>
    <m/>
    <m/>
    <m/>
    <x v="0"/>
    <x v="0"/>
    <n v="225"/>
  </r>
  <r>
    <x v="0"/>
    <x v="684"/>
    <d v="2018-01-02T00:00:00"/>
    <s v="TEHOPE"/>
    <s v="S"/>
    <x v="40"/>
    <n v="20"/>
    <n v="7234.75"/>
    <x v="3"/>
    <s v="LAWRENCE LU"/>
    <m/>
    <n v="6804.75"/>
    <n v="753.62"/>
    <n v="215000"/>
    <s v="LMCADP"/>
    <x v="1"/>
    <n v="25"/>
    <n v="-500"/>
    <n v="3617375"/>
    <d v="2018-03-09T00:00:00"/>
    <x v="3"/>
    <n v="0"/>
    <n v="5"/>
    <n v="0.1"/>
    <n v="361737.5"/>
    <n v="215000"/>
    <n v="215000"/>
    <n v="247765.4109589041"/>
    <m/>
    <m/>
    <m/>
    <x v="0"/>
    <x v="0"/>
    <n v="-500"/>
  </r>
  <r>
    <x v="0"/>
    <x v="685"/>
    <d v="2018-01-02T00:00:00"/>
    <s v="TEHOPE"/>
    <s v="B"/>
    <x v="40"/>
    <n v="20"/>
    <n v="7234.75"/>
    <x v="3"/>
    <s v="LAWRENCE LU"/>
    <m/>
    <n v="6804.75"/>
    <n v="0"/>
    <n v="-215000"/>
    <s v="LMCADP"/>
    <x v="1"/>
    <n v="25"/>
    <n v="500"/>
    <n v="3617375"/>
    <d v="2018-03-09T00:00:00"/>
    <x v="3"/>
    <n v="0"/>
    <n v="5"/>
    <n v="0.1"/>
    <n v="361737.5"/>
    <n v="-215000"/>
    <n v="0"/>
    <n v="247765.4109589041"/>
    <m/>
    <m/>
    <m/>
    <x v="0"/>
    <x v="0"/>
    <n v="500"/>
  </r>
  <r>
    <x v="0"/>
    <x v="686"/>
    <d v="2018-01-03T00:00:00"/>
    <s v="TEHOPE"/>
    <s v="S"/>
    <x v="40"/>
    <n v="80"/>
    <n v="7178.03"/>
    <x v="3"/>
    <s v="LAWRENCE LU"/>
    <m/>
    <n v="6804.75"/>
    <n v="2990.85"/>
    <n v="746559.99999999953"/>
    <s v="LMCADP"/>
    <x v="1"/>
    <n v="25"/>
    <n v="-2000"/>
    <n v="14356060"/>
    <d v="2018-03-09T00:00:00"/>
    <x v="3"/>
    <n v="0"/>
    <n v="5"/>
    <n v="0.1"/>
    <n v="1435606"/>
    <n v="746559.99999999953"/>
    <n v="746559.99999999953"/>
    <n v="983291.78082191781"/>
    <m/>
    <m/>
    <m/>
    <x v="0"/>
    <x v="0"/>
    <n v="-2000"/>
  </r>
  <r>
    <x v="0"/>
    <x v="687"/>
    <d v="2018-01-03T00:00:00"/>
    <s v="TEHOPE"/>
    <s v="B"/>
    <x v="40"/>
    <n v="80"/>
    <n v="7178.03"/>
    <x v="3"/>
    <s v="LAWRENCE LU"/>
    <m/>
    <n v="6804.75"/>
    <n v="0"/>
    <n v="-746559.99999999953"/>
    <s v="LMCADP"/>
    <x v="1"/>
    <n v="25"/>
    <n v="2000"/>
    <n v="14356060"/>
    <d v="2018-03-09T00:00:00"/>
    <x v="3"/>
    <n v="0"/>
    <n v="5"/>
    <n v="0.1"/>
    <n v="1435606"/>
    <n v="-746559.99999999953"/>
    <n v="0"/>
    <n v="983291.78082191781"/>
    <m/>
    <m/>
    <m/>
    <x v="0"/>
    <x v="0"/>
    <n v="2000"/>
  </r>
  <r>
    <x v="0"/>
    <x v="688"/>
    <d v="2018-01-03T00:00:00"/>
    <s v="TEHOPE"/>
    <s v="S"/>
    <x v="40"/>
    <n v="20"/>
    <n v="7167"/>
    <x v="3"/>
    <s v="LAWRENCE LU"/>
    <m/>
    <n v="6804.75"/>
    <n v="746.56"/>
    <n v="181125"/>
    <s v="LMCADP"/>
    <x v="1"/>
    <n v="25"/>
    <n v="-500"/>
    <n v="3583500"/>
    <d v="2018-03-09T00:00:00"/>
    <x v="3"/>
    <n v="0"/>
    <n v="5"/>
    <n v="0.1"/>
    <n v="358350"/>
    <n v="181125"/>
    <n v="181125"/>
    <n v="245445.20547945204"/>
    <m/>
    <m/>
    <m/>
    <x v="0"/>
    <x v="0"/>
    <n v="-500"/>
  </r>
  <r>
    <x v="0"/>
    <x v="689"/>
    <d v="2018-01-03T00:00:00"/>
    <s v="TEHOPE"/>
    <s v="B"/>
    <x v="40"/>
    <n v="20"/>
    <n v="7167"/>
    <x v="3"/>
    <s v="LAWRENCE LU"/>
    <m/>
    <n v="6804.75"/>
    <n v="0"/>
    <n v="-181125"/>
    <s v="LMCADP"/>
    <x v="1"/>
    <n v="25"/>
    <n v="500"/>
    <n v="3583500"/>
    <d v="2018-03-09T00:00:00"/>
    <x v="3"/>
    <n v="0"/>
    <n v="5"/>
    <n v="0.1"/>
    <n v="358350"/>
    <n v="-181125"/>
    <n v="0"/>
    <n v="245445.20547945204"/>
    <m/>
    <m/>
    <m/>
    <x v="0"/>
    <x v="0"/>
    <n v="500"/>
  </r>
  <r>
    <x v="0"/>
    <x v="690"/>
    <d v="2018-01-04T00:00:00"/>
    <s v="TEHOPE"/>
    <s v="B"/>
    <x v="78"/>
    <n v="10"/>
    <n v="7235"/>
    <x v="47"/>
    <s v="LAWRENCE LU"/>
    <m/>
    <n v="6805.5"/>
    <n v="376.82"/>
    <n v="-107375"/>
    <s v="LMCADP"/>
    <x v="1"/>
    <n v="25"/>
    <n v="250"/>
    <n v="1808750"/>
    <d v="2018-03-09T00:00:00"/>
    <x v="47"/>
    <n v="0"/>
    <n v="5"/>
    <n v="0.1"/>
    <n v="180875"/>
    <n v="-107375"/>
    <n v="0"/>
    <n v="128842.46575342465"/>
    <m/>
    <m/>
    <m/>
    <x v="0"/>
    <x v="0"/>
    <n v="250"/>
  </r>
  <r>
    <x v="0"/>
    <x v="691"/>
    <d v="2018-01-04T00:00:00"/>
    <s v="TEHOPE"/>
    <s v="S"/>
    <x v="78"/>
    <n v="10"/>
    <n v="7235"/>
    <x v="47"/>
    <s v="LAWRENCE LU"/>
    <m/>
    <n v="6805.5"/>
    <n v="0"/>
    <n v="107375"/>
    <s v="LMCADP"/>
    <x v="1"/>
    <n v="25"/>
    <n v="-250"/>
    <n v="1808750"/>
    <d v="2018-03-09T00:00:00"/>
    <x v="47"/>
    <n v="0"/>
    <n v="5"/>
    <n v="0.1"/>
    <n v="180875"/>
    <n v="107375"/>
    <n v="107375"/>
    <n v="128842.46575342465"/>
    <m/>
    <m/>
    <m/>
    <x v="0"/>
    <x v="0"/>
    <n v="-250"/>
  </r>
  <r>
    <x v="0"/>
    <x v="692"/>
    <d v="2018-01-05T00:00:00"/>
    <s v="TEHOPE"/>
    <s v="B"/>
    <x v="210"/>
    <n v="120"/>
    <n v="7122.94"/>
    <x v="17"/>
    <s v="LAWRENCE LU"/>
    <m/>
    <n v="6806.25"/>
    <n v="4451.84"/>
    <n v="-950069.99999999884"/>
    <s v="LMCADP"/>
    <x v="1"/>
    <n v="25"/>
    <n v="3000"/>
    <n v="21368820"/>
    <d v="2018-03-09T00:00:00"/>
    <x v="17"/>
    <n v="0"/>
    <n v="5"/>
    <n v="0.1"/>
    <n v="2136882"/>
    <n v="-950069.99999999884"/>
    <n v="0"/>
    <n v="1580707.2328767125"/>
    <m/>
    <m/>
    <m/>
    <x v="0"/>
    <x v="0"/>
    <n v="3000"/>
  </r>
  <r>
    <x v="0"/>
    <x v="693"/>
    <d v="2018-01-05T00:00:00"/>
    <s v="TEHOPE"/>
    <s v="S"/>
    <x v="210"/>
    <n v="120"/>
    <n v="7122.94"/>
    <x v="17"/>
    <s v="LAWRENCE LU"/>
    <m/>
    <n v="6806.25"/>
    <n v="0"/>
    <n v="950069.99999999884"/>
    <s v="LMCADP"/>
    <x v="1"/>
    <n v="25"/>
    <n v="-3000"/>
    <n v="21368820"/>
    <d v="2018-03-09T00:00:00"/>
    <x v="17"/>
    <n v="0"/>
    <n v="5"/>
    <n v="0.1"/>
    <n v="2136882"/>
    <n v="950069.99999999884"/>
    <n v="950069.99999999884"/>
    <n v="1580707.2328767125"/>
    <m/>
    <m/>
    <m/>
    <x v="0"/>
    <x v="0"/>
    <n v="-3000"/>
  </r>
  <r>
    <x v="0"/>
    <x v="694"/>
    <d v="2018-01-08T00:00:00"/>
    <s v="TEHOPE"/>
    <s v="S"/>
    <x v="80"/>
    <n v="60"/>
    <n v="7124.67"/>
    <x v="18"/>
    <s v="LAWRENCE LU"/>
    <m/>
    <n v="6809.25"/>
    <n v="2226.46"/>
    <n v="473130.00000000012"/>
    <s v="LMCADP"/>
    <x v="1"/>
    <n v="25"/>
    <n v="-1500"/>
    <n v="10687005"/>
    <d v="2018-03-09T00:00:00"/>
    <x v="18"/>
    <n v="0"/>
    <n v="5"/>
    <n v="0.1"/>
    <n v="1068700.5"/>
    <n v="473130.00000000012"/>
    <n v="473130.00000000012"/>
    <n v="907663.43835616438"/>
    <m/>
    <m/>
    <m/>
    <x v="0"/>
    <x v="0"/>
    <n v="-1500"/>
  </r>
  <r>
    <x v="0"/>
    <x v="695"/>
    <d v="2018-01-08T00:00:00"/>
    <s v="TEHOPE"/>
    <s v="B"/>
    <x v="80"/>
    <n v="60"/>
    <n v="7124.67"/>
    <x v="18"/>
    <s v="LAWRENCE LU"/>
    <m/>
    <n v="6809.25"/>
    <n v="0"/>
    <n v="-473130.00000000012"/>
    <s v="LMCADP"/>
    <x v="1"/>
    <n v="25"/>
    <n v="1500"/>
    <n v="10687005"/>
    <d v="2018-03-09T00:00:00"/>
    <x v="18"/>
    <n v="0"/>
    <n v="5"/>
    <n v="0.1"/>
    <n v="1068700.5"/>
    <n v="-473130.00000000012"/>
    <n v="0"/>
    <n v="907663.43835616438"/>
    <m/>
    <m/>
    <m/>
    <x v="0"/>
    <x v="0"/>
    <n v="1500"/>
  </r>
  <r>
    <x v="0"/>
    <x v="696"/>
    <d v="2018-01-10T00:00:00"/>
    <s v="TEHOPE"/>
    <s v="S"/>
    <x v="211"/>
    <n v="48"/>
    <n v="7144.25"/>
    <x v="64"/>
    <s v="LAWRENCE LU"/>
    <m/>
    <n v="6810"/>
    <n v="1786.06"/>
    <n v="401100"/>
    <s v="LMCADP"/>
    <x v="1"/>
    <n v="25"/>
    <n v="-1200"/>
    <n v="8573100"/>
    <d v="2018-03-09T00:00:00"/>
    <x v="64"/>
    <n v="0"/>
    <n v="5"/>
    <n v="0.1"/>
    <n v="857310"/>
    <n v="401100"/>
    <n v="401100"/>
    <n v="751614.24657534249"/>
    <m/>
    <m/>
    <m/>
    <x v="0"/>
    <x v="0"/>
    <n v="-1200"/>
  </r>
  <r>
    <x v="0"/>
    <x v="697"/>
    <d v="2018-01-10T00:00:00"/>
    <s v="TEHOPE"/>
    <s v="B"/>
    <x v="211"/>
    <n v="48"/>
    <n v="7144.25"/>
    <x v="64"/>
    <s v="LAWRENCE LU"/>
    <m/>
    <n v="6810"/>
    <n v="0"/>
    <n v="-401100"/>
    <s v="LMCADP"/>
    <x v="1"/>
    <n v="25"/>
    <n v="1200"/>
    <n v="8573100"/>
    <d v="2018-03-09T00:00:00"/>
    <x v="64"/>
    <n v="0"/>
    <n v="5"/>
    <n v="0.1"/>
    <n v="857310"/>
    <n v="-401100"/>
    <n v="0"/>
    <n v="751614.24657534249"/>
    <m/>
    <m/>
    <m/>
    <x v="0"/>
    <x v="0"/>
    <n v="1200"/>
  </r>
  <r>
    <x v="0"/>
    <x v="698"/>
    <d v="2018-01-11T00:00:00"/>
    <s v="TEHOPE"/>
    <s v="S"/>
    <x v="75"/>
    <n v="12"/>
    <n v="7152"/>
    <x v="46"/>
    <s v="LAWRENCE LU"/>
    <m/>
    <n v="6810.75"/>
    <n v="447"/>
    <n v="102375"/>
    <s v="LMCADP"/>
    <x v="1"/>
    <n v="25"/>
    <n v="-300"/>
    <n v="2145600"/>
    <d v="2018-03-09T00:00:00"/>
    <x v="46"/>
    <n v="0"/>
    <n v="5"/>
    <n v="0.1"/>
    <n v="214560"/>
    <n v="102375"/>
    <n v="102375"/>
    <n v="193985.75342465754"/>
    <m/>
    <m/>
    <m/>
    <x v="0"/>
    <x v="0"/>
    <n v="-300"/>
  </r>
  <r>
    <x v="0"/>
    <x v="699"/>
    <d v="2018-01-11T00:00:00"/>
    <s v="TEHOPE"/>
    <s v="B"/>
    <x v="75"/>
    <n v="12"/>
    <n v="7152"/>
    <x v="46"/>
    <s v="LAWRENCE LU"/>
    <m/>
    <n v="6810.75"/>
    <n v="0"/>
    <n v="-102375"/>
    <s v="LMCADP"/>
    <x v="1"/>
    <n v="25"/>
    <n v="300"/>
    <n v="2145600"/>
    <d v="2018-03-09T00:00:00"/>
    <x v="46"/>
    <n v="0"/>
    <n v="5"/>
    <n v="0.1"/>
    <n v="214560"/>
    <n v="-102375"/>
    <n v="0"/>
    <n v="193985.75342465754"/>
    <m/>
    <m/>
    <m/>
    <x v="0"/>
    <x v="0"/>
    <n v="300"/>
  </r>
  <r>
    <x v="0"/>
    <x v="700"/>
    <d v="2018-01-12T00:00:00"/>
    <s v="TEHOPE"/>
    <s v="B"/>
    <x v="5"/>
    <n v="74"/>
    <n v="7126.61"/>
    <x v="4"/>
    <s v="LAWRENCE LU"/>
    <m/>
    <n v="6811.5"/>
    <n v="2746.71"/>
    <n v="-582953.49999999942"/>
    <s v="LMCADP"/>
    <x v="1"/>
    <n v="25"/>
    <n v="1850"/>
    <n v="13184228.5"/>
    <d v="2018-03-09T00:00:00"/>
    <x v="4"/>
    <n v="0"/>
    <n v="5"/>
    <n v="0.1"/>
    <n v="1318422.8500000001"/>
    <n v="-582953.49999999942"/>
    <n v="0"/>
    <n v="1228119.9150684932"/>
    <m/>
    <m/>
    <m/>
    <x v="0"/>
    <x v="0"/>
    <n v="1850"/>
  </r>
  <r>
    <x v="0"/>
    <x v="701"/>
    <d v="2018-01-12T00:00:00"/>
    <s v="TEHOPE"/>
    <s v="S"/>
    <x v="5"/>
    <n v="74"/>
    <n v="7126.61"/>
    <x v="4"/>
    <s v="LAWRENCE LU"/>
    <m/>
    <n v="6811.5"/>
    <n v="0"/>
    <n v="582953.49999999942"/>
    <s v="LMCADP"/>
    <x v="1"/>
    <n v="25"/>
    <n v="-1850"/>
    <n v="13184228.5"/>
    <d v="2018-03-09T00:00:00"/>
    <x v="4"/>
    <n v="0"/>
    <n v="5"/>
    <n v="0.1"/>
    <n v="1318422.8500000001"/>
    <n v="582953.49999999942"/>
    <n v="582953.49999999942"/>
    <n v="1228119.9150684932"/>
    <m/>
    <m/>
    <m/>
    <x v="0"/>
    <x v="0"/>
    <n v="-1850"/>
  </r>
  <r>
    <x v="0"/>
    <x v="702"/>
    <d v="2018-01-15T00:00:00"/>
    <s v="TEHOPE"/>
    <s v="S"/>
    <x v="6"/>
    <n v="20"/>
    <n v="7218"/>
    <x v="5"/>
    <s v="LAWRENCE LU"/>
    <m/>
    <n v="6814.5"/>
    <n v="751.88"/>
    <n v="201750"/>
    <s v="LMCADP"/>
    <x v="1"/>
    <n v="25"/>
    <n v="-500"/>
    <n v="3609000"/>
    <d v="2018-03-09T00:00:00"/>
    <x v="5"/>
    <n v="0"/>
    <n v="5"/>
    <n v="0.1"/>
    <n v="360900"/>
    <n v="201750"/>
    <n v="201750"/>
    <n v="375731.50684931508"/>
    <m/>
    <m/>
    <m/>
    <x v="0"/>
    <x v="0"/>
    <n v="-500"/>
  </r>
  <r>
    <x v="0"/>
    <x v="703"/>
    <d v="2018-01-15T00:00:00"/>
    <s v="TEHOPE"/>
    <s v="B"/>
    <x v="6"/>
    <n v="20"/>
    <n v="7218"/>
    <x v="5"/>
    <s v="LAWRENCE LU"/>
    <m/>
    <n v="6814.5"/>
    <n v="0"/>
    <n v="-201750"/>
    <s v="LMCADP"/>
    <x v="1"/>
    <n v="25"/>
    <n v="500"/>
    <n v="3609000"/>
    <d v="2018-03-09T00:00:00"/>
    <x v="5"/>
    <n v="0"/>
    <n v="5"/>
    <n v="0.1"/>
    <n v="360900"/>
    <n v="-201750"/>
    <n v="0"/>
    <n v="375731.50684931508"/>
    <m/>
    <m/>
    <m/>
    <x v="0"/>
    <x v="0"/>
    <n v="500"/>
  </r>
  <r>
    <x v="0"/>
    <x v="704"/>
    <d v="2018-01-15T00:00:00"/>
    <s v="TEHOPE"/>
    <s v="S"/>
    <x v="6"/>
    <n v="40"/>
    <n v="7231.8"/>
    <x v="5"/>
    <s v="LAWRENCE LU"/>
    <m/>
    <n v="6814.5"/>
    <n v="1506.63"/>
    <n v="417300.00000000017"/>
    <s v="LMCADP"/>
    <x v="1"/>
    <n v="25"/>
    <n v="-1000"/>
    <n v="7231800"/>
    <d v="2018-03-09T00:00:00"/>
    <x v="5"/>
    <n v="0"/>
    <n v="5"/>
    <n v="0.1"/>
    <n v="723180"/>
    <n v="417300.00000000017"/>
    <n v="417300.00000000017"/>
    <n v="752899.72602739732"/>
    <m/>
    <m/>
    <m/>
    <x v="0"/>
    <x v="0"/>
    <n v="-1000"/>
  </r>
  <r>
    <x v="0"/>
    <x v="705"/>
    <d v="2018-01-15T00:00:00"/>
    <s v="TEHOPE"/>
    <s v="B"/>
    <x v="6"/>
    <n v="40"/>
    <n v="7231.8"/>
    <x v="5"/>
    <s v="LAWRENCE LU"/>
    <m/>
    <n v="6814.5"/>
    <n v="0"/>
    <n v="-417300.00000000017"/>
    <s v="LMCADP"/>
    <x v="1"/>
    <n v="25"/>
    <n v="1000"/>
    <n v="7231800"/>
    <d v="2018-03-09T00:00:00"/>
    <x v="5"/>
    <n v="0"/>
    <n v="5"/>
    <n v="0.1"/>
    <n v="723180"/>
    <n v="-417300.00000000017"/>
    <n v="0"/>
    <n v="752899.72602739732"/>
    <m/>
    <m/>
    <m/>
    <x v="0"/>
    <x v="0"/>
    <n v="1000"/>
  </r>
  <r>
    <x v="0"/>
    <x v="706"/>
    <d v="2018-01-16T00:00:00"/>
    <s v="TEHOPE"/>
    <s v="S"/>
    <x v="6"/>
    <n v="20"/>
    <n v="7168.2"/>
    <x v="5"/>
    <s v="LAWRENCE LU"/>
    <m/>
    <n v="6814.5"/>
    <n v="746.69"/>
    <n v="176849.99999999991"/>
    <s v="LMCADP"/>
    <x v="1"/>
    <n v="25"/>
    <n v="-500"/>
    <n v="3584100"/>
    <d v="2018-03-09T00:00:00"/>
    <x v="5"/>
    <n v="0"/>
    <n v="5"/>
    <n v="0.1"/>
    <n v="358410"/>
    <n v="176849.99999999991"/>
    <n v="176849.99999999991"/>
    <n v="373139.17808219179"/>
    <m/>
    <m/>
    <m/>
    <x v="0"/>
    <x v="0"/>
    <n v="-500"/>
  </r>
  <r>
    <x v="0"/>
    <x v="707"/>
    <d v="2018-01-16T00:00:00"/>
    <s v="TEHOPE"/>
    <s v="B"/>
    <x v="6"/>
    <n v="20"/>
    <n v="7168.2"/>
    <x v="5"/>
    <s v="LAWRENCE LU"/>
    <m/>
    <n v="6814.5"/>
    <n v="0"/>
    <n v="-176849.99999999991"/>
    <s v="LMCADP"/>
    <x v="1"/>
    <n v="25"/>
    <n v="500"/>
    <n v="3584100"/>
    <d v="2018-03-09T00:00:00"/>
    <x v="5"/>
    <n v="0"/>
    <n v="5"/>
    <n v="0.1"/>
    <n v="358410"/>
    <n v="-176849.99999999991"/>
    <n v="0"/>
    <n v="373139.17808219179"/>
    <m/>
    <m/>
    <m/>
    <x v="0"/>
    <x v="0"/>
    <n v="500"/>
  </r>
  <r>
    <x v="0"/>
    <x v="708"/>
    <d v="2018-01-17T00:00:00"/>
    <s v="TEHOPE"/>
    <s v="B"/>
    <x v="45"/>
    <n v="12"/>
    <n v="7110.33"/>
    <x v="32"/>
    <s v="LAWRENCE LU"/>
    <m/>
    <n v="6815.25"/>
    <n v="444.395625"/>
    <n v="-88523.999999999971"/>
    <s v="LMCADP"/>
    <x v="1"/>
    <n v="25"/>
    <n v="300"/>
    <n v="2133099"/>
    <d v="2018-03-09T00:00:00"/>
    <x v="32"/>
    <n v="0"/>
    <n v="5"/>
    <n v="0.1"/>
    <n v="213309.90000000002"/>
    <n v="-88523.999999999971"/>
    <n v="0"/>
    <n v="227920.16712328768"/>
    <m/>
    <m/>
    <m/>
    <x v="0"/>
    <x v="0"/>
    <n v="300"/>
  </r>
  <r>
    <x v="0"/>
    <x v="709"/>
    <d v="2018-01-17T00:00:00"/>
    <s v="TEHOPE"/>
    <s v="S"/>
    <x v="45"/>
    <n v="40"/>
    <n v="7099.45"/>
    <x v="32"/>
    <s v="LAWRENCE LU"/>
    <m/>
    <n v="6815.25"/>
    <n v="1479.05"/>
    <n v="284199.99999999983"/>
    <s v="LMCADP"/>
    <x v="1"/>
    <n v="25"/>
    <n v="-1000"/>
    <n v="7099450"/>
    <d v="2018-03-09T00:00:00"/>
    <x v="32"/>
    <n v="0"/>
    <n v="5"/>
    <n v="0.1"/>
    <n v="709945"/>
    <n v="284199.99999999983"/>
    <n v="284199.99999999983"/>
    <n v="758571.36986301374"/>
    <m/>
    <m/>
    <m/>
    <x v="0"/>
    <x v="0"/>
    <n v="-1000"/>
  </r>
  <r>
    <x v="0"/>
    <x v="710"/>
    <d v="2018-01-17T00:00:00"/>
    <s v="TEHOPE"/>
    <s v="B"/>
    <x v="45"/>
    <n v="40"/>
    <n v="7099.45"/>
    <x v="32"/>
    <s v="LAWRENCE LU"/>
    <m/>
    <n v="6815.25"/>
    <n v="0"/>
    <n v="-284199.99999999983"/>
    <s v="LMCADP"/>
    <x v="1"/>
    <n v="25"/>
    <n v="1000"/>
    <n v="7099450"/>
    <d v="2018-03-09T00:00:00"/>
    <x v="32"/>
    <n v="0"/>
    <n v="5"/>
    <n v="0.1"/>
    <n v="709945"/>
    <n v="-284199.99999999983"/>
    <n v="0"/>
    <n v="758571.36986301374"/>
    <m/>
    <m/>
    <m/>
    <x v="0"/>
    <x v="0"/>
    <n v="1000"/>
  </r>
  <r>
    <x v="0"/>
    <x v="711"/>
    <d v="2017-12-20T00:00:00"/>
    <s v="TEHOPE"/>
    <s v="B"/>
    <x v="7"/>
    <n v="32"/>
    <n v="6983"/>
    <x v="6"/>
    <s v="LAWRENCE LU"/>
    <m/>
    <n v="6812.75"/>
    <n v="1163.8333333333333"/>
    <n v="-136200"/>
    <s v="LMCADP"/>
    <x v="1"/>
    <n v="25"/>
    <n v="800"/>
    <n v="5586400"/>
    <d v="2018-03-09T00:00:00"/>
    <x v="6"/>
    <n v="0"/>
    <n v="5"/>
    <n v="0.1"/>
    <n v="558640"/>
    <n v="-136200"/>
    <n v="0"/>
    <n v="612208.21917808219"/>
    <m/>
    <m/>
    <m/>
    <x v="0"/>
    <x v="0"/>
    <n v="800"/>
  </r>
  <r>
    <x v="0"/>
    <x v="712"/>
    <d v="2018-01-12T00:00:00"/>
    <s v="TEHOPE"/>
    <s v="S"/>
    <x v="7"/>
    <n v="32"/>
    <n v="7152.5"/>
    <x v="6"/>
    <s v="LAWRENCE LU"/>
    <m/>
    <n v="6812.75"/>
    <n v="1192.0833333333333"/>
    <n v="271800"/>
    <s v="LMCADP"/>
    <x v="1"/>
    <n v="25"/>
    <n v="-800"/>
    <n v="5722000"/>
    <d v="2018-03-09T00:00:00"/>
    <x v="6"/>
    <n v="0"/>
    <n v="5"/>
    <n v="0.1"/>
    <n v="572200"/>
    <n v="271800"/>
    <n v="271800"/>
    <n v="627068.49315068487"/>
    <m/>
    <m/>
    <m/>
    <x v="0"/>
    <x v="0"/>
    <n v="-800"/>
  </r>
  <r>
    <x v="0"/>
    <x v="713"/>
    <d v="2018-02-22T00:00:00"/>
    <s v="TEHOPE"/>
    <s v="B"/>
    <x v="7"/>
    <n v="8"/>
    <n v="7052.75"/>
    <x v="6"/>
    <s v="LAWRENCE LU"/>
    <m/>
    <n v="6812.75"/>
    <n v="0"/>
    <n v="-48000"/>
    <s v="LMCADP"/>
    <x v="1"/>
    <n v="25"/>
    <n v="200"/>
    <n v="1410550"/>
    <d v="2018-03-09T00:00:00"/>
    <x v="6"/>
    <n v="0"/>
    <n v="5"/>
    <n v="0.1"/>
    <n v="141055"/>
    <n v="-48000"/>
    <n v="0"/>
    <n v="154580.82191780821"/>
    <m/>
    <m/>
    <m/>
    <x v="0"/>
    <x v="0"/>
    <n v="200"/>
  </r>
  <r>
    <x v="0"/>
    <x v="714"/>
    <d v="2018-02-26T00:00:00"/>
    <s v="TEHOPE"/>
    <s v="B"/>
    <x v="7"/>
    <n v="20"/>
    <n v="7127"/>
    <x v="6"/>
    <s v="LAWRENCE LU"/>
    <m/>
    <n v="6812.75"/>
    <n v="742.4"/>
    <n v="-157125"/>
    <s v="LMCADP"/>
    <x v="1"/>
    <n v="25"/>
    <n v="500"/>
    <n v="3563500"/>
    <d v="2018-03-09T00:00:00"/>
    <x v="6"/>
    <n v="0"/>
    <n v="5"/>
    <n v="0.1"/>
    <n v="356350"/>
    <n v="-157125"/>
    <n v="0"/>
    <n v="390520.54794520547"/>
    <m/>
    <m/>
    <m/>
    <x v="0"/>
    <x v="0"/>
    <n v="500"/>
  </r>
  <r>
    <x v="0"/>
    <x v="715"/>
    <d v="2018-03-01T00:00:00"/>
    <s v="TEHOPE"/>
    <s v="S"/>
    <x v="7"/>
    <n v="8"/>
    <n v="6945.0625"/>
    <x v="6"/>
    <s v="LAWRENCE LU"/>
    <m/>
    <n v="6812.75"/>
    <n v="0"/>
    <n v="26462.5"/>
    <s v="LMCADP"/>
    <x v="1"/>
    <n v="25"/>
    <n v="-200"/>
    <n v="1389012.5"/>
    <d v="2018-03-09T00:00:00"/>
    <x v="6"/>
    <n v="0"/>
    <n v="5"/>
    <n v="0.1"/>
    <n v="138901.25"/>
    <n v="26462.5"/>
    <n v="26462.5"/>
    <n v="152220.54794520547"/>
    <m/>
    <m/>
    <m/>
    <x v="0"/>
    <x v="0"/>
    <n v="-200"/>
  </r>
  <r>
    <x v="0"/>
    <x v="716"/>
    <d v="2018-03-01T00:00:00"/>
    <s v="TEHOPE"/>
    <s v="B"/>
    <x v="7"/>
    <n v="12"/>
    <n v="6869.25"/>
    <x v="6"/>
    <s v="LAWRENCE LU"/>
    <m/>
    <n v="6812.75"/>
    <n v="0"/>
    <n v="-16950"/>
    <s v="LMCADP"/>
    <x v="1"/>
    <n v="25"/>
    <n v="300"/>
    <n v="2060775"/>
    <d v="2018-03-09T00:00:00"/>
    <x v="6"/>
    <n v="0"/>
    <n v="5"/>
    <n v="0.1"/>
    <n v="206077.5"/>
    <n v="-16950"/>
    <n v="0"/>
    <n v="225838.35616438356"/>
    <m/>
    <m/>
    <m/>
    <x v="0"/>
    <x v="0"/>
    <n v="300"/>
  </r>
  <r>
    <x v="0"/>
    <x v="717"/>
    <d v="2018-02-09T00:00:00"/>
    <s v="TEHOPE"/>
    <s v="B"/>
    <x v="8"/>
    <n v="40"/>
    <n v="3237"/>
    <x v="6"/>
    <s v="LAWRENCE LU"/>
    <m/>
    <n v="3228"/>
    <n v="0"/>
    <n v="-9000"/>
    <s v="LMZSDP"/>
    <x v="2"/>
    <n v="25"/>
    <n v="1000"/>
    <n v="3237000"/>
    <d v="2018-03-09T00:00:00"/>
    <x v="6"/>
    <n v="0"/>
    <n v="5"/>
    <n v="0.1"/>
    <n v="323700"/>
    <n v="-9000"/>
    <n v="0"/>
    <n v="354739.72602739726"/>
    <m/>
    <m/>
    <m/>
    <x v="0"/>
    <x v="0"/>
    <n v="1000"/>
  </r>
  <r>
    <x v="0"/>
    <x v="718"/>
    <d v="2018-02-09T00:00:00"/>
    <s v="TEHOPE"/>
    <s v="B"/>
    <x v="8"/>
    <n v="40"/>
    <n v="3241.25"/>
    <x v="6"/>
    <s v="LAWRENCE LU"/>
    <m/>
    <n v="3228"/>
    <n v="0"/>
    <n v="-13250"/>
    <s v="LMZSDP"/>
    <x v="2"/>
    <n v="25"/>
    <n v="1000"/>
    <n v="3241250"/>
    <d v="2018-03-09T00:00:00"/>
    <x v="6"/>
    <n v="0"/>
    <n v="5"/>
    <n v="0.1"/>
    <n v="324125"/>
    <n v="-13250"/>
    <n v="0"/>
    <n v="355205.47945205477"/>
    <m/>
    <m/>
    <m/>
    <x v="0"/>
    <x v="0"/>
    <n v="1000"/>
  </r>
  <r>
    <x v="0"/>
    <x v="719"/>
    <d v="2018-02-12T00:00:00"/>
    <s v="TEHOPE"/>
    <s v="B"/>
    <x v="8"/>
    <n v="80"/>
    <n v="3204.29"/>
    <x v="6"/>
    <s v="LAWRENCE LU"/>
    <m/>
    <n v="3228"/>
    <n v="0"/>
    <n v="47420.000000000073"/>
    <s v="LMZSDP"/>
    <x v="2"/>
    <n v="25"/>
    <n v="2000"/>
    <n v="6408580"/>
    <d v="2018-03-09T00:00:00"/>
    <x v="6"/>
    <n v="0"/>
    <n v="5"/>
    <n v="0.1"/>
    <n v="640858"/>
    <n v="47420.000000000073"/>
    <n v="47420.000000000073"/>
    <n v="702310.13698630128"/>
    <m/>
    <m/>
    <m/>
    <x v="0"/>
    <x v="0"/>
    <n v="2000"/>
  </r>
  <r>
    <x v="0"/>
    <x v="720"/>
    <d v="2018-02-12T00:00:00"/>
    <s v="TEHOPE"/>
    <s v="B"/>
    <x v="8"/>
    <n v="22"/>
    <n v="3238.5"/>
    <x v="6"/>
    <s v="LAWRENCE LU"/>
    <m/>
    <n v="3228"/>
    <n v="0"/>
    <n v="-5775"/>
    <s v="LMZSDP"/>
    <x v="2"/>
    <n v="25"/>
    <n v="550"/>
    <n v="1781175"/>
    <d v="2018-03-09T00:00:00"/>
    <x v="6"/>
    <n v="0"/>
    <n v="5"/>
    <n v="0.1"/>
    <n v="178117.5"/>
    <n v="-5775"/>
    <n v="0"/>
    <n v="195197.26027397258"/>
    <m/>
    <m/>
    <m/>
    <x v="0"/>
    <x v="0"/>
    <n v="550"/>
  </r>
  <r>
    <x v="0"/>
    <x v="721"/>
    <d v="2018-02-12T00:00:00"/>
    <s v="TEHOPE"/>
    <s v="B"/>
    <x v="8"/>
    <n v="110"/>
    <n v="3407"/>
    <x v="6"/>
    <s v="LAWRENCE LU"/>
    <m/>
    <n v="3228"/>
    <n v="0"/>
    <n v="-492250"/>
    <s v="LMZSDP"/>
    <x v="2"/>
    <n v="25"/>
    <n v="2750"/>
    <n v="9369250"/>
    <d v="2018-03-09T00:00:00"/>
    <x v="6"/>
    <n v="0"/>
    <n v="5"/>
    <n v="0.1"/>
    <n v="936925"/>
    <n v="-492250"/>
    <n v="0"/>
    <n v="1026767.1232876711"/>
    <m/>
    <m/>
    <m/>
    <x v="0"/>
    <x v="0"/>
    <n v="2750"/>
  </r>
  <r>
    <x v="0"/>
    <x v="722"/>
    <d v="2018-02-13T00:00:00"/>
    <s v="TEHOPE"/>
    <s v="S"/>
    <x v="8"/>
    <n v="104"/>
    <n v="3065.75"/>
    <x v="6"/>
    <s v="LAWRENCE LU"/>
    <m/>
    <n v="3228"/>
    <n v="0"/>
    <n v="-421850"/>
    <s v="LMZSDP"/>
    <x v="2"/>
    <n v="25"/>
    <n v="-2600"/>
    <n v="7970950"/>
    <d v="2018-03-09T00:00:00"/>
    <x v="6"/>
    <n v="0"/>
    <n v="5"/>
    <n v="0.1"/>
    <n v="797095"/>
    <n v="-421850"/>
    <n v="0"/>
    <n v="873528.76712328766"/>
    <m/>
    <m/>
    <m/>
    <x v="0"/>
    <x v="0"/>
    <n v="-2600"/>
  </r>
  <r>
    <x v="0"/>
    <x v="723"/>
    <d v="2018-02-14T00:00:00"/>
    <s v="TEHOPE"/>
    <s v="B"/>
    <x v="8"/>
    <n v="30"/>
    <n v="3546.5"/>
    <x v="6"/>
    <s v="LAWRENCE LU"/>
    <m/>
    <n v="3228"/>
    <n v="554.14"/>
    <n v="-238875"/>
    <s v="LMZSDP"/>
    <x v="2"/>
    <n v="25"/>
    <n v="750"/>
    <n v="2659875"/>
    <d v="2018-03-09T00:00:00"/>
    <x v="6"/>
    <n v="0"/>
    <n v="5"/>
    <n v="0.1"/>
    <n v="265987.5"/>
    <n v="-238875"/>
    <n v="0"/>
    <n v="291493.15068493149"/>
    <m/>
    <m/>
    <m/>
    <x v="0"/>
    <x v="0"/>
    <n v="750"/>
  </r>
  <r>
    <x v="0"/>
    <x v="724"/>
    <d v="2018-02-14T00:00:00"/>
    <s v="TEHOPE"/>
    <s v="B"/>
    <x v="8"/>
    <n v="30"/>
    <n v="3551.5"/>
    <x v="6"/>
    <s v="LAWRENCE LU"/>
    <m/>
    <n v="3228"/>
    <n v="554.91999999999996"/>
    <n v="-242625"/>
    <s v="LMZSDP"/>
    <x v="2"/>
    <n v="25"/>
    <n v="750"/>
    <n v="2663625"/>
    <d v="2018-03-09T00:00:00"/>
    <x v="6"/>
    <n v="0"/>
    <n v="5"/>
    <n v="0.1"/>
    <n v="266362.5"/>
    <n v="-242625"/>
    <n v="0"/>
    <n v="291904.10958904109"/>
    <m/>
    <m/>
    <m/>
    <x v="0"/>
    <x v="0"/>
    <n v="750"/>
  </r>
  <r>
    <x v="0"/>
    <x v="725"/>
    <d v="2018-02-14T00:00:00"/>
    <s v="TEHOPE"/>
    <s v="B"/>
    <x v="8"/>
    <n v="30"/>
    <n v="3556"/>
    <x v="6"/>
    <s v="LAWRENCE LU"/>
    <m/>
    <n v="3228"/>
    <n v="555.63"/>
    <n v="-246000"/>
    <s v="LMZSDP"/>
    <x v="2"/>
    <n v="25"/>
    <n v="750"/>
    <n v="2667000"/>
    <d v="2018-03-09T00:00:00"/>
    <x v="6"/>
    <n v="0"/>
    <n v="5"/>
    <n v="0.1"/>
    <n v="266700"/>
    <n v="-246000"/>
    <n v="0"/>
    <n v="292273.9726027397"/>
    <m/>
    <m/>
    <m/>
    <x v="0"/>
    <x v="0"/>
    <n v="750"/>
  </r>
  <r>
    <x v="0"/>
    <x v="726"/>
    <d v="2018-02-14T00:00:00"/>
    <s v="TEHOPE"/>
    <s v="B"/>
    <x v="8"/>
    <n v="20"/>
    <n v="3561"/>
    <x v="6"/>
    <s v="LAWRENCE LU"/>
    <m/>
    <n v="3228"/>
    <n v="370.94"/>
    <n v="-166500"/>
    <s v="LMZSDP"/>
    <x v="2"/>
    <n v="25"/>
    <n v="500"/>
    <n v="1780500"/>
    <d v="2018-03-09T00:00:00"/>
    <x v="6"/>
    <n v="0"/>
    <n v="5"/>
    <n v="0.1"/>
    <n v="178050"/>
    <n v="-166500"/>
    <n v="0"/>
    <n v="195123.28767123286"/>
    <m/>
    <m/>
    <m/>
    <x v="0"/>
    <x v="0"/>
    <n v="500"/>
  </r>
  <r>
    <x v="0"/>
    <x v="727"/>
    <d v="2018-02-14T00:00:00"/>
    <s v="TEHOPE"/>
    <s v="B"/>
    <x v="8"/>
    <n v="20"/>
    <n v="3566"/>
    <x v="6"/>
    <s v="LAWRENCE LU"/>
    <m/>
    <n v="3228"/>
    <n v="371.46"/>
    <n v="-169000"/>
    <s v="LMZSDP"/>
    <x v="2"/>
    <n v="25"/>
    <n v="500"/>
    <n v="1783000"/>
    <d v="2018-03-09T00:00:00"/>
    <x v="6"/>
    <n v="0"/>
    <n v="5"/>
    <n v="0.1"/>
    <n v="178300"/>
    <n v="-169000"/>
    <n v="0"/>
    <n v="195397.26027397258"/>
    <m/>
    <m/>
    <m/>
    <x v="0"/>
    <x v="0"/>
    <n v="500"/>
  </r>
  <r>
    <x v="0"/>
    <x v="728"/>
    <d v="2018-01-22T00:00:00"/>
    <s v="TEHOPE"/>
    <s v="S"/>
    <x v="9"/>
    <n v="26"/>
    <n v="7068.75"/>
    <x v="7"/>
    <s v="LAWRENCE LU"/>
    <m/>
    <n v="6813.98"/>
    <n v="957.2265625"/>
    <n v="165600.50000000029"/>
    <s v="LMCADP"/>
    <x v="1"/>
    <n v="25"/>
    <n v="-650"/>
    <n v="4594687.5"/>
    <d v="2018-03-09T00:00:00"/>
    <x v="7"/>
    <n v="0"/>
    <n v="5"/>
    <n v="0.1"/>
    <n v="459468.75"/>
    <n v="165600.50000000029"/>
    <n v="165600.50000000029"/>
    <n v="566468.32191780815"/>
    <m/>
    <m/>
    <m/>
    <x v="0"/>
    <x v="0"/>
    <n v="-650"/>
  </r>
  <r>
    <x v="0"/>
    <x v="729"/>
    <d v="2018-01-22T00:00:00"/>
    <s v="TEHOPE"/>
    <s v="B"/>
    <x v="9"/>
    <n v="26"/>
    <n v="7068.75"/>
    <x v="7"/>
    <s v="LAWRENCE LU"/>
    <m/>
    <n v="6813.98"/>
    <n v="0"/>
    <n v="-165600.50000000029"/>
    <s v="LMCADP"/>
    <x v="1"/>
    <n v="25"/>
    <n v="650"/>
    <n v="4594687.5"/>
    <d v="2018-03-09T00:00:00"/>
    <x v="7"/>
    <n v="0"/>
    <n v="5"/>
    <n v="0.1"/>
    <n v="459468.75"/>
    <n v="-165600.50000000029"/>
    <n v="0"/>
    <n v="566468.32191780815"/>
    <m/>
    <m/>
    <m/>
    <x v="0"/>
    <x v="0"/>
    <n v="650"/>
  </r>
  <r>
    <x v="0"/>
    <x v="730"/>
    <d v="2018-01-25T00:00:00"/>
    <s v="TEHOPE"/>
    <s v="B"/>
    <x v="10"/>
    <n v="16"/>
    <n v="7149.75"/>
    <x v="8"/>
    <s v="LAWRENCE LU"/>
    <m/>
    <n v="6815.34"/>
    <n v="595.8125"/>
    <n v="-133763.99999999994"/>
    <s v="LMCADP"/>
    <x v="1"/>
    <n v="25"/>
    <n v="400"/>
    <n v="2859900"/>
    <d v="2018-03-09T00:00:00"/>
    <x v="8"/>
    <n v="0"/>
    <n v="5"/>
    <n v="0.1"/>
    <n v="285990"/>
    <n v="-133763.99999999994"/>
    <n v="0"/>
    <n v="368261.09589041094"/>
    <m/>
    <m/>
    <m/>
    <x v="0"/>
    <x v="0"/>
    <n v="400"/>
  </r>
  <r>
    <x v="0"/>
    <x v="731"/>
    <d v="2018-01-25T00:00:00"/>
    <s v="TEHOPE"/>
    <s v="S"/>
    <x v="10"/>
    <n v="20"/>
    <n v="7145.2"/>
    <x v="8"/>
    <s v="LAWRENCE LU"/>
    <m/>
    <n v="6815.34"/>
    <n v="744.29166666666663"/>
    <n v="164929.99999999983"/>
    <s v="LMCADP"/>
    <x v="1"/>
    <n v="25"/>
    <n v="-500"/>
    <n v="3572600"/>
    <d v="2018-03-09T00:00:00"/>
    <x v="8"/>
    <n v="0"/>
    <n v="5"/>
    <n v="0.1"/>
    <n v="357260"/>
    <n v="164929.99999999983"/>
    <n v="164929.99999999983"/>
    <n v="460033.42465753423"/>
    <m/>
    <m/>
    <m/>
    <x v="0"/>
    <x v="0"/>
    <n v="-500"/>
  </r>
  <r>
    <x v="0"/>
    <x v="732"/>
    <d v="2018-01-25T00:00:00"/>
    <s v="TEHOPE"/>
    <s v="B"/>
    <x v="10"/>
    <n v="20"/>
    <n v="7145.2"/>
    <x v="8"/>
    <s v="LAWRENCE LU"/>
    <m/>
    <n v="6815.34"/>
    <n v="0"/>
    <n v="-164929.99999999983"/>
    <s v="LMCADP"/>
    <x v="1"/>
    <n v="25"/>
    <n v="500"/>
    <n v="3572600"/>
    <d v="2018-03-09T00:00:00"/>
    <x v="8"/>
    <n v="0"/>
    <n v="5"/>
    <n v="0.1"/>
    <n v="357260"/>
    <n v="-164929.99999999983"/>
    <n v="0"/>
    <n v="460033.42465753423"/>
    <m/>
    <m/>
    <m/>
    <x v="0"/>
    <x v="0"/>
    <n v="500"/>
  </r>
  <r>
    <x v="0"/>
    <x v="733"/>
    <d v="2018-01-25T00:00:00"/>
    <s v="TEHOPE"/>
    <s v="S"/>
    <x v="10"/>
    <n v="8"/>
    <n v="7128"/>
    <x v="8"/>
    <s v="LAWRENCE LU"/>
    <m/>
    <n v="6815.34"/>
    <n v="297"/>
    <n v="62531.999999999971"/>
    <s v="LMCADP"/>
    <x v="1"/>
    <n v="25"/>
    <n v="-200"/>
    <n v="1425600"/>
    <d v="2018-03-09T00:00:00"/>
    <x v="8"/>
    <n v="0"/>
    <n v="5"/>
    <n v="0.1"/>
    <n v="142560"/>
    <n v="62531.999999999971"/>
    <n v="62531.999999999971"/>
    <n v="183570.4109589041"/>
    <m/>
    <m/>
    <m/>
    <x v="0"/>
    <x v="0"/>
    <n v="-200"/>
  </r>
  <r>
    <x v="0"/>
    <x v="734"/>
    <d v="2018-01-29T00:00:00"/>
    <s v="TEHOPE"/>
    <s v="B"/>
    <x v="50"/>
    <n v="40"/>
    <n v="7145"/>
    <x v="36"/>
    <s v="LAWRENCE LU"/>
    <m/>
    <n v="6818.75"/>
    <n v="1488.54"/>
    <n v="-326250"/>
    <s v="LMCADP"/>
    <x v="1"/>
    <n v="25"/>
    <n v="1000"/>
    <n v="7145000"/>
    <d v="2018-03-09T00:00:00"/>
    <x v="36"/>
    <n v="0"/>
    <n v="5"/>
    <n v="0.1"/>
    <n v="714500"/>
    <n v="-326250"/>
    <n v="0"/>
    <n v="1017917.8082191781"/>
    <m/>
    <m/>
    <m/>
    <x v="0"/>
    <x v="0"/>
    <n v="1000"/>
  </r>
  <r>
    <x v="0"/>
    <x v="735"/>
    <d v="2018-01-29T00:00:00"/>
    <s v="TEHOPE"/>
    <s v="S"/>
    <x v="50"/>
    <n v="40"/>
    <n v="7145"/>
    <x v="36"/>
    <s v="LAWRENCE LU"/>
    <m/>
    <n v="6818.75"/>
    <n v="0"/>
    <n v="326250"/>
    <s v="LMCADP"/>
    <x v="1"/>
    <n v="25"/>
    <n v="-1000"/>
    <n v="7145000"/>
    <d v="2018-03-09T00:00:00"/>
    <x v="36"/>
    <n v="0"/>
    <n v="5"/>
    <n v="0.1"/>
    <n v="714500"/>
    <n v="326250"/>
    <n v="326250"/>
    <n v="1017917.8082191781"/>
    <m/>
    <m/>
    <m/>
    <x v="0"/>
    <x v="0"/>
    <n v="-1000"/>
  </r>
  <r>
    <x v="0"/>
    <x v="736"/>
    <d v="2018-01-29T00:00:00"/>
    <s v="TEHOPE"/>
    <s v="B"/>
    <x v="50"/>
    <n v="20"/>
    <n v="7106.25"/>
    <x v="36"/>
    <s v="LAWRENCE LU"/>
    <m/>
    <n v="6818.75"/>
    <n v="740.23"/>
    <n v="-143750"/>
    <s v="LMCADP"/>
    <x v="1"/>
    <n v="25"/>
    <n v="500"/>
    <n v="3553125"/>
    <d v="2018-03-09T00:00:00"/>
    <x v="36"/>
    <n v="0"/>
    <n v="5"/>
    <n v="0.1"/>
    <n v="355312.5"/>
    <n v="-143750"/>
    <n v="0"/>
    <n v="506198.63013698632"/>
    <m/>
    <m/>
    <m/>
    <x v="0"/>
    <x v="0"/>
    <n v="500"/>
  </r>
  <r>
    <x v="0"/>
    <x v="737"/>
    <d v="2018-01-29T00:00:00"/>
    <s v="TEHOPE"/>
    <s v="S"/>
    <x v="50"/>
    <n v="20"/>
    <n v="7106.25"/>
    <x v="36"/>
    <s v="LAWRENCE LU"/>
    <m/>
    <n v="6818.75"/>
    <n v="0"/>
    <n v="143750"/>
    <s v="LMCADP"/>
    <x v="1"/>
    <n v="25"/>
    <n v="-500"/>
    <n v="3553125"/>
    <d v="2018-03-09T00:00:00"/>
    <x v="36"/>
    <n v="0"/>
    <n v="5"/>
    <n v="0.1"/>
    <n v="355312.5"/>
    <n v="143750"/>
    <n v="143750"/>
    <n v="506198.63013698632"/>
    <m/>
    <m/>
    <m/>
    <x v="0"/>
    <x v="0"/>
    <n v="-500"/>
  </r>
  <r>
    <x v="0"/>
    <x v="738"/>
    <d v="2018-01-30T00:00:00"/>
    <s v="TEHOPE"/>
    <s v="S"/>
    <x v="50"/>
    <n v="40"/>
    <n v="7094.0124999999998"/>
    <x v="36"/>
    <s v="LAWRENCE LU"/>
    <m/>
    <n v="6818.75"/>
    <n v="1477.92"/>
    <n v="275262.49999999983"/>
    <s v="LMCADP"/>
    <x v="1"/>
    <n v="25"/>
    <n v="-1000"/>
    <n v="7094012.5"/>
    <d v="2018-03-09T00:00:00"/>
    <x v="36"/>
    <n v="0"/>
    <n v="5"/>
    <n v="0.1"/>
    <n v="709401.25"/>
    <n v="275262.49999999983"/>
    <n v="275262.49999999983"/>
    <n v="1010653.8356164383"/>
    <m/>
    <m/>
    <m/>
    <x v="0"/>
    <x v="0"/>
    <n v="-1000"/>
  </r>
  <r>
    <x v="0"/>
    <x v="739"/>
    <d v="2018-01-30T00:00:00"/>
    <s v="TEHOPE"/>
    <s v="B"/>
    <x v="50"/>
    <n v="40"/>
    <n v="7094.0124999999998"/>
    <x v="36"/>
    <s v="LAWRENCE LU"/>
    <m/>
    <n v="6818.75"/>
    <n v="0"/>
    <n v="-275262.49999999983"/>
    <s v="LMCADP"/>
    <x v="1"/>
    <n v="25"/>
    <n v="1000"/>
    <n v="7094012.5"/>
    <d v="2018-03-09T00:00:00"/>
    <x v="36"/>
    <n v="0"/>
    <n v="5"/>
    <n v="0.1"/>
    <n v="709401.25"/>
    <n v="-275262.49999999983"/>
    <n v="0"/>
    <n v="1010653.8356164383"/>
    <m/>
    <m/>
    <m/>
    <x v="0"/>
    <x v="0"/>
    <n v="1000"/>
  </r>
  <r>
    <x v="0"/>
    <x v="740"/>
    <d v="2018-01-31T00:00:00"/>
    <s v="TEHOPE"/>
    <s v="S"/>
    <x v="50"/>
    <n v="21"/>
    <n v="7133"/>
    <x v="36"/>
    <s v="LAWRENCE LU"/>
    <m/>
    <n v="6818.75"/>
    <n v="780.17"/>
    <n v="164981.25"/>
    <s v="LMCADP"/>
    <x v="1"/>
    <n v="25"/>
    <n v="-525"/>
    <n v="3744825"/>
    <d v="2018-03-09T00:00:00"/>
    <x v="36"/>
    <n v="0"/>
    <n v="5"/>
    <n v="0.1"/>
    <n v="374482.5"/>
    <n v="164981.25"/>
    <n v="164981.25"/>
    <n v="533509.31506849313"/>
    <m/>
    <m/>
    <m/>
    <x v="0"/>
    <x v="0"/>
    <n v="-525"/>
  </r>
  <r>
    <x v="0"/>
    <x v="741"/>
    <d v="2018-01-31T00:00:00"/>
    <s v="TEHOPE"/>
    <s v="B"/>
    <x v="50"/>
    <n v="21"/>
    <n v="7133"/>
    <x v="36"/>
    <s v="LAWRENCE LU"/>
    <m/>
    <n v="6818.75"/>
    <n v="0"/>
    <n v="-164981.25"/>
    <s v="LMCADP"/>
    <x v="1"/>
    <n v="25"/>
    <n v="525"/>
    <n v="3744825"/>
    <d v="2018-03-09T00:00:00"/>
    <x v="36"/>
    <n v="0"/>
    <n v="5"/>
    <n v="0.1"/>
    <n v="374482.5"/>
    <n v="-164981.25"/>
    <n v="0"/>
    <n v="533509.31506849313"/>
    <m/>
    <m/>
    <m/>
    <x v="0"/>
    <x v="0"/>
    <n v="525"/>
  </r>
  <r>
    <x v="0"/>
    <x v="742"/>
    <d v="2018-02-01T00:00:00"/>
    <s v="TEHOPE"/>
    <s v="S"/>
    <x v="81"/>
    <n v="48"/>
    <n v="7092.25"/>
    <x v="48"/>
    <s v="LAWRENCE LU"/>
    <m/>
    <n v="6819.47"/>
    <n v="1773.06"/>
    <n v="327335.99999999971"/>
    <s v="LMCADP"/>
    <x v="1"/>
    <n v="25"/>
    <n v="-1200"/>
    <n v="8510700"/>
    <d v="2018-03-09T00:00:00"/>
    <x v="48"/>
    <n v="0"/>
    <n v="5"/>
    <n v="0.1"/>
    <n v="851070"/>
    <n v="327335.99999999971"/>
    <n v="327335.99999999971"/>
    <n v="1235800.2739726026"/>
    <m/>
    <m/>
    <m/>
    <x v="0"/>
    <x v="0"/>
    <n v="-1200"/>
  </r>
  <r>
    <x v="0"/>
    <x v="743"/>
    <d v="2018-02-01T00:00:00"/>
    <s v="TEHOPE"/>
    <s v="B"/>
    <x v="81"/>
    <n v="48"/>
    <n v="7092.25"/>
    <x v="48"/>
    <s v="LAWRENCE LU"/>
    <m/>
    <n v="6819.47"/>
    <n v="0"/>
    <n v="-327335.99999999971"/>
    <s v="LMCADP"/>
    <x v="1"/>
    <n v="25"/>
    <n v="1200"/>
    <n v="8510700"/>
    <d v="2018-03-09T00:00:00"/>
    <x v="48"/>
    <n v="0"/>
    <n v="5"/>
    <n v="0.1"/>
    <n v="851070"/>
    <n v="-327335.99999999971"/>
    <n v="0"/>
    <n v="1235800.2739726026"/>
    <m/>
    <m/>
    <m/>
    <x v="0"/>
    <x v="0"/>
    <n v="1200"/>
  </r>
  <r>
    <x v="0"/>
    <x v="744"/>
    <d v="2018-02-02T00:00:00"/>
    <s v="TEHOPE"/>
    <s v="S"/>
    <x v="11"/>
    <n v="24"/>
    <n v="7137.5"/>
    <x v="9"/>
    <s v="LAWRENCE LU"/>
    <m/>
    <n v="6820.19"/>
    <n v="892.19"/>
    <n v="190386.00000000023"/>
    <s v="LMCADP"/>
    <x v="1"/>
    <n v="25"/>
    <n v="-600"/>
    <n v="4282500"/>
    <d v="2018-03-09T00:00:00"/>
    <x v="9"/>
    <n v="0"/>
    <n v="5"/>
    <n v="0.1"/>
    <n v="428250"/>
    <n v="190386.00000000023"/>
    <n v="190386.00000000023"/>
    <n v="633575.34246575343"/>
    <m/>
    <m/>
    <m/>
    <x v="0"/>
    <x v="0"/>
    <n v="-600"/>
  </r>
  <r>
    <x v="0"/>
    <x v="745"/>
    <d v="2018-02-02T00:00:00"/>
    <s v="TEHOPE"/>
    <s v="B"/>
    <x v="11"/>
    <n v="24"/>
    <n v="7137.5"/>
    <x v="9"/>
    <s v="LAWRENCE LU"/>
    <m/>
    <n v="6820.19"/>
    <n v="0"/>
    <n v="-190386.00000000023"/>
    <s v="LMCADP"/>
    <x v="1"/>
    <n v="25"/>
    <n v="600"/>
    <n v="4282500"/>
    <d v="2018-03-09T00:00:00"/>
    <x v="9"/>
    <n v="0"/>
    <n v="5"/>
    <n v="0.1"/>
    <n v="428250"/>
    <n v="-190386.00000000023"/>
    <n v="0"/>
    <n v="633575.34246575343"/>
    <m/>
    <m/>
    <m/>
    <x v="0"/>
    <x v="0"/>
    <n v="600"/>
  </r>
  <r>
    <x v="0"/>
    <x v="746"/>
    <d v="2018-02-02T00:00:00"/>
    <s v="TEHOPE"/>
    <s v="S"/>
    <x v="11"/>
    <n v="20"/>
    <n v="7040"/>
    <x v="9"/>
    <s v="LAWRENCE LU"/>
    <m/>
    <n v="6820.19"/>
    <n v="733.33"/>
    <n v="109905.0000000002"/>
    <s v="LMCADP"/>
    <x v="1"/>
    <n v="25"/>
    <n v="-500"/>
    <n v="3520000"/>
    <d v="2018-03-09T00:00:00"/>
    <x v="9"/>
    <n v="0"/>
    <n v="5"/>
    <n v="0.1"/>
    <n v="352000"/>
    <n v="109905.0000000002"/>
    <n v="109905.0000000002"/>
    <n v="520767.12328767125"/>
    <m/>
    <m/>
    <m/>
    <x v="0"/>
    <x v="0"/>
    <n v="-500"/>
  </r>
  <r>
    <x v="0"/>
    <x v="747"/>
    <d v="2018-02-02T00:00:00"/>
    <s v="TEHOPE"/>
    <s v="B"/>
    <x v="11"/>
    <n v="20"/>
    <n v="7040"/>
    <x v="9"/>
    <s v="LAWRENCE LU"/>
    <m/>
    <n v="6820.19"/>
    <n v="0"/>
    <n v="-109905.0000000002"/>
    <s v="LMCADP"/>
    <x v="1"/>
    <n v="25"/>
    <n v="500"/>
    <n v="3520000"/>
    <d v="2018-03-09T00:00:00"/>
    <x v="9"/>
    <n v="0"/>
    <n v="5"/>
    <n v="0.1"/>
    <n v="352000"/>
    <n v="-109905.0000000002"/>
    <n v="0"/>
    <n v="520767.12328767125"/>
    <m/>
    <m/>
    <m/>
    <x v="0"/>
    <x v="0"/>
    <n v="500"/>
  </r>
  <r>
    <x v="0"/>
    <x v="748"/>
    <d v="2018-02-06T00:00:00"/>
    <s v="TEHOPE"/>
    <s v="S"/>
    <x v="13"/>
    <n v="20"/>
    <n v="7067.5"/>
    <x v="11"/>
    <s v="LAWRENCE LU"/>
    <m/>
    <n v="6824.5"/>
    <n v="736.2"/>
    <n v="121500"/>
    <s v="LMCADP"/>
    <x v="1"/>
    <n v="25"/>
    <n v="-500"/>
    <n v="3533750"/>
    <d v="2018-03-09T00:00:00"/>
    <x v="11"/>
    <n v="0"/>
    <n v="5"/>
    <n v="0.1"/>
    <n v="353375"/>
    <n v="121500"/>
    <n v="121500"/>
    <n v="580890.41095890407"/>
    <m/>
    <m/>
    <m/>
    <x v="0"/>
    <x v="0"/>
    <n v="-500"/>
  </r>
  <r>
    <x v="0"/>
    <x v="749"/>
    <d v="2018-02-06T00:00:00"/>
    <s v="TEHOPE"/>
    <s v="B"/>
    <x v="13"/>
    <n v="20"/>
    <n v="7067.5"/>
    <x v="11"/>
    <s v="LAWRENCE LU"/>
    <m/>
    <n v="6824.5"/>
    <n v="0"/>
    <n v="-121500"/>
    <s v="LMCADP"/>
    <x v="1"/>
    <n v="25"/>
    <n v="500"/>
    <n v="3533750"/>
    <d v="2018-03-09T00:00:00"/>
    <x v="11"/>
    <n v="0"/>
    <n v="5"/>
    <n v="0.1"/>
    <n v="353375"/>
    <n v="-121500"/>
    <n v="0"/>
    <n v="580890.41095890407"/>
    <m/>
    <m/>
    <m/>
    <x v="0"/>
    <x v="0"/>
    <n v="500"/>
  </r>
  <r>
    <x v="0"/>
    <x v="750"/>
    <d v="2018-02-07T00:00:00"/>
    <s v="TEHOPE"/>
    <s v="B"/>
    <x v="13"/>
    <n v="35"/>
    <n v="7040.67"/>
    <x v="11"/>
    <s v="LAWRENCE LU"/>
    <m/>
    <n v="6824.5"/>
    <n v="1283.46"/>
    <n v="-189148.75000000006"/>
    <s v="LMCADP"/>
    <x v="1"/>
    <n v="25"/>
    <n v="875"/>
    <n v="6160586.25"/>
    <d v="2018-03-09T00:00:00"/>
    <x v="11"/>
    <n v="0"/>
    <n v="5"/>
    <n v="0.1"/>
    <n v="616058.625"/>
    <n v="-189148.75000000006"/>
    <n v="0"/>
    <n v="1012699.1095890411"/>
    <m/>
    <m/>
    <m/>
    <x v="0"/>
    <x v="0"/>
    <n v="875"/>
  </r>
  <r>
    <x v="0"/>
    <x v="751"/>
    <d v="2018-02-07T00:00:00"/>
    <s v="TEHOPE"/>
    <s v="S"/>
    <x v="13"/>
    <n v="35"/>
    <n v="7040.67"/>
    <x v="11"/>
    <s v="LAWRENCE LU"/>
    <m/>
    <n v="6824.5"/>
    <n v="0"/>
    <n v="189148.75000000006"/>
    <s v="LMCADP"/>
    <x v="1"/>
    <n v="25"/>
    <n v="-875"/>
    <n v="6160586.25"/>
    <d v="2018-03-09T00:00:00"/>
    <x v="11"/>
    <n v="0"/>
    <n v="5"/>
    <n v="0.1"/>
    <n v="616058.625"/>
    <n v="189148.75000000006"/>
    <n v="189148.75000000006"/>
    <n v="1012699.1095890411"/>
    <m/>
    <m/>
    <m/>
    <x v="0"/>
    <x v="0"/>
    <n v="-875"/>
  </r>
  <r>
    <x v="0"/>
    <x v="752"/>
    <d v="2018-02-07T00:00:00"/>
    <s v="TEHOPE"/>
    <s v="S"/>
    <x v="13"/>
    <n v="20"/>
    <n v="7141"/>
    <x v="11"/>
    <s v="LAWRENCE LU"/>
    <m/>
    <n v="6824.5"/>
    <n v="743.85"/>
    <n v="158250"/>
    <s v="LMCADP"/>
    <x v="1"/>
    <n v="25"/>
    <n v="-500"/>
    <n v="3570500"/>
    <d v="2018-03-09T00:00:00"/>
    <x v="11"/>
    <n v="0"/>
    <n v="5"/>
    <n v="0.1"/>
    <n v="357050"/>
    <n v="158250"/>
    <n v="158250"/>
    <n v="586931.50684931502"/>
    <m/>
    <m/>
    <m/>
    <x v="0"/>
    <x v="0"/>
    <n v="-500"/>
  </r>
  <r>
    <x v="0"/>
    <x v="753"/>
    <d v="2018-02-07T00:00:00"/>
    <s v="TEHOPE"/>
    <s v="B"/>
    <x v="13"/>
    <n v="20"/>
    <n v="7141"/>
    <x v="11"/>
    <s v="LAWRENCE LU"/>
    <m/>
    <n v="6824.5"/>
    <n v="0"/>
    <n v="-158250"/>
    <s v="LMCADP"/>
    <x v="1"/>
    <n v="25"/>
    <n v="500"/>
    <n v="3570500"/>
    <d v="2018-03-09T00:00:00"/>
    <x v="11"/>
    <n v="0"/>
    <n v="5"/>
    <n v="0.1"/>
    <n v="357050"/>
    <n v="-158250"/>
    <n v="0"/>
    <n v="586931.50684931502"/>
    <m/>
    <m/>
    <m/>
    <x v="0"/>
    <x v="0"/>
    <n v="500"/>
  </r>
  <r>
    <x v="0"/>
    <x v="754"/>
    <d v="2018-02-08T00:00:00"/>
    <s v="TEHOPE"/>
    <s v="B"/>
    <x v="13"/>
    <n v="16"/>
    <n v="6827.5"/>
    <x v="11"/>
    <s v="LAWRENCE LU"/>
    <m/>
    <n v="6824.5"/>
    <n v="568.96"/>
    <n v="-1200"/>
    <s v="LMCADP"/>
    <x v="1"/>
    <n v="25"/>
    <n v="400"/>
    <n v="2731000"/>
    <d v="2018-03-09T00:00:00"/>
    <x v="11"/>
    <n v="0"/>
    <n v="5"/>
    <n v="0.1"/>
    <n v="273100"/>
    <n v="-1200"/>
    <n v="0"/>
    <n v="448931.50684931502"/>
    <m/>
    <m/>
    <m/>
    <x v="0"/>
    <x v="0"/>
    <n v="400"/>
  </r>
  <r>
    <x v="0"/>
    <x v="755"/>
    <d v="2018-02-08T00:00:00"/>
    <s v="TEHOPE"/>
    <s v="S"/>
    <x v="13"/>
    <n v="16"/>
    <n v="6827.5"/>
    <x v="11"/>
    <s v="LAWRENCE LU"/>
    <m/>
    <n v="6824.5"/>
    <n v="0"/>
    <n v="1200"/>
    <s v="LMCADP"/>
    <x v="1"/>
    <n v="25"/>
    <n v="-400"/>
    <n v="2731000"/>
    <d v="2018-03-09T00:00:00"/>
    <x v="11"/>
    <n v="0"/>
    <n v="5"/>
    <n v="0.1"/>
    <n v="273100"/>
    <n v="1200"/>
    <n v="1200"/>
    <n v="448931.50684931502"/>
    <m/>
    <m/>
    <m/>
    <x v="0"/>
    <x v="0"/>
    <n v="-400"/>
  </r>
  <r>
    <x v="0"/>
    <x v="756"/>
    <d v="2018-02-09T00:00:00"/>
    <s v="TEHOPE"/>
    <s v="S"/>
    <x v="15"/>
    <n v="40"/>
    <n v="6813.2"/>
    <x v="12"/>
    <s v="LAWRENCE LU"/>
    <m/>
    <n v="6824.83"/>
    <n v="1419.42"/>
    <n v="-11630.000000000109"/>
    <s v="LMCADP"/>
    <x v="1"/>
    <n v="25"/>
    <n v="-1000"/>
    <n v="6813200"/>
    <d v="2018-03-09T00:00:00"/>
    <x v="12"/>
    <n v="0"/>
    <n v="5"/>
    <n v="0.1"/>
    <n v="681320"/>
    <n v="-11630.000000000109"/>
    <n v="0"/>
    <n v="1138644.3835616438"/>
    <m/>
    <m/>
    <m/>
    <x v="0"/>
    <x v="0"/>
    <n v="-1000"/>
  </r>
  <r>
    <x v="0"/>
    <x v="757"/>
    <d v="2018-02-09T00:00:00"/>
    <s v="TEHOPE"/>
    <s v="B"/>
    <x v="15"/>
    <n v="40"/>
    <n v="6813.2"/>
    <x v="12"/>
    <s v="LAWRENCE LU"/>
    <m/>
    <n v="6824.83"/>
    <n v="0"/>
    <n v="11630.000000000109"/>
    <s v="LMCADP"/>
    <x v="1"/>
    <n v="25"/>
    <n v="1000"/>
    <n v="6813200"/>
    <d v="2018-03-09T00:00:00"/>
    <x v="12"/>
    <n v="0"/>
    <n v="5"/>
    <n v="0.1"/>
    <n v="681320"/>
    <n v="11630.000000000109"/>
    <n v="11630.000000000109"/>
    <n v="1138644.3835616438"/>
    <m/>
    <m/>
    <m/>
    <x v="0"/>
    <x v="0"/>
    <n v="1000"/>
  </r>
  <r>
    <x v="0"/>
    <x v="758"/>
    <d v="2018-02-13T00:00:00"/>
    <s v="TEHOPE"/>
    <s v="S"/>
    <x v="16"/>
    <n v="20"/>
    <n v="6901"/>
    <x v="13"/>
    <s v="LAWRENCE LU"/>
    <m/>
    <n v="6826.5"/>
    <n v="718.85"/>
    <n v="37250"/>
    <s v="LMCADP"/>
    <x v="1"/>
    <n v="25"/>
    <n v="-500"/>
    <n v="3450500"/>
    <d v="2018-03-09T00:00:00"/>
    <x v="13"/>
    <n v="0"/>
    <n v="5"/>
    <n v="0.1"/>
    <n v="345050"/>
    <n v="37250"/>
    <n v="37250"/>
    <n v="623926.0273972603"/>
    <m/>
    <m/>
    <m/>
    <x v="0"/>
    <x v="0"/>
    <n v="-500"/>
  </r>
  <r>
    <x v="0"/>
    <x v="759"/>
    <d v="2018-02-13T00:00:00"/>
    <s v="TEHOPE"/>
    <s v="B"/>
    <x v="16"/>
    <n v="20"/>
    <n v="6901"/>
    <x v="13"/>
    <s v="LAWRENCE LU"/>
    <m/>
    <n v="6826.5"/>
    <n v="0"/>
    <n v="-37250"/>
    <s v="LMCADP"/>
    <x v="1"/>
    <n v="25"/>
    <n v="500"/>
    <n v="3450500"/>
    <d v="2018-03-09T00:00:00"/>
    <x v="13"/>
    <n v="0"/>
    <n v="5"/>
    <n v="0.1"/>
    <n v="345050"/>
    <n v="-37250"/>
    <n v="0"/>
    <n v="623926.0273972603"/>
    <m/>
    <m/>
    <m/>
    <x v="0"/>
    <x v="0"/>
    <n v="500"/>
  </r>
  <r>
    <x v="0"/>
    <x v="760"/>
    <d v="2018-02-13T00:00:00"/>
    <s v="TEHOPE"/>
    <s v="B"/>
    <x v="16"/>
    <n v="21"/>
    <n v="7021"/>
    <x v="13"/>
    <s v="LAWRENCE LU"/>
    <m/>
    <n v="6826.5"/>
    <n v="767.92"/>
    <n v="-102112.5"/>
    <s v="LMCADP"/>
    <x v="1"/>
    <n v="25"/>
    <n v="525"/>
    <n v="3686025"/>
    <d v="2018-03-09T00:00:00"/>
    <x v="13"/>
    <n v="0"/>
    <n v="5"/>
    <n v="0.1"/>
    <n v="368602.5"/>
    <n v="-102112.5"/>
    <n v="0"/>
    <n v="666514.10958904109"/>
    <m/>
    <m/>
    <m/>
    <x v="0"/>
    <x v="0"/>
    <n v="525"/>
  </r>
  <r>
    <x v="0"/>
    <x v="761"/>
    <d v="2018-02-13T00:00:00"/>
    <s v="TEHOPE"/>
    <s v="S"/>
    <x v="16"/>
    <n v="21"/>
    <n v="7021"/>
    <x v="13"/>
    <s v="LAWRENCE LU"/>
    <m/>
    <n v="6826.5"/>
    <n v="0"/>
    <n v="102112.5"/>
    <s v="LMCADP"/>
    <x v="1"/>
    <n v="25"/>
    <n v="-525"/>
    <n v="3686025"/>
    <d v="2018-03-09T00:00:00"/>
    <x v="13"/>
    <n v="0"/>
    <n v="5"/>
    <n v="0.1"/>
    <n v="368602.5"/>
    <n v="102112.5"/>
    <n v="102112.5"/>
    <n v="666514.10958904109"/>
    <m/>
    <m/>
    <m/>
    <x v="0"/>
    <x v="0"/>
    <n v="-525"/>
  </r>
  <r>
    <x v="0"/>
    <x v="762"/>
    <d v="2018-03-07T00:00:00"/>
    <s v="TEHOPE"/>
    <s v="B"/>
    <x v="18"/>
    <n v="40"/>
    <n v="3101.25"/>
    <x v="14"/>
    <s v="LAWRENCE LU"/>
    <m/>
    <n v="3229"/>
    <n v="0"/>
    <n v="127750"/>
    <s v="LMZSDP"/>
    <x v="2"/>
    <n v="25"/>
    <n v="1000"/>
    <n v="3101250"/>
    <d v="2018-03-09T00:00:00"/>
    <x v="14"/>
    <n v="0"/>
    <n v="5"/>
    <n v="0.1"/>
    <n v="310125"/>
    <n v="127750"/>
    <n v="127750"/>
    <n v="577767.12328767125"/>
    <m/>
    <m/>
    <m/>
    <x v="0"/>
    <x v="0"/>
    <n v="1000"/>
  </r>
  <r>
    <x v="0"/>
    <x v="763"/>
    <d v="2018-02-22T00:00:00"/>
    <s v="TEHOPE"/>
    <s v="S"/>
    <x v="212"/>
    <n v="20"/>
    <n v="7021"/>
    <x v="65"/>
    <s v="LAWRENCE LU"/>
    <m/>
    <n v="6824.83"/>
    <n v="731.35"/>
    <n v="98085.000000000029"/>
    <s v="LMCADP"/>
    <x v="1"/>
    <n v="25"/>
    <n v="-500"/>
    <n v="3510500"/>
    <d v="2018-03-09T00:00:00"/>
    <x v="65"/>
    <n v="0"/>
    <n v="5"/>
    <n v="0.1"/>
    <n v="351050"/>
    <n v="98085.000000000029"/>
    <n v="98085.000000000029"/>
    <n v="711717.80821917811"/>
    <m/>
    <m/>
    <m/>
    <x v="0"/>
    <x v="0"/>
    <n v="-500"/>
  </r>
  <r>
    <x v="0"/>
    <x v="764"/>
    <d v="2018-02-22T00:00:00"/>
    <s v="TEHOPE"/>
    <s v="B"/>
    <x v="212"/>
    <n v="20"/>
    <n v="7021"/>
    <x v="65"/>
    <s v="LAWRENCE LU"/>
    <m/>
    <n v="6824.83"/>
    <n v="0"/>
    <n v="-98085.000000000029"/>
    <s v="LMCADP"/>
    <x v="1"/>
    <n v="25"/>
    <n v="500"/>
    <n v="3510500"/>
    <d v="2018-03-09T00:00:00"/>
    <x v="65"/>
    <n v="0"/>
    <n v="5"/>
    <n v="0.1"/>
    <n v="351050"/>
    <n v="-98085.000000000029"/>
    <n v="0"/>
    <n v="711717.80821917811"/>
    <m/>
    <m/>
    <m/>
    <x v="0"/>
    <x v="0"/>
    <n v="500"/>
  </r>
  <r>
    <x v="0"/>
    <x v="765"/>
    <d v="2018-02-26T00:00:00"/>
    <s v="TEHOPE"/>
    <s v="S"/>
    <x v="58"/>
    <n v="28"/>
    <n v="7136.5"/>
    <x v="38"/>
    <s v="LAWRENCE LU"/>
    <m/>
    <n v="6826.58"/>
    <n v="0"/>
    <n v="216944.00000000006"/>
    <s v="LMCADP"/>
    <x v="1"/>
    <n v="25"/>
    <n v="-700"/>
    <n v="4995550"/>
    <d v="2018-03-09T00:00:00"/>
    <x v="38"/>
    <n v="0"/>
    <n v="5"/>
    <n v="0.1"/>
    <n v="499555"/>
    <n v="216944.00000000006"/>
    <n v="216944.00000000006"/>
    <n v="1053855.7534246575"/>
    <m/>
    <m/>
    <m/>
    <x v="0"/>
    <x v="0"/>
    <n v="-700"/>
  </r>
  <r>
    <x v="0"/>
    <x v="766"/>
    <d v="2018-02-26T00:00:00"/>
    <s v="TEHOPE"/>
    <s v="B"/>
    <x v="58"/>
    <n v="28"/>
    <n v="7136.5"/>
    <x v="38"/>
    <s v="LAWRENCE LU"/>
    <m/>
    <n v="6826.58"/>
    <n v="0"/>
    <n v="-216944.00000000006"/>
    <s v="LMCADP"/>
    <x v="1"/>
    <n v="25"/>
    <n v="700"/>
    <n v="4995550"/>
    <d v="2018-03-09T00:00:00"/>
    <x v="38"/>
    <n v="0"/>
    <n v="5"/>
    <n v="0.1"/>
    <n v="499555"/>
    <n v="-216944.00000000006"/>
    <n v="0"/>
    <n v="1053855.7534246575"/>
    <m/>
    <m/>
    <m/>
    <x v="0"/>
    <x v="0"/>
    <n v="700"/>
  </r>
  <r>
    <x v="0"/>
    <x v="767"/>
    <d v="2018-02-27T00:00:00"/>
    <s v="TEHOPE"/>
    <s v="S"/>
    <x v="60"/>
    <n v="36"/>
    <n v="7123.99"/>
    <x v="20"/>
    <s v="LAWRENCE LU"/>
    <m/>
    <n v="6828.92"/>
    <n v="1335.75"/>
    <n v="265562.99999999977"/>
    <s v="LMCADP"/>
    <x v="1"/>
    <n v="25"/>
    <n v="-900"/>
    <n v="6411591"/>
    <d v="2018-03-09T00:00:00"/>
    <x v="20"/>
    <n v="0"/>
    <n v="5"/>
    <n v="0.1"/>
    <n v="641159.10000000009"/>
    <n v="265562.99999999977"/>
    <n v="265562.99999999977"/>
    <n v="1422846.2219178083"/>
    <m/>
    <m/>
    <m/>
    <x v="0"/>
    <x v="0"/>
    <n v="-900"/>
  </r>
  <r>
    <x v="0"/>
    <x v="768"/>
    <d v="2018-02-27T00:00:00"/>
    <s v="TEHOPE"/>
    <s v="B"/>
    <x v="60"/>
    <n v="36"/>
    <n v="7123.99"/>
    <x v="20"/>
    <s v="LAWRENCE LU"/>
    <m/>
    <n v="6828.92"/>
    <n v="0"/>
    <n v="-265562.99999999977"/>
    <s v="LMCADP"/>
    <x v="1"/>
    <n v="25"/>
    <n v="900"/>
    <n v="6411591"/>
    <d v="2018-03-09T00:00:00"/>
    <x v="20"/>
    <n v="0"/>
    <n v="5"/>
    <n v="0.1"/>
    <n v="641159.10000000009"/>
    <n v="-265562.99999999977"/>
    <n v="0"/>
    <n v="1422846.2219178083"/>
    <m/>
    <m/>
    <m/>
    <x v="0"/>
    <x v="0"/>
    <n v="900"/>
  </r>
  <r>
    <x v="0"/>
    <x v="769"/>
    <d v="2018-03-01T00:00:00"/>
    <s v="TEHOPE"/>
    <s v="S"/>
    <x v="19"/>
    <n v="8"/>
    <n v="6959.8125"/>
    <x v="15"/>
    <s v="LAWRENCE LU"/>
    <m/>
    <n v="6830.67"/>
    <n v="289.99"/>
    <n v="25828.499999999985"/>
    <s v="LMCADP"/>
    <x v="1"/>
    <n v="25"/>
    <n v="-200"/>
    <n v="1391962.5"/>
    <d v="2018-03-09T00:00:00"/>
    <x v="15"/>
    <n v="0"/>
    <n v="5"/>
    <n v="0.1"/>
    <n v="139196.25"/>
    <n v="25828.499999999985"/>
    <n v="25828.499999999985"/>
    <n v="320342.05479452055"/>
    <m/>
    <m/>
    <m/>
    <x v="0"/>
    <x v="0"/>
    <n v="-200"/>
  </r>
  <r>
    <x v="0"/>
    <x v="770"/>
    <d v="2018-03-01T00:00:00"/>
    <s v="TEHOPE"/>
    <s v="B"/>
    <x v="19"/>
    <n v="8"/>
    <n v="6959.8125"/>
    <x v="15"/>
    <s v="LAWRENCE LU"/>
    <m/>
    <n v="6830.67"/>
    <n v="0"/>
    <n v="-25828.499999999985"/>
    <s v="LMCADP"/>
    <x v="1"/>
    <n v="25"/>
    <n v="200"/>
    <n v="1391962.5"/>
    <d v="2018-03-09T00:00:00"/>
    <x v="15"/>
    <n v="0"/>
    <n v="5"/>
    <n v="0.1"/>
    <n v="139196.25"/>
    <n v="-25828.499999999985"/>
    <n v="0"/>
    <n v="320342.05479452055"/>
    <m/>
    <m/>
    <m/>
    <x v="0"/>
    <x v="0"/>
    <n v="200"/>
  </r>
  <r>
    <x v="0"/>
    <x v="771"/>
    <d v="2018-03-02T00:00:00"/>
    <s v="TEHOPE"/>
    <s v="S"/>
    <x v="19"/>
    <n v="20"/>
    <n v="6932"/>
    <x v="15"/>
    <s v="LAWRENCE LU"/>
    <m/>
    <n v="6830.67"/>
    <n v="722.08"/>
    <n v="50664.999999999964"/>
    <s v="LMCADP"/>
    <x v="1"/>
    <n v="25"/>
    <n v="-500"/>
    <n v="3466000"/>
    <d v="2018-03-09T00:00:00"/>
    <x v="15"/>
    <n v="0"/>
    <n v="5"/>
    <n v="0.1"/>
    <n v="346600"/>
    <n v="50664.999999999964"/>
    <n v="50664.999999999964"/>
    <n v="797654.79452054796"/>
    <m/>
    <m/>
    <m/>
    <x v="0"/>
    <x v="0"/>
    <n v="-500"/>
  </r>
  <r>
    <x v="0"/>
    <x v="772"/>
    <d v="2018-03-02T00:00:00"/>
    <s v="TEHOPE"/>
    <s v="B"/>
    <x v="19"/>
    <n v="20"/>
    <n v="6932"/>
    <x v="15"/>
    <s v="LAWRENCE LU"/>
    <m/>
    <n v="6830.67"/>
    <n v="0"/>
    <n v="-50664.999999999964"/>
    <s v="LMCADP"/>
    <x v="1"/>
    <n v="25"/>
    <n v="500"/>
    <n v="3466000"/>
    <d v="2018-03-09T00:00:00"/>
    <x v="15"/>
    <n v="0"/>
    <n v="5"/>
    <n v="0.1"/>
    <n v="346600"/>
    <n v="-50664.999999999964"/>
    <n v="0"/>
    <n v="797654.79452054796"/>
    <m/>
    <m/>
    <m/>
    <x v="0"/>
    <x v="0"/>
    <n v="500"/>
  </r>
  <r>
    <x v="0"/>
    <x v="773"/>
    <d v="2018-03-05T00:00:00"/>
    <s v="TEHOPE"/>
    <s v="S"/>
    <x v="63"/>
    <n v="69"/>
    <n v="6926.35"/>
    <x v="39"/>
    <s v="LAWRENCE LU"/>
    <m/>
    <n v="6833"/>
    <n v="2489.16"/>
    <n v="161028.75000000064"/>
    <s v="LMCADP"/>
    <x v="1"/>
    <n v="25"/>
    <n v="-1725"/>
    <n v="11947953.75"/>
    <d v="2018-03-09T00:00:00"/>
    <x v="39"/>
    <n v="0"/>
    <n v="5"/>
    <n v="0.1"/>
    <n v="1194795.375"/>
    <n v="161028.75000000064"/>
    <n v="161028.75000000064"/>
    <n v="2880602.5479452056"/>
    <m/>
    <m/>
    <m/>
    <x v="0"/>
    <x v="0"/>
    <n v="-1725"/>
  </r>
  <r>
    <x v="0"/>
    <x v="774"/>
    <d v="2018-03-05T00:00:00"/>
    <s v="TEHOPE"/>
    <s v="B"/>
    <x v="63"/>
    <n v="69"/>
    <n v="6926.35"/>
    <x v="39"/>
    <s v="LAWRENCE LU"/>
    <m/>
    <n v="6833"/>
    <n v="0"/>
    <n v="-161028.75000000064"/>
    <s v="LMCADP"/>
    <x v="1"/>
    <n v="25"/>
    <n v="1725"/>
    <n v="11947953.75"/>
    <d v="2018-03-09T00:00:00"/>
    <x v="39"/>
    <n v="0"/>
    <n v="5"/>
    <n v="0.1"/>
    <n v="1194795.375"/>
    <n v="-161028.75000000064"/>
    <n v="0"/>
    <n v="2880602.5479452056"/>
    <m/>
    <m/>
    <m/>
    <x v="0"/>
    <x v="0"/>
    <n v="1725"/>
  </r>
  <r>
    <x v="0"/>
    <x v="775"/>
    <d v="2018-03-06T00:00:00"/>
    <s v="TEHOPE"/>
    <s v="S"/>
    <x v="64"/>
    <n v="20"/>
    <n v="7004"/>
    <x v="40"/>
    <s v="LAWRENCE LU"/>
    <m/>
    <n v="6833"/>
    <n v="729.58"/>
    <n v="85500"/>
    <s v="LMCADP"/>
    <x v="1"/>
    <n v="25"/>
    <n v="-500"/>
    <n v="3502000"/>
    <d v="2018-03-09T00:00:00"/>
    <x v="40"/>
    <n v="0"/>
    <n v="5"/>
    <n v="0.1"/>
    <n v="350200"/>
    <n v="85500"/>
    <n v="85500"/>
    <n v="853912.32876712328"/>
    <m/>
    <m/>
    <m/>
    <x v="0"/>
    <x v="0"/>
    <n v="-500"/>
  </r>
  <r>
    <x v="0"/>
    <x v="776"/>
    <d v="2018-03-06T00:00:00"/>
    <s v="TEHOPE"/>
    <s v="B"/>
    <x v="64"/>
    <n v="20"/>
    <n v="7004"/>
    <x v="40"/>
    <s v="LAWRENCE LU"/>
    <m/>
    <n v="6833"/>
    <n v="0"/>
    <n v="-85500"/>
    <s v="LMCADP"/>
    <x v="1"/>
    <n v="25"/>
    <n v="500"/>
    <n v="3502000"/>
    <d v="2018-03-09T00:00:00"/>
    <x v="40"/>
    <n v="0"/>
    <n v="5"/>
    <n v="0.1"/>
    <n v="350200"/>
    <n v="-85500"/>
    <n v="0"/>
    <n v="853912.32876712328"/>
    <m/>
    <m/>
    <m/>
    <x v="0"/>
    <x v="0"/>
    <n v="500"/>
  </r>
  <r>
    <x v="0"/>
    <x v="777"/>
    <d v="2018-01-03T00:00:00"/>
    <s v="TEWOO"/>
    <s v="S"/>
    <x v="4"/>
    <n v="50"/>
    <n v="12587.1"/>
    <x v="3"/>
    <s v="LAWRENCE LU"/>
    <m/>
    <n v="13228.44"/>
    <n v="786.69375000000002"/>
    <n v="-192402.00000000006"/>
    <s v="LMNIDP"/>
    <x v="0"/>
    <n v="6"/>
    <n v="-300"/>
    <n v="3776130"/>
    <d v="2018-03-09T00:00:00"/>
    <x v="3"/>
    <n v="0"/>
    <n v="5"/>
    <n v="0.1"/>
    <n v="377613"/>
    <n v="-192402.00000000006"/>
    <n v="0"/>
    <n v="258639.0410958904"/>
    <m/>
    <m/>
    <m/>
    <x v="0"/>
    <x v="0"/>
    <n v="-300"/>
  </r>
  <r>
    <x v="0"/>
    <x v="778"/>
    <d v="2018-01-03T00:00:00"/>
    <s v="TEWOO"/>
    <s v="B"/>
    <x v="4"/>
    <n v="50"/>
    <n v="12587.1"/>
    <x v="3"/>
    <s v="LAWRENCE LU"/>
    <m/>
    <n v="13228.44"/>
    <n v="0"/>
    <n v="192402.00000000006"/>
    <s v="LMNIDP"/>
    <x v="0"/>
    <n v="6"/>
    <n v="300"/>
    <n v="3776130"/>
    <d v="2018-03-09T00:00:00"/>
    <x v="3"/>
    <n v="0"/>
    <n v="5"/>
    <n v="0.1"/>
    <n v="377613"/>
    <n v="192402.00000000006"/>
    <n v="192402.00000000006"/>
    <n v="258639.0410958904"/>
    <m/>
    <m/>
    <m/>
    <x v="0"/>
    <x v="0"/>
    <n v="300"/>
  </r>
  <r>
    <x v="2"/>
    <x v="779"/>
    <d v="2017-12-07T00:00:00"/>
    <s v="TEWOO"/>
    <s v="B"/>
    <x v="106"/>
    <n v="166.66666666666666"/>
    <n v="72.400000000000006"/>
    <x v="52"/>
    <m/>
    <n v="1510"/>
    <n v="-72400"/>
    <n v="1625"/>
    <n v="-70890"/>
    <s v="LNN8P"/>
    <x v="0"/>
    <n v="6"/>
    <n v="1000"/>
    <n v="72400"/>
    <d v="2018-03-09T00:00:00"/>
    <x v="52"/>
    <n v="0"/>
    <n v="5"/>
    <n v="0.1"/>
    <n v="7240"/>
    <n v="-70890"/>
    <n v="0"/>
    <n v="23207.671232876713"/>
    <m/>
    <m/>
    <m/>
    <x v="0"/>
    <x v="0"/>
    <n v="0"/>
  </r>
  <r>
    <x v="2"/>
    <x v="780"/>
    <d v="2017-12-07T00:00:00"/>
    <s v="TEWOO"/>
    <s v="B"/>
    <x v="107"/>
    <n v="166.66666666666666"/>
    <n v="82.13"/>
    <x v="52"/>
    <m/>
    <n v="1889.9999999999998"/>
    <n v="-82130"/>
    <n v="1645.8333333333333"/>
    <n v="-80240"/>
    <s v="LNN8P"/>
    <x v="0"/>
    <n v="6"/>
    <n v="1000"/>
    <n v="82130"/>
    <d v="2018-03-09T00:00:00"/>
    <x v="52"/>
    <n v="0"/>
    <n v="5"/>
    <n v="0.1"/>
    <n v="8213"/>
    <n v="-80240"/>
    <n v="0"/>
    <n v="26326.60273972603"/>
    <m/>
    <m/>
    <m/>
    <x v="0"/>
    <x v="0"/>
    <n v="0"/>
  </r>
  <r>
    <x v="2"/>
    <x v="781"/>
    <d v="2017-12-07T00:00:00"/>
    <s v="TEWOO"/>
    <s v="B"/>
    <x v="108"/>
    <n v="166.66666666666666"/>
    <n v="92.82"/>
    <x v="52"/>
    <m/>
    <n v="2360"/>
    <n v="-92819.999999999985"/>
    <n v="1666.6666666666667"/>
    <n v="-90459.999999999985"/>
    <s v="LNN8P"/>
    <x v="0"/>
    <n v="6"/>
    <n v="1000"/>
    <n v="92820"/>
    <d v="2018-03-09T00:00:00"/>
    <x v="52"/>
    <n v="0"/>
    <n v="5"/>
    <n v="0.1"/>
    <n v="9282"/>
    <n v="-90459.999999999985"/>
    <n v="0"/>
    <n v="29753.260273972603"/>
    <m/>
    <m/>
    <m/>
    <x v="0"/>
    <x v="0"/>
    <n v="0"/>
  </r>
  <r>
    <x v="2"/>
    <x v="782"/>
    <d v="2018-01-05T00:00:00"/>
    <s v="TEWOO"/>
    <s v="B"/>
    <x v="96"/>
    <n v="166.66666666666666"/>
    <n v="37"/>
    <x v="50"/>
    <m/>
    <n v="11650"/>
    <n v="-37000"/>
    <n v="1750"/>
    <n v="-25350"/>
    <s v="LNQ8P"/>
    <x v="0"/>
    <n v="6"/>
    <n v="1000"/>
    <n v="37000"/>
    <d v="2018-03-09T00:00:00"/>
    <x v="50"/>
    <n v="0"/>
    <n v="5"/>
    <n v="0.1"/>
    <n v="3700"/>
    <n v="-25350"/>
    <n v="0"/>
    <n v="14698.630136986301"/>
    <m/>
    <m/>
    <m/>
    <x v="0"/>
    <x v="0"/>
    <n v="0"/>
  </r>
  <r>
    <x v="2"/>
    <x v="783"/>
    <d v="2018-01-05T00:00:00"/>
    <s v="TEWOO"/>
    <s v="B"/>
    <x v="109"/>
    <n v="333.33333333333331"/>
    <n v="42"/>
    <x v="50"/>
    <m/>
    <n v="27420"/>
    <n v="-84000"/>
    <n v="3541.6666666666665"/>
    <n v="-56580"/>
    <s v="LNQ8P"/>
    <x v="0"/>
    <n v="6"/>
    <n v="2000"/>
    <n v="84000"/>
    <d v="2018-03-09T00:00:00"/>
    <x v="50"/>
    <n v="0"/>
    <n v="5"/>
    <n v="0.1"/>
    <n v="8400"/>
    <n v="-56580"/>
    <n v="0"/>
    <n v="33369.863013698625"/>
    <m/>
    <m/>
    <m/>
    <x v="0"/>
    <x v="0"/>
    <n v="0"/>
  </r>
  <r>
    <x v="2"/>
    <x v="784"/>
    <d v="2018-02-12T00:00:00"/>
    <s v="TEWOO"/>
    <s v="B"/>
    <x v="98"/>
    <n v="416.66666666666669"/>
    <n v="30"/>
    <x v="51"/>
    <m/>
    <n v="66000"/>
    <n v="-75000"/>
    <n v="4427.08"/>
    <n v="-9000"/>
    <s v="LNU8P"/>
    <x v="0"/>
    <n v="6"/>
    <n v="2500"/>
    <n v="75000"/>
    <d v="2018-03-09T00:00:00"/>
    <x v="51"/>
    <n v="0"/>
    <n v="5"/>
    <n v="0.1"/>
    <n v="7500"/>
    <n v="-9000"/>
    <n v="0"/>
    <n v="36986.301369863009"/>
    <m/>
    <m/>
    <m/>
    <x v="0"/>
    <x v="0"/>
    <n v="0"/>
  </r>
  <r>
    <x v="2"/>
    <x v="785"/>
    <d v="2017-11-06T00:00:00"/>
    <s v="TEWOO HOPERAY"/>
    <s v="B"/>
    <x v="93"/>
    <n v="166.66666666666666"/>
    <n v="8.6"/>
    <x v="47"/>
    <m/>
    <n v="0"/>
    <n v="-8600"/>
    <n v="1708.3333333333333"/>
    <n v="-8600"/>
    <s v="LNJ8P"/>
    <x v="0"/>
    <n v="6"/>
    <n v="1000"/>
    <n v="8600"/>
    <d v="2018-03-09T00:00:00"/>
    <x v="47"/>
    <n v="0"/>
    <n v="5"/>
    <n v="0.1"/>
    <n v="860"/>
    <n v="-8600"/>
    <n v="0"/>
    <n v="612.60273972602738"/>
    <m/>
    <m/>
    <m/>
    <x v="0"/>
    <x v="0"/>
    <n v="0"/>
  </r>
  <r>
    <x v="2"/>
    <x v="786"/>
    <d v="2017-11-06T00:00:00"/>
    <s v="TEWOO HOPERAY"/>
    <s v="B"/>
    <x v="94"/>
    <n v="166.66666666666666"/>
    <n v="14.53"/>
    <x v="9"/>
    <m/>
    <n v="39.999999999999993"/>
    <n v="-14530"/>
    <n v="1708.3333333333333"/>
    <n v="-14490"/>
    <s v="LNK8P"/>
    <x v="0"/>
    <n v="6"/>
    <n v="1000"/>
    <n v="14530"/>
    <d v="2018-03-09T00:00:00"/>
    <x v="9"/>
    <n v="0"/>
    <n v="5"/>
    <n v="0.1"/>
    <n v="1453"/>
    <n v="-14490"/>
    <n v="0"/>
    <n v="2149.6438356164385"/>
    <m/>
    <m/>
    <m/>
    <x v="0"/>
    <x v="0"/>
    <n v="0"/>
  </r>
  <r>
    <x v="2"/>
    <x v="787"/>
    <d v="2017-11-06T00:00:00"/>
    <s v="TEWOO HOPERAY"/>
    <s v="B"/>
    <x v="95"/>
    <n v="166.66666666666666"/>
    <n v="23.83"/>
    <x v="40"/>
    <m/>
    <n v="989.99999999999989"/>
    <n v="-23829.999999999996"/>
    <n v="1708.3333333333333"/>
    <n v="-22839.999999999996"/>
    <s v="LNM8P"/>
    <x v="0"/>
    <n v="6"/>
    <n v="1000"/>
    <n v="23830"/>
    <d v="2018-03-09T00:00:00"/>
    <x v="40"/>
    <n v="0"/>
    <n v="5"/>
    <n v="0.1"/>
    <n v="2383"/>
    <n v="-22839.999999999996"/>
    <n v="0"/>
    <n v="5810.6027397260277"/>
    <m/>
    <m/>
    <m/>
    <x v="0"/>
    <x v="0"/>
    <n v="0"/>
  </r>
  <r>
    <x v="2"/>
    <x v="788"/>
    <d v="2018-01-26T00:00:00"/>
    <s v="HAIYOU"/>
    <s v="B"/>
    <x v="25"/>
    <n v="70"/>
    <n v="0.5"/>
    <x v="21"/>
    <m/>
    <n v="146300"/>
    <n v="-35000"/>
    <m/>
    <n v="111300"/>
    <s v="COK8P"/>
    <x v="5"/>
    <n v="1000"/>
    <n v="70000"/>
    <n v="35000"/>
    <d v="2018-03-09T00:00:00"/>
    <x v="21"/>
    <n v="0"/>
    <n v="5"/>
    <n v="0.1"/>
    <n v="3500"/>
    <n v="111300"/>
    <n v="111300"/>
    <n v="1630.1369863013699"/>
    <m/>
    <m/>
    <m/>
    <x v="0"/>
    <x v="0"/>
    <n v="0"/>
  </r>
  <r>
    <x v="0"/>
    <x v="789"/>
    <d v="2018-02-13T00:00:00"/>
    <s v="ORIENTL"/>
    <s v="B"/>
    <x v="17"/>
    <n v="199"/>
    <n v="3438.5"/>
    <x v="13"/>
    <s v="LAWRENCE LU"/>
    <m/>
    <n v="3228.93"/>
    <n v="3563.86"/>
    <n v="-1042610.7500000007"/>
    <s v="LMZSDP"/>
    <x v="2"/>
    <n v="25"/>
    <n v="4975"/>
    <n v="17106537.5"/>
    <d v="2018-03-09T00:00:00"/>
    <x v="13"/>
    <n v="0"/>
    <n v="5"/>
    <n v="0.1"/>
    <n v="1710653.75"/>
    <n v="-1042610.7500000007"/>
    <n v="0"/>
    <n v="3093236.9178082193"/>
    <m/>
    <m/>
    <m/>
    <x v="0"/>
    <x v="0"/>
    <n v="4975"/>
  </r>
  <r>
    <x v="0"/>
    <x v="790"/>
    <d v="2018-02-13T00:00:00"/>
    <s v="ORIENTL"/>
    <s v="S"/>
    <x v="17"/>
    <n v="199"/>
    <n v="3438.5"/>
    <x v="13"/>
    <s v="LAWRENCE LU"/>
    <m/>
    <n v="3228.93"/>
    <n v="0"/>
    <n v="1042610.7500000007"/>
    <s v="LMZSDP"/>
    <x v="2"/>
    <n v="25"/>
    <n v="-4975"/>
    <n v="17106537.5"/>
    <d v="2018-03-09T00:00:00"/>
    <x v="13"/>
    <n v="0"/>
    <n v="5"/>
    <n v="0.1"/>
    <n v="1710653.75"/>
    <n v="1042610.7500000007"/>
    <n v="1042610.7500000007"/>
    <n v="3093236.9178082193"/>
    <m/>
    <m/>
    <m/>
    <x v="0"/>
    <x v="0"/>
    <n v="-4975"/>
  </r>
  <r>
    <x v="0"/>
    <x v="791"/>
    <d v="2018-02-14T00:00:00"/>
    <s v="ORIENTL"/>
    <s v="B"/>
    <x v="17"/>
    <n v="281"/>
    <n v="3466.5"/>
    <x v="13"/>
    <s v="LAWRENCE LU"/>
    <m/>
    <n v="3228.93"/>
    <n v="5073.3671875"/>
    <n v="-1668929.2500000009"/>
    <s v="LMZSDP"/>
    <x v="2"/>
    <n v="25"/>
    <n v="7025"/>
    <n v="24352162.5"/>
    <d v="2018-03-09T00:00:00"/>
    <x v="13"/>
    <n v="0"/>
    <n v="5"/>
    <n v="0.1"/>
    <n v="2435216.25"/>
    <n v="-1668929.2500000009"/>
    <n v="0"/>
    <n v="4403404.7260273974"/>
    <m/>
    <m/>
    <m/>
    <x v="0"/>
    <x v="0"/>
    <n v="7025"/>
  </r>
  <r>
    <x v="0"/>
    <x v="792"/>
    <d v="2018-02-14T00:00:00"/>
    <s v="ORIENTL"/>
    <s v="S"/>
    <x v="17"/>
    <n v="281"/>
    <n v="3466.5"/>
    <x v="13"/>
    <s v="LAWRENCE LU"/>
    <m/>
    <n v="3228.93"/>
    <n v="0"/>
    <n v="1668929.2500000009"/>
    <s v="LMZSDP"/>
    <x v="2"/>
    <n v="25"/>
    <n v="-7025"/>
    <n v="24352162.5"/>
    <d v="2018-03-09T00:00:00"/>
    <x v="13"/>
    <n v="0"/>
    <n v="5"/>
    <n v="0.1"/>
    <n v="2435216.25"/>
    <n v="1668929.2500000009"/>
    <n v="1668929.2500000009"/>
    <n v="4403404.7260273974"/>
    <m/>
    <m/>
    <m/>
    <x v="0"/>
    <x v="0"/>
    <n v="-7025"/>
  </r>
  <r>
    <x v="0"/>
    <x v="793"/>
    <d v="2018-03-05T00:00:00"/>
    <s v="ORIENTL"/>
    <s v="S"/>
    <x v="83"/>
    <n v="4"/>
    <n v="3365"/>
    <x v="39"/>
    <s v="LAWRENCE LU"/>
    <m/>
    <n v="3229.74"/>
    <n v="70.099999999999994"/>
    <n v="13526.000000000022"/>
    <s v="LMZSDP"/>
    <x v="2"/>
    <n v="25"/>
    <n v="-100"/>
    <n v="336500"/>
    <d v="2018-03-09T00:00:00"/>
    <x v="39"/>
    <n v="0"/>
    <n v="5"/>
    <n v="0.1"/>
    <n v="33650"/>
    <n v="13526.000000000022"/>
    <n v="13526.000000000022"/>
    <n v="81128.767123287675"/>
    <m/>
    <m/>
    <m/>
    <x v="0"/>
    <x v="0"/>
    <n v="-100"/>
  </r>
  <r>
    <x v="0"/>
    <x v="794"/>
    <d v="2018-03-05T00:00:00"/>
    <s v="ORIENTL"/>
    <s v="B"/>
    <x v="83"/>
    <n v="4"/>
    <n v="3365"/>
    <x v="39"/>
    <s v="LAWRENCE LU"/>
    <m/>
    <n v="3229.74"/>
    <n v="0"/>
    <n v="-13526.000000000022"/>
    <s v="LMZSDP"/>
    <x v="2"/>
    <n v="25"/>
    <n v="100"/>
    <n v="336500"/>
    <d v="2018-03-09T00:00:00"/>
    <x v="39"/>
    <n v="0"/>
    <n v="5"/>
    <n v="0.1"/>
    <n v="33650"/>
    <n v="-13526.000000000022"/>
    <n v="0"/>
    <n v="81128.767123287675"/>
    <m/>
    <m/>
    <m/>
    <x v="0"/>
    <x v="0"/>
    <n v="100"/>
  </r>
  <r>
    <x v="0"/>
    <x v="795"/>
    <d v="2018-02-13T00:00:00"/>
    <s v="ORIENTL"/>
    <s v="B"/>
    <x v="20"/>
    <n v="199"/>
    <n v="3415.5"/>
    <x v="16"/>
    <s v="LAWRENCE LU"/>
    <m/>
    <n v="3221"/>
    <n v="0"/>
    <n v="-967637.5"/>
    <s v="LMZSDP"/>
    <x v="2"/>
    <n v="25"/>
    <n v="4975"/>
    <n v="16992112.5"/>
    <d v="2018-03-09T00:00:00"/>
    <x v="16"/>
    <n v="0"/>
    <n v="5"/>
    <n v="0.1"/>
    <n v="1699211.25"/>
    <n v="-967637.5"/>
    <n v="0"/>
    <n v="9031424.1780821923"/>
    <m/>
    <m/>
    <m/>
    <x v="0"/>
    <x v="0"/>
    <n v="4975"/>
  </r>
  <r>
    <x v="0"/>
    <x v="796"/>
    <d v="2018-02-14T00:00:00"/>
    <s v="ORIENTL"/>
    <s v="B"/>
    <x v="20"/>
    <n v="281"/>
    <n v="3441.5"/>
    <x v="16"/>
    <s v="LAWRENCE LU"/>
    <m/>
    <n v="3221"/>
    <n v="0"/>
    <n v="-1549012.5"/>
    <s v="LMZSDP"/>
    <x v="2"/>
    <n v="25"/>
    <n v="7025"/>
    <n v="24176537.5"/>
    <d v="2018-03-09T00:00:00"/>
    <x v="16"/>
    <n v="0"/>
    <n v="5"/>
    <n v="0.1"/>
    <n v="2417653.75"/>
    <n v="-1549012.5"/>
    <n v="0"/>
    <n v="12849995.273972604"/>
    <m/>
    <m/>
    <m/>
    <x v="0"/>
    <x v="0"/>
    <n v="7025"/>
  </r>
  <r>
    <x v="0"/>
    <x v="797"/>
    <d v="2018-03-05T00:00:00"/>
    <s v="ORIENTL"/>
    <s v="S"/>
    <x v="20"/>
    <n v="4"/>
    <n v="3354.5"/>
    <x v="16"/>
    <s v="LAWRENCE LU"/>
    <m/>
    <n v="3221"/>
    <n v="0"/>
    <n v="13350"/>
    <s v="LMZSDP"/>
    <x v="2"/>
    <n v="25"/>
    <n v="-100"/>
    <n v="335450"/>
    <d v="2018-03-09T00:00:00"/>
    <x v="16"/>
    <n v="0"/>
    <n v="5"/>
    <n v="0.1"/>
    <n v="33545"/>
    <n v="13350"/>
    <n v="13350"/>
    <n v="178293.97260273973"/>
    <m/>
    <m/>
    <m/>
    <x v="0"/>
    <x v="0"/>
    <n v="-100"/>
  </r>
  <r>
    <x v="0"/>
    <x v="798"/>
    <d v="2017-12-14T00:00:00"/>
    <s v="SANSON"/>
    <s v="S"/>
    <x v="34"/>
    <n v="40"/>
    <n v="6821"/>
    <x v="28"/>
    <s v="LAWRENCE LU"/>
    <m/>
    <n v="6800.75"/>
    <n v="0"/>
    <n v="20250"/>
    <s v="LMCADP"/>
    <x v="1"/>
    <n v="25"/>
    <n v="-1000"/>
    <n v="6821000"/>
    <d v="2018-03-09T00:00:00"/>
    <x v="28"/>
    <n v="0"/>
    <n v="5"/>
    <n v="0.1"/>
    <n v="682100"/>
    <n v="20250"/>
    <n v="20250"/>
    <n v="93438.356164383556"/>
    <m/>
    <m/>
    <m/>
    <x v="0"/>
    <x v="0"/>
    <n v="-1000"/>
  </r>
  <r>
    <x v="0"/>
    <x v="799"/>
    <d v="2017-12-14T00:00:00"/>
    <s v="SANSON"/>
    <s v="B"/>
    <x v="34"/>
    <n v="40"/>
    <n v="6760"/>
    <x v="28"/>
    <s v="LAWRENCE LU"/>
    <m/>
    <n v="6800.75"/>
    <n v="0"/>
    <n v="40750"/>
    <s v="LMCADP"/>
    <x v="1"/>
    <n v="25"/>
    <n v="1000"/>
    <n v="6760000"/>
    <d v="2018-03-09T00:00:00"/>
    <x v="28"/>
    <n v="0"/>
    <n v="5"/>
    <n v="0.1"/>
    <n v="676000"/>
    <n v="40750"/>
    <n v="40750"/>
    <n v="92602.739726027386"/>
    <m/>
    <m/>
    <m/>
    <x v="0"/>
    <x v="0"/>
    <n v="1000"/>
  </r>
  <r>
    <x v="0"/>
    <x v="800"/>
    <d v="2018-01-12T00:00:00"/>
    <s v="LOYALSKY1"/>
    <s v="B"/>
    <x v="5"/>
    <n v="8"/>
    <n v="7150"/>
    <x v="4"/>
    <s v="LAWRENCE LU"/>
    <m/>
    <n v="6811.5"/>
    <n v="297.91666666666669"/>
    <n v="-67700"/>
    <s v="LMCADP"/>
    <x v="1"/>
    <n v="25"/>
    <n v="200"/>
    <n v="1430000"/>
    <d v="2018-03-09T00:00:00"/>
    <x v="4"/>
    <n v="0"/>
    <n v="5"/>
    <n v="0.1"/>
    <n v="143000"/>
    <n v="-67700"/>
    <n v="0"/>
    <n v="133205.4794520548"/>
    <m/>
    <m/>
    <m/>
    <x v="0"/>
    <x v="0"/>
    <n v="200"/>
  </r>
  <r>
    <x v="0"/>
    <x v="801"/>
    <d v="2018-01-25T00:00:00"/>
    <s v="LOYALSKY1"/>
    <s v="S"/>
    <x v="5"/>
    <n v="8"/>
    <n v="7149.25"/>
    <x v="4"/>
    <s v="LAWRENCE LU"/>
    <m/>
    <n v="6811.5"/>
    <n v="0"/>
    <n v="67550"/>
    <s v="LMCADP"/>
    <x v="1"/>
    <n v="25"/>
    <n v="-200"/>
    <n v="1429850"/>
    <d v="2018-03-09T00:00:00"/>
    <x v="4"/>
    <n v="0"/>
    <n v="5"/>
    <n v="0.1"/>
    <n v="142985"/>
    <n v="67550"/>
    <n v="67550"/>
    <n v="133191.50684931508"/>
    <m/>
    <m/>
    <m/>
    <x v="0"/>
    <x v="0"/>
    <n v="-200"/>
  </r>
  <r>
    <x v="0"/>
    <x v="802"/>
    <d v="2018-01-15T00:00:00"/>
    <s v="LOYALSKY1"/>
    <s v="S"/>
    <x v="6"/>
    <n v="24"/>
    <n v="7218"/>
    <x v="5"/>
    <s v="LAWRENCE LU"/>
    <m/>
    <n v="6814.5"/>
    <n v="902.25"/>
    <n v="242100"/>
    <s v="LMCADP"/>
    <x v="1"/>
    <n v="25"/>
    <n v="-600"/>
    <n v="4330800"/>
    <d v="2018-03-09T00:00:00"/>
    <x v="5"/>
    <n v="0"/>
    <n v="5"/>
    <n v="0.1"/>
    <n v="433080"/>
    <n v="242100"/>
    <n v="242100"/>
    <n v="450877.80821917811"/>
    <m/>
    <m/>
    <m/>
    <x v="0"/>
    <x v="0"/>
    <n v="-600"/>
  </r>
  <r>
    <x v="0"/>
    <x v="803"/>
    <d v="2018-01-15T00:00:00"/>
    <s v="LOYALSKY1"/>
    <s v="S"/>
    <x v="6"/>
    <n v="83"/>
    <n v="7218"/>
    <x v="5"/>
    <s v="LAWRENCE LU"/>
    <m/>
    <n v="6814.5"/>
    <n v="3120.28125"/>
    <n v="837262.5"/>
    <s v="LMCADP"/>
    <x v="1"/>
    <n v="25"/>
    <n v="-2075"/>
    <n v="14977350"/>
    <d v="2018-03-09T00:00:00"/>
    <x v="5"/>
    <n v="0"/>
    <n v="5"/>
    <n v="0.1"/>
    <n v="1497735"/>
    <n v="837262.5"/>
    <n v="837262.5"/>
    <n v="1559285.7534246575"/>
    <m/>
    <m/>
    <m/>
    <x v="0"/>
    <x v="0"/>
    <n v="-2075"/>
  </r>
  <r>
    <x v="0"/>
    <x v="804"/>
    <d v="2018-01-15T00:00:00"/>
    <s v="LOYALSKY1"/>
    <s v="S"/>
    <x v="6"/>
    <n v="20"/>
    <n v="7218.6"/>
    <x v="5"/>
    <s v="LAWRENCE LU"/>
    <m/>
    <n v="6814.5"/>
    <n v="751.9375"/>
    <n v="202050.00000000017"/>
    <s v="LMCADP"/>
    <x v="1"/>
    <n v="25"/>
    <n v="-500"/>
    <n v="3609300"/>
    <d v="2018-03-09T00:00:00"/>
    <x v="5"/>
    <n v="0"/>
    <n v="5"/>
    <n v="0.1"/>
    <n v="360930"/>
    <n v="202050.00000000017"/>
    <n v="202050.00000000017"/>
    <n v="375762.73972602742"/>
    <m/>
    <m/>
    <m/>
    <x v="0"/>
    <x v="0"/>
    <n v="-500"/>
  </r>
  <r>
    <x v="0"/>
    <x v="805"/>
    <d v="2018-01-15T00:00:00"/>
    <s v="LOYALSKY1"/>
    <s v="S"/>
    <x v="6"/>
    <n v="1"/>
    <n v="7208.5"/>
    <x v="5"/>
    <s v="LAWRENCE LU"/>
    <m/>
    <n v="6814.5"/>
    <n v="37.544270833333336"/>
    <n v="9850"/>
    <s v="LMCADP"/>
    <x v="1"/>
    <n v="25"/>
    <n v="-25"/>
    <n v="180212.5"/>
    <d v="2018-03-09T00:00:00"/>
    <x v="5"/>
    <n v="0"/>
    <n v="5"/>
    <n v="0.1"/>
    <n v="18021.25"/>
    <n v="9850"/>
    <n v="9850"/>
    <n v="18761.849315068495"/>
    <m/>
    <m/>
    <m/>
    <x v="0"/>
    <x v="0"/>
    <n v="-25"/>
  </r>
  <r>
    <x v="0"/>
    <x v="806"/>
    <d v="2018-01-31T00:00:00"/>
    <s v="LOYALSKY1"/>
    <s v="B"/>
    <x v="6"/>
    <n v="5"/>
    <n v="7135.25"/>
    <x v="5"/>
    <s v="LAWRENCE LU"/>
    <m/>
    <n v="6814.5"/>
    <n v="185.81380208333334"/>
    <n v="-40093.75"/>
    <s v="LMCADP"/>
    <x v="1"/>
    <n v="25"/>
    <n v="125"/>
    <n v="891906.25"/>
    <d v="2018-03-09T00:00:00"/>
    <x v="5"/>
    <n v="0"/>
    <n v="5"/>
    <n v="0.1"/>
    <n v="89190.625"/>
    <n v="-40093.75"/>
    <n v="0"/>
    <n v="92855.993150684939"/>
    <m/>
    <m/>
    <m/>
    <x v="0"/>
    <x v="0"/>
    <n v="125"/>
  </r>
  <r>
    <x v="0"/>
    <x v="807"/>
    <d v="2018-02-01T00:00:00"/>
    <s v="LOYALSKY1"/>
    <s v="B"/>
    <x v="6"/>
    <n v="22"/>
    <n v="7102.25"/>
    <x v="5"/>
    <s v="LAWRENCE LU"/>
    <m/>
    <n v="6814.5"/>
    <n v="0"/>
    <n v="-158262.5"/>
    <s v="LMCADP"/>
    <x v="1"/>
    <n v="25"/>
    <n v="550"/>
    <n v="3906237.5"/>
    <d v="2018-03-09T00:00:00"/>
    <x v="5"/>
    <n v="0"/>
    <n v="5"/>
    <n v="0.1"/>
    <n v="390623.75"/>
    <n v="-158262.5"/>
    <n v="0"/>
    <n v="406676.78082191781"/>
    <m/>
    <m/>
    <m/>
    <x v="0"/>
    <x v="0"/>
    <n v="550"/>
  </r>
  <r>
    <x v="0"/>
    <x v="808"/>
    <d v="2018-02-23T00:00:00"/>
    <s v="LOYALSKY1"/>
    <s v="B"/>
    <x v="6"/>
    <n v="88"/>
    <n v="7097.25"/>
    <x v="5"/>
    <s v="LAWRENCE LU"/>
    <m/>
    <n v="6814.5"/>
    <n v="3252.90625"/>
    <n v="-622050"/>
    <s v="LMCADP"/>
    <x v="1"/>
    <n v="25"/>
    <n v="2200"/>
    <n v="15613950"/>
    <d v="2018-03-09T00:00:00"/>
    <x v="5"/>
    <n v="0"/>
    <n v="5"/>
    <n v="0.1"/>
    <n v="1561395"/>
    <n v="-622050"/>
    <n v="0"/>
    <n v="1625561.9178082193"/>
    <m/>
    <m/>
    <m/>
    <x v="0"/>
    <x v="0"/>
    <n v="2200"/>
  </r>
  <r>
    <x v="0"/>
    <x v="809"/>
    <d v="2018-01-25T00:00:00"/>
    <s v="LOYALSKY1"/>
    <s v="S"/>
    <x v="10"/>
    <n v="12"/>
    <n v="7148"/>
    <x v="8"/>
    <s v="LAWRENCE LU"/>
    <m/>
    <n v="6815.34"/>
    <n v="446.75"/>
    <n v="99797.999999999956"/>
    <s v="LMCADP"/>
    <x v="1"/>
    <n v="25"/>
    <n v="-300"/>
    <n v="2144400"/>
    <d v="2018-03-09T00:00:00"/>
    <x v="8"/>
    <n v="0"/>
    <n v="5"/>
    <n v="0.1"/>
    <n v="214440"/>
    <n v="99797.999999999956"/>
    <n v="99797.999999999956"/>
    <n v="276128.21917808219"/>
    <m/>
    <m/>
    <m/>
    <x v="0"/>
    <x v="0"/>
    <n v="-300"/>
  </r>
  <r>
    <x v="0"/>
    <x v="810"/>
    <d v="2018-01-25T00:00:00"/>
    <s v="LOYALSKY1"/>
    <s v="B"/>
    <x v="10"/>
    <n v="8"/>
    <n v="7148"/>
    <x v="8"/>
    <s v="LAWRENCE LU"/>
    <m/>
    <n v="6815.34"/>
    <n v="0"/>
    <n v="-66531.999999999971"/>
    <s v="LMCADP"/>
    <x v="1"/>
    <n v="25"/>
    <n v="200"/>
    <n v="1429600"/>
    <d v="2018-03-09T00:00:00"/>
    <x v="8"/>
    <n v="0"/>
    <n v="5"/>
    <n v="0.1"/>
    <n v="142960"/>
    <n v="-66531.999999999971"/>
    <n v="0"/>
    <n v="184085.4794520548"/>
    <m/>
    <m/>
    <m/>
    <x v="0"/>
    <x v="0"/>
    <n v="200"/>
  </r>
  <r>
    <x v="0"/>
    <x v="811"/>
    <d v="2018-02-01T00:00:00"/>
    <s v="LOYALSKY1"/>
    <s v="B"/>
    <x v="81"/>
    <n v="22"/>
    <n v="7105"/>
    <x v="48"/>
    <s v="LAWRENCE LU"/>
    <m/>
    <n v="6819.47"/>
    <n v="814.11458333333337"/>
    <n v="-157041.49999999985"/>
    <s v="LMCADP"/>
    <x v="1"/>
    <n v="25"/>
    <n v="550"/>
    <n v="3907750"/>
    <d v="2018-03-09T00:00:00"/>
    <x v="48"/>
    <n v="0"/>
    <n v="5"/>
    <n v="0.1"/>
    <n v="390775"/>
    <n v="-157041.49999999985"/>
    <n v="0"/>
    <n v="567426.71232876705"/>
    <m/>
    <m/>
    <m/>
    <x v="0"/>
    <x v="0"/>
    <n v="550"/>
  </r>
  <r>
    <x v="0"/>
    <x v="812"/>
    <d v="2018-02-01T00:00:00"/>
    <s v="LOYALSKY1"/>
    <s v="S"/>
    <x v="81"/>
    <n v="22"/>
    <n v="7105"/>
    <x v="48"/>
    <s v="LAWRENCE LU"/>
    <m/>
    <n v="6819.47"/>
    <n v="0"/>
    <n v="157041.49999999985"/>
    <s v="LMCADP"/>
    <x v="1"/>
    <n v="25"/>
    <n v="-550"/>
    <n v="3907750"/>
    <d v="2018-03-09T00:00:00"/>
    <x v="48"/>
    <n v="0"/>
    <n v="5"/>
    <n v="0.1"/>
    <n v="390775"/>
    <n v="157041.49999999985"/>
    <n v="157041.49999999985"/>
    <n v="567426.71232876705"/>
    <m/>
    <m/>
    <m/>
    <x v="0"/>
    <x v="0"/>
    <n v="-550"/>
  </r>
  <r>
    <x v="0"/>
    <x v="813"/>
    <d v="2018-02-02T00:00:00"/>
    <s v="LOYALSKY1"/>
    <s v="B"/>
    <x v="11"/>
    <n v="5"/>
    <n v="7180"/>
    <x v="9"/>
    <s v="LAWRENCE LU"/>
    <m/>
    <n v="6820.19"/>
    <n v="186.97916666666666"/>
    <n v="-44976.250000000051"/>
    <s v="LMCADP"/>
    <x v="1"/>
    <n v="25"/>
    <n v="125"/>
    <n v="897500"/>
    <d v="2018-03-09T00:00:00"/>
    <x v="9"/>
    <n v="0"/>
    <n v="5"/>
    <n v="0.1"/>
    <n v="89750"/>
    <n v="-44976.250000000051"/>
    <n v="0"/>
    <n v="132780.82191780821"/>
    <m/>
    <m/>
    <m/>
    <x v="0"/>
    <x v="0"/>
    <n v="125"/>
  </r>
  <r>
    <x v="0"/>
    <x v="814"/>
    <d v="2018-02-02T00:00:00"/>
    <s v="LOYALSKY1"/>
    <s v="S"/>
    <x v="11"/>
    <n v="10"/>
    <n v="7110"/>
    <x v="9"/>
    <s v="LAWRENCE LU"/>
    <m/>
    <n v="6820.19"/>
    <n v="370.3125"/>
    <n v="72452.500000000102"/>
    <s v="LMCADP"/>
    <x v="1"/>
    <n v="25"/>
    <n v="-250"/>
    <n v="1777500"/>
    <d v="2018-03-09T00:00:00"/>
    <x v="9"/>
    <n v="0"/>
    <n v="5"/>
    <n v="0.1"/>
    <n v="177750"/>
    <n v="72452.500000000102"/>
    <n v="72452.500000000102"/>
    <n v="262972.60273972602"/>
    <m/>
    <m/>
    <m/>
    <x v="0"/>
    <x v="0"/>
    <n v="-250"/>
  </r>
  <r>
    <x v="0"/>
    <x v="815"/>
    <d v="2018-02-02T00:00:00"/>
    <s v="LOYALSKY1"/>
    <s v="B"/>
    <x v="11"/>
    <n v="10"/>
    <n v="7130"/>
    <x v="9"/>
    <s v="LAWRENCE LU"/>
    <m/>
    <n v="6820.19"/>
    <n v="371.35416666666669"/>
    <n v="-77452.500000000102"/>
    <s v="LMCADP"/>
    <x v="1"/>
    <n v="25"/>
    <n v="250"/>
    <n v="1782500"/>
    <d v="2018-03-09T00:00:00"/>
    <x v="9"/>
    <n v="0"/>
    <n v="5"/>
    <n v="0.1"/>
    <n v="178250"/>
    <n v="-77452.500000000102"/>
    <n v="0"/>
    <n v="263712.32876712328"/>
    <m/>
    <m/>
    <m/>
    <x v="0"/>
    <x v="0"/>
    <n v="250"/>
  </r>
  <r>
    <x v="0"/>
    <x v="816"/>
    <d v="2018-02-02T00:00:00"/>
    <s v="LOYALSKY1"/>
    <s v="S"/>
    <x v="11"/>
    <n v="12"/>
    <n v="7060"/>
    <x v="9"/>
    <s v="LAWRENCE LU"/>
    <m/>
    <n v="6820.19"/>
    <n v="441.25"/>
    <n v="71943.000000000116"/>
    <s v="LMCADP"/>
    <x v="1"/>
    <n v="25"/>
    <n v="-300"/>
    <n v="2118000"/>
    <d v="2018-03-09T00:00:00"/>
    <x v="9"/>
    <n v="0"/>
    <n v="5"/>
    <n v="0.1"/>
    <n v="211800"/>
    <n v="71943.000000000116"/>
    <n v="71943.000000000116"/>
    <n v="313347.94520547945"/>
    <m/>
    <m/>
    <m/>
    <x v="0"/>
    <x v="0"/>
    <n v="-300"/>
  </r>
  <r>
    <x v="0"/>
    <x v="817"/>
    <d v="2018-02-05T00:00:00"/>
    <s v="LOYALSKY1"/>
    <s v="B"/>
    <x v="12"/>
    <n v="12"/>
    <n v="7070"/>
    <x v="10"/>
    <s v="LAWRENCE LU"/>
    <m/>
    <n v="6821.63"/>
    <n v="441.875"/>
    <n v="-74510.999999999971"/>
    <s v="LMCADP"/>
    <x v="1"/>
    <n v="25"/>
    <n v="300"/>
    <n v="2121000"/>
    <d v="2018-03-09T00:00:00"/>
    <x v="10"/>
    <n v="0"/>
    <n v="5"/>
    <n v="0.1"/>
    <n v="212100"/>
    <n v="-74510.999999999971"/>
    <n v="0"/>
    <n v="325413.69863013702"/>
    <m/>
    <m/>
    <m/>
    <x v="0"/>
    <x v="0"/>
    <n v="300"/>
  </r>
  <r>
    <x v="0"/>
    <x v="818"/>
    <d v="2018-02-05T00:00:00"/>
    <s v="LOYALSKY1"/>
    <s v="S"/>
    <x v="12"/>
    <n v="12"/>
    <n v="7095"/>
    <x v="10"/>
    <s v="LAWRENCE LU"/>
    <m/>
    <n v="6821.63"/>
    <n v="443.4375"/>
    <n v="82010.999999999971"/>
    <s v="LMCADP"/>
    <x v="1"/>
    <n v="25"/>
    <n v="-300"/>
    <n v="2128500"/>
    <d v="2018-03-09T00:00:00"/>
    <x v="10"/>
    <n v="0"/>
    <n v="5"/>
    <n v="0.1"/>
    <n v="212850"/>
    <n v="82010.999999999971"/>
    <n v="82010.999999999971"/>
    <n v="326564.38356164383"/>
    <m/>
    <m/>
    <m/>
    <x v="0"/>
    <x v="0"/>
    <n v="-300"/>
  </r>
  <r>
    <x v="0"/>
    <x v="819"/>
    <d v="2018-02-05T00:00:00"/>
    <s v="LOYALSKY1"/>
    <s v="B"/>
    <x v="12"/>
    <n v="10"/>
    <n v="7100"/>
    <x v="10"/>
    <s v="LAWRENCE LU"/>
    <m/>
    <n v="6821.63"/>
    <n v="369.79166666666669"/>
    <n v="-69592.499999999971"/>
    <s v="LMCADP"/>
    <x v="1"/>
    <n v="25"/>
    <n v="250"/>
    <n v="1775000"/>
    <d v="2018-03-09T00:00:00"/>
    <x v="10"/>
    <n v="0"/>
    <n v="5"/>
    <n v="0.1"/>
    <n v="177500"/>
    <n v="-69592.499999999971"/>
    <n v="0"/>
    <n v="272328.76712328766"/>
    <m/>
    <m/>
    <m/>
    <x v="0"/>
    <x v="0"/>
    <n v="250"/>
  </r>
  <r>
    <x v="0"/>
    <x v="820"/>
    <d v="2018-02-05T00:00:00"/>
    <s v="LOYALSKY1"/>
    <s v="S"/>
    <x v="12"/>
    <n v="2"/>
    <n v="7095"/>
    <x v="10"/>
    <s v="LAWRENCE LU"/>
    <m/>
    <n v="6821.63"/>
    <n v="73.90625"/>
    <n v="13668.499999999995"/>
    <s v="LMCADP"/>
    <x v="1"/>
    <n v="25"/>
    <n v="-50"/>
    <n v="354750"/>
    <d v="2018-03-09T00:00:00"/>
    <x v="10"/>
    <n v="0"/>
    <n v="5"/>
    <n v="0.1"/>
    <n v="35475"/>
    <n v="13668.499999999995"/>
    <n v="13668.499999999995"/>
    <n v="54427.397260273974"/>
    <m/>
    <m/>
    <m/>
    <x v="0"/>
    <x v="0"/>
    <n v="-50"/>
  </r>
  <r>
    <x v="0"/>
    <x v="821"/>
    <d v="2018-02-05T00:00:00"/>
    <s v="LOYALSKY1"/>
    <s v="B"/>
    <x v="12"/>
    <n v="10"/>
    <n v="7160"/>
    <x v="10"/>
    <s v="LAWRENCE LU"/>
    <m/>
    <n v="6821.63"/>
    <n v="372.91666666666669"/>
    <n v="-84592.499999999971"/>
    <s v="LMCADP"/>
    <x v="1"/>
    <n v="25"/>
    <n v="250"/>
    <n v="1790000"/>
    <d v="2018-03-09T00:00:00"/>
    <x v="10"/>
    <n v="0"/>
    <n v="5"/>
    <n v="0.1"/>
    <n v="179000"/>
    <n v="-84592.499999999971"/>
    <n v="0"/>
    <n v="274630.1369863014"/>
    <m/>
    <m/>
    <m/>
    <x v="0"/>
    <x v="0"/>
    <n v="250"/>
  </r>
  <r>
    <x v="0"/>
    <x v="822"/>
    <d v="2018-02-06T00:00:00"/>
    <s v="LOYALSKY1"/>
    <s v="S"/>
    <x v="12"/>
    <n v="14"/>
    <n v="7098.25"/>
    <x v="10"/>
    <s v="LAWRENCE LU"/>
    <m/>
    <n v="6821.63"/>
    <n v="0"/>
    <n v="96816.999999999956"/>
    <s v="LMCADP"/>
    <x v="1"/>
    <n v="25"/>
    <n v="-350"/>
    <n v="2484387.5"/>
    <d v="2018-03-09T00:00:00"/>
    <x v="10"/>
    <n v="0"/>
    <n v="5"/>
    <n v="0.1"/>
    <n v="248438.75"/>
    <n v="96816.999999999956"/>
    <n v="96816.999999999956"/>
    <n v="381166.30136986304"/>
    <m/>
    <m/>
    <m/>
    <x v="0"/>
    <x v="0"/>
    <n v="-350"/>
  </r>
  <r>
    <x v="0"/>
    <x v="823"/>
    <d v="2018-02-12T00:00:00"/>
    <s v="LOYALSKY1"/>
    <s v="S"/>
    <x v="12"/>
    <n v="2"/>
    <n v="6827.5"/>
    <x v="10"/>
    <s v="LAWRENCE LU"/>
    <m/>
    <n v="6821.63"/>
    <n v="71.119791666666671"/>
    <n v="293.49999999999454"/>
    <s v="LMCADP"/>
    <x v="1"/>
    <n v="25"/>
    <n v="-50"/>
    <n v="341375"/>
    <d v="2018-03-09T00:00:00"/>
    <x v="10"/>
    <n v="0"/>
    <n v="5"/>
    <n v="0.1"/>
    <n v="34137.5"/>
    <n v="293.49999999999454"/>
    <n v="293.49999999999454"/>
    <n v="52375.342465753427"/>
    <m/>
    <m/>
    <m/>
    <x v="0"/>
    <x v="0"/>
    <n v="-50"/>
  </r>
  <r>
    <x v="0"/>
    <x v="824"/>
    <d v="2018-02-06T00:00:00"/>
    <s v="LOYALSKY1"/>
    <s v="S"/>
    <x v="13"/>
    <n v="14"/>
    <n v="7100"/>
    <x v="11"/>
    <s v="LAWRENCE LU"/>
    <m/>
    <n v="6824.5"/>
    <n v="517.70833333333337"/>
    <n v="96425"/>
    <s v="LMCADP"/>
    <x v="1"/>
    <n v="25"/>
    <n v="-350"/>
    <n v="2485000"/>
    <d v="2018-03-09T00:00:00"/>
    <x v="11"/>
    <n v="0"/>
    <n v="5"/>
    <n v="0.1"/>
    <n v="248500"/>
    <n v="96425"/>
    <n v="96425"/>
    <n v="408493.15068493149"/>
    <m/>
    <m/>
    <m/>
    <x v="0"/>
    <x v="0"/>
    <n v="-350"/>
  </r>
  <r>
    <x v="0"/>
    <x v="825"/>
    <d v="2018-02-06T00:00:00"/>
    <s v="LOYALSKY1"/>
    <s v="B"/>
    <x v="13"/>
    <n v="14"/>
    <n v="7100"/>
    <x v="11"/>
    <s v="LAWRENCE LU"/>
    <m/>
    <n v="6824.5"/>
    <n v="0"/>
    <n v="-96425"/>
    <s v="LMCADP"/>
    <x v="1"/>
    <n v="25"/>
    <n v="350"/>
    <n v="2485000"/>
    <d v="2018-03-09T00:00:00"/>
    <x v="11"/>
    <n v="0"/>
    <n v="5"/>
    <n v="0.1"/>
    <n v="248500"/>
    <n v="-96425"/>
    <n v="0"/>
    <n v="408493.15068493149"/>
    <m/>
    <m/>
    <m/>
    <x v="0"/>
    <x v="0"/>
    <n v="350"/>
  </r>
  <r>
    <x v="0"/>
    <x v="826"/>
    <d v="2018-02-09T00:00:00"/>
    <s v="LOYALSKY1"/>
    <s v="B"/>
    <x v="15"/>
    <n v="30"/>
    <n v="6785"/>
    <x v="12"/>
    <s v="LAWRENCE LU"/>
    <m/>
    <n v="6824.83"/>
    <n v="1060.15625"/>
    <n v="29872.499999999945"/>
    <s v="LMCADP"/>
    <x v="1"/>
    <n v="25"/>
    <n v="750"/>
    <n v="5088750"/>
    <d v="2018-03-09T00:00:00"/>
    <x v="12"/>
    <n v="0"/>
    <n v="5"/>
    <n v="0.1"/>
    <n v="508875"/>
    <n v="29872.499999999945"/>
    <n v="29872.499999999945"/>
    <n v="850448.63013698638"/>
    <m/>
    <m/>
    <m/>
    <x v="0"/>
    <x v="0"/>
    <n v="750"/>
  </r>
  <r>
    <x v="0"/>
    <x v="827"/>
    <d v="2018-02-22T00:00:00"/>
    <s v="LOYALSKY1"/>
    <s v="S"/>
    <x v="15"/>
    <n v="16"/>
    <n v="7074.5"/>
    <x v="12"/>
    <s v="LAWRENCE LU"/>
    <m/>
    <n v="6824.83"/>
    <n v="589.54166666666663"/>
    <n v="99868.000000000029"/>
    <s v="LMCADP"/>
    <x v="1"/>
    <n v="25"/>
    <n v="-400"/>
    <n v="2829800"/>
    <d v="2018-03-09T00:00:00"/>
    <x v="12"/>
    <n v="0"/>
    <n v="5"/>
    <n v="0.1"/>
    <n v="282980"/>
    <n v="99868.000000000029"/>
    <n v="99868.000000000029"/>
    <n v="472925.47945205483"/>
    <m/>
    <m/>
    <m/>
    <x v="0"/>
    <x v="0"/>
    <n v="-400"/>
  </r>
  <r>
    <x v="0"/>
    <x v="828"/>
    <d v="2018-02-26T00:00:00"/>
    <s v="LOYALSKY1"/>
    <s v="S"/>
    <x v="58"/>
    <n v="1"/>
    <n v="7128"/>
    <x v="38"/>
    <s v="LAWRENCE LU"/>
    <m/>
    <n v="6826.58"/>
    <n v="37.125"/>
    <n v="7535.5000000000018"/>
    <s v="LMCADP"/>
    <x v="1"/>
    <n v="25"/>
    <n v="-25"/>
    <n v="178200"/>
    <d v="2018-03-09T00:00:00"/>
    <x v="38"/>
    <n v="0"/>
    <n v="5"/>
    <n v="0.1"/>
    <n v="17820"/>
    <n v="7535.5000000000018"/>
    <n v="7535.5000000000018"/>
    <n v="37592.876712328769"/>
    <m/>
    <m/>
    <m/>
    <x v="0"/>
    <x v="0"/>
    <n v="-25"/>
  </r>
  <r>
    <x v="0"/>
    <x v="829"/>
    <d v="2018-02-27T00:00:00"/>
    <s v="LOYALSKY1"/>
    <s v="B"/>
    <x v="60"/>
    <n v="80"/>
    <n v="7065"/>
    <x v="20"/>
    <s v="LAWRENCE LU"/>
    <m/>
    <n v="6828.92"/>
    <n v="2943.75"/>
    <n v="-472159.99999999988"/>
    <s v="LMCADP"/>
    <x v="1"/>
    <n v="25"/>
    <n v="2000"/>
    <n v="14130000"/>
    <d v="2018-03-09T00:00:00"/>
    <x v="20"/>
    <n v="0"/>
    <n v="5"/>
    <n v="0.1"/>
    <n v="1413000"/>
    <n v="-472159.99999999988"/>
    <n v="0"/>
    <n v="3135698.6301369863"/>
    <m/>
    <m/>
    <m/>
    <x v="0"/>
    <x v="0"/>
    <n v="2000"/>
  </r>
  <r>
    <x v="0"/>
    <x v="830"/>
    <d v="2018-03-01T00:00:00"/>
    <s v="LOYALSKY1"/>
    <s v="B"/>
    <x v="19"/>
    <n v="22"/>
    <n v="6910"/>
    <x v="15"/>
    <s v="LAWRENCE LU"/>
    <m/>
    <n v="6830.67"/>
    <n v="791.77083333333337"/>
    <n v="-43631.499999999956"/>
    <s v="LMCADP"/>
    <x v="1"/>
    <n v="25"/>
    <n v="550"/>
    <n v="3800500"/>
    <d v="2018-03-09T00:00:00"/>
    <x v="15"/>
    <n v="0"/>
    <n v="5"/>
    <n v="0.1"/>
    <n v="380050"/>
    <n v="-43631.499999999956"/>
    <n v="0"/>
    <n v="874635.61643835611"/>
    <m/>
    <m/>
    <m/>
    <x v="0"/>
    <x v="0"/>
    <n v="550"/>
  </r>
  <r>
    <x v="0"/>
    <x v="831"/>
    <d v="2018-03-01T00:00:00"/>
    <s v="LOYALSKY1"/>
    <s v="S"/>
    <x v="19"/>
    <n v="36"/>
    <n v="6890"/>
    <x v="15"/>
    <s v="LAWRENCE LU"/>
    <m/>
    <n v="6830.67"/>
    <n v="1291.875"/>
    <n v="53396.999999999935"/>
    <s v="LMCADP"/>
    <x v="1"/>
    <n v="25"/>
    <n v="-900"/>
    <n v="6201000"/>
    <d v="2018-03-09T00:00:00"/>
    <x v="15"/>
    <n v="0"/>
    <n v="5"/>
    <n v="0.1"/>
    <n v="620100"/>
    <n v="53396.999999999935"/>
    <n v="53396.999999999935"/>
    <n v="1427079.4520547944"/>
    <m/>
    <m/>
    <m/>
    <x v="0"/>
    <x v="0"/>
    <n v="-900"/>
  </r>
  <r>
    <x v="0"/>
    <x v="832"/>
    <d v="2017-12-20T00:00:00"/>
    <s v="JIANGTONG1"/>
    <s v="S"/>
    <x v="77"/>
    <n v="2"/>
    <n v="3220"/>
    <x v="29"/>
    <s v="LAWRENCE LU"/>
    <m/>
    <n v="3227.83"/>
    <n v="0"/>
    <n v="-391.49999999999636"/>
    <s v="LMZSDP"/>
    <x v="2"/>
    <n v="25"/>
    <n v="-50"/>
    <n v="161000"/>
    <d v="2018-03-09T00:00:00"/>
    <x v="29"/>
    <n v="0"/>
    <n v="5"/>
    <n v="0.1"/>
    <n v="16100"/>
    <n v="-391.49999999999636"/>
    <n v="0"/>
    <n v="4852.0547945205481"/>
    <m/>
    <m/>
    <m/>
    <x v="0"/>
    <x v="0"/>
    <n v="-50"/>
  </r>
  <r>
    <x v="0"/>
    <x v="833"/>
    <d v="2017-12-20T00:00:00"/>
    <s v="JIANGTONG1"/>
    <s v="B"/>
    <x v="77"/>
    <n v="2"/>
    <n v="3220"/>
    <x v="29"/>
    <s v="LAWRENCE LU"/>
    <m/>
    <n v="3227.83"/>
    <n v="0"/>
    <n v="391.49999999999636"/>
    <s v="LMZSDP"/>
    <x v="2"/>
    <n v="25"/>
    <n v="50"/>
    <n v="161000"/>
    <d v="2018-03-09T00:00:00"/>
    <x v="29"/>
    <n v="0"/>
    <n v="5"/>
    <n v="0.1"/>
    <n v="16100"/>
    <n v="391.49999999999636"/>
    <n v="391.49999999999636"/>
    <n v="4852.0547945205481"/>
    <m/>
    <m/>
    <m/>
    <x v="0"/>
    <x v="0"/>
    <n v="50"/>
  </r>
  <r>
    <x v="0"/>
    <x v="834"/>
    <d v="2018-01-12T00:00:00"/>
    <s v="JIANGTONG1"/>
    <s v="S"/>
    <x v="43"/>
    <n v="12"/>
    <n v="2558.17"/>
    <x v="4"/>
    <s v="LAWRENCE LU"/>
    <m/>
    <n v="2336.56"/>
    <n v="159.885625"/>
    <n v="66483.000000000044"/>
    <s v="LMPBDP"/>
    <x v="12"/>
    <n v="25"/>
    <n v="-300"/>
    <n v="767451"/>
    <d v="2018-03-09T00:00:00"/>
    <x v="4"/>
    <n v="0"/>
    <n v="5"/>
    <n v="0.1"/>
    <n v="76745.100000000006"/>
    <n v="66483.000000000044"/>
    <n v="66483.000000000044"/>
    <n v="71488.586301369869"/>
    <m/>
    <m/>
    <m/>
    <x v="0"/>
    <x v="0"/>
    <n v="-300"/>
  </r>
  <r>
    <x v="0"/>
    <x v="835"/>
    <d v="2018-03-08T00:00:00"/>
    <s v="JIANGTONG1"/>
    <s v="B"/>
    <x v="43"/>
    <n v="12"/>
    <n v="2363.4499999999998"/>
    <x v="4"/>
    <s v="LAWRENCE LU"/>
    <m/>
    <n v="2336.56"/>
    <n v="0"/>
    <n v="-8066.9999999999618"/>
    <s v="LMPBDP"/>
    <x v="12"/>
    <n v="25"/>
    <n v="300"/>
    <n v="709035"/>
    <d v="2018-03-09T00:00:00"/>
    <x v="4"/>
    <n v="0"/>
    <n v="5"/>
    <n v="0.1"/>
    <n v="70903.5"/>
    <n v="-8066.9999999999618"/>
    <n v="0"/>
    <n v="66047.095890410958"/>
    <m/>
    <m/>
    <m/>
    <x v="0"/>
    <x v="0"/>
    <n v="300"/>
  </r>
  <r>
    <x v="0"/>
    <x v="836"/>
    <d v="2018-01-12T00:00:00"/>
    <s v="JIANGTONG1"/>
    <s v="B"/>
    <x v="44"/>
    <n v="12"/>
    <n v="3386.04"/>
    <x v="4"/>
    <s v="LAWRENCE LU"/>
    <m/>
    <n v="3228"/>
    <n v="211.6275"/>
    <n v="-47411.999999999985"/>
    <s v="LMZSDP"/>
    <x v="2"/>
    <n v="25"/>
    <n v="300"/>
    <n v="1015812"/>
    <d v="2018-03-09T00:00:00"/>
    <x v="4"/>
    <n v="0"/>
    <n v="5"/>
    <n v="0.1"/>
    <n v="101581.20000000001"/>
    <n v="-47411.999999999985"/>
    <n v="0"/>
    <n v="94623.583561643842"/>
    <m/>
    <m/>
    <m/>
    <x v="0"/>
    <x v="0"/>
    <n v="300"/>
  </r>
  <r>
    <x v="0"/>
    <x v="837"/>
    <d v="2018-03-08T00:00:00"/>
    <s v="JIANGTONG1"/>
    <s v="S"/>
    <x v="44"/>
    <n v="12"/>
    <n v="3245.75"/>
    <x v="4"/>
    <s v="LAWRENCE LU"/>
    <m/>
    <n v="3228"/>
    <n v="202.859375"/>
    <n v="5325"/>
    <s v="LMZSDP"/>
    <x v="2"/>
    <n v="25"/>
    <n v="-300"/>
    <n v="973725"/>
    <d v="2018-03-09T00:00:00"/>
    <x v="4"/>
    <n v="0"/>
    <n v="5"/>
    <n v="0.1"/>
    <n v="97372.5"/>
    <n v="5325"/>
    <n v="5325"/>
    <n v="90703.150684931519"/>
    <m/>
    <m/>
    <m/>
    <x v="0"/>
    <x v="0"/>
    <n v="-300"/>
  </r>
  <r>
    <x v="0"/>
    <x v="838"/>
    <d v="2018-02-06T00:00:00"/>
    <s v="JIANGTONG1"/>
    <s v="B"/>
    <x v="14"/>
    <n v="46"/>
    <n v="3485.48"/>
    <x v="11"/>
    <s v="LAWRENCE LU"/>
    <m/>
    <n v="3228.7"/>
    <n v="835.06291666666664"/>
    <n v="-295297.00000000023"/>
    <s v="LMZSDP"/>
    <x v="2"/>
    <n v="25"/>
    <n v="1150"/>
    <n v="4008302"/>
    <d v="2018-03-09T00:00:00"/>
    <x v="11"/>
    <n v="0"/>
    <n v="5"/>
    <n v="0.1"/>
    <n v="400830.2"/>
    <n v="-295297.00000000023"/>
    <n v="0"/>
    <n v="658898.95890410955"/>
    <m/>
    <m/>
    <m/>
    <x v="0"/>
    <x v="0"/>
    <n v="1150"/>
  </r>
  <r>
    <x v="0"/>
    <x v="839"/>
    <d v="2018-02-08T00:00:00"/>
    <s v="JIANGTONG1"/>
    <s v="S"/>
    <x v="14"/>
    <n v="46"/>
    <n v="3425.34"/>
    <x v="11"/>
    <s v="LAWRENCE LU"/>
    <m/>
    <n v="3228.7"/>
    <n v="820.65"/>
    <n v="226136.00000000038"/>
    <s v="LMZSDP"/>
    <x v="2"/>
    <n v="25"/>
    <n v="-1150"/>
    <n v="3939141"/>
    <d v="2018-03-09T00:00:00"/>
    <x v="11"/>
    <n v="0"/>
    <n v="5"/>
    <n v="0.1"/>
    <n v="393914.10000000003"/>
    <n v="226136.00000000038"/>
    <n v="226136.00000000038"/>
    <n v="647530.02739726019"/>
    <m/>
    <m/>
    <m/>
    <x v="0"/>
    <x v="0"/>
    <n v="-1150"/>
  </r>
  <r>
    <x v="0"/>
    <x v="840"/>
    <d v="2018-03-08T00:00:00"/>
    <s v="JIANGTONG1"/>
    <s v="B"/>
    <x v="66"/>
    <n v="12"/>
    <n v="2365.9499999999998"/>
    <x v="41"/>
    <s v="LAWRENCE LU"/>
    <m/>
    <n v="2337"/>
    <n v="147.87187499999999"/>
    <n v="-8684.9999999999454"/>
    <s v="LMPBDP"/>
    <x v="12"/>
    <n v="25"/>
    <n v="300"/>
    <n v="709785"/>
    <d v="2018-03-09T00:00:00"/>
    <x v="41"/>
    <n v="0"/>
    <n v="5"/>
    <n v="0.1"/>
    <n v="70978.5"/>
    <n v="-8684.9999999999454"/>
    <n v="0"/>
    <n v="176960.09589041097"/>
    <m/>
    <m/>
    <m/>
    <x v="0"/>
    <x v="0"/>
    <n v="300"/>
  </r>
  <r>
    <x v="0"/>
    <x v="841"/>
    <d v="2018-03-08T00:00:00"/>
    <s v="JIANGTONG1"/>
    <s v="S"/>
    <x v="66"/>
    <n v="12"/>
    <n v="2365.9499999999998"/>
    <x v="41"/>
    <s v="LAWRENCE LU"/>
    <m/>
    <n v="2337"/>
    <n v="0"/>
    <n v="8684.9999999999454"/>
    <s v="LMPBDP"/>
    <x v="12"/>
    <n v="25"/>
    <n v="-300"/>
    <n v="709785"/>
    <d v="2018-03-09T00:00:00"/>
    <x v="41"/>
    <n v="0"/>
    <n v="5"/>
    <n v="0.1"/>
    <n v="70978.5"/>
    <n v="8684.9999999999454"/>
    <n v="8684.9999999999454"/>
    <n v="176960.09589041097"/>
    <m/>
    <m/>
    <m/>
    <x v="0"/>
    <x v="0"/>
    <n v="-300"/>
  </r>
  <r>
    <x v="0"/>
    <x v="842"/>
    <d v="2018-03-08T00:00:00"/>
    <s v="JIANGTONG1"/>
    <s v="S"/>
    <x v="67"/>
    <n v="12"/>
    <n v="3245.25"/>
    <x v="41"/>
    <s v="LAWRENCE LU"/>
    <m/>
    <n v="3230"/>
    <n v="0"/>
    <n v="4575"/>
    <s v="LMZSDP"/>
    <x v="2"/>
    <n v="25"/>
    <n v="-300"/>
    <n v="973575"/>
    <d v="2018-03-09T00:00:00"/>
    <x v="41"/>
    <n v="0"/>
    <n v="5"/>
    <n v="0.1"/>
    <n v="97357.5"/>
    <n v="4575"/>
    <n v="4575"/>
    <n v="242726.91780821918"/>
    <m/>
    <m/>
    <m/>
    <x v="0"/>
    <x v="0"/>
    <n v="-300"/>
  </r>
  <r>
    <x v="0"/>
    <x v="843"/>
    <d v="2018-03-08T00:00:00"/>
    <s v="JIANGTONG1"/>
    <s v="B"/>
    <x v="67"/>
    <n v="12"/>
    <n v="3245.25"/>
    <x v="41"/>
    <s v="LAWRENCE LU"/>
    <m/>
    <n v="3230"/>
    <n v="0"/>
    <n v="-4575"/>
    <s v="LMZSDP"/>
    <x v="2"/>
    <n v="25"/>
    <n v="300"/>
    <n v="973575"/>
    <d v="2018-03-09T00:00:00"/>
    <x v="41"/>
    <n v="0"/>
    <n v="5"/>
    <n v="0.1"/>
    <n v="97357.5"/>
    <n v="-4575"/>
    <n v="0"/>
    <n v="242726.91780821918"/>
    <m/>
    <m/>
    <m/>
    <x v="0"/>
    <x v="0"/>
    <n v="300"/>
  </r>
  <r>
    <x v="0"/>
    <x v="844"/>
    <d v="2017-12-13T00:00:00"/>
    <s v="CENWIN"/>
    <s v="B"/>
    <x v="32"/>
    <n v="2"/>
    <n v="6723.5"/>
    <x v="27"/>
    <s v="LAWRENCE LU"/>
    <m/>
    <n v="6800.25"/>
    <n v="70.040000000000006"/>
    <n v="3837.5"/>
    <s v="LMCADP"/>
    <x v="1"/>
    <n v="25"/>
    <n v="50"/>
    <n v="336175"/>
    <d v="2018-03-09T00:00:00"/>
    <x v="27"/>
    <n v="0"/>
    <n v="5"/>
    <n v="0.1"/>
    <n v="33617.5"/>
    <n v="3837.5"/>
    <n v="3837.5"/>
    <n v="3684.1095890410961"/>
    <m/>
    <m/>
    <m/>
    <x v="0"/>
    <x v="0"/>
    <n v="50"/>
  </r>
  <r>
    <x v="0"/>
    <x v="845"/>
    <d v="2018-01-24T00:00:00"/>
    <s v="CENWIN"/>
    <s v="S"/>
    <x v="32"/>
    <n v="2"/>
    <n v="6937"/>
    <x v="27"/>
    <s v="LAWRENCE LU"/>
    <m/>
    <n v="6800.25"/>
    <n v="0"/>
    <n v="6837.5"/>
    <s v="LMCADP"/>
    <x v="1"/>
    <n v="25"/>
    <n v="-50"/>
    <n v="346850"/>
    <d v="2018-03-09T00:00:00"/>
    <x v="27"/>
    <n v="0"/>
    <n v="5"/>
    <n v="0.1"/>
    <n v="34685"/>
    <n v="6837.5"/>
    <n v="6837.5"/>
    <n v="3801.0958904109589"/>
    <m/>
    <m/>
    <m/>
    <x v="0"/>
    <x v="0"/>
    <n v="-50"/>
  </r>
  <r>
    <x v="0"/>
    <x v="846"/>
    <d v="2017-12-29T00:00:00"/>
    <s v="CENWIN"/>
    <s v="B"/>
    <x v="39"/>
    <n v="2"/>
    <n v="7249"/>
    <x v="31"/>
    <s v="LAWRENCE LU"/>
    <m/>
    <n v="6801"/>
    <n v="75.510000000000005"/>
    <n v="-22400"/>
    <s v="LMCADP"/>
    <x v="1"/>
    <n v="25"/>
    <n v="50"/>
    <n v="362450"/>
    <d v="2018-03-09T00:00:00"/>
    <x v="31"/>
    <n v="0"/>
    <n v="5"/>
    <n v="0.1"/>
    <n v="36245"/>
    <n v="-22400"/>
    <n v="0"/>
    <n v="19860.273972602739"/>
    <m/>
    <m/>
    <m/>
    <x v="0"/>
    <x v="0"/>
    <n v="50"/>
  </r>
  <r>
    <x v="0"/>
    <x v="847"/>
    <d v="2018-01-24T00:00:00"/>
    <s v="CENWIN"/>
    <s v="S"/>
    <x v="39"/>
    <n v="2"/>
    <n v="7067.5"/>
    <x v="31"/>
    <s v="LAWRENCE LU"/>
    <m/>
    <n v="6801"/>
    <n v="0"/>
    <n v="13325"/>
    <s v="LMCADP"/>
    <x v="1"/>
    <n v="25"/>
    <n v="-50"/>
    <n v="353375"/>
    <d v="2018-03-09T00:00:00"/>
    <x v="31"/>
    <n v="0"/>
    <n v="5"/>
    <n v="0.1"/>
    <n v="35337.5"/>
    <n v="13325"/>
    <n v="13325"/>
    <n v="19363.013698630137"/>
    <m/>
    <m/>
    <m/>
    <x v="0"/>
    <x v="0"/>
    <n v="-50"/>
  </r>
  <r>
    <x v="0"/>
    <x v="848"/>
    <d v="2018-01-16T00:00:00"/>
    <s v="CENWIN"/>
    <s v="B"/>
    <x v="6"/>
    <n v="2"/>
    <n v="7091"/>
    <x v="5"/>
    <s v="LAWRENCE LU"/>
    <m/>
    <n v="6814.5"/>
    <n v="73.864583333333329"/>
    <n v="-13825"/>
    <s v="LMCADP"/>
    <x v="1"/>
    <n v="25"/>
    <n v="50"/>
    <n v="354550"/>
    <d v="2018-03-09T00:00:00"/>
    <x v="5"/>
    <n v="0"/>
    <n v="5"/>
    <n v="0.1"/>
    <n v="35455"/>
    <n v="-13825"/>
    <n v="0"/>
    <n v="36912.054794520547"/>
    <m/>
    <m/>
    <m/>
    <x v="0"/>
    <x v="0"/>
    <n v="50"/>
  </r>
  <r>
    <x v="0"/>
    <x v="849"/>
    <d v="2018-01-24T00:00:00"/>
    <s v="CENWIN"/>
    <s v="S"/>
    <x v="6"/>
    <n v="2"/>
    <n v="7077"/>
    <x v="5"/>
    <s v="LAWRENCE LU"/>
    <m/>
    <n v="6814.5"/>
    <n v="0"/>
    <n v="13125"/>
    <s v="LMCADP"/>
    <x v="1"/>
    <n v="25"/>
    <n v="-50"/>
    <n v="353850"/>
    <d v="2018-03-09T00:00:00"/>
    <x v="5"/>
    <n v="0"/>
    <n v="5"/>
    <n v="0.1"/>
    <n v="35385"/>
    <n v="13125"/>
    <n v="13125"/>
    <n v="36839.178082191778"/>
    <m/>
    <m/>
    <m/>
    <x v="0"/>
    <x v="0"/>
    <n v="-50"/>
  </r>
  <r>
    <x v="0"/>
    <x v="850"/>
    <d v="2018-01-23T00:00:00"/>
    <s v="CENWIN"/>
    <s v="S"/>
    <x v="9"/>
    <n v="2"/>
    <n v="6961.5"/>
    <x v="7"/>
    <s v="LAWRENCE LU"/>
    <m/>
    <n v="6813.98"/>
    <n v="72.515625"/>
    <n v="7376.0000000000218"/>
    <s v="LMCADP"/>
    <x v="1"/>
    <n v="25"/>
    <n v="-50"/>
    <n v="348075"/>
    <d v="2018-03-09T00:00:00"/>
    <x v="7"/>
    <n v="0"/>
    <n v="5"/>
    <n v="0.1"/>
    <n v="34807.5"/>
    <n v="7376.0000000000218"/>
    <n v="7376.0000000000218"/>
    <n v="42913.356164383556"/>
    <m/>
    <m/>
    <m/>
    <x v="0"/>
    <x v="0"/>
    <n v="-50"/>
  </r>
  <r>
    <x v="0"/>
    <x v="851"/>
    <d v="2018-01-23T00:00:00"/>
    <s v="CENWIN"/>
    <s v="B"/>
    <x v="9"/>
    <n v="2"/>
    <n v="6961.5"/>
    <x v="7"/>
    <s v="LAWRENCE LU"/>
    <m/>
    <n v="6813.98"/>
    <n v="0"/>
    <n v="-7376.0000000000218"/>
    <s v="LMCADP"/>
    <x v="1"/>
    <n v="25"/>
    <n v="50"/>
    <n v="348075"/>
    <d v="2018-03-09T00:00:00"/>
    <x v="7"/>
    <n v="0"/>
    <n v="5"/>
    <n v="0.1"/>
    <n v="34807.5"/>
    <n v="-7376.0000000000218"/>
    <n v="0"/>
    <n v="42913.356164383556"/>
    <m/>
    <m/>
    <m/>
    <x v="0"/>
    <x v="0"/>
    <n v="50"/>
  </r>
  <r>
    <x v="0"/>
    <x v="852"/>
    <d v="2018-01-24T00:00:00"/>
    <s v="CENWIN"/>
    <s v="S"/>
    <x v="48"/>
    <n v="2"/>
    <n v="6951"/>
    <x v="34"/>
    <s v="LAWRENCE LU"/>
    <m/>
    <n v="6814.66"/>
    <n v="72.40625"/>
    <n v="6817.0000000000073"/>
    <s v="LMCADP"/>
    <x v="1"/>
    <n v="25"/>
    <n v="-50"/>
    <n v="347550"/>
    <d v="2018-03-09T00:00:00"/>
    <x v="34"/>
    <n v="0"/>
    <n v="5"/>
    <n v="0.1"/>
    <n v="34755"/>
    <n v="6817.0000000000073"/>
    <n v="6817.0000000000073"/>
    <n v="43800.821917808222"/>
    <m/>
    <m/>
    <m/>
    <x v="0"/>
    <x v="0"/>
    <n v="-50"/>
  </r>
  <r>
    <x v="0"/>
    <x v="853"/>
    <d v="2018-01-24T00:00:00"/>
    <s v="CENWIN"/>
    <s v="B"/>
    <x v="48"/>
    <n v="2"/>
    <n v="6951"/>
    <x v="34"/>
    <s v="LAWRENCE LU"/>
    <m/>
    <n v="6814.66"/>
    <n v="0"/>
    <n v="-6817.0000000000073"/>
    <s v="LMCADP"/>
    <x v="1"/>
    <n v="25"/>
    <n v="50"/>
    <n v="347550"/>
    <d v="2018-03-09T00:00:00"/>
    <x v="34"/>
    <n v="0"/>
    <n v="5"/>
    <n v="0.1"/>
    <n v="34755"/>
    <n v="-6817.0000000000073"/>
    <n v="0"/>
    <n v="43800.821917808222"/>
    <m/>
    <m/>
    <m/>
    <x v="0"/>
    <x v="0"/>
    <n v="50"/>
  </r>
  <r>
    <x v="0"/>
    <x v="854"/>
    <d v="2018-01-24T00:00:00"/>
    <s v="CENWIN"/>
    <s v="S"/>
    <x v="48"/>
    <n v="2"/>
    <n v="6946.5"/>
    <x v="34"/>
    <s v="LAWRENCE LU"/>
    <m/>
    <n v="6814.66"/>
    <n v="72.359375"/>
    <n v="6592.0000000000073"/>
    <s v="LMCADP"/>
    <x v="1"/>
    <n v="25"/>
    <n v="-50"/>
    <n v="347325"/>
    <d v="2018-03-09T00:00:00"/>
    <x v="34"/>
    <n v="0"/>
    <n v="5"/>
    <n v="0.1"/>
    <n v="34732.5"/>
    <n v="6592.0000000000073"/>
    <n v="6592.0000000000073"/>
    <n v="43772.465753424658"/>
    <m/>
    <m/>
    <m/>
    <x v="0"/>
    <x v="0"/>
    <n v="-50"/>
  </r>
  <r>
    <x v="0"/>
    <x v="855"/>
    <d v="2018-01-24T00:00:00"/>
    <s v="CENWIN"/>
    <s v="B"/>
    <x v="48"/>
    <n v="2"/>
    <n v="6946.5"/>
    <x v="34"/>
    <s v="LAWRENCE LU"/>
    <m/>
    <n v="6814.66"/>
    <n v="0"/>
    <n v="-6592.0000000000073"/>
    <s v="LMCADP"/>
    <x v="1"/>
    <n v="25"/>
    <n v="50"/>
    <n v="347325"/>
    <d v="2018-03-09T00:00:00"/>
    <x v="34"/>
    <n v="0"/>
    <n v="5"/>
    <n v="0.1"/>
    <n v="34732.5"/>
    <n v="-6592.0000000000073"/>
    <n v="0"/>
    <n v="43772.465753424658"/>
    <m/>
    <m/>
    <m/>
    <x v="0"/>
    <x v="0"/>
    <n v="50"/>
  </r>
  <r>
    <x v="0"/>
    <x v="856"/>
    <d v="2018-01-24T00:00:00"/>
    <s v="CENWIN"/>
    <s v="S"/>
    <x v="48"/>
    <n v="4"/>
    <n v="7074.5"/>
    <x v="34"/>
    <s v="LAWRENCE LU"/>
    <m/>
    <n v="6814.66"/>
    <n v="147.38541666666666"/>
    <n v="25984.000000000015"/>
    <s v="LMCADP"/>
    <x v="1"/>
    <n v="25"/>
    <n v="-100"/>
    <n v="707450"/>
    <d v="2018-03-09T00:00:00"/>
    <x v="34"/>
    <n v="0"/>
    <n v="5"/>
    <n v="0.1"/>
    <n v="70745"/>
    <n v="25984.000000000015"/>
    <n v="25984.000000000015"/>
    <n v="89158.082191780835"/>
    <m/>
    <m/>
    <m/>
    <x v="0"/>
    <x v="0"/>
    <n v="-100"/>
  </r>
  <r>
    <x v="0"/>
    <x v="857"/>
    <d v="2018-01-24T00:00:00"/>
    <s v="CENWIN"/>
    <s v="B"/>
    <x v="48"/>
    <n v="2"/>
    <n v="7074.5"/>
    <x v="34"/>
    <s v="LAWRENCE LU"/>
    <m/>
    <n v="6814.66"/>
    <n v="0"/>
    <n v="-12992.000000000007"/>
    <s v="LMCADP"/>
    <x v="1"/>
    <n v="25"/>
    <n v="50"/>
    <n v="353725"/>
    <d v="2018-03-09T00:00:00"/>
    <x v="34"/>
    <n v="0"/>
    <n v="5"/>
    <n v="0.1"/>
    <n v="35372.5"/>
    <n v="-12992.000000000007"/>
    <n v="0"/>
    <n v="44579.041095890418"/>
    <m/>
    <m/>
    <m/>
    <x v="0"/>
    <x v="0"/>
    <n v="50"/>
  </r>
  <r>
    <x v="0"/>
    <x v="858"/>
    <d v="2018-01-24T00:00:00"/>
    <s v="CENWIN"/>
    <s v="B"/>
    <x v="48"/>
    <n v="2"/>
    <n v="7074.5"/>
    <x v="34"/>
    <s v="LAWRENCE LU"/>
    <m/>
    <n v="6814.66"/>
    <n v="0"/>
    <n v="-12992.000000000007"/>
    <s v="LMCADP"/>
    <x v="1"/>
    <n v="25"/>
    <n v="50"/>
    <n v="353725"/>
    <d v="2018-03-09T00:00:00"/>
    <x v="34"/>
    <n v="0"/>
    <n v="5"/>
    <n v="0.1"/>
    <n v="35372.5"/>
    <n v="-12992.000000000007"/>
    <n v="0"/>
    <n v="44579.041095890418"/>
    <m/>
    <m/>
    <m/>
    <x v="0"/>
    <x v="0"/>
    <n v="50"/>
  </r>
  <r>
    <x v="0"/>
    <x v="859"/>
    <d v="2018-01-26T00:00:00"/>
    <s v="CENWIN"/>
    <s v="B"/>
    <x v="49"/>
    <n v="2"/>
    <n v="21640"/>
    <x v="35"/>
    <s v="LAWRENCE LU"/>
    <m/>
    <n v="21579.11"/>
    <n v="45.083333333333336"/>
    <n v="-608.89999999999418"/>
    <s v="LMSNDP"/>
    <x v="13"/>
    <n v="5"/>
    <n v="10"/>
    <n v="216400"/>
    <d v="2018-03-09T00:00:00"/>
    <x v="35"/>
    <n v="0"/>
    <n v="5"/>
    <n v="0.1"/>
    <n v="21640"/>
    <n v="-608.89999999999418"/>
    <n v="0"/>
    <n v="28458.082191780821"/>
    <m/>
    <m/>
    <m/>
    <x v="0"/>
    <x v="0"/>
    <n v="10"/>
  </r>
  <r>
    <x v="0"/>
    <x v="860"/>
    <d v="2018-01-26T00:00:00"/>
    <s v="CENWIN"/>
    <s v="S"/>
    <x v="49"/>
    <n v="1"/>
    <n v="21640"/>
    <x v="35"/>
    <s v="LAWRENCE LU"/>
    <m/>
    <n v="21579.11"/>
    <n v="0"/>
    <n v="304.44999999999709"/>
    <s v="LMSNDP"/>
    <x v="13"/>
    <n v="5"/>
    <n v="-5"/>
    <n v="108200"/>
    <d v="2018-03-09T00:00:00"/>
    <x v="35"/>
    <n v="0"/>
    <n v="5"/>
    <n v="0.1"/>
    <n v="10820"/>
    <n v="304.44999999999709"/>
    <n v="304.44999999999709"/>
    <n v="14229.04109589041"/>
    <m/>
    <m/>
    <m/>
    <x v="0"/>
    <x v="0"/>
    <n v="-5"/>
  </r>
  <r>
    <x v="0"/>
    <x v="861"/>
    <d v="2018-01-26T00:00:00"/>
    <s v="CENWIN"/>
    <s v="S"/>
    <x v="49"/>
    <n v="1"/>
    <n v="21640"/>
    <x v="35"/>
    <s v="LAWRENCE LU"/>
    <m/>
    <n v="21579.11"/>
    <n v="0"/>
    <n v="304.44999999999709"/>
    <s v="LMSNDP"/>
    <x v="13"/>
    <n v="5"/>
    <n v="-5"/>
    <n v="108200"/>
    <d v="2018-03-09T00:00:00"/>
    <x v="35"/>
    <n v="0"/>
    <n v="5"/>
    <n v="0.1"/>
    <n v="10820"/>
    <n v="304.44999999999709"/>
    <n v="304.44999999999709"/>
    <n v="14229.04109589041"/>
    <m/>
    <m/>
    <m/>
    <x v="0"/>
    <x v="0"/>
    <n v="-5"/>
  </r>
  <r>
    <x v="0"/>
    <x v="862"/>
    <d v="2018-01-30T00:00:00"/>
    <s v="CENWIN"/>
    <s v="B"/>
    <x v="50"/>
    <n v="2"/>
    <n v="7016.5"/>
    <x v="36"/>
    <s v="LAWRENCE LU"/>
    <m/>
    <n v="6818.75"/>
    <n v="73.088541666666671"/>
    <n v="-9887.5"/>
    <s v="LMCADP"/>
    <x v="1"/>
    <n v="25"/>
    <n v="50"/>
    <n v="350825"/>
    <d v="2018-03-09T00:00:00"/>
    <x v="36"/>
    <n v="0"/>
    <n v="5"/>
    <n v="0.1"/>
    <n v="35082.5"/>
    <n v="-9887.5"/>
    <n v="0"/>
    <n v="49980.547945205479"/>
    <m/>
    <m/>
    <m/>
    <x v="0"/>
    <x v="0"/>
    <n v="50"/>
  </r>
  <r>
    <x v="0"/>
    <x v="863"/>
    <d v="2018-02-07T00:00:00"/>
    <s v="CENWIN"/>
    <s v="S"/>
    <x v="50"/>
    <n v="2"/>
    <n v="6954"/>
    <x v="36"/>
    <s v="LAWRENCE LU"/>
    <m/>
    <n v="6818.75"/>
    <n v="0"/>
    <n v="6762.5"/>
    <s v="LMCADP"/>
    <x v="1"/>
    <n v="25"/>
    <n v="-50"/>
    <n v="347700"/>
    <d v="2018-03-09T00:00:00"/>
    <x v="36"/>
    <n v="0"/>
    <n v="5"/>
    <n v="0.1"/>
    <n v="34770"/>
    <n v="6762.5"/>
    <n v="6762.5"/>
    <n v="49535.342465753427"/>
    <m/>
    <m/>
    <m/>
    <x v="0"/>
    <x v="0"/>
    <n v="-50"/>
  </r>
  <r>
    <x v="0"/>
    <x v="864"/>
    <d v="2018-01-30T00:00:00"/>
    <s v="CENWIN"/>
    <s v="B"/>
    <x v="51"/>
    <n v="2"/>
    <n v="13545"/>
    <x v="36"/>
    <s v="LAWRENCE LU"/>
    <m/>
    <n v="13246.5"/>
    <n v="33.862499999999997"/>
    <n v="-3582"/>
    <s v="LMNIDP"/>
    <x v="0"/>
    <n v="6"/>
    <n v="12"/>
    <n v="162540"/>
    <d v="2018-03-09T00:00:00"/>
    <x v="36"/>
    <n v="0"/>
    <n v="5"/>
    <n v="0.1"/>
    <n v="16254"/>
    <n v="-3582"/>
    <n v="0"/>
    <n v="23156.383561643834"/>
    <m/>
    <m/>
    <m/>
    <x v="0"/>
    <x v="0"/>
    <n v="12"/>
  </r>
  <r>
    <x v="0"/>
    <x v="865"/>
    <d v="2018-02-19T00:00:00"/>
    <s v="CENWIN"/>
    <s v="S"/>
    <x v="51"/>
    <n v="2"/>
    <n v="14176"/>
    <x v="36"/>
    <s v="LAWRENCE LU"/>
    <m/>
    <n v="13246.5"/>
    <n v="35.44"/>
    <n v="11154"/>
    <s v="LMNIDP"/>
    <x v="0"/>
    <n v="6"/>
    <n v="-12"/>
    <n v="170112"/>
    <d v="2018-03-09T00:00:00"/>
    <x v="36"/>
    <n v="0"/>
    <n v="5"/>
    <n v="0.1"/>
    <n v="17011.2"/>
    <n v="11154"/>
    <n v="11154"/>
    <n v="24235.134246575341"/>
    <m/>
    <m/>
    <m/>
    <x v="0"/>
    <x v="0"/>
    <n v="-12"/>
  </r>
  <r>
    <x v="0"/>
    <x v="866"/>
    <d v="2018-01-30T00:00:00"/>
    <s v="CENWIN"/>
    <s v="B"/>
    <x v="52"/>
    <n v="2"/>
    <n v="21820"/>
    <x v="36"/>
    <s v="LAWRENCE LU"/>
    <m/>
    <n v="21576.47"/>
    <n v="45.458333333333336"/>
    <n v="-2435.2999999999884"/>
    <s v="LMSNDP"/>
    <x v="13"/>
    <n v="5"/>
    <n v="10"/>
    <n v="218200"/>
    <d v="2018-03-09T00:00:00"/>
    <x v="36"/>
    <n v="0"/>
    <n v="5"/>
    <n v="0.1"/>
    <n v="21820"/>
    <n v="-2435.2999999999884"/>
    <n v="0"/>
    <n v="31086.027397260274"/>
    <m/>
    <m/>
    <m/>
    <x v="0"/>
    <x v="0"/>
    <n v="10"/>
  </r>
  <r>
    <x v="0"/>
    <x v="867"/>
    <d v="2018-02-19T00:00:00"/>
    <s v="CENWIN"/>
    <s v="S"/>
    <x v="52"/>
    <n v="1"/>
    <n v="21672"/>
    <x v="36"/>
    <s v="LAWRENCE LU"/>
    <m/>
    <n v="21576.47"/>
    <n v="22.58"/>
    <n v="477.64999999999418"/>
    <s v="LMSNDP"/>
    <x v="13"/>
    <n v="5"/>
    <n v="-5"/>
    <n v="108360"/>
    <d v="2018-03-09T00:00:00"/>
    <x v="36"/>
    <n v="0"/>
    <n v="5"/>
    <n v="0.1"/>
    <n v="10836"/>
    <n v="477.64999999999418"/>
    <n v="477.64999999999418"/>
    <n v="15437.589041095891"/>
    <m/>
    <m/>
    <m/>
    <x v="0"/>
    <x v="0"/>
    <n v="-5"/>
  </r>
  <r>
    <x v="0"/>
    <x v="868"/>
    <d v="2018-02-19T00:00:00"/>
    <s v="CENWIN"/>
    <s v="S"/>
    <x v="52"/>
    <n v="1"/>
    <n v="21642"/>
    <x v="36"/>
    <s v="LAWRENCE LU"/>
    <m/>
    <n v="21576.47"/>
    <n v="22.54"/>
    <n v="327.64999999999418"/>
    <s v="LMSNDP"/>
    <x v="13"/>
    <n v="5"/>
    <n v="-5"/>
    <n v="108210"/>
    <d v="2018-03-09T00:00:00"/>
    <x v="36"/>
    <n v="0"/>
    <n v="5"/>
    <n v="0.1"/>
    <n v="10821"/>
    <n v="327.64999999999418"/>
    <n v="327.64999999999418"/>
    <n v="15416.219178082192"/>
    <m/>
    <m/>
    <m/>
    <x v="0"/>
    <x v="0"/>
    <n v="-5"/>
  </r>
  <r>
    <x v="0"/>
    <x v="869"/>
    <d v="2018-02-02T00:00:00"/>
    <s v="CENWIN"/>
    <s v="S"/>
    <x v="11"/>
    <n v="2"/>
    <n v="7128.75"/>
    <x v="9"/>
    <s v="LAWRENCE LU"/>
    <m/>
    <n v="6820.19"/>
    <n v="74.2578125"/>
    <n v="15428.00000000002"/>
    <s v="LMCADP"/>
    <x v="1"/>
    <n v="25"/>
    <n v="-50"/>
    <n v="356437.5"/>
    <d v="2018-03-09T00:00:00"/>
    <x v="9"/>
    <n v="0"/>
    <n v="5"/>
    <n v="0.1"/>
    <n v="35643.75"/>
    <n v="15428.00000000002"/>
    <n v="15428.00000000002"/>
    <n v="52733.219178082196"/>
    <m/>
    <m/>
    <m/>
    <x v="0"/>
    <x v="0"/>
    <n v="-50"/>
  </r>
  <r>
    <x v="0"/>
    <x v="870"/>
    <d v="2018-02-28T00:00:00"/>
    <s v="CENWIN"/>
    <s v="B"/>
    <x v="11"/>
    <n v="2"/>
    <n v="6979.5"/>
    <x v="9"/>
    <s v="LAWRENCE LU"/>
    <m/>
    <n v="6820.19"/>
    <n v="0"/>
    <n v="-7965.50000000002"/>
    <s v="LMCADP"/>
    <x v="1"/>
    <n v="25"/>
    <n v="50"/>
    <n v="348975"/>
    <d v="2018-03-09T00:00:00"/>
    <x v="9"/>
    <n v="0"/>
    <n v="5"/>
    <n v="0.1"/>
    <n v="34897.5"/>
    <n v="-7965.50000000002"/>
    <n v="0"/>
    <n v="51629.178082191778"/>
    <m/>
    <m/>
    <m/>
    <x v="0"/>
    <x v="0"/>
    <n v="50"/>
  </r>
  <r>
    <x v="0"/>
    <x v="871"/>
    <d v="2018-02-07T00:00:00"/>
    <s v="CENWIN"/>
    <s v="S"/>
    <x v="13"/>
    <n v="2"/>
    <n v="6956"/>
    <x v="11"/>
    <s v="LAWRENCE LU"/>
    <m/>
    <n v="6824.5"/>
    <n v="72.458333333333329"/>
    <n v="6575"/>
    <s v="LMCADP"/>
    <x v="1"/>
    <n v="25"/>
    <n v="-50"/>
    <n v="347800"/>
    <d v="2018-03-09T00:00:00"/>
    <x v="11"/>
    <n v="0"/>
    <n v="5"/>
    <n v="0.1"/>
    <n v="34780"/>
    <n v="6575"/>
    <n v="6575"/>
    <n v="57172.602739726026"/>
    <m/>
    <m/>
    <m/>
    <x v="0"/>
    <x v="0"/>
    <n v="-50"/>
  </r>
  <r>
    <x v="0"/>
    <x v="872"/>
    <d v="2018-02-07T00:00:00"/>
    <s v="CENWIN"/>
    <s v="B"/>
    <x v="13"/>
    <n v="2"/>
    <n v="6956"/>
    <x v="11"/>
    <s v="LAWRENCE LU"/>
    <m/>
    <n v="6824.5"/>
    <n v="0"/>
    <n v="-6575"/>
    <s v="LMCADP"/>
    <x v="1"/>
    <n v="25"/>
    <n v="50"/>
    <n v="347800"/>
    <d v="2018-03-09T00:00:00"/>
    <x v="11"/>
    <n v="0"/>
    <n v="5"/>
    <n v="0.1"/>
    <n v="34780"/>
    <n v="-6575"/>
    <n v="0"/>
    <n v="57172.602739726026"/>
    <m/>
    <m/>
    <m/>
    <x v="0"/>
    <x v="0"/>
    <n v="50"/>
  </r>
  <r>
    <x v="0"/>
    <x v="873"/>
    <d v="2018-02-09T00:00:00"/>
    <s v="CENWIN"/>
    <s v="S"/>
    <x v="15"/>
    <n v="2"/>
    <n v="6830"/>
    <x v="12"/>
    <s v="LAWRENCE LU"/>
    <m/>
    <n v="6824.83"/>
    <n v="71.145833333333329"/>
    <n v="258.50000000000364"/>
    <s v="LMCADP"/>
    <x v="1"/>
    <n v="25"/>
    <n v="-50"/>
    <n v="341500"/>
    <d v="2018-03-09T00:00:00"/>
    <x v="12"/>
    <n v="0"/>
    <n v="5"/>
    <n v="0.1"/>
    <n v="34150"/>
    <n v="258.50000000000364"/>
    <n v="258.50000000000364"/>
    <n v="57072.602739726033"/>
    <m/>
    <m/>
    <m/>
    <x v="0"/>
    <x v="0"/>
    <n v="-50"/>
  </r>
  <r>
    <x v="0"/>
    <x v="874"/>
    <d v="2018-02-13T00:00:00"/>
    <s v="CENWIN"/>
    <s v="B"/>
    <x v="15"/>
    <n v="2"/>
    <n v="6903.5"/>
    <x v="12"/>
    <s v="LAWRENCE LU"/>
    <m/>
    <n v="6824.83"/>
    <n v="0"/>
    <n v="-3933.5000000000036"/>
    <s v="LMCADP"/>
    <x v="1"/>
    <n v="25"/>
    <n v="50"/>
    <n v="345175"/>
    <d v="2018-03-09T00:00:00"/>
    <x v="12"/>
    <n v="0"/>
    <n v="5"/>
    <n v="0.1"/>
    <n v="34517.5"/>
    <n v="-3933.5000000000036"/>
    <n v="0"/>
    <n v="57686.780821917811"/>
    <m/>
    <m/>
    <m/>
    <x v="0"/>
    <x v="0"/>
    <n v="50"/>
  </r>
  <r>
    <x v="0"/>
    <x v="875"/>
    <d v="2018-02-13T00:00:00"/>
    <s v="CENWIN"/>
    <s v="B"/>
    <x v="16"/>
    <n v="2"/>
    <n v="6905.5"/>
    <x v="13"/>
    <s v="LAWRENCE LU"/>
    <m/>
    <n v="6826.5"/>
    <n v="71.932291666666671"/>
    <n v="-3950"/>
    <s v="LMCADP"/>
    <x v="1"/>
    <n v="25"/>
    <n v="50"/>
    <n v="345275"/>
    <d v="2018-03-09T00:00:00"/>
    <x v="13"/>
    <n v="0"/>
    <n v="5"/>
    <n v="0.1"/>
    <n v="34527.5"/>
    <n v="-3950"/>
    <n v="0"/>
    <n v="62433.28767123288"/>
    <m/>
    <m/>
    <m/>
    <x v="0"/>
    <x v="0"/>
    <n v="50"/>
  </r>
  <r>
    <x v="0"/>
    <x v="876"/>
    <d v="2018-02-13T00:00:00"/>
    <s v="CENWIN"/>
    <s v="S"/>
    <x v="16"/>
    <n v="2"/>
    <n v="6905.5"/>
    <x v="13"/>
    <s v="LAWRENCE LU"/>
    <m/>
    <n v="6826.5"/>
    <n v="0"/>
    <n v="3950"/>
    <s v="LMCADP"/>
    <x v="1"/>
    <n v="25"/>
    <n v="-50"/>
    <n v="345275"/>
    <d v="2018-03-09T00:00:00"/>
    <x v="13"/>
    <n v="0"/>
    <n v="5"/>
    <n v="0.1"/>
    <n v="34527.5"/>
    <n v="3950"/>
    <n v="3950"/>
    <n v="62433.28767123288"/>
    <m/>
    <m/>
    <m/>
    <x v="0"/>
    <x v="0"/>
    <n v="-50"/>
  </r>
  <r>
    <x v="0"/>
    <x v="877"/>
    <d v="2018-02-14T00:00:00"/>
    <s v="CENWIN"/>
    <s v="B"/>
    <x v="16"/>
    <n v="2"/>
    <n v="7001.5"/>
    <x v="13"/>
    <s v="LAWRENCE LU"/>
    <m/>
    <n v="6826.5"/>
    <n v="72.932291666666671"/>
    <n v="-8750"/>
    <s v="LMCADP"/>
    <x v="1"/>
    <n v="25"/>
    <n v="50"/>
    <n v="350075"/>
    <d v="2018-03-09T00:00:00"/>
    <x v="13"/>
    <n v="0"/>
    <n v="5"/>
    <n v="0.1"/>
    <n v="35007.5"/>
    <n v="-8750"/>
    <n v="0"/>
    <n v="63301.232876712333"/>
    <m/>
    <m/>
    <m/>
    <x v="0"/>
    <x v="0"/>
    <n v="50"/>
  </r>
  <r>
    <x v="0"/>
    <x v="878"/>
    <d v="2018-02-19T00:00:00"/>
    <s v="CENWIN"/>
    <s v="S"/>
    <x v="54"/>
    <n v="2"/>
    <n v="7210"/>
    <x v="14"/>
    <s v="LAWRENCE LU"/>
    <m/>
    <n v="6825"/>
    <n v="75.099999999999994"/>
    <n v="19250"/>
    <s v="LMCADP"/>
    <x v="1"/>
    <n v="25"/>
    <n v="-50"/>
    <n v="360500"/>
    <d v="2018-03-09T00:00:00"/>
    <x v="14"/>
    <n v="0"/>
    <n v="5"/>
    <n v="0.1"/>
    <n v="36050"/>
    <n v="19250"/>
    <n v="19250"/>
    <n v="67161.643835616444"/>
    <m/>
    <m/>
    <m/>
    <x v="0"/>
    <x v="0"/>
    <n v="-50"/>
  </r>
  <r>
    <x v="0"/>
    <x v="879"/>
    <d v="2018-02-28T00:00:00"/>
    <s v="CENWIN"/>
    <s v="B"/>
    <x v="54"/>
    <n v="2"/>
    <n v="6984.5"/>
    <x v="14"/>
    <s v="LAWRENCE LU"/>
    <m/>
    <n v="6825"/>
    <n v="0"/>
    <n v="-7975"/>
    <s v="LMCADP"/>
    <x v="1"/>
    <n v="25"/>
    <n v="50"/>
    <n v="349225"/>
    <d v="2018-03-09T00:00:00"/>
    <x v="14"/>
    <n v="0"/>
    <n v="5"/>
    <n v="0.1"/>
    <n v="34922.5"/>
    <n v="-7975"/>
    <n v="0"/>
    <n v="65061.095890410965"/>
    <m/>
    <m/>
    <m/>
    <x v="0"/>
    <x v="0"/>
    <n v="50"/>
  </r>
  <r>
    <x v="0"/>
    <x v="880"/>
    <d v="2018-02-23T00:00:00"/>
    <s v="CENWIN"/>
    <s v="S"/>
    <x v="55"/>
    <n v="2"/>
    <n v="7124.5"/>
    <x v="37"/>
    <s v="LAWRENCE LU"/>
    <m/>
    <n v="6825.42"/>
    <n v="74.213541666666671"/>
    <n v="14953.999999999996"/>
    <s v="LMCADP"/>
    <x v="1"/>
    <n v="25"/>
    <n v="-50"/>
    <n v="356225"/>
    <d v="2018-03-09T00:00:00"/>
    <x v="37"/>
    <n v="0"/>
    <n v="5"/>
    <n v="0.1"/>
    <n v="35622.5"/>
    <n v="14953.999999999996"/>
    <n v="14953.999999999996"/>
    <n v="73196.917808219179"/>
    <m/>
    <m/>
    <m/>
    <x v="0"/>
    <x v="0"/>
    <n v="-50"/>
  </r>
  <r>
    <x v="0"/>
    <x v="881"/>
    <d v="2018-02-23T00:00:00"/>
    <s v="CENWIN"/>
    <s v="S"/>
    <x v="56"/>
    <n v="1"/>
    <n v="13785"/>
    <x v="37"/>
    <s v="LAWRENCE LU"/>
    <m/>
    <n v="13261.31"/>
    <n v="17.231249999999999"/>
    <n v="3142.1400000000031"/>
    <s v="LMNIDP"/>
    <x v="0"/>
    <n v="6"/>
    <n v="-6"/>
    <n v="82710"/>
    <d v="2018-03-09T00:00:00"/>
    <x v="37"/>
    <n v="0"/>
    <n v="5"/>
    <n v="0.1"/>
    <n v="8271"/>
    <n v="3142.1400000000031"/>
    <n v="3142.1400000000031"/>
    <n v="16995.205479452055"/>
    <m/>
    <m/>
    <m/>
    <x v="0"/>
    <x v="0"/>
    <n v="-6"/>
  </r>
  <r>
    <x v="0"/>
    <x v="882"/>
    <d v="2018-02-23T00:00:00"/>
    <s v="CENWIN"/>
    <s v="S"/>
    <x v="57"/>
    <n v="1"/>
    <n v="21520"/>
    <x v="37"/>
    <s v="LAWRENCE LU"/>
    <m/>
    <n v="21556.69"/>
    <n v="22.416666666666668"/>
    <n v="-183.44999999999345"/>
    <s v="LMSNDP"/>
    <x v="13"/>
    <n v="5"/>
    <n v="-5"/>
    <n v="107600"/>
    <d v="2018-03-09T00:00:00"/>
    <x v="37"/>
    <n v="0"/>
    <n v="5"/>
    <n v="0.1"/>
    <n v="10760"/>
    <n v="-183.44999999999345"/>
    <n v="0"/>
    <n v="22109.589041095889"/>
    <m/>
    <m/>
    <m/>
    <x v="0"/>
    <x v="0"/>
    <n v="-5"/>
  </r>
  <r>
    <x v="0"/>
    <x v="883"/>
    <d v="2018-02-27T00:00:00"/>
    <s v="CENWIN"/>
    <s v="S"/>
    <x v="60"/>
    <n v="2"/>
    <n v="7077"/>
    <x v="20"/>
    <s v="LAWRENCE LU"/>
    <m/>
    <n v="6828.92"/>
    <n v="73.71875"/>
    <n v="12403.999999999996"/>
    <s v="LMCADP"/>
    <x v="1"/>
    <n v="25"/>
    <n v="-50"/>
    <n v="353850"/>
    <d v="2018-03-09T00:00:00"/>
    <x v="20"/>
    <n v="0"/>
    <n v="5"/>
    <n v="0.1"/>
    <n v="35385"/>
    <n v="12403.999999999996"/>
    <n v="12403.999999999996"/>
    <n v="78525.61643835617"/>
    <m/>
    <m/>
    <m/>
    <x v="0"/>
    <x v="0"/>
    <n v="-50"/>
  </r>
  <r>
    <x v="0"/>
    <x v="884"/>
    <d v="2018-02-28T00:00:00"/>
    <s v="CENWIN"/>
    <s v="B"/>
    <x v="60"/>
    <n v="4"/>
    <n v="6990"/>
    <x v="20"/>
    <s v="LAWRENCE LU"/>
    <m/>
    <n v="6828.92"/>
    <n v="145.625"/>
    <n v="-16107.999999999993"/>
    <s v="LMCADP"/>
    <x v="1"/>
    <n v="25"/>
    <n v="100"/>
    <n v="699000"/>
    <d v="2018-03-09T00:00:00"/>
    <x v="20"/>
    <n v="0"/>
    <n v="5"/>
    <n v="0.1"/>
    <n v="69900"/>
    <n v="-16107.999999999993"/>
    <n v="0"/>
    <n v="155120.54794520547"/>
    <m/>
    <m/>
    <m/>
    <x v="0"/>
    <x v="0"/>
    <n v="100"/>
  </r>
  <r>
    <x v="0"/>
    <x v="885"/>
    <d v="2018-02-28T00:00:00"/>
    <s v="CENWIN"/>
    <s v="S"/>
    <x v="60"/>
    <n v="2"/>
    <n v="6990"/>
    <x v="20"/>
    <s v="LAWRENCE LU"/>
    <m/>
    <n v="6828.92"/>
    <n v="0"/>
    <n v="8053.9999999999964"/>
    <s v="LMCADP"/>
    <x v="1"/>
    <n v="25"/>
    <n v="-50"/>
    <n v="349500"/>
    <d v="2018-03-09T00:00:00"/>
    <x v="20"/>
    <n v="0"/>
    <n v="5"/>
    <n v="0.1"/>
    <n v="34950"/>
    <n v="8053.9999999999964"/>
    <n v="8053.9999999999964"/>
    <n v="77560.273972602736"/>
    <m/>
    <m/>
    <m/>
    <x v="0"/>
    <x v="0"/>
    <n v="-50"/>
  </r>
  <r>
    <x v="0"/>
    <x v="886"/>
    <d v="2018-02-28T00:00:00"/>
    <s v="CENWIN"/>
    <s v="S"/>
    <x v="60"/>
    <n v="2"/>
    <n v="6990"/>
    <x v="20"/>
    <s v="LAWRENCE LU"/>
    <m/>
    <n v="6828.92"/>
    <n v="0"/>
    <n v="8053.9999999999964"/>
    <s v="LMCADP"/>
    <x v="1"/>
    <n v="25"/>
    <n v="-50"/>
    <n v="349500"/>
    <d v="2018-03-09T00:00:00"/>
    <x v="20"/>
    <n v="0"/>
    <n v="5"/>
    <n v="0.1"/>
    <n v="34950"/>
    <n v="8053.9999999999964"/>
    <n v="8053.9999999999964"/>
    <n v="77560.273972602736"/>
    <m/>
    <m/>
    <m/>
    <x v="0"/>
    <x v="0"/>
    <n v="-50"/>
  </r>
  <r>
    <x v="0"/>
    <x v="887"/>
    <d v="2018-02-28T00:00:00"/>
    <s v="CENWIN"/>
    <s v="B"/>
    <x v="60"/>
    <n v="4"/>
    <n v="6947"/>
    <x v="20"/>
    <s v="LAWRENCE LU"/>
    <m/>
    <n v="6828.92"/>
    <n v="144.72916666666666"/>
    <n v="-11807.999999999993"/>
    <s v="LMCADP"/>
    <x v="1"/>
    <n v="25"/>
    <n v="100"/>
    <n v="694700"/>
    <d v="2018-03-09T00:00:00"/>
    <x v="20"/>
    <n v="0"/>
    <n v="5"/>
    <n v="0.1"/>
    <n v="69470"/>
    <n v="-11807.999999999993"/>
    <n v="0"/>
    <n v="154166.30136986301"/>
    <m/>
    <m/>
    <m/>
    <x v="0"/>
    <x v="0"/>
    <n v="100"/>
  </r>
  <r>
    <x v="0"/>
    <x v="888"/>
    <d v="2018-02-28T00:00:00"/>
    <s v="CENWIN"/>
    <s v="B"/>
    <x v="61"/>
    <n v="2"/>
    <n v="13750"/>
    <x v="20"/>
    <s v="LAWRENCE LU"/>
    <m/>
    <n v="13265"/>
    <n v="34.375"/>
    <n v="-5820"/>
    <s v="LMNIDP"/>
    <x v="0"/>
    <n v="6"/>
    <n v="12"/>
    <n v="165000"/>
    <d v="2018-03-09T00:00:00"/>
    <x v="20"/>
    <n v="0"/>
    <n v="5"/>
    <n v="0.1"/>
    <n v="16500"/>
    <n v="-5820"/>
    <n v="0"/>
    <n v="36616.438356164384"/>
    <m/>
    <m/>
    <m/>
    <x v="0"/>
    <x v="0"/>
    <n v="12"/>
  </r>
  <r>
    <x v="0"/>
    <x v="889"/>
    <d v="2018-02-28T00:00:00"/>
    <s v="CENWIN"/>
    <s v="B"/>
    <x v="62"/>
    <n v="2"/>
    <n v="21580"/>
    <x v="20"/>
    <s v="LAWRENCE LU"/>
    <m/>
    <n v="21553.5"/>
    <n v="44.958333333333336"/>
    <n v="-265"/>
    <s v="LMSNDP"/>
    <x v="13"/>
    <n v="5"/>
    <n v="10"/>
    <n v="215800"/>
    <d v="2018-03-09T00:00:00"/>
    <x v="20"/>
    <n v="0"/>
    <n v="5"/>
    <n v="0.1"/>
    <n v="21580"/>
    <n v="-265"/>
    <n v="0"/>
    <n v="47889.863013698632"/>
    <m/>
    <m/>
    <m/>
    <x v="0"/>
    <x v="0"/>
    <n v="10"/>
  </r>
  <r>
    <x v="0"/>
    <x v="890"/>
    <d v="2018-03-01T00:00:00"/>
    <s v="CENWIN"/>
    <s v="B"/>
    <x v="19"/>
    <n v="4"/>
    <n v="6917"/>
    <x v="15"/>
    <s v="LAWRENCE LU"/>
    <m/>
    <n v="6830.67"/>
    <n v="144.10416666666666"/>
    <n v="-8632.9999999999927"/>
    <s v="LMCADP"/>
    <x v="1"/>
    <n v="25"/>
    <n v="100"/>
    <n v="691700"/>
    <d v="2018-03-09T00:00:00"/>
    <x v="15"/>
    <n v="0"/>
    <n v="5"/>
    <n v="0.1"/>
    <n v="69170"/>
    <n v="-8632.9999999999927"/>
    <n v="0"/>
    <n v="159185.75342465754"/>
    <m/>
    <m/>
    <m/>
    <x v="0"/>
    <x v="0"/>
    <n v="100"/>
  </r>
  <r>
    <x v="0"/>
    <x v="891"/>
    <d v="2018-03-08T00:00:00"/>
    <s v="CENWIN"/>
    <s v="S"/>
    <x v="19"/>
    <n v="4"/>
    <n v="6858.5"/>
    <x v="15"/>
    <s v="LAWRENCE LU"/>
    <m/>
    <n v="6830.67"/>
    <n v="0"/>
    <n v="2782.9999999999927"/>
    <s v="LMCADP"/>
    <x v="1"/>
    <n v="25"/>
    <n v="-100"/>
    <n v="685850"/>
    <d v="2018-03-09T00:00:00"/>
    <x v="15"/>
    <n v="0"/>
    <n v="5"/>
    <n v="0.1"/>
    <n v="68585"/>
    <n v="2782.9999999999927"/>
    <n v="2782.9999999999927"/>
    <n v="157839.45205479453"/>
    <m/>
    <m/>
    <m/>
    <x v="0"/>
    <x v="0"/>
    <n v="-100"/>
  </r>
  <r>
    <x v="0"/>
    <x v="892"/>
    <d v="2018-03-06T00:00:00"/>
    <s v="CENWIN"/>
    <s v="S"/>
    <x v="64"/>
    <n v="6"/>
    <n v="7004.5"/>
    <x v="40"/>
    <s v="LAWRENCE LU"/>
    <m/>
    <n v="6833"/>
    <n v="218.890625"/>
    <n v="25725"/>
    <s v="LMCADP"/>
    <x v="1"/>
    <n v="25"/>
    <n v="-150"/>
    <n v="1050675"/>
    <d v="2018-03-09T00:00:00"/>
    <x v="40"/>
    <n v="0"/>
    <n v="5"/>
    <n v="0.1"/>
    <n v="105067.5"/>
    <n v="25725"/>
    <n v="25725"/>
    <n v="256191.98630136985"/>
    <m/>
    <m/>
    <m/>
    <x v="0"/>
    <x v="0"/>
    <n v="-150"/>
  </r>
  <r>
    <x v="0"/>
    <x v="893"/>
    <d v="2018-03-08T00:00:00"/>
    <s v="CENWIN"/>
    <s v="S"/>
    <x v="84"/>
    <n v="4"/>
    <n v="6859.5"/>
    <x v="41"/>
    <s v="LAWRENCE LU"/>
    <m/>
    <n v="6833"/>
    <n v="142.90625"/>
    <n v="2650"/>
    <s v="LMCADP"/>
    <x v="1"/>
    <n v="25"/>
    <n v="-100"/>
    <n v="685950"/>
    <d v="2018-03-09T00:00:00"/>
    <x v="41"/>
    <n v="0"/>
    <n v="5"/>
    <n v="0.1"/>
    <n v="68595"/>
    <n v="2650"/>
    <n v="2650"/>
    <n v="171017.67123287672"/>
    <m/>
    <m/>
    <m/>
    <x v="0"/>
    <x v="0"/>
    <n v="-100"/>
  </r>
  <r>
    <x v="0"/>
    <x v="894"/>
    <d v="2018-03-08T00:00:00"/>
    <s v="CENWIN"/>
    <s v="B"/>
    <x v="84"/>
    <n v="4"/>
    <n v="6859.5"/>
    <x v="41"/>
    <s v="LAWRENCE LU"/>
    <m/>
    <n v="6833"/>
    <n v="0"/>
    <n v="-2650"/>
    <s v="LMCADP"/>
    <x v="1"/>
    <n v="25"/>
    <n v="100"/>
    <n v="685950"/>
    <d v="2018-03-09T00:00:00"/>
    <x v="41"/>
    <n v="0"/>
    <n v="5"/>
    <n v="0.1"/>
    <n v="68595"/>
    <n v="-2650"/>
    <n v="0"/>
    <n v="171017.67123287672"/>
    <m/>
    <m/>
    <m/>
    <x v="0"/>
    <x v="0"/>
    <n v="100"/>
  </r>
  <r>
    <x v="1"/>
    <x v="895"/>
    <d v="2018-03-06T00:00:00"/>
    <s v="CENWIN"/>
    <s v="S"/>
    <x v="29"/>
    <n v="5"/>
    <n v="1339"/>
    <x v="25"/>
    <s v="LAWRENCE LU"/>
    <m/>
    <n v="1327.6"/>
    <n v="40"/>
    <n v="5700.0000000000455"/>
    <s v="GCM8"/>
    <x v="9"/>
    <n v="100"/>
    <n v="-500"/>
    <n v="669500"/>
    <d v="2018-03-09T00:00:00"/>
    <x v="25"/>
    <n v="0"/>
    <n v="2"/>
    <n v="0.01"/>
    <n v="6695"/>
    <n v="5700.0000000000455"/>
    <n v="5700.0000000000455"/>
    <n v="201767.12328767122"/>
    <m/>
    <m/>
    <m/>
    <x v="0"/>
    <x v="0"/>
    <n v="-500"/>
  </r>
  <r>
    <x v="1"/>
    <x v="896"/>
    <d v="2018-03-01T00:00:00"/>
    <s v="CENWIN"/>
    <s v="S"/>
    <x v="26"/>
    <n v="100"/>
    <n v="401.2"/>
    <x v="22"/>
    <s v="LAWRENCE LU"/>
    <m/>
    <n v="410.25"/>
    <n v="8"/>
    <n v="-452.50000000000057"/>
    <s v="C"/>
    <x v="6"/>
    <n v="5000"/>
    <n v="-500000"/>
    <n v="200600000"/>
    <d v="2018-03-09T00:00:00"/>
    <x v="22"/>
    <n v="0"/>
    <n v="5"/>
    <n v="0.1"/>
    <n v="20060000"/>
    <n v="-452.50000000000057"/>
    <n v="0"/>
    <n v="153884931.50684932"/>
    <m/>
    <m/>
    <m/>
    <x v="0"/>
    <x v="0"/>
    <n v="-500000"/>
  </r>
  <r>
    <x v="1"/>
    <x v="897"/>
    <d v="2018-02-28T00:00:00"/>
    <s v="CENWIN"/>
    <s v="S"/>
    <x v="27"/>
    <n v="1"/>
    <n v="123.15"/>
    <x v="23"/>
    <s v="LAWRENCE LU"/>
    <m/>
    <n v="122.6"/>
    <n v="8"/>
    <n v="206.25000000000426"/>
    <s v="FCCN8"/>
    <x v="7"/>
    <n v="37500"/>
    <n v="-37500"/>
    <n v="4618125"/>
    <d v="2018-03-09T00:00:00"/>
    <x v="23"/>
    <n v="0"/>
    <n v="5"/>
    <n v="0.1"/>
    <n v="461812.5"/>
    <n v="206.25000000000426"/>
    <n v="206.25000000000426"/>
    <n v="1303196.9178082191"/>
    <m/>
    <m/>
    <m/>
    <x v="0"/>
    <x v="0"/>
    <n v="-37500"/>
  </r>
  <r>
    <x v="1"/>
    <x v="898"/>
    <d v="2018-02-28T00:00:00"/>
    <s v="CENWIN"/>
    <s v="S"/>
    <x v="30"/>
    <n v="1"/>
    <n v="13.38"/>
    <x v="24"/>
    <s v="LAWRENCE LU"/>
    <m/>
    <n v="13.1"/>
    <n v="8"/>
    <n v="313.60000000000127"/>
    <s v="SBN8"/>
    <x v="10"/>
    <n v="5000"/>
    <n v="-5000"/>
    <n v="66900"/>
    <d v="2018-03-09T00:00:00"/>
    <x v="24"/>
    <n v="0"/>
    <n v="5"/>
    <n v="0.1"/>
    <n v="6690"/>
    <n v="313.60000000000127"/>
    <n v="313.60000000000127"/>
    <n v="20528.219178082192"/>
    <m/>
    <m/>
    <m/>
    <x v="0"/>
    <x v="0"/>
    <n v="-5000"/>
  </r>
  <r>
    <x v="1"/>
    <x v="899"/>
    <d v="2018-02-28T00:00:00"/>
    <s v="CENWIN"/>
    <s v="S"/>
    <x v="31"/>
    <n v="1"/>
    <n v="2.976"/>
    <x v="26"/>
    <s v="LAWRENCE LU"/>
    <m/>
    <n v="3.044"/>
    <n v="8"/>
    <n v="-680.00000000000057"/>
    <s v="NGZ18"/>
    <x v="11"/>
    <n v="10000"/>
    <n v="-10000"/>
    <n v="29760"/>
    <d v="2018-03-09T00:00:00"/>
    <x v="26"/>
    <n v="0"/>
    <n v="5"/>
    <n v="0.1"/>
    <n v="2976"/>
    <n v="-680.00000000000057"/>
    <n v="0"/>
    <n v="21361.972602739726"/>
    <m/>
    <m/>
    <m/>
    <x v="0"/>
    <x v="0"/>
    <n v="-10000"/>
  </r>
  <r>
    <x v="1"/>
    <x v="900"/>
    <d v="2018-03-05T00:00:00"/>
    <s v="CENWIN"/>
    <s v="S"/>
    <x v="27"/>
    <n v="1"/>
    <n v="123.1"/>
    <x v="23"/>
    <s v="LAWRENCE LU"/>
    <m/>
    <n v="122.6"/>
    <n v="8"/>
    <n v="187.5"/>
    <s v="FCCN8"/>
    <x v="7"/>
    <n v="37500"/>
    <n v="-37500"/>
    <n v="4616250"/>
    <d v="2018-03-09T00:00:00"/>
    <x v="23"/>
    <n v="0"/>
    <n v="5"/>
    <n v="0.1"/>
    <n v="461625"/>
    <n v="187.5"/>
    <n v="187.5"/>
    <n v="1302667.8082191781"/>
    <m/>
    <m/>
    <m/>
    <x v="0"/>
    <x v="0"/>
    <n v="-37500"/>
  </r>
  <r>
    <x v="1"/>
    <x v="901"/>
    <d v="2018-03-05T00:00:00"/>
    <s v="CENWIN"/>
    <s v="S"/>
    <x v="28"/>
    <n v="1"/>
    <n v="13.73"/>
    <x v="24"/>
    <s v="LAWRENCE LU"/>
    <m/>
    <n v="13.1"/>
    <n v="8"/>
    <n v="705.60000000000082"/>
    <s v="FSBN8"/>
    <x v="8"/>
    <n v="112000"/>
    <n v="-112000"/>
    <n v="1537760"/>
    <d v="2018-03-09T00:00:00"/>
    <x v="24"/>
    <n v="0"/>
    <n v="5"/>
    <n v="0.1"/>
    <n v="153776"/>
    <n v="705.60000000000082"/>
    <n v="705.60000000000082"/>
    <n v="471860.60273972608"/>
    <m/>
    <m/>
    <m/>
    <x v="0"/>
    <x v="0"/>
    <n v="-112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v1" cacheId="16" applyNumberFormats="0" applyBorderFormats="0" applyFontFormats="0" applyPatternFormats="0" applyAlignmentFormats="0" applyWidthHeightFormats="1" dataCaption="值" updatedVersion="5" minRefreshableVersion="3" useAutoFormatting="1" pageOverThenDown="1" itemPrintTitles="1" createdVersion="5" indent="0" compact="0" compactData="0" gridDropZones="1">
  <location ref="A3:E146" firstHeaderRow="1" firstDataRow="2" firstDataCol="2"/>
  <pivotFields count="34">
    <pivotField compact="0" outline="0" showAll="0">
      <items count="4">
        <item x="0"/>
        <item x="1"/>
        <item x="2"/>
        <item t="default"/>
      </items>
    </pivotField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>
      <items count="214">
        <item x="26"/>
        <item x="204"/>
        <item x="200"/>
        <item x="197"/>
        <item x="199"/>
        <item x="198"/>
        <item x="203"/>
        <item x="25"/>
        <item x="116"/>
        <item x="118"/>
        <item x="117"/>
        <item x="27"/>
        <item x="28"/>
        <item x="29"/>
        <item x="205"/>
        <item x="206"/>
        <item x="102"/>
        <item x="92"/>
        <item x="73"/>
        <item x="3"/>
        <item x="22"/>
        <item x="42"/>
        <item x="101"/>
        <item x="47"/>
        <item x="65"/>
        <item x="208"/>
        <item x="71"/>
        <item x="32"/>
        <item x="34"/>
        <item x="74"/>
        <item x="1"/>
        <item x="37"/>
        <item x="209"/>
        <item x="39"/>
        <item x="40"/>
        <item x="78"/>
        <item x="210"/>
        <item x="80"/>
        <item x="211"/>
        <item x="75"/>
        <item x="5"/>
        <item x="6"/>
        <item x="45"/>
        <item x="7"/>
        <item x="9"/>
        <item x="48"/>
        <item x="10"/>
        <item x="50"/>
        <item x="81"/>
        <item x="11"/>
        <item x="12"/>
        <item x="13"/>
        <item x="15"/>
        <item x="16"/>
        <item x="54"/>
        <item x="212"/>
        <item x="55"/>
        <item x="58"/>
        <item x="60"/>
        <item x="19"/>
        <item x="63"/>
        <item x="64"/>
        <item x="84"/>
        <item x="76"/>
        <item x="0"/>
        <item x="35"/>
        <item x="36"/>
        <item x="4"/>
        <item x="79"/>
        <item x="46"/>
        <item x="51"/>
        <item x="53"/>
        <item x="82"/>
        <item x="56"/>
        <item x="59"/>
        <item x="61"/>
        <item x="68"/>
        <item x="69"/>
        <item x="70"/>
        <item x="85"/>
        <item x="43"/>
        <item x="66"/>
        <item x="49"/>
        <item x="52"/>
        <item x="57"/>
        <item x="62"/>
        <item x="72"/>
        <item x="33"/>
        <item x="77"/>
        <item x="2"/>
        <item x="38"/>
        <item x="21"/>
        <item x="41"/>
        <item x="44"/>
        <item x="8"/>
        <item x="14"/>
        <item x="23"/>
        <item x="17"/>
        <item x="18"/>
        <item x="83"/>
        <item x="67"/>
        <item x="20"/>
        <item x="207"/>
        <item x="93"/>
        <item x="90"/>
        <item x="91"/>
        <item x="103"/>
        <item x="94"/>
        <item x="95"/>
        <item x="105"/>
        <item x="104"/>
        <item x="106"/>
        <item x="107"/>
        <item x="108"/>
        <item x="96"/>
        <item x="109"/>
        <item x="98"/>
        <item x="97"/>
        <item x="100"/>
        <item x="99"/>
        <item x="31"/>
        <item x="196"/>
        <item x="195"/>
        <item x="202"/>
        <item x="201"/>
        <item x="30"/>
        <item x="87"/>
        <item x="119"/>
        <item x="120"/>
        <item x="121"/>
        <item x="122"/>
        <item x="123"/>
        <item x="124"/>
        <item x="130"/>
        <item x="131"/>
        <item x="125"/>
        <item x="126"/>
        <item x="127"/>
        <item x="128"/>
        <item x="129"/>
        <item x="88"/>
        <item x="132"/>
        <item x="133"/>
        <item x="134"/>
        <item x="135"/>
        <item x="136"/>
        <item x="137"/>
        <item x="138"/>
        <item x="139"/>
        <item x="192"/>
        <item x="89"/>
        <item x="140"/>
        <item x="141"/>
        <item x="142"/>
        <item x="143"/>
        <item x="144"/>
        <item x="145"/>
        <item x="146"/>
        <item x="147"/>
        <item x="193"/>
        <item x="86"/>
        <item x="148"/>
        <item x="149"/>
        <item x="150"/>
        <item x="151"/>
        <item x="152"/>
        <item x="153"/>
        <item x="154"/>
        <item x="155"/>
        <item x="194"/>
        <item x="110"/>
        <item x="156"/>
        <item x="157"/>
        <item x="158"/>
        <item x="159"/>
        <item x="160"/>
        <item x="161"/>
        <item x="111"/>
        <item x="162"/>
        <item x="163"/>
        <item x="164"/>
        <item x="165"/>
        <item x="166"/>
        <item x="167"/>
        <item x="112"/>
        <item x="168"/>
        <item x="169"/>
        <item x="170"/>
        <item x="171"/>
        <item x="172"/>
        <item x="173"/>
        <item x="113"/>
        <item x="174"/>
        <item x="175"/>
        <item x="176"/>
        <item x="177"/>
        <item x="178"/>
        <item x="179"/>
        <item x="114"/>
        <item x="180"/>
        <item x="181"/>
        <item x="182"/>
        <item x="183"/>
        <item x="184"/>
        <item x="185"/>
        <item x="115"/>
        <item x="186"/>
        <item x="187"/>
        <item x="188"/>
        <item x="189"/>
        <item x="190"/>
        <item x="191"/>
        <item x="24"/>
        <item t="default"/>
      </items>
    </pivotField>
    <pivotField compact="0" outline="0" showAll="0"/>
    <pivotField compact="0" outline="0" showAll="0"/>
    <pivotField axis="axisRow" compact="0" numFmtId="14" outline="0" showAll="0" includeNewItemsInFilter="1">
      <items count="67">
        <item x="63"/>
        <item x="44"/>
        <item x="27"/>
        <item x="28"/>
        <item x="0"/>
        <item x="45"/>
        <item x="29"/>
        <item x="1"/>
        <item x="30"/>
        <item x="21"/>
        <item x="2"/>
        <item x="31"/>
        <item x="59"/>
        <item x="3"/>
        <item x="47"/>
        <item x="17"/>
        <item x="18"/>
        <item x="64"/>
        <item x="46"/>
        <item x="4"/>
        <item x="5"/>
        <item x="32"/>
        <item x="6"/>
        <item x="33"/>
        <item x="7"/>
        <item x="34"/>
        <item x="8"/>
        <item x="35"/>
        <item x="36"/>
        <item x="48"/>
        <item x="9"/>
        <item x="10"/>
        <item x="11"/>
        <item x="12"/>
        <item x="19"/>
        <item x="13"/>
        <item x="14"/>
        <item x="65"/>
        <item x="37"/>
        <item x="38"/>
        <item x="20"/>
        <item x="49"/>
        <item x="15"/>
        <item x="39"/>
        <item x="40"/>
        <item x="41"/>
        <item x="23"/>
        <item x="25"/>
        <item x="24"/>
        <item x="60"/>
        <item x="52"/>
        <item x="42"/>
        <item x="53"/>
        <item x="50"/>
        <item x="43"/>
        <item x="54"/>
        <item x="51"/>
        <item x="16"/>
        <item x="55"/>
        <item x="61"/>
        <item x="56"/>
        <item x="26"/>
        <item x="57"/>
        <item x="22"/>
        <item x="58"/>
        <item x="6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20">
        <item x="3"/>
        <item x="5"/>
        <item x="1"/>
        <item x="18"/>
        <item x="17"/>
        <item x="7"/>
        <item x="6"/>
        <item x="9"/>
        <item x="15"/>
        <item x="11"/>
        <item x="0"/>
        <item x="12"/>
        <item x="16"/>
        <item x="14"/>
        <item x="4"/>
        <item x="13"/>
        <item x="10"/>
        <item x="8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4" outline="0" showAll="0"/>
    <pivotField compact="0" numFmtId="176" outline="0" showAll="0">
      <items count="67">
        <item x="63"/>
        <item x="44"/>
        <item x="27"/>
        <item x="28"/>
        <item x="0"/>
        <item x="45"/>
        <item x="29"/>
        <item x="1"/>
        <item x="30"/>
        <item x="21"/>
        <item x="2"/>
        <item x="31"/>
        <item x="59"/>
        <item x="3"/>
        <item x="47"/>
        <item x="17"/>
        <item x="18"/>
        <item x="64"/>
        <item x="46"/>
        <item x="4"/>
        <item x="5"/>
        <item x="32"/>
        <item x="6"/>
        <item x="33"/>
        <item x="7"/>
        <item x="34"/>
        <item x="8"/>
        <item x="35"/>
        <item x="36"/>
        <item x="48"/>
        <item x="9"/>
        <item x="10"/>
        <item x="11"/>
        <item x="12"/>
        <item x="19"/>
        <item x="13"/>
        <item x="14"/>
        <item x="65"/>
        <item x="37"/>
        <item x="38"/>
        <item x="20"/>
        <item x="49"/>
        <item x="15"/>
        <item x="39"/>
        <item x="40"/>
        <item x="41"/>
        <item x="23"/>
        <item x="25"/>
        <item x="24"/>
        <item x="60"/>
        <item x="52"/>
        <item x="42"/>
        <item x="53"/>
        <item x="50"/>
        <item x="43"/>
        <item x="54"/>
        <item x="51"/>
        <item x="16"/>
        <item x="55"/>
        <item x="61"/>
        <item x="56"/>
        <item x="26"/>
        <item x="57"/>
        <item x="22"/>
        <item x="58"/>
        <item x="6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>
      <items count="2">
        <item x="0"/>
        <item t="default"/>
      </items>
    </pivotField>
    <pivotField dataField="1" compact="0" outline="0" showAll="0">
      <items count="2">
        <item x="0"/>
        <item t="default"/>
      </items>
    </pivotField>
    <pivotField dataField="1" compact="0" outline="0" showAll="0"/>
  </pivotFields>
  <rowFields count="2">
    <field x="15"/>
    <field x="8"/>
  </rowFields>
  <rowItems count="142">
    <i>
      <x/>
      <x v="2"/>
    </i>
    <i r="1">
      <x v="10"/>
    </i>
    <i r="1">
      <x v="14"/>
    </i>
    <i r="1">
      <x v="16"/>
    </i>
    <i r="1">
      <x v="19"/>
    </i>
    <i r="1">
      <x v="22"/>
    </i>
    <i r="1">
      <x v="23"/>
    </i>
    <i r="1">
      <x v="45"/>
    </i>
    <i t="default">
      <x/>
    </i>
    <i>
      <x v="1"/>
      <x v="9"/>
    </i>
    <i t="default">
      <x v="1"/>
    </i>
    <i>
      <x v="2"/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2"/>
    </i>
    <i r="1">
      <x v="43"/>
    </i>
    <i r="1">
      <x v="44"/>
    </i>
    <i r="1">
      <x v="45"/>
    </i>
    <i t="default">
      <x v="2"/>
    </i>
    <i>
      <x v="3"/>
      <x v="5"/>
    </i>
    <i t="default">
      <x v="3"/>
    </i>
    <i>
      <x v="4"/>
      <x v="10"/>
    </i>
    <i r="1">
      <x v="11"/>
    </i>
    <i t="default">
      <x v="4"/>
    </i>
    <i>
      <x v="5"/>
      <x v="46"/>
    </i>
    <i t="default">
      <x v="5"/>
    </i>
    <i>
      <x v="6"/>
      <x v="63"/>
    </i>
    <i t="default">
      <x v="6"/>
    </i>
    <i>
      <x v="7"/>
      <x v="47"/>
    </i>
    <i t="default">
      <x v="7"/>
    </i>
    <i>
      <x v="8"/>
      <x v="11"/>
    </i>
    <i r="1">
      <x v="28"/>
    </i>
    <i r="1">
      <x v="41"/>
    </i>
    <i t="default">
      <x v="8"/>
    </i>
    <i>
      <x v="9"/>
      <x v="61"/>
    </i>
    <i t="default">
      <x v="9"/>
    </i>
    <i>
      <x v="10"/>
      <x v="1"/>
    </i>
    <i r="1">
      <x v="4"/>
    </i>
    <i r="1">
      <x v="6"/>
    </i>
    <i r="1">
      <x v="7"/>
    </i>
    <i r="1">
      <x v="13"/>
    </i>
    <i r="1">
      <x v="14"/>
    </i>
    <i r="1">
      <x v="15"/>
    </i>
    <i r="1">
      <x v="22"/>
    </i>
    <i r="1">
      <x v="28"/>
    </i>
    <i r="1">
      <x v="30"/>
    </i>
    <i r="1">
      <x v="34"/>
    </i>
    <i r="1">
      <x v="36"/>
    </i>
    <i r="1">
      <x v="38"/>
    </i>
    <i r="1">
      <x v="39"/>
    </i>
    <i r="1">
      <x v="40"/>
    </i>
    <i r="1">
      <x v="44"/>
    </i>
    <i r="1">
      <x v="46"/>
    </i>
    <i r="1">
      <x v="50"/>
    </i>
    <i r="1">
      <x v="51"/>
    </i>
    <i r="1">
      <x v="53"/>
    </i>
    <i r="1">
      <x v="54"/>
    </i>
    <i r="1">
      <x v="56"/>
    </i>
    <i r="1">
      <x v="57"/>
    </i>
    <i t="default">
      <x v="10"/>
    </i>
    <i>
      <x v="11"/>
      <x v="19"/>
    </i>
    <i r="1">
      <x v="45"/>
    </i>
    <i t="default">
      <x v="11"/>
    </i>
    <i>
      <x v="12"/>
      <x v="10"/>
    </i>
    <i r="1">
      <x v="20"/>
    </i>
    <i t="default">
      <x v="12"/>
    </i>
    <i>
      <x v="13"/>
      <x v="11"/>
    </i>
    <i r="1">
      <x v="12"/>
    </i>
    <i r="1">
      <x v="28"/>
    </i>
    <i r="1">
      <x v="41"/>
    </i>
    <i r="1">
      <x v="48"/>
    </i>
    <i r="1">
      <x v="49"/>
    </i>
    <i r="1">
      <x v="52"/>
    </i>
    <i r="1">
      <x v="55"/>
    </i>
    <i r="1">
      <x v="58"/>
    </i>
    <i r="1">
      <x v="59"/>
    </i>
    <i r="1">
      <x v="60"/>
    </i>
    <i r="1">
      <x v="62"/>
    </i>
    <i r="1">
      <x v="64"/>
    </i>
    <i r="1">
      <x v="65"/>
    </i>
    <i t="default">
      <x v="13"/>
    </i>
    <i>
      <x v="14"/>
      <x v="40"/>
    </i>
    <i t="default">
      <x v="14"/>
    </i>
    <i>
      <x v="15"/>
      <x v="27"/>
    </i>
    <i r="1">
      <x v="28"/>
    </i>
    <i r="1">
      <x v="38"/>
    </i>
    <i r="1">
      <x v="40"/>
    </i>
    <i t="default">
      <x v="15"/>
    </i>
    <i>
      <x v="16"/>
      <x v="48"/>
    </i>
    <i t="default">
      <x v="16"/>
    </i>
    <i>
      <x v="17"/>
      <x v="48"/>
    </i>
    <i t="default">
      <x v="17"/>
    </i>
    <i>
      <x v="18"/>
      <x v="1"/>
    </i>
    <i r="1">
      <x v="2"/>
    </i>
    <i r="1">
      <x v="6"/>
    </i>
    <i r="1">
      <x v="7"/>
    </i>
    <i r="1">
      <x v="10"/>
    </i>
    <i r="1">
      <x v="14"/>
    </i>
    <i r="1">
      <x v="15"/>
    </i>
    <i r="1">
      <x v="16"/>
    </i>
    <i r="1">
      <x v="19"/>
    </i>
    <i r="1">
      <x v="22"/>
    </i>
    <i r="1">
      <x v="32"/>
    </i>
    <i r="1">
      <x v="34"/>
    </i>
    <i r="1">
      <x v="35"/>
    </i>
    <i r="1">
      <x v="36"/>
    </i>
    <i r="1">
      <x v="43"/>
    </i>
    <i r="1">
      <x v="45"/>
    </i>
    <i r="1">
      <x v="57"/>
    </i>
    <i t="default">
      <x v="1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position" fld="33" baseField="0" baseItem="0"/>
    <dataField name="计数项:vega" fld="32" subtotal="count" baseField="0" baseItem="0"/>
    <dataField name="计数项:gamma" fld="31" subtotal="count" baseField="0" baseItem="0"/>
  </dataFields>
  <formats count="1">
    <format dxfId="0">
      <pivotArea dataOnly="0" labelOnly="1" outline="0" fieldPosition="0">
        <references count="2">
          <reference field="8" count="8">
            <x v="2"/>
            <x v="10"/>
            <x v="14"/>
            <x v="16"/>
            <x v="19"/>
            <x v="22"/>
            <x v="23"/>
            <x v="45"/>
          </reference>
          <reference field="15" count="1" selected="0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9:B21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平均值项:Maturity dat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5" cacheId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4:B16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平均值项:Maturity dat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B12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最大值项:Maturity date" fld="1" subtotal="max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G24" firstHeaderRow="0" firstDataRow="1" firstDataCol="1"/>
  <pivotFields count="28">
    <pivotField showAll="0"/>
    <pivotField showAll="0"/>
    <pivotField numFmtId="14" showAll="0"/>
    <pivotField axis="axisRow" showAll="0">
      <items count="21">
        <item x="19"/>
        <item x="9"/>
        <item x="6"/>
        <item x="2"/>
        <item x="4"/>
        <item x="3"/>
        <item x="5"/>
        <item x="14"/>
        <item x="18"/>
        <item x="1"/>
        <item x="17"/>
        <item x="8"/>
        <item x="10"/>
        <item x="15"/>
        <item x="16"/>
        <item x="7"/>
        <item x="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numFmtId="14" showAll="0"/>
    <pivotField numFmtId="176" showAll="0"/>
    <pivotField showAll="0"/>
    <pivotField showAll="0"/>
    <pivotField showAll="0"/>
    <pivotField dataField="1" showAll="0"/>
    <pivotField dataField="1" showAll="0"/>
    <pivotField dataField="1" showAll="0"/>
    <pivotField dataField="1" showAll="0" defaultSubtota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Agross" fld="24" baseField="0" baseItem="0"/>
    <dataField name="求和项:net rcost" fld="25" baseField="0" baseItem="0"/>
    <dataField name="求和项:gross rcost" fld="26" baseField="0" baseItem="0"/>
    <dataField name="求和项:Unrealized PnL" fld="13" baseField="0" baseItem="0"/>
    <dataField name="求和项:N_weighted_M " fld="27" baseField="0" baseItem="0"/>
    <dataField name="求和项:notional" fld="1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7" name="表7" displayName="表7" ref="A1:AH1029" totalsRowShown="0" headerRowDxfId="9" dataDxfId="8" headerRowCellStyle="常规 2">
  <autoFilter ref="A1:AH1029"/>
  <tableColumns count="34">
    <tableColumn id="1" name="Instrument" dataDxfId="36"/>
    <tableColumn id="2" name="Ref no" dataDxfId="35"/>
    <tableColumn id="3" name="Trade Date " dataDxfId="34"/>
    <tableColumn id="4" name="Execution Broker" dataDxfId="33"/>
    <tableColumn id="5" name="B/S" dataDxfId="32"/>
    <tableColumn id="6" name="Contract Type" dataDxfId="31"/>
    <tableColumn id="7" name="Lots" dataDxfId="30"/>
    <tableColumn id="8" name="Price" dataDxfId="29"/>
    <tableColumn id="9" name="Contract Expiry" dataDxfId="28"/>
    <tableColumn id="10" name="Trader" dataDxfId="27"/>
    <tableColumn id="11" name="Price in Decimal" dataDxfId="26"/>
    <tableColumn id="12" name="Closing price" dataDxfId="25"/>
    <tableColumn id="13" name="Commission fee" dataDxfId="24"/>
    <tableColumn id="14" name="Unrealized PnL" dataDxfId="23"/>
    <tableColumn id="15" name="ticker" dataDxfId="22"/>
    <tableColumn id="16" name="asset class" dataDxfId="21"/>
    <tableColumn id="17" name="contract size" dataDxfId="20"/>
    <tableColumn id="29" name="qty" dataDxfId="7"/>
    <tableColumn id="19" name="notional" dataDxfId="19"/>
    <tableColumn id="20" name="Asofdate" dataDxfId="18"/>
    <tableColumn id="21" name="Maturity" dataDxfId="17"/>
    <tableColumn id="22" name="PFE Mtype" dataDxfId="16"/>
    <tableColumn id="23" name="asset id" dataDxfId="15"/>
    <tableColumn id="24" name="add-on factor" dataDxfId="14"/>
    <tableColumn id="25" name="Agross" dataDxfId="13"/>
    <tableColumn id="26" name="net rcost" dataDxfId="12"/>
    <tableColumn id="27" name="gross rcost" dataDxfId="11"/>
    <tableColumn id="28" name="N_weighted_M " dataDxfId="10"/>
    <tableColumn id="31" name="commodity price" dataDxfId="5"/>
    <tableColumn id="34" name="vol" dataDxfId="2"/>
    <tableColumn id="30" name="delta" dataDxfId="6"/>
    <tableColumn id="32" name="gamma" dataDxfId="4"/>
    <tableColumn id="33" name="vega" dataDxfId="3"/>
    <tableColumn id="35" name="posit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ize" displayName="size" ref="A3:B24" totalsRowShown="0">
  <autoFilter ref="A3:B24"/>
  <tableColumns count="2">
    <tableColumn id="1" name="行标签" dataDxfId="63" dataCellStyle="常规 2"/>
    <tableColumn id="2" name="平均值项:Trade contract size R8" dataDxfId="62" dataCellStyle="常规 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asset" displayName="asset" ref="F3:H192" totalsRowShown="0">
  <autoFilter ref="F3:H192"/>
  <tableColumns count="3">
    <tableColumn id="1" name="Ticker" dataDxfId="61" dataCellStyle="常规 2"/>
    <tableColumn id="2" name="Initial" dataDxfId="60" dataCellStyle="常规 2"/>
    <tableColumn id="3" name="Asset class" dataCellStyle="常规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add_on" displayName="add_on" ref="K7:M13" totalsRowShown="0" headerRowDxfId="59" headerRowCellStyle="常规 2">
  <autoFilter ref="K7:M13"/>
  <tableColumns count="3">
    <tableColumn id="1" name="maturity" dataDxfId="58" dataCellStyle="常规 2"/>
    <tableColumn id="2" name="asset " dataDxfId="57" dataCellStyle="常规 2"/>
    <tableColumn id="3" name="add-on factors" dataDxfId="56" dataCellStyle="常规 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表4" displayName="表4" ref="K3:P5" totalsRowShown="0" headerRowDxfId="55" dataDxfId="54" headerRowCellStyle="常规 2" dataCellStyle="常规 2">
  <autoFilter ref="K3:P5"/>
  <tableColumns count="6">
    <tableColumn id="1" name="列1" dataDxfId="53" dataCellStyle="常规 2"/>
    <tableColumn id="2" name="Interest Rates" dataDxfId="52" dataCellStyle="常规 2"/>
    <tableColumn id="3" name="FX and gold" dataDxfId="51" dataCellStyle="常规 2"/>
    <tableColumn id="4" name="Equities" dataDxfId="50" dataCellStyle="常规 2"/>
    <tableColumn id="5" name="Precious metals except gold " dataDxfId="49" dataCellStyle="常规 2"/>
    <tableColumn id="6" name="other commodities" dataDxfId="48" dataCellStyle="常规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表6" displayName="表6" ref="G1:K22" totalsRowShown="0" headerRowDxfId="47" headerRowBorderDxfId="46" tableBorderDxfId="45" totalsRowBorderDxfId="44">
  <autoFilter ref="G1:K22"/>
  <tableColumns count="5">
    <tableColumn id="1" name="Future" dataDxfId="43"/>
    <tableColumn id="2" name="Prod" dataDxfId="42"/>
    <tableColumn id="3" name="ticker" dataDxfId="41"/>
    <tableColumn id="4" name="LAST_TRADEABLE_DT" dataDxfId="40"/>
    <tableColumn id="5" name="M dat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bl_pfe" displayName="tbl_pfe" ref="J3:O23" totalsRowShown="0">
  <autoFilter ref="J3:O23"/>
  <tableColumns count="6">
    <tableColumn id="1" name="NGR">
      <calculatedColumnFormula>MAX(C4,0)/D4</calculatedColumnFormula>
    </tableColumn>
    <tableColumn id="2" name="Agross">
      <calculatedColumnFormula>B4</calculatedColumnFormula>
    </tableColumn>
    <tableColumn id="3" name="Client">
      <calculatedColumnFormula>A4</calculatedColumnFormula>
    </tableColumn>
    <tableColumn id="4" name="PFE" dataDxfId="39">
      <calculatedColumnFormula>0.4*tbl_pfe[[#This Row],[Agross]]+0.6*tbl_pfe[[#This Row],[NGR]]*tbl_pfe[[#This Row],[Agross]]</calculatedColumnFormula>
    </tableColumn>
    <tableColumn id="5" name="CE" dataDxfId="38">
      <calculatedColumnFormula>E4</calculatedColumnFormula>
    </tableColumn>
    <tableColumn id="6" name="M" dataDxfId="37">
      <calculatedColumnFormula>F4/G4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S146"/>
  <sheetViews>
    <sheetView tabSelected="1" topLeftCell="C1" workbookViewId="0">
      <selection activeCell="I12" sqref="I12"/>
    </sheetView>
  </sheetViews>
  <sheetFormatPr defaultRowHeight="13.5"/>
  <cols>
    <col min="1" max="1" width="17.75" customWidth="1"/>
    <col min="2" max="2" width="21.5" bestFit="1" customWidth="1"/>
    <col min="3" max="3" width="18.75" bestFit="1" customWidth="1"/>
    <col min="4" max="4" width="13.75" customWidth="1"/>
    <col min="5" max="5" width="15" bestFit="1" customWidth="1"/>
    <col min="6" max="6" width="11.625" bestFit="1" customWidth="1"/>
    <col min="7" max="7" width="11.75" customWidth="1"/>
    <col min="11" max="12" width="9" style="25"/>
    <col min="14" max="14" width="9" style="25"/>
  </cols>
  <sheetData>
    <row r="2" spans="1:19">
      <c r="F2" s="43" t="s">
        <v>1459</v>
      </c>
      <c r="G2" s="36" t="s">
        <v>1496</v>
      </c>
      <c r="H2" s="43" t="s">
        <v>1492</v>
      </c>
      <c r="I2" s="46">
        <v>0.03</v>
      </c>
      <c r="J2" s="43" t="s">
        <v>1493</v>
      </c>
      <c r="K2" s="47">
        <v>6.0000000000000001E-3</v>
      </c>
      <c r="L2" s="43" t="s">
        <v>1494</v>
      </c>
      <c r="M2" s="46">
        <v>0.15</v>
      </c>
      <c r="N2" s="43"/>
      <c r="O2" s="43"/>
      <c r="P2" s="43"/>
      <c r="Q2" s="43"/>
      <c r="R2" s="43"/>
      <c r="S2" s="43"/>
    </row>
    <row r="3" spans="1:19" s="25" customFormat="1">
      <c r="A3"/>
      <c r="B3"/>
      <c r="C3" s="20" t="s">
        <v>1469</v>
      </c>
      <c r="D3"/>
      <c r="E3"/>
      <c r="F3" s="44" t="s">
        <v>1458</v>
      </c>
      <c r="G3" s="44"/>
      <c r="H3" s="43" t="s">
        <v>1460</v>
      </c>
      <c r="I3" s="43" t="s">
        <v>1461</v>
      </c>
      <c r="J3" s="43" t="s">
        <v>1490</v>
      </c>
      <c r="K3" s="43" t="s">
        <v>1489</v>
      </c>
      <c r="L3" s="43" t="s">
        <v>1491</v>
      </c>
      <c r="M3" s="43" t="s">
        <v>1462</v>
      </c>
      <c r="N3" s="43" t="s">
        <v>1495</v>
      </c>
      <c r="O3" s="43" t="s">
        <v>1463</v>
      </c>
      <c r="P3" s="43" t="s">
        <v>1464</v>
      </c>
      <c r="Q3" s="43" t="s">
        <v>1465</v>
      </c>
      <c r="R3" s="43" t="s">
        <v>1466</v>
      </c>
      <c r="S3" s="43" t="s">
        <v>1467</v>
      </c>
    </row>
    <row r="4" spans="1:19">
      <c r="A4" s="20" t="s">
        <v>1468</v>
      </c>
      <c r="B4" s="20" t="s">
        <v>8</v>
      </c>
      <c r="C4" s="25" t="s">
        <v>1455</v>
      </c>
      <c r="D4" s="25" t="s">
        <v>1456</v>
      </c>
      <c r="E4" s="25" t="s">
        <v>1457</v>
      </c>
      <c r="F4" s="44">
        <v>43160</v>
      </c>
      <c r="G4" s="44">
        <v>43190</v>
      </c>
      <c r="H4" s="43">
        <f>GetBandLongPosition($G$2,F4,G4)</f>
        <v>250</v>
      </c>
      <c r="I4" s="43">
        <f>GetBandShortPosition($G$2,F4,G4)</f>
        <v>-250</v>
      </c>
      <c r="J4" s="43">
        <f>MAX(I4+H4,0)</f>
        <v>0</v>
      </c>
      <c r="K4" s="43">
        <f>MIN(H4+I4,0)</f>
        <v>0</v>
      </c>
      <c r="L4" s="43">
        <f>MIN(ABS(H4),ABS(I4))</f>
        <v>250</v>
      </c>
      <c r="M4" s="43"/>
      <c r="N4" s="43"/>
      <c r="O4" s="43">
        <f>L4*$I$2</f>
        <v>7.5</v>
      </c>
      <c r="P4" s="43">
        <f>ABS(M4)*$K$2</f>
        <v>0</v>
      </c>
      <c r="Q4" s="43"/>
      <c r="R4" s="43"/>
      <c r="S4" s="43"/>
    </row>
    <row r="5" spans="1:19">
      <c r="A5" s="25" t="s">
        <v>1273</v>
      </c>
      <c r="B5" s="45">
        <v>43172</v>
      </c>
      <c r="C5" s="19">
        <v>250</v>
      </c>
      <c r="D5" s="19"/>
      <c r="E5" s="19"/>
      <c r="F5" s="44">
        <v>43191</v>
      </c>
      <c r="G5" s="44">
        <v>43251</v>
      </c>
      <c r="H5" s="43">
        <f>GetBandLongPosition($G$2,F5,G5)+J4</f>
        <v>500</v>
      </c>
      <c r="I5" s="43">
        <f>GetBandShortPosition($G$2,F5,G5)+K4</f>
        <v>-1125</v>
      </c>
      <c r="J5" s="43">
        <f t="shared" ref="J5:J7" si="0">MAX(I5+H5,0)</f>
        <v>0</v>
      </c>
      <c r="K5" s="43">
        <f t="shared" ref="K5:K7" si="1">MIN(H5+I5,0)</f>
        <v>-625</v>
      </c>
      <c r="L5" s="43">
        <f t="shared" ref="L5:L7" si="2">MIN(ABS(H5),ABS(I5))</f>
        <v>500</v>
      </c>
      <c r="M5" s="43">
        <f>K4</f>
        <v>0</v>
      </c>
      <c r="N5" s="43"/>
      <c r="O5" s="43">
        <f t="shared" ref="O5:O7" si="3">L5*$I$2</f>
        <v>15</v>
      </c>
      <c r="P5" s="43">
        <f t="shared" ref="P5:P7" si="4">ABS(M5)*$K$2</f>
        <v>0</v>
      </c>
      <c r="Q5" s="43"/>
      <c r="R5" s="43"/>
      <c r="S5" s="43"/>
    </row>
    <row r="6" spans="1:19">
      <c r="B6" s="45">
        <v>43187</v>
      </c>
      <c r="C6" s="19">
        <v>-250</v>
      </c>
      <c r="D6" s="19"/>
      <c r="E6" s="19"/>
      <c r="F6" s="44">
        <v>43252</v>
      </c>
      <c r="G6" s="44">
        <v>43373</v>
      </c>
      <c r="H6" s="43">
        <f t="shared" ref="H6:H7" si="5">GetBandLongPosition($G$2,F6,G6)+J5</f>
        <v>0</v>
      </c>
      <c r="I6" s="43">
        <f t="shared" ref="I6:I7" si="6">GetBandShortPosition($G$2,F6,G6)+K5</f>
        <v>-875</v>
      </c>
      <c r="J6" s="43">
        <f t="shared" si="0"/>
        <v>0</v>
      </c>
      <c r="K6" s="43">
        <f t="shared" si="1"/>
        <v>-875</v>
      </c>
      <c r="L6" s="43">
        <f t="shared" si="2"/>
        <v>0</v>
      </c>
      <c r="M6" s="43">
        <f t="shared" ref="M6:M7" si="7">K5</f>
        <v>-625</v>
      </c>
      <c r="N6" s="43"/>
      <c r="O6" s="43">
        <f t="shared" si="3"/>
        <v>0</v>
      </c>
      <c r="P6" s="43">
        <f t="shared" si="4"/>
        <v>3.75</v>
      </c>
      <c r="Q6" s="43"/>
      <c r="R6" s="43"/>
      <c r="S6" s="43"/>
    </row>
    <row r="7" spans="1:19">
      <c r="B7" s="45">
        <v>43194</v>
      </c>
      <c r="C7" s="19">
        <v>0</v>
      </c>
      <c r="D7" s="19"/>
      <c r="E7" s="19"/>
      <c r="F7" s="44">
        <v>43374</v>
      </c>
      <c r="G7" s="44">
        <v>43524</v>
      </c>
      <c r="H7" s="43">
        <f t="shared" si="5"/>
        <v>0</v>
      </c>
      <c r="I7" s="43">
        <f t="shared" si="6"/>
        <v>-875</v>
      </c>
      <c r="J7" s="43">
        <f t="shared" si="0"/>
        <v>0</v>
      </c>
      <c r="K7" s="43">
        <f t="shared" si="1"/>
        <v>-875</v>
      </c>
      <c r="L7" s="43">
        <f t="shared" si="2"/>
        <v>0</v>
      </c>
      <c r="M7" s="43">
        <f t="shared" si="7"/>
        <v>-875</v>
      </c>
      <c r="N7" s="43">
        <f>K7+J7</f>
        <v>-875</v>
      </c>
      <c r="O7" s="43">
        <f t="shared" si="3"/>
        <v>0</v>
      </c>
      <c r="P7" s="43">
        <f t="shared" si="4"/>
        <v>5.25</v>
      </c>
      <c r="Q7" s="43">
        <f>ABS(N7)*M2</f>
        <v>131.25</v>
      </c>
      <c r="R7" s="43"/>
      <c r="S7" s="43"/>
    </row>
    <row r="8" spans="1:19">
      <c r="B8" s="45">
        <v>43199</v>
      </c>
      <c r="C8" s="19">
        <v>250</v>
      </c>
      <c r="D8" s="19"/>
      <c r="E8" s="19"/>
    </row>
    <row r="9" spans="1:19">
      <c r="B9" s="45">
        <v>43202</v>
      </c>
      <c r="C9" s="19">
        <v>250</v>
      </c>
      <c r="D9" s="19"/>
      <c r="E9" s="19"/>
    </row>
    <row r="10" spans="1:19">
      <c r="B10" s="45">
        <v>43208</v>
      </c>
      <c r="C10" s="19">
        <v>-525</v>
      </c>
      <c r="D10" s="19"/>
      <c r="E10" s="19"/>
    </row>
    <row r="11" spans="1:19">
      <c r="B11" s="45">
        <v>43209</v>
      </c>
      <c r="C11" s="19">
        <v>-600</v>
      </c>
      <c r="D11" s="19"/>
      <c r="E11" s="19"/>
    </row>
    <row r="12" spans="1:19">
      <c r="B12" s="45">
        <v>43259</v>
      </c>
      <c r="C12" s="19">
        <v>-250</v>
      </c>
      <c r="D12" s="19"/>
      <c r="E12" s="19"/>
    </row>
    <row r="13" spans="1:19">
      <c r="A13" s="25" t="s">
        <v>1470</v>
      </c>
      <c r="B13" s="25"/>
      <c r="C13" s="19">
        <v>-875</v>
      </c>
      <c r="D13" s="19"/>
      <c r="E13" s="19"/>
    </row>
    <row r="14" spans="1:19">
      <c r="A14" s="25" t="s">
        <v>1274</v>
      </c>
      <c r="B14" s="21">
        <v>43185</v>
      </c>
      <c r="C14" s="19">
        <v>-70000</v>
      </c>
      <c r="D14" s="19"/>
      <c r="E14" s="19"/>
    </row>
    <row r="15" spans="1:19">
      <c r="A15" s="25" t="s">
        <v>1471</v>
      </c>
      <c r="B15" s="25"/>
      <c r="C15" s="19">
        <v>-70000</v>
      </c>
      <c r="D15" s="19"/>
      <c r="E15" s="19"/>
    </row>
    <row r="16" spans="1:19">
      <c r="A16" s="25" t="s">
        <v>1275</v>
      </c>
      <c r="B16" s="21">
        <v>43168</v>
      </c>
      <c r="C16" s="19">
        <v>0</v>
      </c>
      <c r="D16" s="19"/>
      <c r="E16" s="19"/>
    </row>
    <row r="17" spans="2:5">
      <c r="B17" s="21">
        <v>43171</v>
      </c>
      <c r="C17" s="19">
        <v>0</v>
      </c>
      <c r="D17" s="19"/>
      <c r="E17" s="19"/>
    </row>
    <row r="18" spans="2:5">
      <c r="B18" s="21">
        <v>43172</v>
      </c>
      <c r="C18" s="19">
        <v>0</v>
      </c>
      <c r="D18" s="19"/>
      <c r="E18" s="19"/>
    </row>
    <row r="19" spans="2:5">
      <c r="B19" s="21">
        <v>43173</v>
      </c>
      <c r="C19" s="19">
        <v>0</v>
      </c>
      <c r="D19" s="19"/>
      <c r="E19" s="19"/>
    </row>
    <row r="20" spans="2:5">
      <c r="B20" s="21">
        <v>43178</v>
      </c>
      <c r="C20" s="19">
        <v>0</v>
      </c>
      <c r="D20" s="19"/>
      <c r="E20" s="19"/>
    </row>
    <row r="21" spans="2:5">
      <c r="B21" s="21">
        <v>43180</v>
      </c>
      <c r="C21" s="19">
        <v>-1075</v>
      </c>
      <c r="D21" s="19"/>
      <c r="E21" s="19"/>
    </row>
    <row r="22" spans="2:5">
      <c r="B22" s="21">
        <v>43181</v>
      </c>
      <c r="C22" s="19">
        <v>0</v>
      </c>
      <c r="D22" s="19"/>
      <c r="E22" s="19"/>
    </row>
    <row r="23" spans="2:5">
      <c r="B23" s="21">
        <v>43187</v>
      </c>
      <c r="C23" s="19">
        <v>0</v>
      </c>
      <c r="D23" s="19"/>
      <c r="E23" s="19"/>
    </row>
    <row r="24" spans="2:5">
      <c r="B24" s="21">
        <v>43188</v>
      </c>
      <c r="C24" s="19">
        <v>0</v>
      </c>
      <c r="D24" s="19"/>
      <c r="E24" s="19"/>
    </row>
    <row r="25" spans="2:5">
      <c r="B25" s="21">
        <v>43193</v>
      </c>
      <c r="C25" s="19">
        <v>0</v>
      </c>
      <c r="D25" s="19"/>
      <c r="E25" s="19"/>
    </row>
    <row r="26" spans="2:5">
      <c r="B26" s="21">
        <v>43194</v>
      </c>
      <c r="C26" s="19">
        <v>0</v>
      </c>
      <c r="D26" s="19"/>
      <c r="E26" s="19"/>
    </row>
    <row r="27" spans="2:5">
      <c r="B27" s="21">
        <v>43195</v>
      </c>
      <c r="C27" s="19">
        <v>0</v>
      </c>
      <c r="D27" s="19"/>
      <c r="E27" s="19"/>
    </row>
    <row r="28" spans="2:5">
      <c r="B28" s="21">
        <v>43199</v>
      </c>
      <c r="C28" s="19">
        <v>0</v>
      </c>
      <c r="D28" s="19"/>
      <c r="E28" s="19"/>
    </row>
    <row r="29" spans="2:5">
      <c r="B29" s="21">
        <v>43200</v>
      </c>
      <c r="C29" s="19">
        <v>0</v>
      </c>
      <c r="D29" s="19"/>
      <c r="E29" s="19"/>
    </row>
    <row r="30" spans="2:5">
      <c r="B30" s="21">
        <v>43201</v>
      </c>
      <c r="C30" s="19">
        <v>0</v>
      </c>
      <c r="D30" s="19"/>
      <c r="E30" s="19"/>
    </row>
    <row r="31" spans="2:5">
      <c r="B31" s="21">
        <v>43202</v>
      </c>
      <c r="C31" s="19">
        <v>0</v>
      </c>
      <c r="D31" s="19"/>
      <c r="E31" s="19"/>
    </row>
    <row r="32" spans="2:5">
      <c r="B32" s="21">
        <v>43206</v>
      </c>
      <c r="C32" s="19">
        <v>0</v>
      </c>
      <c r="D32" s="19"/>
      <c r="E32" s="19"/>
    </row>
    <row r="33" spans="2:5">
      <c r="B33" s="21">
        <v>43207</v>
      </c>
      <c r="C33" s="19">
        <v>0</v>
      </c>
      <c r="D33" s="19"/>
      <c r="E33" s="19"/>
    </row>
    <row r="34" spans="2:5">
      <c r="B34" s="21">
        <v>43208</v>
      </c>
      <c r="C34" s="19">
        <v>700</v>
      </c>
      <c r="D34" s="19"/>
      <c r="E34" s="19"/>
    </row>
    <row r="35" spans="2:5">
      <c r="B35" s="21">
        <v>43213</v>
      </c>
      <c r="C35" s="19">
        <v>0</v>
      </c>
      <c r="D35" s="19"/>
      <c r="E35" s="19"/>
    </row>
    <row r="36" spans="2:5">
      <c r="B36" s="21">
        <v>43214</v>
      </c>
      <c r="C36" s="19">
        <v>0</v>
      </c>
      <c r="D36" s="19"/>
      <c r="E36" s="19"/>
    </row>
    <row r="37" spans="2:5">
      <c r="B37" s="21">
        <v>43215</v>
      </c>
      <c r="C37" s="19">
        <v>0</v>
      </c>
      <c r="D37" s="19"/>
      <c r="E37" s="19"/>
    </row>
    <row r="38" spans="2:5">
      <c r="B38" s="21">
        <v>43220</v>
      </c>
      <c r="C38" s="19">
        <v>0</v>
      </c>
      <c r="D38" s="19"/>
      <c r="E38" s="19"/>
    </row>
    <row r="39" spans="2:5">
      <c r="B39" s="21">
        <v>43221</v>
      </c>
      <c r="C39" s="19">
        <v>0</v>
      </c>
      <c r="D39" s="19"/>
      <c r="E39" s="19"/>
    </row>
    <row r="40" spans="2:5">
      <c r="B40" s="21">
        <v>43222</v>
      </c>
      <c r="C40" s="19">
        <v>0</v>
      </c>
      <c r="D40" s="19"/>
      <c r="E40" s="19"/>
    </row>
    <row r="41" spans="2:5">
      <c r="B41" s="21">
        <v>43224</v>
      </c>
      <c r="C41" s="19">
        <v>0</v>
      </c>
      <c r="D41" s="19"/>
      <c r="E41" s="19"/>
    </row>
    <row r="42" spans="2:5">
      <c r="B42" s="21">
        <v>43228</v>
      </c>
      <c r="C42" s="19">
        <v>-200</v>
      </c>
      <c r="D42" s="19"/>
      <c r="E42" s="19"/>
    </row>
    <row r="43" spans="2:5">
      <c r="B43" s="21">
        <v>43229</v>
      </c>
      <c r="C43" s="19">
        <v>75</v>
      </c>
      <c r="D43" s="19"/>
      <c r="E43" s="19"/>
    </row>
    <row r="44" spans="2:5">
      <c r="B44" s="21">
        <v>43234</v>
      </c>
      <c r="C44" s="19">
        <v>0</v>
      </c>
      <c r="D44" s="19"/>
      <c r="E44" s="19"/>
    </row>
    <row r="45" spans="2:5">
      <c r="B45" s="21">
        <v>43236</v>
      </c>
      <c r="C45" s="19">
        <v>0</v>
      </c>
      <c r="D45" s="19"/>
      <c r="E45" s="19"/>
    </row>
    <row r="46" spans="2:5">
      <c r="B46" s="21">
        <v>43242</v>
      </c>
      <c r="C46" s="19">
        <v>0</v>
      </c>
      <c r="D46" s="19"/>
      <c r="E46" s="19"/>
    </row>
    <row r="47" spans="2:5">
      <c r="B47" s="21">
        <v>43243</v>
      </c>
      <c r="C47" s="19">
        <v>0</v>
      </c>
      <c r="D47" s="19"/>
      <c r="E47" s="19"/>
    </row>
    <row r="48" spans="2:5">
      <c r="B48" s="21">
        <v>43245</v>
      </c>
      <c r="C48" s="19">
        <v>0</v>
      </c>
      <c r="D48" s="19"/>
      <c r="E48" s="19"/>
    </row>
    <row r="49" spans="1:5">
      <c r="B49" s="21">
        <v>43249</v>
      </c>
      <c r="C49" s="19">
        <v>0</v>
      </c>
      <c r="D49" s="19"/>
      <c r="E49" s="19"/>
    </row>
    <row r="50" spans="1:5">
      <c r="B50" s="21">
        <v>43252</v>
      </c>
      <c r="C50" s="19">
        <v>0</v>
      </c>
      <c r="D50" s="19"/>
      <c r="E50" s="19"/>
    </row>
    <row r="51" spans="1:5">
      <c r="B51" s="21">
        <v>43256</v>
      </c>
      <c r="C51" s="19">
        <v>0</v>
      </c>
      <c r="D51" s="19"/>
      <c r="E51" s="19"/>
    </row>
    <row r="52" spans="1:5">
      <c r="B52" s="21">
        <v>43257</v>
      </c>
      <c r="C52" s="19">
        <v>0</v>
      </c>
      <c r="D52" s="19"/>
      <c r="E52" s="19"/>
    </row>
    <row r="53" spans="1:5">
      <c r="B53" s="21">
        <v>43259</v>
      </c>
      <c r="C53" s="19">
        <v>0</v>
      </c>
      <c r="D53" s="19"/>
      <c r="E53" s="19"/>
    </row>
    <row r="54" spans="1:5">
      <c r="A54" s="25" t="s">
        <v>1472</v>
      </c>
      <c r="B54" s="25"/>
      <c r="C54" s="19">
        <v>-500</v>
      </c>
      <c r="D54" s="19"/>
      <c r="E54" s="19"/>
    </row>
    <row r="55" spans="1:5">
      <c r="A55" s="25" t="s">
        <v>1322</v>
      </c>
      <c r="B55" s="21">
        <v>43178</v>
      </c>
      <c r="C55" s="19">
        <v>0</v>
      </c>
      <c r="D55" s="19"/>
      <c r="E55" s="19"/>
    </row>
    <row r="56" spans="1:5">
      <c r="A56" s="25" t="s">
        <v>1473</v>
      </c>
      <c r="B56" s="25"/>
      <c r="C56" s="19">
        <v>0</v>
      </c>
      <c r="D56" s="19"/>
      <c r="E56" s="19"/>
    </row>
    <row r="57" spans="1:5">
      <c r="A57" s="25" t="s">
        <v>1296</v>
      </c>
      <c r="B57" s="21">
        <v>43187</v>
      </c>
      <c r="C57" s="19">
        <v>0</v>
      </c>
      <c r="D57" s="19"/>
      <c r="E57" s="19"/>
    </row>
    <row r="58" spans="1:5">
      <c r="B58" s="21">
        <v>43188</v>
      </c>
      <c r="C58" s="19">
        <v>0</v>
      </c>
      <c r="D58" s="19"/>
      <c r="E58" s="19"/>
    </row>
    <row r="59" spans="1:5">
      <c r="A59" s="25" t="s">
        <v>1474</v>
      </c>
      <c r="B59" s="25"/>
      <c r="C59" s="19">
        <v>0</v>
      </c>
      <c r="D59" s="19"/>
      <c r="E59" s="19"/>
    </row>
    <row r="60" spans="1:5">
      <c r="A60" s="25" t="s">
        <v>1276</v>
      </c>
      <c r="B60" s="21">
        <v>43271</v>
      </c>
      <c r="C60" s="19">
        <v>0</v>
      </c>
      <c r="D60" s="19"/>
      <c r="E60" s="19"/>
    </row>
    <row r="61" spans="1:5">
      <c r="A61" s="25" t="s">
        <v>1475</v>
      </c>
      <c r="B61" s="25"/>
      <c r="C61" s="19">
        <v>0</v>
      </c>
      <c r="D61" s="19"/>
      <c r="E61" s="19"/>
    </row>
    <row r="62" spans="1:5">
      <c r="A62" s="25" t="s">
        <v>1278</v>
      </c>
      <c r="B62" s="21">
        <v>43448</v>
      </c>
      <c r="C62" s="19">
        <v>0</v>
      </c>
      <c r="D62" s="19"/>
      <c r="E62" s="19"/>
    </row>
    <row r="63" spans="1:5">
      <c r="A63" s="25" t="s">
        <v>1476</v>
      </c>
      <c r="B63" s="25"/>
      <c r="C63" s="19">
        <v>0</v>
      </c>
      <c r="D63" s="19"/>
      <c r="E63" s="19"/>
    </row>
    <row r="64" spans="1:5">
      <c r="A64" s="25" t="s">
        <v>1279</v>
      </c>
      <c r="B64" s="21">
        <v>43278</v>
      </c>
      <c r="C64" s="19">
        <v>0</v>
      </c>
      <c r="D64" s="19"/>
      <c r="E64" s="19"/>
    </row>
    <row r="65" spans="1:5">
      <c r="A65" s="25" t="s">
        <v>1477</v>
      </c>
      <c r="B65" s="25"/>
      <c r="C65" s="19">
        <v>0</v>
      </c>
      <c r="D65" s="19"/>
      <c r="E65" s="19"/>
    </row>
    <row r="66" spans="1:5">
      <c r="A66" s="25" t="s">
        <v>1280</v>
      </c>
      <c r="B66" s="21">
        <v>43188</v>
      </c>
      <c r="C66" s="19">
        <v>500</v>
      </c>
      <c r="D66" s="19"/>
      <c r="E66" s="19"/>
    </row>
    <row r="67" spans="1:5">
      <c r="B67" s="21">
        <v>43220</v>
      </c>
      <c r="C67" s="19">
        <v>-500</v>
      </c>
      <c r="D67" s="19"/>
      <c r="E67" s="19"/>
    </row>
    <row r="68" spans="1:5">
      <c r="B68" s="21">
        <v>43251</v>
      </c>
      <c r="C68" s="19">
        <v>-500</v>
      </c>
      <c r="D68" s="19"/>
      <c r="E68" s="19"/>
    </row>
    <row r="69" spans="1:5">
      <c r="A69" s="25" t="s">
        <v>1478</v>
      </c>
      <c r="B69" s="25"/>
      <c r="C69" s="19">
        <v>-500</v>
      </c>
      <c r="D69" s="19"/>
      <c r="E69" s="19"/>
    </row>
    <row r="70" spans="1:5">
      <c r="A70" s="25" t="s">
        <v>1281</v>
      </c>
      <c r="B70" s="21">
        <v>43430</v>
      </c>
      <c r="C70" s="19">
        <v>0</v>
      </c>
      <c r="D70" s="19"/>
      <c r="E70" s="19"/>
    </row>
    <row r="71" spans="1:5">
      <c r="A71" s="25" t="s">
        <v>1479</v>
      </c>
      <c r="B71" s="25"/>
      <c r="C71" s="19">
        <v>0</v>
      </c>
      <c r="D71" s="19"/>
      <c r="E71" s="19"/>
    </row>
    <row r="72" spans="1:5">
      <c r="A72" s="25" t="s">
        <v>1282</v>
      </c>
      <c r="B72" s="21">
        <v>43171</v>
      </c>
      <c r="C72" s="19">
        <v>0</v>
      </c>
      <c r="D72" s="19"/>
      <c r="E72" s="19"/>
    </row>
    <row r="73" spans="1:5">
      <c r="B73" s="21">
        <v>43174</v>
      </c>
      <c r="C73" s="19">
        <v>-60</v>
      </c>
      <c r="D73" s="19"/>
      <c r="E73" s="19"/>
    </row>
    <row r="74" spans="1:5">
      <c r="B74" s="21">
        <v>43179</v>
      </c>
      <c r="C74" s="19">
        <v>-54</v>
      </c>
      <c r="D74" s="19"/>
      <c r="E74" s="19"/>
    </row>
    <row r="75" spans="1:5">
      <c r="B75" s="21">
        <v>43180</v>
      </c>
      <c r="C75" s="19">
        <v>12</v>
      </c>
      <c r="D75" s="19"/>
      <c r="E75" s="19"/>
    </row>
    <row r="76" spans="1:5">
      <c r="B76" s="21">
        <v>43193</v>
      </c>
      <c r="C76" s="19">
        <v>0</v>
      </c>
      <c r="D76" s="19"/>
      <c r="E76" s="19"/>
    </row>
    <row r="77" spans="1:5">
      <c r="B77" s="21">
        <v>43194</v>
      </c>
      <c r="C77" s="19">
        <v>0</v>
      </c>
      <c r="D77" s="19"/>
      <c r="E77" s="19"/>
    </row>
    <row r="78" spans="1:5">
      <c r="B78" s="21">
        <v>43195</v>
      </c>
      <c r="C78" s="19">
        <v>60</v>
      </c>
      <c r="D78" s="19"/>
      <c r="E78" s="19"/>
    </row>
    <row r="79" spans="1:5">
      <c r="B79" s="21">
        <v>43208</v>
      </c>
      <c r="C79" s="19">
        <v>-12</v>
      </c>
      <c r="D79" s="19"/>
      <c r="E79" s="19"/>
    </row>
    <row r="80" spans="1:5">
      <c r="B80" s="21">
        <v>43220</v>
      </c>
      <c r="C80" s="19">
        <v>0</v>
      </c>
      <c r="D80" s="19"/>
      <c r="E80" s="19"/>
    </row>
    <row r="81" spans="1:5">
      <c r="B81" s="21">
        <v>43222</v>
      </c>
      <c r="C81" s="19">
        <v>0</v>
      </c>
      <c r="D81" s="19"/>
      <c r="E81" s="19"/>
    </row>
    <row r="82" spans="1:5">
      <c r="B82" s="21">
        <v>43231</v>
      </c>
      <c r="C82" s="19">
        <v>72</v>
      </c>
      <c r="D82" s="19"/>
      <c r="E82" s="19"/>
    </row>
    <row r="83" spans="1:5">
      <c r="B83" s="21">
        <v>43236</v>
      </c>
      <c r="C83" s="19">
        <v>-126</v>
      </c>
      <c r="D83" s="19"/>
      <c r="E83" s="19"/>
    </row>
    <row r="84" spans="1:5">
      <c r="B84" s="21">
        <v>43243</v>
      </c>
      <c r="C84" s="19">
        <v>0</v>
      </c>
      <c r="D84" s="19"/>
      <c r="E84" s="19"/>
    </row>
    <row r="85" spans="1:5">
      <c r="B85" s="21">
        <v>43245</v>
      </c>
      <c r="C85" s="19">
        <v>-42</v>
      </c>
      <c r="D85" s="19"/>
      <c r="E85" s="19"/>
    </row>
    <row r="86" spans="1:5">
      <c r="B86" s="21">
        <v>43249</v>
      </c>
      <c r="C86" s="19">
        <v>0</v>
      </c>
      <c r="D86" s="19"/>
      <c r="E86" s="19"/>
    </row>
    <row r="87" spans="1:5">
      <c r="B87" s="21">
        <v>43257</v>
      </c>
      <c r="C87" s="19">
        <v>0</v>
      </c>
      <c r="D87" s="19"/>
      <c r="E87" s="19"/>
    </row>
    <row r="88" spans="1:5">
      <c r="B88" s="21">
        <v>43271</v>
      </c>
      <c r="C88" s="19">
        <v>-78</v>
      </c>
      <c r="D88" s="19"/>
      <c r="E88" s="19"/>
    </row>
    <row r="89" spans="1:5">
      <c r="B89" s="21">
        <v>43285</v>
      </c>
      <c r="C89" s="19">
        <v>0</v>
      </c>
      <c r="D89" s="19"/>
      <c r="E89" s="19"/>
    </row>
    <row r="90" spans="1:5">
      <c r="B90" s="21">
        <v>43299</v>
      </c>
      <c r="C90" s="19">
        <v>0</v>
      </c>
      <c r="D90" s="19"/>
      <c r="E90" s="19"/>
    </row>
    <row r="91" spans="1:5">
      <c r="B91" s="21">
        <v>43313</v>
      </c>
      <c r="C91" s="19">
        <v>0</v>
      </c>
      <c r="D91" s="19"/>
      <c r="E91" s="19"/>
    </row>
    <row r="92" spans="1:5">
      <c r="B92" s="21">
        <v>43327</v>
      </c>
      <c r="C92" s="19">
        <v>-18</v>
      </c>
      <c r="D92" s="19"/>
      <c r="E92" s="19"/>
    </row>
    <row r="93" spans="1:5">
      <c r="B93" s="21">
        <v>43348</v>
      </c>
      <c r="C93" s="19">
        <v>0</v>
      </c>
      <c r="D93" s="19"/>
      <c r="E93" s="19"/>
    </row>
    <row r="94" spans="1:5">
      <c r="B94" s="21">
        <v>43362</v>
      </c>
      <c r="C94" s="19">
        <v>0</v>
      </c>
      <c r="D94" s="19"/>
      <c r="E94" s="19"/>
    </row>
    <row r="95" spans="1:5">
      <c r="A95" s="25" t="s">
        <v>1480</v>
      </c>
      <c r="B95" s="25"/>
      <c r="C95" s="19">
        <v>-246</v>
      </c>
      <c r="D95" s="19"/>
      <c r="E95" s="19"/>
    </row>
    <row r="96" spans="1:5">
      <c r="A96" s="25" t="s">
        <v>1283</v>
      </c>
      <c r="B96" s="21">
        <v>43202</v>
      </c>
      <c r="C96" s="19">
        <v>0</v>
      </c>
      <c r="D96" s="19"/>
      <c r="E96" s="19"/>
    </row>
    <row r="97" spans="1:5">
      <c r="B97" s="21">
        <v>43259</v>
      </c>
      <c r="C97" s="19">
        <v>0</v>
      </c>
      <c r="D97" s="19"/>
      <c r="E97" s="19"/>
    </row>
    <row r="98" spans="1:5">
      <c r="A98" s="25" t="s">
        <v>1481</v>
      </c>
      <c r="B98" s="25"/>
      <c r="C98" s="19">
        <v>0</v>
      </c>
      <c r="D98" s="19"/>
      <c r="E98" s="19"/>
    </row>
    <row r="99" spans="1:5">
      <c r="A99" s="25" t="s">
        <v>1354</v>
      </c>
      <c r="B99" s="21">
        <v>43187</v>
      </c>
      <c r="C99" s="19">
        <v>0</v>
      </c>
      <c r="D99" s="19"/>
      <c r="E99" s="19"/>
    </row>
    <row r="100" spans="1:5">
      <c r="B100" s="21">
        <v>43206</v>
      </c>
      <c r="C100" s="19">
        <v>0</v>
      </c>
      <c r="D100" s="19"/>
      <c r="E100" s="19"/>
    </row>
    <row r="101" spans="1:5">
      <c r="A101" s="25" t="s">
        <v>1482</v>
      </c>
      <c r="B101" s="25"/>
      <c r="C101" s="19">
        <v>0</v>
      </c>
      <c r="D101" s="19"/>
      <c r="E101" s="19"/>
    </row>
    <row r="102" spans="1:5">
      <c r="A102" s="25" t="s">
        <v>1284</v>
      </c>
      <c r="B102" s="21">
        <v>43188</v>
      </c>
      <c r="C102" s="19">
        <v>-60600</v>
      </c>
      <c r="D102" s="19"/>
      <c r="E102" s="19"/>
    </row>
    <row r="103" spans="1:5">
      <c r="B103" s="21">
        <v>43190</v>
      </c>
      <c r="C103" s="19">
        <v>0</v>
      </c>
      <c r="D103" s="19"/>
      <c r="E103" s="19"/>
    </row>
    <row r="104" spans="1:5">
      <c r="B104" s="21">
        <v>43220</v>
      </c>
      <c r="C104" s="19">
        <v>-87900</v>
      </c>
      <c r="D104" s="19"/>
      <c r="E104" s="19"/>
    </row>
    <row r="105" spans="1:5">
      <c r="B105" s="21">
        <v>43251</v>
      </c>
      <c r="C105" s="19">
        <v>-101400</v>
      </c>
      <c r="D105" s="19"/>
      <c r="E105" s="19"/>
    </row>
    <row r="106" spans="1:5">
      <c r="B106" s="21">
        <v>43280</v>
      </c>
      <c r="C106" s="19">
        <v>-94400</v>
      </c>
      <c r="D106" s="19"/>
      <c r="E106" s="19"/>
    </row>
    <row r="107" spans="1:5">
      <c r="B107" s="21">
        <v>43281</v>
      </c>
      <c r="C107" s="19">
        <v>0</v>
      </c>
      <c r="D107" s="19"/>
      <c r="E107" s="19"/>
    </row>
    <row r="108" spans="1:5">
      <c r="B108" s="21">
        <v>43312</v>
      </c>
      <c r="C108" s="19">
        <v>-54100</v>
      </c>
      <c r="D108" s="19"/>
      <c r="E108" s="19"/>
    </row>
    <row r="109" spans="1:5">
      <c r="B109" s="21">
        <v>43343</v>
      </c>
      <c r="C109" s="19">
        <v>-54100</v>
      </c>
      <c r="D109" s="19"/>
      <c r="E109" s="19"/>
    </row>
    <row r="110" spans="1:5">
      <c r="B110" s="21">
        <v>43371</v>
      </c>
      <c r="C110" s="19">
        <v>-54100</v>
      </c>
      <c r="D110" s="19"/>
      <c r="E110" s="19"/>
    </row>
    <row r="111" spans="1:5">
      <c r="B111" s="21">
        <v>43373</v>
      </c>
      <c r="C111" s="19">
        <v>0</v>
      </c>
      <c r="D111" s="19"/>
      <c r="E111" s="19"/>
    </row>
    <row r="112" spans="1:5">
      <c r="B112" s="21">
        <v>43404</v>
      </c>
      <c r="C112" s="19">
        <v>-51600</v>
      </c>
      <c r="D112" s="19"/>
      <c r="E112" s="19"/>
    </row>
    <row r="113" spans="1:5">
      <c r="B113" s="21">
        <v>43434</v>
      </c>
      <c r="C113" s="19">
        <v>-51600</v>
      </c>
      <c r="D113" s="19"/>
      <c r="E113" s="19"/>
    </row>
    <row r="114" spans="1:5">
      <c r="B114" s="21">
        <v>43462</v>
      </c>
      <c r="C114" s="19">
        <v>-51600</v>
      </c>
      <c r="D114" s="19"/>
      <c r="E114" s="19"/>
    </row>
    <row r="115" spans="1:5">
      <c r="B115" s="21">
        <v>43463</v>
      </c>
      <c r="C115" s="19">
        <v>0</v>
      </c>
      <c r="D115" s="19"/>
      <c r="E115" s="19"/>
    </row>
    <row r="116" spans="1:5">
      <c r="A116" s="25" t="s">
        <v>1483</v>
      </c>
      <c r="B116" s="25"/>
      <c r="C116" s="19">
        <v>-661400</v>
      </c>
      <c r="D116" s="19"/>
      <c r="E116" s="19"/>
    </row>
    <row r="117" spans="1:5">
      <c r="A117" s="25" t="s">
        <v>1285</v>
      </c>
      <c r="B117" s="21">
        <v>43249</v>
      </c>
      <c r="C117" s="19">
        <v>470000</v>
      </c>
      <c r="D117" s="19"/>
      <c r="E117" s="19"/>
    </row>
    <row r="118" spans="1:5">
      <c r="A118" s="25" t="s">
        <v>1484</v>
      </c>
      <c r="B118" s="25"/>
      <c r="C118" s="19">
        <v>470000</v>
      </c>
      <c r="D118" s="19"/>
      <c r="E118" s="19"/>
    </row>
    <row r="119" spans="1:5">
      <c r="A119" s="25" t="s">
        <v>1286</v>
      </c>
      <c r="B119" s="21">
        <v>43216</v>
      </c>
      <c r="C119" s="19">
        <v>0</v>
      </c>
      <c r="D119" s="19"/>
      <c r="E119" s="19"/>
    </row>
    <row r="120" spans="1:5">
      <c r="B120" s="21">
        <v>43220</v>
      </c>
      <c r="C120" s="19">
        <v>0</v>
      </c>
      <c r="D120" s="19"/>
      <c r="E120" s="19"/>
    </row>
    <row r="121" spans="1:5">
      <c r="B121" s="21">
        <v>43243</v>
      </c>
      <c r="C121" s="19">
        <v>0</v>
      </c>
      <c r="D121" s="19"/>
      <c r="E121" s="19"/>
    </row>
    <row r="122" spans="1:5">
      <c r="B122" s="21">
        <v>43249</v>
      </c>
      <c r="C122" s="19">
        <v>0</v>
      </c>
      <c r="D122" s="19"/>
      <c r="E122" s="19"/>
    </row>
    <row r="123" spans="1:5">
      <c r="A123" s="25" t="s">
        <v>1485</v>
      </c>
      <c r="B123" s="25"/>
      <c r="C123" s="19">
        <v>0</v>
      </c>
      <c r="D123" s="19"/>
      <c r="E123" s="19"/>
    </row>
    <row r="124" spans="1:5">
      <c r="A124" s="25" t="s">
        <v>1287</v>
      </c>
      <c r="B124" s="21">
        <v>43280</v>
      </c>
      <c r="C124" s="19">
        <v>0</v>
      </c>
      <c r="D124" s="19"/>
      <c r="E124" s="19"/>
    </row>
    <row r="125" spans="1:5">
      <c r="A125" s="25" t="s">
        <v>1486</v>
      </c>
      <c r="B125" s="25"/>
      <c r="C125" s="19">
        <v>0</v>
      </c>
      <c r="D125" s="19"/>
      <c r="E125" s="19"/>
    </row>
    <row r="126" spans="1:5">
      <c r="A126" s="25" t="s">
        <v>1288</v>
      </c>
      <c r="B126" s="21">
        <v>43280</v>
      </c>
      <c r="C126" s="19">
        <v>0</v>
      </c>
      <c r="D126" s="19"/>
      <c r="E126" s="19"/>
    </row>
    <row r="127" spans="1:5">
      <c r="A127" s="25" t="s">
        <v>1487</v>
      </c>
      <c r="B127" s="25"/>
      <c r="C127" s="19">
        <v>0</v>
      </c>
      <c r="D127" s="19"/>
      <c r="E127" s="19"/>
    </row>
    <row r="128" spans="1:5">
      <c r="A128" s="25" t="s">
        <v>1290</v>
      </c>
      <c r="B128" s="21">
        <v>43171</v>
      </c>
      <c r="C128" s="19">
        <v>0</v>
      </c>
      <c r="D128" s="19"/>
      <c r="E128" s="19"/>
    </row>
    <row r="129" spans="2:5">
      <c r="B129" s="21">
        <v>43172</v>
      </c>
      <c r="C129" s="19">
        <v>-250</v>
      </c>
      <c r="D129" s="19"/>
      <c r="E129" s="19"/>
    </row>
    <row r="130" spans="2:5">
      <c r="B130" s="21">
        <v>43179</v>
      </c>
      <c r="C130" s="19">
        <v>0</v>
      </c>
      <c r="D130" s="19"/>
      <c r="E130" s="19"/>
    </row>
    <row r="131" spans="2:5">
      <c r="B131" s="21">
        <v>43180</v>
      </c>
      <c r="C131" s="19">
        <v>-250</v>
      </c>
      <c r="D131" s="19"/>
      <c r="E131" s="19"/>
    </row>
    <row r="132" spans="2:5">
      <c r="B132" s="21">
        <v>43187</v>
      </c>
      <c r="C132" s="19">
        <v>-100</v>
      </c>
      <c r="D132" s="19"/>
      <c r="E132" s="19"/>
    </row>
    <row r="133" spans="2:5">
      <c r="B133" s="21">
        <v>43194</v>
      </c>
      <c r="C133" s="19">
        <v>0</v>
      </c>
      <c r="D133" s="19"/>
      <c r="E133" s="19"/>
    </row>
    <row r="134" spans="2:5">
      <c r="B134" s="21">
        <v>43195</v>
      </c>
      <c r="C134" s="19">
        <v>0</v>
      </c>
      <c r="D134" s="19"/>
      <c r="E134" s="19"/>
    </row>
    <row r="135" spans="2:5">
      <c r="B135" s="21">
        <v>43199</v>
      </c>
      <c r="C135" s="19">
        <v>-500</v>
      </c>
      <c r="D135" s="19"/>
      <c r="E135" s="19"/>
    </row>
    <row r="136" spans="2:5">
      <c r="B136" s="21">
        <v>43202</v>
      </c>
      <c r="C136" s="19">
        <v>-250</v>
      </c>
      <c r="D136" s="19"/>
      <c r="E136" s="19"/>
    </row>
    <row r="137" spans="2:5">
      <c r="B137" s="21">
        <v>43208</v>
      </c>
      <c r="C137" s="19">
        <v>3250</v>
      </c>
      <c r="D137" s="19"/>
      <c r="E137" s="19"/>
    </row>
    <row r="138" spans="2:5">
      <c r="B138" s="21">
        <v>43228</v>
      </c>
      <c r="C138" s="19">
        <v>0</v>
      </c>
      <c r="D138" s="19"/>
      <c r="E138" s="19"/>
    </row>
    <row r="139" spans="2:5">
      <c r="B139" s="21">
        <v>43231</v>
      </c>
      <c r="C139" s="19">
        <v>0</v>
      </c>
      <c r="D139" s="19"/>
      <c r="E139" s="19"/>
    </row>
    <row r="140" spans="2:5">
      <c r="B140" s="21">
        <v>43234</v>
      </c>
      <c r="C140" s="19">
        <v>0</v>
      </c>
      <c r="D140" s="19"/>
      <c r="E140" s="19"/>
    </row>
    <row r="141" spans="2:5">
      <c r="B141" s="21">
        <v>43236</v>
      </c>
      <c r="C141" s="19">
        <v>-250</v>
      </c>
      <c r="D141" s="19"/>
      <c r="E141" s="19"/>
    </row>
    <row r="142" spans="2:5">
      <c r="B142" s="21">
        <v>43256</v>
      </c>
      <c r="C142" s="19">
        <v>0</v>
      </c>
      <c r="D142" s="19"/>
      <c r="E142" s="19"/>
    </row>
    <row r="143" spans="2:5">
      <c r="B143" s="21">
        <v>43259</v>
      </c>
      <c r="C143" s="19">
        <v>0</v>
      </c>
      <c r="D143" s="19"/>
      <c r="E143" s="19"/>
    </row>
    <row r="144" spans="2:5">
      <c r="B144" s="21">
        <v>43362</v>
      </c>
      <c r="C144" s="19">
        <v>0</v>
      </c>
      <c r="D144" s="19"/>
      <c r="E144" s="19"/>
    </row>
    <row r="145" spans="1:5">
      <c r="A145" s="25" t="s">
        <v>1488</v>
      </c>
      <c r="B145" s="25"/>
      <c r="C145" s="19">
        <v>1650</v>
      </c>
      <c r="D145" s="19"/>
      <c r="E145" s="19"/>
    </row>
    <row r="146" spans="1:5">
      <c r="A146" s="25" t="s">
        <v>1376</v>
      </c>
      <c r="C146" s="19">
        <v>-261871</v>
      </c>
      <c r="D146" s="19"/>
      <c r="E146" s="1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H1029"/>
  <sheetViews>
    <sheetView topLeftCell="R989" workbookViewId="0">
      <selection activeCell="AC25" sqref="AC25"/>
    </sheetView>
  </sheetViews>
  <sheetFormatPr defaultRowHeight="10.5"/>
  <cols>
    <col min="1" max="1" width="12.25" style="37" bestFit="1" customWidth="1"/>
    <col min="2" max="2" width="13" style="38" bestFit="1" customWidth="1"/>
    <col min="3" max="3" width="13.25" style="37" bestFit="1" customWidth="1"/>
    <col min="4" max="4" width="18.125" style="38" bestFit="1" customWidth="1"/>
    <col min="5" max="5" width="6.125" style="38" bestFit="1" customWidth="1"/>
    <col min="6" max="6" width="15.125" style="38" bestFit="1" customWidth="1"/>
    <col min="7" max="7" width="9.75" style="38" bestFit="1" customWidth="1"/>
    <col min="8" max="8" width="8.25" style="38" bestFit="1" customWidth="1"/>
    <col min="9" max="9" width="17.125" style="37" bestFit="1" customWidth="1"/>
    <col min="10" max="10" width="9.75" style="38" bestFit="1" customWidth="1"/>
    <col min="11" max="11" width="18.125" style="38" bestFit="1" customWidth="1"/>
    <col min="12" max="12" width="15.125" style="38" bestFit="1" customWidth="1"/>
    <col min="13" max="14" width="16.125" style="38" bestFit="1" customWidth="1"/>
    <col min="15" max="15" width="8.75" style="38" bestFit="1" customWidth="1"/>
    <col min="16" max="16" width="13.25" style="38" bestFit="1" customWidth="1"/>
    <col min="17" max="17" width="15.125" style="38" bestFit="1" customWidth="1"/>
    <col min="18" max="18" width="9" style="38" customWidth="1"/>
    <col min="19" max="20" width="10.5" style="38" bestFit="1" customWidth="1"/>
    <col min="21" max="21" width="10.5" style="42" bestFit="1" customWidth="1"/>
    <col min="22" max="22" width="11.375" style="38" bestFit="1" customWidth="1"/>
    <col min="23" max="23" width="10.5" style="38" bestFit="1" customWidth="1"/>
    <col min="24" max="24" width="15.125" style="38" bestFit="1" customWidth="1"/>
    <col min="25" max="25" width="9.75" style="38" bestFit="1" customWidth="1"/>
    <col min="26" max="26" width="11.375" style="38" bestFit="1" customWidth="1"/>
    <col min="27" max="27" width="13.25" style="38" bestFit="1" customWidth="1"/>
    <col min="28" max="28" width="15.125" style="38" bestFit="1" customWidth="1"/>
    <col min="29" max="30" width="15.125" style="38" customWidth="1"/>
    <col min="31" max="16384" width="9" style="38"/>
  </cols>
  <sheetData>
    <row r="1" spans="1:34">
      <c r="A1" s="37" t="s">
        <v>1447</v>
      </c>
      <c r="B1" s="38" t="s">
        <v>1</v>
      </c>
      <c r="C1" s="37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7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1244</v>
      </c>
      <c r="P1" s="38" t="s">
        <v>1291</v>
      </c>
      <c r="Q1" s="38" t="s">
        <v>1154</v>
      </c>
      <c r="R1" s="38" t="s">
        <v>1448</v>
      </c>
      <c r="S1" s="38" t="s">
        <v>1371</v>
      </c>
      <c r="T1" s="38" t="s">
        <v>1372</v>
      </c>
      <c r="U1" s="39" t="s">
        <v>1373</v>
      </c>
      <c r="V1" s="40" t="s">
        <v>1374</v>
      </c>
      <c r="W1" s="38" t="s">
        <v>1378</v>
      </c>
      <c r="X1" s="40" t="s">
        <v>1390</v>
      </c>
      <c r="Y1" s="41" t="s">
        <v>1391</v>
      </c>
      <c r="Z1" s="40" t="s">
        <v>1392</v>
      </c>
      <c r="AA1" s="40" t="s">
        <v>1393</v>
      </c>
      <c r="AB1" s="40" t="s">
        <v>1403</v>
      </c>
      <c r="AC1" s="40" t="s">
        <v>1450</v>
      </c>
      <c r="AD1" s="40" t="s">
        <v>1453</v>
      </c>
      <c r="AE1" s="40" t="s">
        <v>1449</v>
      </c>
      <c r="AF1" s="40" t="s">
        <v>1451</v>
      </c>
      <c r="AG1" s="40" t="s">
        <v>1452</v>
      </c>
      <c r="AH1" s="40" t="s">
        <v>1454</v>
      </c>
    </row>
    <row r="2" spans="1:34">
      <c r="A2" s="37" t="s">
        <v>0</v>
      </c>
      <c r="B2" s="38" t="s">
        <v>14</v>
      </c>
      <c r="C2" s="37">
        <v>43084</v>
      </c>
      <c r="D2" s="38" t="s">
        <v>15</v>
      </c>
      <c r="E2" s="38" t="s">
        <v>16</v>
      </c>
      <c r="F2" s="38" t="s">
        <v>17</v>
      </c>
      <c r="G2" s="38">
        <v>10</v>
      </c>
      <c r="H2" s="38">
        <v>11450</v>
      </c>
      <c r="I2" s="37">
        <v>43174</v>
      </c>
      <c r="J2" s="38" t="s">
        <v>18</v>
      </c>
      <c r="L2" s="38">
        <v>13216</v>
      </c>
      <c r="M2" s="38">
        <v>-125.35</v>
      </c>
      <c r="N2" s="38">
        <v>-105960</v>
      </c>
      <c r="O2" s="38" t="s">
        <v>1174</v>
      </c>
      <c r="P2" s="38" t="s">
        <v>1282</v>
      </c>
      <c r="Q2" s="38">
        <v>6</v>
      </c>
      <c r="R2" s="38">
        <v>-60</v>
      </c>
      <c r="S2" s="38">
        <v>687000</v>
      </c>
      <c r="T2" s="37">
        <v>43168</v>
      </c>
      <c r="U2" s="42">
        <v>1.643835616438356E-2</v>
      </c>
      <c r="V2" s="38">
        <v>0</v>
      </c>
      <c r="W2" s="38">
        <v>5</v>
      </c>
      <c r="X2" s="38">
        <v>0.1</v>
      </c>
      <c r="Y2" s="38">
        <v>68700</v>
      </c>
      <c r="Z2" s="38">
        <v>-105960</v>
      </c>
      <c r="AA2" s="38">
        <v>0</v>
      </c>
      <c r="AB2" s="38">
        <v>11293.150684931506</v>
      </c>
      <c r="AH2" s="38">
        <f>IF(表7[[#This Row],[Instrument]]="Option",表7[[#This Row],[delta]],表7[[#This Row],[qty]])</f>
        <v>-60</v>
      </c>
    </row>
    <row r="3" spans="1:34">
      <c r="A3" s="37" t="s">
        <v>0</v>
      </c>
      <c r="B3" s="38" t="s">
        <v>19</v>
      </c>
      <c r="C3" s="37">
        <v>43108</v>
      </c>
      <c r="D3" s="38" t="s">
        <v>15</v>
      </c>
      <c r="E3" s="38" t="s">
        <v>16</v>
      </c>
      <c r="F3" s="38" t="s">
        <v>20</v>
      </c>
      <c r="G3" s="38">
        <v>60</v>
      </c>
      <c r="H3" s="38">
        <v>7100</v>
      </c>
      <c r="I3" s="37">
        <v>43180</v>
      </c>
      <c r="J3" s="38" t="s">
        <v>18</v>
      </c>
      <c r="L3" s="38">
        <v>6801.75</v>
      </c>
      <c r="M3" s="38">
        <v>-1880.06</v>
      </c>
      <c r="N3" s="38">
        <v>447375</v>
      </c>
      <c r="O3" s="38" t="s">
        <v>1173</v>
      </c>
      <c r="P3" s="38" t="s">
        <v>1275</v>
      </c>
      <c r="Q3" s="38">
        <v>25</v>
      </c>
      <c r="R3" s="38">
        <v>-1500</v>
      </c>
      <c r="S3" s="38">
        <v>10650000</v>
      </c>
      <c r="T3" s="37">
        <v>43168</v>
      </c>
      <c r="U3" s="42">
        <v>3.287671232876712E-2</v>
      </c>
      <c r="V3" s="38">
        <v>0</v>
      </c>
      <c r="W3" s="38">
        <v>5</v>
      </c>
      <c r="X3" s="38">
        <v>0.1</v>
      </c>
      <c r="Y3" s="38">
        <v>1065000</v>
      </c>
      <c r="Z3" s="38">
        <v>447375</v>
      </c>
      <c r="AA3" s="38">
        <v>447375</v>
      </c>
      <c r="AB3" s="38">
        <v>350136.98630136985</v>
      </c>
      <c r="AH3" s="38">
        <f>IF(表7[[#This Row],[Instrument]]="Option",表7[[#This Row],[delta]],表7[[#This Row],[qty]])</f>
        <v>-1500</v>
      </c>
    </row>
    <row r="4" spans="1:34">
      <c r="A4" s="37" t="s">
        <v>0</v>
      </c>
      <c r="B4" s="38" t="s">
        <v>21</v>
      </c>
      <c r="C4" s="37">
        <v>43118</v>
      </c>
      <c r="D4" s="38" t="s">
        <v>15</v>
      </c>
      <c r="E4" s="38" t="s">
        <v>16</v>
      </c>
      <c r="F4" s="38" t="s">
        <v>20</v>
      </c>
      <c r="G4" s="38">
        <v>30</v>
      </c>
      <c r="H4" s="38">
        <v>7077.25</v>
      </c>
      <c r="I4" s="37">
        <v>43180</v>
      </c>
      <c r="J4" s="38" t="s">
        <v>18</v>
      </c>
      <c r="L4" s="38">
        <v>6801.75</v>
      </c>
      <c r="M4" s="38">
        <v>-883.37</v>
      </c>
      <c r="N4" s="38">
        <v>206625</v>
      </c>
      <c r="O4" s="38" t="s">
        <v>1173</v>
      </c>
      <c r="P4" s="38" t="s">
        <v>1275</v>
      </c>
      <c r="Q4" s="38">
        <v>25</v>
      </c>
      <c r="R4" s="38">
        <v>-750</v>
      </c>
      <c r="S4" s="38">
        <v>5307937.5</v>
      </c>
      <c r="T4" s="37">
        <v>43168</v>
      </c>
      <c r="U4" s="42">
        <v>3.287671232876712E-2</v>
      </c>
      <c r="V4" s="38">
        <v>0</v>
      </c>
      <c r="W4" s="38">
        <v>5</v>
      </c>
      <c r="X4" s="38">
        <v>0.1</v>
      </c>
      <c r="Y4" s="38">
        <v>530793.75</v>
      </c>
      <c r="Z4" s="38">
        <v>206625</v>
      </c>
      <c r="AA4" s="38">
        <v>206625</v>
      </c>
      <c r="AB4" s="38">
        <v>174507.53424657532</v>
      </c>
      <c r="AH4" s="38">
        <f>IF(表7[[#This Row],[Instrument]]="Option",表7[[#This Row],[delta]],表7[[#This Row],[qty]])</f>
        <v>-750</v>
      </c>
    </row>
    <row r="5" spans="1:34">
      <c r="A5" s="37" t="s">
        <v>0</v>
      </c>
      <c r="B5" s="38" t="s">
        <v>22</v>
      </c>
      <c r="C5" s="37">
        <v>43143</v>
      </c>
      <c r="D5" s="38" t="s">
        <v>15</v>
      </c>
      <c r="E5" s="38" t="s">
        <v>16</v>
      </c>
      <c r="F5" s="38" t="s">
        <v>20</v>
      </c>
      <c r="G5" s="38">
        <v>28</v>
      </c>
      <c r="H5" s="38">
        <v>6811.5</v>
      </c>
      <c r="I5" s="37">
        <v>43180</v>
      </c>
      <c r="J5" s="38" t="s">
        <v>18</v>
      </c>
      <c r="L5" s="38">
        <v>6801.75</v>
      </c>
      <c r="M5" s="38">
        <v>-845.81</v>
      </c>
      <c r="N5" s="38">
        <v>6825</v>
      </c>
      <c r="O5" s="38" t="s">
        <v>1173</v>
      </c>
      <c r="P5" s="38" t="s">
        <v>1275</v>
      </c>
      <c r="Q5" s="38">
        <v>25</v>
      </c>
      <c r="R5" s="38">
        <v>-700</v>
      </c>
      <c r="S5" s="38">
        <v>4768050</v>
      </c>
      <c r="T5" s="37">
        <v>43168</v>
      </c>
      <c r="U5" s="42">
        <v>3.287671232876712E-2</v>
      </c>
      <c r="V5" s="38">
        <v>0</v>
      </c>
      <c r="W5" s="38">
        <v>5</v>
      </c>
      <c r="X5" s="38">
        <v>0.1</v>
      </c>
      <c r="Y5" s="38">
        <v>476805</v>
      </c>
      <c r="Z5" s="38">
        <v>6825</v>
      </c>
      <c r="AA5" s="38">
        <v>6825</v>
      </c>
      <c r="AB5" s="38">
        <v>156757.80821917806</v>
      </c>
      <c r="AH5" s="38">
        <f>IF(表7[[#This Row],[Instrument]]="Option",表7[[#This Row],[delta]],表7[[#This Row],[qty]])</f>
        <v>-700</v>
      </c>
    </row>
    <row r="6" spans="1:34">
      <c r="A6" s="37" t="s">
        <v>0</v>
      </c>
      <c r="B6" s="38" t="s">
        <v>23</v>
      </c>
      <c r="C6" s="37">
        <v>43145</v>
      </c>
      <c r="D6" s="38" t="s">
        <v>15</v>
      </c>
      <c r="E6" s="38" t="s">
        <v>16</v>
      </c>
      <c r="F6" s="38" t="s">
        <v>20</v>
      </c>
      <c r="G6" s="38">
        <v>21</v>
      </c>
      <c r="H6" s="38">
        <v>6964.5</v>
      </c>
      <c r="I6" s="37">
        <v>43180</v>
      </c>
      <c r="J6" s="38" t="s">
        <v>18</v>
      </c>
      <c r="L6" s="38">
        <v>6801.75</v>
      </c>
      <c r="M6" s="38">
        <v>0</v>
      </c>
      <c r="N6" s="38">
        <v>85443.75</v>
      </c>
      <c r="O6" s="38" t="s">
        <v>1173</v>
      </c>
      <c r="P6" s="38" t="s">
        <v>1275</v>
      </c>
      <c r="Q6" s="38">
        <v>25</v>
      </c>
      <c r="R6" s="38">
        <v>-525</v>
      </c>
      <c r="S6" s="38">
        <v>3656362.5</v>
      </c>
      <c r="T6" s="37">
        <v>43168</v>
      </c>
      <c r="U6" s="42">
        <v>3.287671232876712E-2</v>
      </c>
      <c r="V6" s="38">
        <v>0</v>
      </c>
      <c r="W6" s="38">
        <v>5</v>
      </c>
      <c r="X6" s="38">
        <v>0.1</v>
      </c>
      <c r="Y6" s="38">
        <v>365636.25</v>
      </c>
      <c r="Z6" s="38">
        <v>85443.75</v>
      </c>
      <c r="AA6" s="38">
        <v>85443.75</v>
      </c>
      <c r="AB6" s="38">
        <v>120209.17808219176</v>
      </c>
      <c r="AH6" s="38">
        <f>IF(表7[[#This Row],[Instrument]]="Option",表7[[#This Row],[delta]],表7[[#This Row],[qty]])</f>
        <v>-525</v>
      </c>
    </row>
    <row r="7" spans="1:34">
      <c r="A7" s="37" t="s">
        <v>0</v>
      </c>
      <c r="B7" s="38" t="s">
        <v>24</v>
      </c>
      <c r="C7" s="37">
        <v>43161</v>
      </c>
      <c r="D7" s="38" t="s">
        <v>15</v>
      </c>
      <c r="E7" s="38" t="s">
        <v>25</v>
      </c>
      <c r="F7" s="38" t="s">
        <v>20</v>
      </c>
      <c r="G7" s="38">
        <v>20</v>
      </c>
      <c r="H7" s="38">
        <v>6903</v>
      </c>
      <c r="I7" s="37">
        <v>43180</v>
      </c>
      <c r="J7" s="38" t="s">
        <v>18</v>
      </c>
      <c r="L7" s="38">
        <v>6801.75</v>
      </c>
      <c r="M7" s="38">
        <v>-575.27</v>
      </c>
      <c r="N7" s="38">
        <v>-50625</v>
      </c>
      <c r="O7" s="38" t="s">
        <v>1173</v>
      </c>
      <c r="P7" s="38" t="s">
        <v>1275</v>
      </c>
      <c r="Q7" s="38">
        <v>25</v>
      </c>
      <c r="R7" s="38">
        <v>500</v>
      </c>
      <c r="S7" s="38">
        <v>3451500</v>
      </c>
      <c r="T7" s="37">
        <v>43168</v>
      </c>
      <c r="U7" s="42">
        <v>3.287671232876712E-2</v>
      </c>
      <c r="V7" s="38">
        <v>0</v>
      </c>
      <c r="W7" s="38">
        <v>5</v>
      </c>
      <c r="X7" s="38">
        <v>0.1</v>
      </c>
      <c r="Y7" s="38">
        <v>345150</v>
      </c>
      <c r="Z7" s="38">
        <v>-50625</v>
      </c>
      <c r="AA7" s="38">
        <v>0</v>
      </c>
      <c r="AB7" s="38">
        <v>113473.97260273971</v>
      </c>
      <c r="AH7" s="38">
        <f>IF(表7[[#This Row],[Instrument]]="Option",表7[[#This Row],[delta]],表7[[#This Row],[qty]])</f>
        <v>500</v>
      </c>
    </row>
    <row r="8" spans="1:34">
      <c r="A8" s="37" t="s">
        <v>0</v>
      </c>
      <c r="B8" s="38" t="s">
        <v>26</v>
      </c>
      <c r="C8" s="37">
        <v>43166</v>
      </c>
      <c r="D8" s="38" t="s">
        <v>15</v>
      </c>
      <c r="E8" s="38" t="s">
        <v>25</v>
      </c>
      <c r="F8" s="38" t="s">
        <v>20</v>
      </c>
      <c r="G8" s="38">
        <v>20</v>
      </c>
      <c r="H8" s="38">
        <v>6879.75</v>
      </c>
      <c r="I8" s="37">
        <v>43180</v>
      </c>
      <c r="J8" s="38" t="s">
        <v>18</v>
      </c>
      <c r="L8" s="38">
        <v>6801.75</v>
      </c>
      <c r="M8" s="38">
        <v>-573.48</v>
      </c>
      <c r="N8" s="38">
        <v>-39000</v>
      </c>
      <c r="O8" s="38" t="s">
        <v>1173</v>
      </c>
      <c r="P8" s="38" t="s">
        <v>1275</v>
      </c>
      <c r="Q8" s="38">
        <v>25</v>
      </c>
      <c r="R8" s="38">
        <v>500</v>
      </c>
      <c r="S8" s="38">
        <v>3439875</v>
      </c>
      <c r="T8" s="37">
        <v>43168</v>
      </c>
      <c r="U8" s="42">
        <v>3.287671232876712E-2</v>
      </c>
      <c r="V8" s="38">
        <v>0</v>
      </c>
      <c r="W8" s="38">
        <v>5</v>
      </c>
      <c r="X8" s="38">
        <v>0.1</v>
      </c>
      <c r="Y8" s="38">
        <v>343987.5</v>
      </c>
      <c r="Z8" s="38">
        <v>-39000</v>
      </c>
      <c r="AA8" s="38">
        <v>0</v>
      </c>
      <c r="AB8" s="38">
        <v>113091.7808219178</v>
      </c>
      <c r="AH8" s="38">
        <f>IF(表7[[#This Row],[Instrument]]="Option",表7[[#This Row],[delta]],表7[[#This Row],[qty]])</f>
        <v>500</v>
      </c>
    </row>
    <row r="9" spans="1:34">
      <c r="A9" s="37" t="s">
        <v>0</v>
      </c>
      <c r="B9" s="38" t="s">
        <v>27</v>
      </c>
      <c r="C9" s="37">
        <v>43109</v>
      </c>
      <c r="D9" s="38" t="s">
        <v>15</v>
      </c>
      <c r="E9" s="38" t="s">
        <v>25</v>
      </c>
      <c r="F9" s="38" t="s">
        <v>28</v>
      </c>
      <c r="G9" s="38">
        <v>50</v>
      </c>
      <c r="H9" s="38">
        <v>3370</v>
      </c>
      <c r="I9" s="37">
        <v>43180</v>
      </c>
      <c r="J9" s="38" t="s">
        <v>18</v>
      </c>
      <c r="L9" s="38">
        <v>3228</v>
      </c>
      <c r="M9" s="38">
        <v>-838.2</v>
      </c>
      <c r="N9" s="38">
        <v>-177500</v>
      </c>
      <c r="O9" s="38" t="s">
        <v>1177</v>
      </c>
      <c r="P9" s="38" t="s">
        <v>1290</v>
      </c>
      <c r="Q9" s="38">
        <v>25</v>
      </c>
      <c r="R9" s="38">
        <v>1250</v>
      </c>
      <c r="S9" s="38">
        <v>4212500</v>
      </c>
      <c r="T9" s="37">
        <v>43168</v>
      </c>
      <c r="U9" s="42">
        <v>3.287671232876712E-2</v>
      </c>
      <c r="V9" s="38">
        <v>0</v>
      </c>
      <c r="W9" s="38">
        <v>5</v>
      </c>
      <c r="X9" s="38">
        <v>0.1</v>
      </c>
      <c r="Y9" s="38">
        <v>421250</v>
      </c>
      <c r="Z9" s="38">
        <v>-177500</v>
      </c>
      <c r="AA9" s="38">
        <v>0</v>
      </c>
      <c r="AB9" s="38">
        <v>138493.15068493149</v>
      </c>
      <c r="AH9" s="38">
        <f>IF(表7[[#This Row],[Instrument]]="Option",表7[[#This Row],[delta]],表7[[#This Row],[qty]])</f>
        <v>1250</v>
      </c>
    </row>
    <row r="10" spans="1:34">
      <c r="A10" s="37" t="s">
        <v>0</v>
      </c>
      <c r="B10" s="38" t="s">
        <v>29</v>
      </c>
      <c r="C10" s="37">
        <v>43110</v>
      </c>
      <c r="D10" s="38" t="s">
        <v>15</v>
      </c>
      <c r="E10" s="38" t="s">
        <v>16</v>
      </c>
      <c r="F10" s="38" t="s">
        <v>28</v>
      </c>
      <c r="G10" s="38">
        <v>40</v>
      </c>
      <c r="H10" s="38">
        <v>3340</v>
      </c>
      <c r="I10" s="37">
        <v>43180</v>
      </c>
      <c r="J10" s="38" t="s">
        <v>18</v>
      </c>
      <c r="L10" s="38">
        <v>3228</v>
      </c>
      <c r="M10" s="38">
        <v>-665.88</v>
      </c>
      <c r="N10" s="38">
        <v>112000</v>
      </c>
      <c r="O10" s="38" t="s">
        <v>1177</v>
      </c>
      <c r="P10" s="38" t="s">
        <v>1290</v>
      </c>
      <c r="Q10" s="38">
        <v>25</v>
      </c>
      <c r="R10" s="38">
        <v>-1000</v>
      </c>
      <c r="S10" s="38">
        <v>3340000</v>
      </c>
      <c r="T10" s="37">
        <v>43168</v>
      </c>
      <c r="U10" s="42">
        <v>3.287671232876712E-2</v>
      </c>
      <c r="V10" s="38">
        <v>0</v>
      </c>
      <c r="W10" s="38">
        <v>5</v>
      </c>
      <c r="X10" s="38">
        <v>0.1</v>
      </c>
      <c r="Y10" s="38">
        <v>334000</v>
      </c>
      <c r="Z10" s="38">
        <v>112000</v>
      </c>
      <c r="AA10" s="38">
        <v>112000</v>
      </c>
      <c r="AB10" s="38">
        <v>109808.21917808217</v>
      </c>
      <c r="AH10" s="38">
        <f>IF(表7[[#This Row],[Instrument]]="Option",表7[[#This Row],[delta]],表7[[#This Row],[qty]])</f>
        <v>-1000</v>
      </c>
    </row>
    <row r="11" spans="1:34">
      <c r="A11" s="37" t="s">
        <v>0</v>
      </c>
      <c r="B11" s="38" t="s">
        <v>30</v>
      </c>
      <c r="C11" s="37">
        <v>43166</v>
      </c>
      <c r="D11" s="38" t="s">
        <v>15</v>
      </c>
      <c r="E11" s="38" t="s">
        <v>25</v>
      </c>
      <c r="F11" s="38" t="s">
        <v>28</v>
      </c>
      <c r="G11" s="38">
        <v>40</v>
      </c>
      <c r="H11" s="38">
        <v>3280</v>
      </c>
      <c r="I11" s="37">
        <v>43180</v>
      </c>
      <c r="J11" s="38" t="s">
        <v>18</v>
      </c>
      <c r="L11" s="38">
        <v>3228</v>
      </c>
      <c r="M11" s="38">
        <v>0</v>
      </c>
      <c r="N11" s="38">
        <v>-52000</v>
      </c>
      <c r="O11" s="38" t="s">
        <v>1177</v>
      </c>
      <c r="P11" s="38" t="s">
        <v>1290</v>
      </c>
      <c r="Q11" s="38">
        <v>25</v>
      </c>
      <c r="R11" s="38">
        <v>1000</v>
      </c>
      <c r="S11" s="38">
        <v>3280000</v>
      </c>
      <c r="T11" s="37">
        <v>43168</v>
      </c>
      <c r="U11" s="42">
        <v>3.287671232876712E-2</v>
      </c>
      <c r="V11" s="38">
        <v>0</v>
      </c>
      <c r="W11" s="38">
        <v>5</v>
      </c>
      <c r="X11" s="38">
        <v>0.1</v>
      </c>
      <c r="Y11" s="38">
        <v>328000</v>
      </c>
      <c r="Z11" s="38">
        <v>-52000</v>
      </c>
      <c r="AA11" s="38">
        <v>0</v>
      </c>
      <c r="AB11" s="38">
        <v>107835.61643835616</v>
      </c>
      <c r="AH11" s="38">
        <f>IF(表7[[#This Row],[Instrument]]="Option",表7[[#This Row],[delta]],表7[[#This Row],[qty]])</f>
        <v>1000</v>
      </c>
    </row>
    <row r="12" spans="1:34">
      <c r="A12" s="37" t="s">
        <v>0</v>
      </c>
      <c r="B12" s="38" t="s">
        <v>31</v>
      </c>
      <c r="C12" s="37">
        <v>43167</v>
      </c>
      <c r="D12" s="38" t="s">
        <v>15</v>
      </c>
      <c r="E12" s="38" t="s">
        <v>16</v>
      </c>
      <c r="F12" s="38" t="s">
        <v>28</v>
      </c>
      <c r="G12" s="38">
        <v>40</v>
      </c>
      <c r="H12" s="38">
        <v>3242.75</v>
      </c>
      <c r="I12" s="37">
        <v>43180</v>
      </c>
      <c r="J12" s="38" t="s">
        <v>18</v>
      </c>
      <c r="L12" s="38">
        <v>3228</v>
      </c>
      <c r="M12" s="38">
        <v>-578.68000000000006</v>
      </c>
      <c r="N12" s="38">
        <v>14750</v>
      </c>
      <c r="O12" s="38" t="s">
        <v>1177</v>
      </c>
      <c r="P12" s="38" t="s">
        <v>1290</v>
      </c>
      <c r="Q12" s="38">
        <v>25</v>
      </c>
      <c r="R12" s="38">
        <v>-1000</v>
      </c>
      <c r="S12" s="38">
        <v>3242750</v>
      </c>
      <c r="T12" s="37">
        <v>43168</v>
      </c>
      <c r="U12" s="42">
        <v>3.287671232876712E-2</v>
      </c>
      <c r="V12" s="38">
        <v>0</v>
      </c>
      <c r="W12" s="38">
        <v>5</v>
      </c>
      <c r="X12" s="38">
        <v>0.1</v>
      </c>
      <c r="Y12" s="38">
        <v>324275</v>
      </c>
      <c r="Z12" s="38">
        <v>14750</v>
      </c>
      <c r="AA12" s="38">
        <v>14750</v>
      </c>
      <c r="AB12" s="38">
        <v>106610.95890410958</v>
      </c>
      <c r="AH12" s="38">
        <f>IF(表7[[#This Row],[Instrument]]="Option",表7[[#This Row],[delta]],表7[[#This Row],[qty]])</f>
        <v>-1000</v>
      </c>
    </row>
    <row r="13" spans="1:34">
      <c r="A13" s="37" t="s">
        <v>0</v>
      </c>
      <c r="B13" s="38" t="s">
        <v>32</v>
      </c>
      <c r="C13" s="37">
        <v>43157</v>
      </c>
      <c r="D13" s="38" t="s">
        <v>15</v>
      </c>
      <c r="E13" s="38" t="s">
        <v>25</v>
      </c>
      <c r="F13" s="38" t="s">
        <v>33</v>
      </c>
      <c r="G13" s="38">
        <v>10</v>
      </c>
      <c r="H13" s="38">
        <v>2168.5</v>
      </c>
      <c r="I13" s="37">
        <v>43187</v>
      </c>
      <c r="J13" s="38" t="s">
        <v>18</v>
      </c>
      <c r="L13" s="38">
        <v>2092.13</v>
      </c>
      <c r="M13" s="38">
        <v>-120.71</v>
      </c>
      <c r="N13" s="38">
        <v>-19092.499999999971</v>
      </c>
      <c r="O13" s="38" t="s">
        <v>1172</v>
      </c>
      <c r="P13" s="38" t="s">
        <v>1273</v>
      </c>
      <c r="Q13" s="38">
        <v>25</v>
      </c>
      <c r="R13" s="38">
        <v>250</v>
      </c>
      <c r="S13" s="38">
        <v>542125</v>
      </c>
      <c r="T13" s="37">
        <v>43168</v>
      </c>
      <c r="U13" s="42">
        <v>5.2054794520547946E-2</v>
      </c>
      <c r="V13" s="38">
        <v>0</v>
      </c>
      <c r="W13" s="38">
        <v>5</v>
      </c>
      <c r="X13" s="38">
        <v>0.1</v>
      </c>
      <c r="Y13" s="38">
        <v>54212.5</v>
      </c>
      <c r="Z13" s="38">
        <v>-19092.499999999971</v>
      </c>
      <c r="AA13" s="38">
        <v>0</v>
      </c>
      <c r="AB13" s="38">
        <v>28220.205479452055</v>
      </c>
      <c r="AH13" s="38">
        <f>IF(表7[[#This Row],[Instrument]]="Option",表7[[#This Row],[delta]],表7[[#This Row],[qty]])</f>
        <v>250</v>
      </c>
    </row>
    <row r="14" spans="1:34">
      <c r="A14" s="37" t="s">
        <v>0</v>
      </c>
      <c r="B14" s="38" t="s">
        <v>34</v>
      </c>
      <c r="C14" s="37">
        <v>43103</v>
      </c>
      <c r="D14" s="38" t="s">
        <v>15</v>
      </c>
      <c r="E14" s="38" t="s">
        <v>25</v>
      </c>
      <c r="F14" s="38" t="s">
        <v>35</v>
      </c>
      <c r="G14" s="38">
        <v>50</v>
      </c>
      <c r="H14" s="38">
        <v>12587.1</v>
      </c>
      <c r="I14" s="37">
        <v>43193</v>
      </c>
      <c r="J14" s="38" t="s">
        <v>18</v>
      </c>
      <c r="L14" s="38">
        <v>13228.44</v>
      </c>
      <c r="M14" s="38">
        <v>0</v>
      </c>
      <c r="N14" s="38">
        <v>192402.00000000006</v>
      </c>
      <c r="O14" s="38" t="s">
        <v>1174</v>
      </c>
      <c r="P14" s="38" t="s">
        <v>1282</v>
      </c>
      <c r="Q14" s="38">
        <v>6</v>
      </c>
      <c r="R14" s="38">
        <v>300</v>
      </c>
      <c r="S14" s="38">
        <v>3776130</v>
      </c>
      <c r="T14" s="37">
        <v>43168</v>
      </c>
      <c r="U14" s="42">
        <v>6.8493150684931503E-2</v>
      </c>
      <c r="V14" s="38">
        <v>0</v>
      </c>
      <c r="W14" s="38">
        <v>5</v>
      </c>
      <c r="X14" s="38">
        <v>0.1</v>
      </c>
      <c r="Y14" s="38">
        <v>377613</v>
      </c>
      <c r="Z14" s="38">
        <v>192402.00000000006</v>
      </c>
      <c r="AA14" s="38">
        <v>192402.00000000006</v>
      </c>
      <c r="AB14" s="38">
        <v>258639.0410958904</v>
      </c>
      <c r="AH14" s="38">
        <f>IF(表7[[#This Row],[Instrument]]="Option",表7[[#This Row],[delta]],表7[[#This Row],[qty]])</f>
        <v>300</v>
      </c>
    </row>
    <row r="15" spans="1:34">
      <c r="A15" s="37" t="s">
        <v>0</v>
      </c>
      <c r="B15" s="38" t="s">
        <v>36</v>
      </c>
      <c r="C15" s="37">
        <v>43103</v>
      </c>
      <c r="D15" s="38" t="s">
        <v>15</v>
      </c>
      <c r="E15" s="38" t="s">
        <v>16</v>
      </c>
      <c r="F15" s="38" t="s">
        <v>35</v>
      </c>
      <c r="G15" s="38">
        <v>50</v>
      </c>
      <c r="H15" s="38">
        <v>12587.1</v>
      </c>
      <c r="I15" s="37">
        <v>43193</v>
      </c>
      <c r="J15" s="38" t="s">
        <v>18</v>
      </c>
      <c r="L15" s="38">
        <v>13228.44</v>
      </c>
      <c r="M15" s="38">
        <v>0</v>
      </c>
      <c r="N15" s="38">
        <v>-192402.00000000006</v>
      </c>
      <c r="O15" s="38" t="s">
        <v>1174</v>
      </c>
      <c r="P15" s="38" t="s">
        <v>1282</v>
      </c>
      <c r="Q15" s="38">
        <v>6</v>
      </c>
      <c r="R15" s="38">
        <v>-300</v>
      </c>
      <c r="S15" s="38">
        <v>3776130</v>
      </c>
      <c r="T15" s="37">
        <v>43168</v>
      </c>
      <c r="U15" s="42">
        <v>6.8493150684931503E-2</v>
      </c>
      <c r="V15" s="38">
        <v>0</v>
      </c>
      <c r="W15" s="38">
        <v>5</v>
      </c>
      <c r="X15" s="38">
        <v>0.1</v>
      </c>
      <c r="Y15" s="38">
        <v>377613</v>
      </c>
      <c r="Z15" s="38">
        <v>-192402.00000000006</v>
      </c>
      <c r="AA15" s="38">
        <v>0</v>
      </c>
      <c r="AB15" s="38">
        <v>258639.0410958904</v>
      </c>
      <c r="AH15" s="38">
        <f>IF(表7[[#This Row],[Instrument]]="Option",表7[[#This Row],[delta]],表7[[#This Row],[qty]])</f>
        <v>-300</v>
      </c>
    </row>
    <row r="16" spans="1:34">
      <c r="A16" s="37" t="s">
        <v>0</v>
      </c>
      <c r="B16" s="38" t="s">
        <v>37</v>
      </c>
      <c r="C16" s="37">
        <v>43125</v>
      </c>
      <c r="D16" s="38" t="s">
        <v>15</v>
      </c>
      <c r="E16" s="38" t="s">
        <v>25</v>
      </c>
      <c r="F16" s="38" t="s">
        <v>38</v>
      </c>
      <c r="G16" s="38">
        <v>8</v>
      </c>
      <c r="H16" s="38">
        <v>7147.5</v>
      </c>
      <c r="I16" s="37">
        <v>43202</v>
      </c>
      <c r="J16" s="38" t="s">
        <v>18</v>
      </c>
      <c r="L16" s="38">
        <v>6811.5</v>
      </c>
      <c r="M16" s="38">
        <v>-237.76000000000002</v>
      </c>
      <c r="N16" s="38">
        <v>-67200</v>
      </c>
      <c r="O16" s="38" t="s">
        <v>1173</v>
      </c>
      <c r="P16" s="38" t="s">
        <v>1275</v>
      </c>
      <c r="Q16" s="38">
        <v>25</v>
      </c>
      <c r="R16" s="38">
        <v>200</v>
      </c>
      <c r="S16" s="38">
        <v>1429500</v>
      </c>
      <c r="T16" s="37">
        <v>43168</v>
      </c>
      <c r="U16" s="42">
        <v>9.3150684931506855E-2</v>
      </c>
      <c r="V16" s="38">
        <v>0</v>
      </c>
      <c r="W16" s="38">
        <v>5</v>
      </c>
      <c r="X16" s="38">
        <v>0.1</v>
      </c>
      <c r="Y16" s="38">
        <v>142950</v>
      </c>
      <c r="Z16" s="38">
        <v>-67200</v>
      </c>
      <c r="AA16" s="38">
        <v>0</v>
      </c>
      <c r="AB16" s="38">
        <v>133158.90410958906</v>
      </c>
      <c r="AH16" s="38">
        <f>IF(表7[[#This Row],[Instrument]]="Option",表7[[#This Row],[delta]],表7[[#This Row],[qty]])</f>
        <v>200</v>
      </c>
    </row>
    <row r="17" spans="1:34">
      <c r="A17" s="37" t="s">
        <v>0</v>
      </c>
      <c r="B17" s="38" t="s">
        <v>39</v>
      </c>
      <c r="C17" s="37">
        <v>43115</v>
      </c>
      <c r="D17" s="38" t="s">
        <v>15</v>
      </c>
      <c r="E17" s="38" t="s">
        <v>25</v>
      </c>
      <c r="F17" s="38" t="s">
        <v>40</v>
      </c>
      <c r="G17" s="38">
        <v>40</v>
      </c>
      <c r="H17" s="38">
        <v>7217.5</v>
      </c>
      <c r="I17" s="37">
        <v>43206</v>
      </c>
      <c r="J17" s="38" t="s">
        <v>18</v>
      </c>
      <c r="L17" s="38">
        <v>6814.5</v>
      </c>
      <c r="M17" s="38">
        <v>-1199.73</v>
      </c>
      <c r="N17" s="38">
        <v>-403000</v>
      </c>
      <c r="O17" s="38" t="s">
        <v>1173</v>
      </c>
      <c r="P17" s="38" t="s">
        <v>1275</v>
      </c>
      <c r="Q17" s="38">
        <v>25</v>
      </c>
      <c r="R17" s="38">
        <v>1000</v>
      </c>
      <c r="S17" s="38">
        <v>7217500</v>
      </c>
      <c r="T17" s="37">
        <v>43168</v>
      </c>
      <c r="U17" s="42">
        <v>0.10410958904109589</v>
      </c>
      <c r="V17" s="38">
        <v>0</v>
      </c>
      <c r="W17" s="38">
        <v>5</v>
      </c>
      <c r="X17" s="38">
        <v>0.1</v>
      </c>
      <c r="Y17" s="38">
        <v>721750</v>
      </c>
      <c r="Z17" s="38">
        <v>-403000</v>
      </c>
      <c r="AA17" s="38">
        <v>0</v>
      </c>
      <c r="AB17" s="38">
        <v>751410.95890410966</v>
      </c>
      <c r="AH17" s="38">
        <f>IF(表7[[#This Row],[Instrument]]="Option",表7[[#This Row],[delta]],表7[[#This Row],[qty]])</f>
        <v>1000</v>
      </c>
    </row>
    <row r="18" spans="1:34">
      <c r="A18" s="37" t="s">
        <v>0</v>
      </c>
      <c r="B18" s="38" t="s">
        <v>41</v>
      </c>
      <c r="C18" s="37">
        <v>43131</v>
      </c>
      <c r="D18" s="38" t="s">
        <v>15</v>
      </c>
      <c r="E18" s="38" t="s">
        <v>16</v>
      </c>
      <c r="F18" s="38" t="s">
        <v>40</v>
      </c>
      <c r="G18" s="38">
        <v>5</v>
      </c>
      <c r="H18" s="38">
        <v>7136.25</v>
      </c>
      <c r="I18" s="37">
        <v>43206</v>
      </c>
      <c r="J18" s="38" t="s">
        <v>18</v>
      </c>
      <c r="L18" s="38">
        <v>6814.5</v>
      </c>
      <c r="M18" s="38">
        <v>-148.38</v>
      </c>
      <c r="N18" s="38">
        <v>40218.75</v>
      </c>
      <c r="O18" s="38" t="s">
        <v>1173</v>
      </c>
      <c r="P18" s="38" t="s">
        <v>1275</v>
      </c>
      <c r="Q18" s="38">
        <v>25</v>
      </c>
      <c r="R18" s="38">
        <v>-125</v>
      </c>
      <c r="S18" s="38">
        <v>892031.25</v>
      </c>
      <c r="T18" s="37">
        <v>43168</v>
      </c>
      <c r="U18" s="42">
        <v>0.10410958904109589</v>
      </c>
      <c r="V18" s="38">
        <v>0</v>
      </c>
      <c r="W18" s="38">
        <v>5</v>
      </c>
      <c r="X18" s="38">
        <v>0.1</v>
      </c>
      <c r="Y18" s="38">
        <v>89203.125</v>
      </c>
      <c r="Z18" s="38">
        <v>40218.75</v>
      </c>
      <c r="AA18" s="38">
        <v>40218.75</v>
      </c>
      <c r="AB18" s="38">
        <v>92869.006849315076</v>
      </c>
      <c r="AH18" s="38">
        <f>IF(表7[[#This Row],[Instrument]]="Option",表7[[#This Row],[delta]],表7[[#This Row],[qty]])</f>
        <v>-125</v>
      </c>
    </row>
    <row r="19" spans="1:34">
      <c r="A19" s="37" t="s">
        <v>0</v>
      </c>
      <c r="B19" s="38" t="s">
        <v>42</v>
      </c>
      <c r="C19" s="37">
        <v>43154</v>
      </c>
      <c r="D19" s="38" t="s">
        <v>15</v>
      </c>
      <c r="E19" s="38" t="s">
        <v>16</v>
      </c>
      <c r="F19" s="38" t="s">
        <v>40</v>
      </c>
      <c r="G19" s="38">
        <v>40</v>
      </c>
      <c r="H19" s="38">
        <v>7098.25</v>
      </c>
      <c r="I19" s="37">
        <v>43206</v>
      </c>
      <c r="J19" s="38" t="s">
        <v>18</v>
      </c>
      <c r="L19" s="38">
        <v>6814.5</v>
      </c>
      <c r="M19" s="38">
        <v>-1181.0999999999999</v>
      </c>
      <c r="N19" s="38">
        <v>283750</v>
      </c>
      <c r="O19" s="38" t="s">
        <v>1173</v>
      </c>
      <c r="P19" s="38" t="s">
        <v>1275</v>
      </c>
      <c r="Q19" s="38">
        <v>25</v>
      </c>
      <c r="R19" s="38">
        <v>-1000</v>
      </c>
      <c r="S19" s="38">
        <v>7098250</v>
      </c>
      <c r="T19" s="37">
        <v>43168</v>
      </c>
      <c r="U19" s="42">
        <v>0.10410958904109589</v>
      </c>
      <c r="V19" s="38">
        <v>0</v>
      </c>
      <c r="W19" s="38">
        <v>5</v>
      </c>
      <c r="X19" s="38">
        <v>0.1</v>
      </c>
      <c r="Y19" s="38">
        <v>709825</v>
      </c>
      <c r="Z19" s="38">
        <v>283750</v>
      </c>
      <c r="AA19" s="38">
        <v>283750</v>
      </c>
      <c r="AB19" s="38">
        <v>738995.89041095891</v>
      </c>
      <c r="AH19" s="38">
        <f>IF(表7[[#This Row],[Instrument]]="Option",表7[[#This Row],[delta]],表7[[#This Row],[qty]])</f>
        <v>-1000</v>
      </c>
    </row>
    <row r="20" spans="1:34">
      <c r="A20" s="37" t="s">
        <v>0</v>
      </c>
      <c r="B20" s="38" t="s">
        <v>43</v>
      </c>
      <c r="C20" s="37">
        <v>43089</v>
      </c>
      <c r="D20" s="38" t="s">
        <v>15</v>
      </c>
      <c r="E20" s="38" t="s">
        <v>16</v>
      </c>
      <c r="F20" s="38" t="s">
        <v>44</v>
      </c>
      <c r="G20" s="38">
        <v>32</v>
      </c>
      <c r="H20" s="38">
        <v>6983</v>
      </c>
      <c r="I20" s="37">
        <v>43208</v>
      </c>
      <c r="J20" s="38" t="s">
        <v>18</v>
      </c>
      <c r="L20" s="38">
        <v>6812.75</v>
      </c>
      <c r="M20" s="38">
        <v>-988.08</v>
      </c>
      <c r="N20" s="38">
        <v>136200</v>
      </c>
      <c r="O20" s="38" t="s">
        <v>1173</v>
      </c>
      <c r="P20" s="38" t="s">
        <v>1275</v>
      </c>
      <c r="Q20" s="38">
        <v>25</v>
      </c>
      <c r="R20" s="38">
        <v>-800</v>
      </c>
      <c r="S20" s="38">
        <v>5586400</v>
      </c>
      <c r="T20" s="37">
        <v>43168</v>
      </c>
      <c r="U20" s="42">
        <v>0.1095890410958904</v>
      </c>
      <c r="V20" s="38">
        <v>0</v>
      </c>
      <c r="W20" s="38">
        <v>5</v>
      </c>
      <c r="X20" s="38">
        <v>0.1</v>
      </c>
      <c r="Y20" s="38">
        <v>558640</v>
      </c>
      <c r="Z20" s="38">
        <v>136200</v>
      </c>
      <c r="AA20" s="38">
        <v>136200</v>
      </c>
      <c r="AB20" s="38">
        <v>612208.21917808219</v>
      </c>
      <c r="AH20" s="38">
        <f>IF(表7[[#This Row],[Instrument]]="Option",表7[[#This Row],[delta]],表7[[#This Row],[qty]])</f>
        <v>-800</v>
      </c>
    </row>
    <row r="21" spans="1:34">
      <c r="A21" s="37" t="s">
        <v>0</v>
      </c>
      <c r="B21" s="38" t="s">
        <v>45</v>
      </c>
      <c r="C21" s="37">
        <v>43160</v>
      </c>
      <c r="D21" s="38" t="s">
        <v>15</v>
      </c>
      <c r="E21" s="38" t="s">
        <v>16</v>
      </c>
      <c r="F21" s="38" t="s">
        <v>44</v>
      </c>
      <c r="G21" s="38">
        <v>12</v>
      </c>
      <c r="H21" s="38">
        <v>6871.25</v>
      </c>
      <c r="I21" s="37">
        <v>43208</v>
      </c>
      <c r="J21" s="38" t="s">
        <v>18</v>
      </c>
      <c r="L21" s="38">
        <v>6812.75</v>
      </c>
      <c r="M21" s="38">
        <v>-343.69</v>
      </c>
      <c r="N21" s="38">
        <v>17550</v>
      </c>
      <c r="O21" s="38" t="s">
        <v>1173</v>
      </c>
      <c r="P21" s="38" t="s">
        <v>1275</v>
      </c>
      <c r="Q21" s="38">
        <v>25</v>
      </c>
      <c r="R21" s="38">
        <v>-300</v>
      </c>
      <c r="S21" s="38">
        <v>2061375</v>
      </c>
      <c r="T21" s="37">
        <v>43168</v>
      </c>
      <c r="U21" s="42">
        <v>0.1095890410958904</v>
      </c>
      <c r="V21" s="38">
        <v>0</v>
      </c>
      <c r="W21" s="38">
        <v>5</v>
      </c>
      <c r="X21" s="38">
        <v>0.1</v>
      </c>
      <c r="Y21" s="38">
        <v>206137.5</v>
      </c>
      <c r="Z21" s="38">
        <v>17550</v>
      </c>
      <c r="AA21" s="38">
        <v>17550</v>
      </c>
      <c r="AB21" s="38">
        <v>225904.10958904109</v>
      </c>
      <c r="AH21" s="38">
        <f>IF(表7[[#This Row],[Instrument]]="Option",表7[[#This Row],[delta]],表7[[#This Row],[qty]])</f>
        <v>-300</v>
      </c>
    </row>
    <row r="22" spans="1:34">
      <c r="A22" s="37" t="s">
        <v>0</v>
      </c>
      <c r="B22" s="38" t="s">
        <v>46</v>
      </c>
      <c r="C22" s="37">
        <v>43140</v>
      </c>
      <c r="D22" s="38" t="s">
        <v>15</v>
      </c>
      <c r="E22" s="38" t="s">
        <v>16</v>
      </c>
      <c r="F22" s="38" t="s">
        <v>47</v>
      </c>
      <c r="G22" s="38">
        <v>40</v>
      </c>
      <c r="H22" s="38">
        <v>3390</v>
      </c>
      <c r="I22" s="37">
        <v>43208</v>
      </c>
      <c r="J22" s="38" t="s">
        <v>18</v>
      </c>
      <c r="L22" s="38">
        <v>3228</v>
      </c>
      <c r="M22" s="38">
        <v>-673.69</v>
      </c>
      <c r="N22" s="38">
        <v>162000</v>
      </c>
      <c r="O22" s="38" t="s">
        <v>1177</v>
      </c>
      <c r="P22" s="38" t="s">
        <v>1290</v>
      </c>
      <c r="Q22" s="38">
        <v>25</v>
      </c>
      <c r="R22" s="38">
        <v>-1000</v>
      </c>
      <c r="S22" s="38">
        <v>3390000</v>
      </c>
      <c r="T22" s="37">
        <v>43168</v>
      </c>
      <c r="U22" s="42">
        <v>0.1095890410958904</v>
      </c>
      <c r="V22" s="38">
        <v>0</v>
      </c>
      <c r="W22" s="38">
        <v>5</v>
      </c>
      <c r="X22" s="38">
        <v>0.1</v>
      </c>
      <c r="Y22" s="38">
        <v>339000</v>
      </c>
      <c r="Z22" s="38">
        <v>162000</v>
      </c>
      <c r="AA22" s="38">
        <v>162000</v>
      </c>
      <c r="AB22" s="38">
        <v>371506.84931506845</v>
      </c>
      <c r="AH22" s="38">
        <f>IF(表7[[#This Row],[Instrument]]="Option",表7[[#This Row],[delta]],表7[[#This Row],[qty]])</f>
        <v>-1000</v>
      </c>
    </row>
    <row r="23" spans="1:34">
      <c r="A23" s="37" t="s">
        <v>0</v>
      </c>
      <c r="B23" s="38" t="s">
        <v>48</v>
      </c>
      <c r="C23" s="37">
        <v>43143</v>
      </c>
      <c r="D23" s="38" t="s">
        <v>15</v>
      </c>
      <c r="E23" s="38" t="s">
        <v>16</v>
      </c>
      <c r="F23" s="38" t="s">
        <v>47</v>
      </c>
      <c r="G23" s="38">
        <v>40</v>
      </c>
      <c r="H23" s="38">
        <v>3410</v>
      </c>
      <c r="I23" s="37">
        <v>43208</v>
      </c>
      <c r="J23" s="38" t="s">
        <v>18</v>
      </c>
      <c r="L23" s="38">
        <v>3228</v>
      </c>
      <c r="M23" s="38">
        <v>-1281.3900000000001</v>
      </c>
      <c r="N23" s="38">
        <v>182000</v>
      </c>
      <c r="O23" s="38" t="s">
        <v>1177</v>
      </c>
      <c r="P23" s="38" t="s">
        <v>1290</v>
      </c>
      <c r="Q23" s="38">
        <v>25</v>
      </c>
      <c r="R23" s="38">
        <v>-1000</v>
      </c>
      <c r="S23" s="38">
        <v>3410000</v>
      </c>
      <c r="T23" s="37">
        <v>43168</v>
      </c>
      <c r="U23" s="42">
        <v>0.1095890410958904</v>
      </c>
      <c r="V23" s="38">
        <v>0</v>
      </c>
      <c r="W23" s="38">
        <v>5</v>
      </c>
      <c r="X23" s="38">
        <v>0.1</v>
      </c>
      <c r="Y23" s="38">
        <v>341000</v>
      </c>
      <c r="Z23" s="38">
        <v>182000</v>
      </c>
      <c r="AA23" s="38">
        <v>182000</v>
      </c>
      <c r="AB23" s="38">
        <v>373698.63013698626</v>
      </c>
      <c r="AH23" s="38">
        <f>IF(表7[[#This Row],[Instrument]]="Option",表7[[#This Row],[delta]],表7[[#This Row],[qty]])</f>
        <v>-1000</v>
      </c>
    </row>
    <row r="24" spans="1:34">
      <c r="A24" s="37" t="s">
        <v>0</v>
      </c>
      <c r="B24" s="38" t="s">
        <v>49</v>
      </c>
      <c r="C24" s="37">
        <v>43143</v>
      </c>
      <c r="D24" s="38" t="s">
        <v>15</v>
      </c>
      <c r="E24" s="38" t="s">
        <v>16</v>
      </c>
      <c r="F24" s="38" t="s">
        <v>47</v>
      </c>
      <c r="G24" s="38">
        <v>40</v>
      </c>
      <c r="H24" s="38">
        <v>3408.5</v>
      </c>
      <c r="I24" s="37">
        <v>43208</v>
      </c>
      <c r="J24" s="38" t="s">
        <v>18</v>
      </c>
      <c r="L24" s="38">
        <v>3228</v>
      </c>
      <c r="M24" s="38">
        <v>0</v>
      </c>
      <c r="N24" s="38">
        <v>180500</v>
      </c>
      <c r="O24" s="38" t="s">
        <v>1177</v>
      </c>
      <c r="P24" s="38" t="s">
        <v>1290</v>
      </c>
      <c r="Q24" s="38">
        <v>25</v>
      </c>
      <c r="R24" s="38">
        <v>-1000</v>
      </c>
      <c r="S24" s="38">
        <v>3408500</v>
      </c>
      <c r="T24" s="37">
        <v>43168</v>
      </c>
      <c r="U24" s="42">
        <v>0.1095890410958904</v>
      </c>
      <c r="V24" s="38">
        <v>0</v>
      </c>
      <c r="W24" s="38">
        <v>5</v>
      </c>
      <c r="X24" s="38">
        <v>0.1</v>
      </c>
      <c r="Y24" s="38">
        <v>340850</v>
      </c>
      <c r="Z24" s="38">
        <v>180500</v>
      </c>
      <c r="AA24" s="38">
        <v>180500</v>
      </c>
      <c r="AB24" s="38">
        <v>373534.24657534243</v>
      </c>
      <c r="AH24" s="38">
        <f>IF(表7[[#This Row],[Instrument]]="Option",表7[[#This Row],[delta]],表7[[#This Row],[qty]])</f>
        <v>-1000</v>
      </c>
    </row>
    <row r="25" spans="1:34">
      <c r="A25" s="37" t="s">
        <v>0</v>
      </c>
      <c r="B25" s="38" t="s">
        <v>50</v>
      </c>
      <c r="C25" s="37">
        <v>43144</v>
      </c>
      <c r="D25" s="38" t="s">
        <v>15</v>
      </c>
      <c r="E25" s="38" t="s">
        <v>25</v>
      </c>
      <c r="F25" s="38" t="s">
        <v>47</v>
      </c>
      <c r="G25" s="38">
        <v>40</v>
      </c>
      <c r="H25" s="38">
        <v>3418</v>
      </c>
      <c r="I25" s="37">
        <v>43208</v>
      </c>
      <c r="J25" s="38" t="s">
        <v>18</v>
      </c>
      <c r="L25" s="38">
        <v>3228</v>
      </c>
      <c r="M25" s="38">
        <v>-678.06</v>
      </c>
      <c r="N25" s="38">
        <v>-190000</v>
      </c>
      <c r="O25" s="38" t="s">
        <v>1177</v>
      </c>
      <c r="P25" s="38" t="s">
        <v>1290</v>
      </c>
      <c r="Q25" s="38">
        <v>25</v>
      </c>
      <c r="R25" s="38">
        <v>1000</v>
      </c>
      <c r="S25" s="38">
        <v>3418000</v>
      </c>
      <c r="T25" s="37">
        <v>43168</v>
      </c>
      <c r="U25" s="42">
        <v>0.1095890410958904</v>
      </c>
      <c r="V25" s="38">
        <v>0</v>
      </c>
      <c r="W25" s="38">
        <v>5</v>
      </c>
      <c r="X25" s="38">
        <v>0.1</v>
      </c>
      <c r="Y25" s="38">
        <v>341800</v>
      </c>
      <c r="Z25" s="38">
        <v>-190000</v>
      </c>
      <c r="AA25" s="38">
        <v>0</v>
      </c>
      <c r="AB25" s="38">
        <v>374575.34246575338</v>
      </c>
      <c r="AH25" s="38">
        <f>IF(表7[[#This Row],[Instrument]]="Option",表7[[#This Row],[delta]],表7[[#This Row],[qty]])</f>
        <v>1000</v>
      </c>
    </row>
    <row r="26" spans="1:34">
      <c r="A26" s="37" t="s">
        <v>0</v>
      </c>
      <c r="B26" s="38" t="s">
        <v>51</v>
      </c>
      <c r="C26" s="37">
        <v>43123</v>
      </c>
      <c r="D26" s="38" t="s">
        <v>15</v>
      </c>
      <c r="E26" s="38" t="s">
        <v>25</v>
      </c>
      <c r="F26" s="38" t="s">
        <v>52</v>
      </c>
      <c r="G26" s="38">
        <v>2</v>
      </c>
      <c r="H26" s="38">
        <v>6960.75</v>
      </c>
      <c r="I26" s="37">
        <v>43213</v>
      </c>
      <c r="J26" s="38" t="s">
        <v>18</v>
      </c>
      <c r="L26" s="38">
        <v>6813.98</v>
      </c>
      <c r="M26" s="38">
        <v>0</v>
      </c>
      <c r="N26" s="38">
        <v>-7338.5000000000218</v>
      </c>
      <c r="O26" s="38" t="s">
        <v>1173</v>
      </c>
      <c r="P26" s="38" t="s">
        <v>1275</v>
      </c>
      <c r="Q26" s="38">
        <v>25</v>
      </c>
      <c r="R26" s="38">
        <v>50</v>
      </c>
      <c r="S26" s="38">
        <v>348037.5</v>
      </c>
      <c r="T26" s="37">
        <v>43168</v>
      </c>
      <c r="U26" s="42">
        <v>0.12328767123287671</v>
      </c>
      <c r="V26" s="38">
        <v>0</v>
      </c>
      <c r="W26" s="38">
        <v>5</v>
      </c>
      <c r="X26" s="38">
        <v>0.1</v>
      </c>
      <c r="Y26" s="38">
        <v>34803.75</v>
      </c>
      <c r="Z26" s="38">
        <v>-7338.5000000000218</v>
      </c>
      <c r="AA26" s="38">
        <v>0</v>
      </c>
      <c r="AB26" s="38">
        <v>42908.732876712325</v>
      </c>
      <c r="AH26" s="38">
        <f>IF(表7[[#This Row],[Instrument]]="Option",表7[[#This Row],[delta]],表7[[#This Row],[qty]])</f>
        <v>50</v>
      </c>
    </row>
    <row r="27" spans="1:34">
      <c r="A27" s="37" t="s">
        <v>0</v>
      </c>
      <c r="B27" s="38" t="s">
        <v>53</v>
      </c>
      <c r="C27" s="37">
        <v>43123</v>
      </c>
      <c r="D27" s="38" t="s">
        <v>15</v>
      </c>
      <c r="E27" s="38" t="s">
        <v>16</v>
      </c>
      <c r="F27" s="38" t="s">
        <v>52</v>
      </c>
      <c r="G27" s="38">
        <v>2</v>
      </c>
      <c r="H27" s="38">
        <v>6960.75</v>
      </c>
      <c r="I27" s="37">
        <v>43213</v>
      </c>
      <c r="J27" s="38" t="s">
        <v>18</v>
      </c>
      <c r="L27" s="38">
        <v>6813.98</v>
      </c>
      <c r="M27" s="38">
        <v>0</v>
      </c>
      <c r="N27" s="38">
        <v>7338.5000000000218</v>
      </c>
      <c r="O27" s="38" t="s">
        <v>1173</v>
      </c>
      <c r="P27" s="38" t="s">
        <v>1275</v>
      </c>
      <c r="Q27" s="38">
        <v>25</v>
      </c>
      <c r="R27" s="38">
        <v>-50</v>
      </c>
      <c r="S27" s="38">
        <v>348037.5</v>
      </c>
      <c r="T27" s="37">
        <v>43168</v>
      </c>
      <c r="U27" s="42">
        <v>0.12328767123287671</v>
      </c>
      <c r="V27" s="38">
        <v>0</v>
      </c>
      <c r="W27" s="38">
        <v>5</v>
      </c>
      <c r="X27" s="38">
        <v>0.1</v>
      </c>
      <c r="Y27" s="38">
        <v>34803.75</v>
      </c>
      <c r="Z27" s="38">
        <v>7338.5000000000218</v>
      </c>
      <c r="AA27" s="38">
        <v>7338.5000000000218</v>
      </c>
      <c r="AB27" s="38">
        <v>42908.732876712325</v>
      </c>
      <c r="AH27" s="38">
        <f>IF(表7[[#This Row],[Instrument]]="Option",表7[[#This Row],[delta]],表7[[#This Row],[qty]])</f>
        <v>-50</v>
      </c>
    </row>
    <row r="28" spans="1:34">
      <c r="A28" s="37" t="s">
        <v>0</v>
      </c>
      <c r="B28" s="38" t="s">
        <v>54</v>
      </c>
      <c r="C28" s="37">
        <v>43125</v>
      </c>
      <c r="D28" s="38" t="s">
        <v>15</v>
      </c>
      <c r="E28" s="38" t="s">
        <v>25</v>
      </c>
      <c r="F28" s="38" t="s">
        <v>55</v>
      </c>
      <c r="G28" s="38">
        <v>8</v>
      </c>
      <c r="H28" s="38">
        <v>7146.5</v>
      </c>
      <c r="I28" s="37">
        <v>43215</v>
      </c>
      <c r="J28" s="38" t="s">
        <v>18</v>
      </c>
      <c r="L28" s="38">
        <v>6815.34</v>
      </c>
      <c r="M28" s="38">
        <v>0</v>
      </c>
      <c r="N28" s="38">
        <v>-66231.999999999971</v>
      </c>
      <c r="O28" s="38" t="s">
        <v>1173</v>
      </c>
      <c r="P28" s="38" t="s">
        <v>1275</v>
      </c>
      <c r="Q28" s="38">
        <v>25</v>
      </c>
      <c r="R28" s="38">
        <v>200</v>
      </c>
      <c r="S28" s="38">
        <v>1429300</v>
      </c>
      <c r="T28" s="37">
        <v>43168</v>
      </c>
      <c r="U28" s="42">
        <v>0.12876712328767123</v>
      </c>
      <c r="V28" s="38">
        <v>0</v>
      </c>
      <c r="W28" s="38">
        <v>5</v>
      </c>
      <c r="X28" s="38">
        <v>0.1</v>
      </c>
      <c r="Y28" s="38">
        <v>142930</v>
      </c>
      <c r="Z28" s="38">
        <v>-66231.999999999971</v>
      </c>
      <c r="AA28" s="38">
        <v>0</v>
      </c>
      <c r="AB28" s="38">
        <v>184046.84931506848</v>
      </c>
      <c r="AH28" s="38">
        <f>IF(表7[[#This Row],[Instrument]]="Option",表7[[#This Row],[delta]],表7[[#This Row],[qty]])</f>
        <v>200</v>
      </c>
    </row>
    <row r="29" spans="1:34">
      <c r="A29" s="37" t="s">
        <v>0</v>
      </c>
      <c r="B29" s="38" t="s">
        <v>56</v>
      </c>
      <c r="C29" s="37">
        <v>43125</v>
      </c>
      <c r="D29" s="38" t="s">
        <v>15</v>
      </c>
      <c r="E29" s="38" t="s">
        <v>16</v>
      </c>
      <c r="F29" s="38" t="s">
        <v>55</v>
      </c>
      <c r="G29" s="38">
        <v>8</v>
      </c>
      <c r="H29" s="38">
        <v>7146.5</v>
      </c>
      <c r="I29" s="37">
        <v>43215</v>
      </c>
      <c r="J29" s="38" t="s">
        <v>18</v>
      </c>
      <c r="L29" s="38">
        <v>6815.34</v>
      </c>
      <c r="M29" s="38">
        <v>0</v>
      </c>
      <c r="N29" s="38">
        <v>66231.999999999971</v>
      </c>
      <c r="O29" s="38" t="s">
        <v>1173</v>
      </c>
      <c r="P29" s="38" t="s">
        <v>1275</v>
      </c>
      <c r="Q29" s="38">
        <v>25</v>
      </c>
      <c r="R29" s="38">
        <v>-200</v>
      </c>
      <c r="S29" s="38">
        <v>1429300</v>
      </c>
      <c r="T29" s="37">
        <v>43168</v>
      </c>
      <c r="U29" s="42">
        <v>0.12876712328767123</v>
      </c>
      <c r="V29" s="38">
        <v>0</v>
      </c>
      <c r="W29" s="38">
        <v>5</v>
      </c>
      <c r="X29" s="38">
        <v>0.1</v>
      </c>
      <c r="Y29" s="38">
        <v>142930</v>
      </c>
      <c r="Z29" s="38">
        <v>66231.999999999971</v>
      </c>
      <c r="AA29" s="38">
        <v>66231.999999999971</v>
      </c>
      <c r="AB29" s="38">
        <v>184046.84931506848</v>
      </c>
      <c r="AH29" s="38">
        <f>IF(表7[[#This Row],[Instrument]]="Option",表7[[#This Row],[delta]],表7[[#This Row],[qty]])</f>
        <v>-200</v>
      </c>
    </row>
    <row r="30" spans="1:34">
      <c r="A30" s="37" t="s">
        <v>0</v>
      </c>
      <c r="B30" s="38" t="s">
        <v>57</v>
      </c>
      <c r="C30" s="37">
        <v>43133</v>
      </c>
      <c r="D30" s="38" t="s">
        <v>15</v>
      </c>
      <c r="E30" s="38" t="s">
        <v>25</v>
      </c>
      <c r="F30" s="38" t="s">
        <v>58</v>
      </c>
      <c r="G30" s="38">
        <v>12</v>
      </c>
      <c r="H30" s="38">
        <v>7060</v>
      </c>
      <c r="I30" s="37">
        <v>43222</v>
      </c>
      <c r="J30" s="38" t="s">
        <v>18</v>
      </c>
      <c r="L30" s="38">
        <v>6820.19</v>
      </c>
      <c r="M30" s="38">
        <v>-352.54</v>
      </c>
      <c r="N30" s="38">
        <v>-71943.000000000116</v>
      </c>
      <c r="O30" s="38" t="s">
        <v>1173</v>
      </c>
      <c r="P30" s="38" t="s">
        <v>1275</v>
      </c>
      <c r="Q30" s="38">
        <v>25</v>
      </c>
      <c r="R30" s="38">
        <v>300</v>
      </c>
      <c r="S30" s="38">
        <v>2118000</v>
      </c>
      <c r="T30" s="37">
        <v>43168</v>
      </c>
      <c r="U30" s="42">
        <v>0.14794520547945206</v>
      </c>
      <c r="V30" s="38">
        <v>0</v>
      </c>
      <c r="W30" s="38">
        <v>5</v>
      </c>
      <c r="X30" s="38">
        <v>0.1</v>
      </c>
      <c r="Y30" s="38">
        <v>211800</v>
      </c>
      <c r="Z30" s="38">
        <v>-71943.000000000116</v>
      </c>
      <c r="AA30" s="38">
        <v>0</v>
      </c>
      <c r="AB30" s="38">
        <v>313347.94520547945</v>
      </c>
      <c r="AH30" s="38">
        <f>IF(表7[[#This Row],[Instrument]]="Option",表7[[#This Row],[delta]],表7[[#This Row],[qty]])</f>
        <v>300</v>
      </c>
    </row>
    <row r="31" spans="1:34">
      <c r="A31" s="37" t="s">
        <v>0</v>
      </c>
      <c r="B31" s="38" t="s">
        <v>59</v>
      </c>
      <c r="C31" s="37">
        <v>43137</v>
      </c>
      <c r="D31" s="38" t="s">
        <v>15</v>
      </c>
      <c r="E31" s="38" t="s">
        <v>25</v>
      </c>
      <c r="F31" s="38" t="s">
        <v>60</v>
      </c>
      <c r="G31" s="38">
        <v>14</v>
      </c>
      <c r="H31" s="38">
        <v>7097</v>
      </c>
      <c r="I31" s="37">
        <v>43224</v>
      </c>
      <c r="J31" s="38" t="s">
        <v>18</v>
      </c>
      <c r="L31" s="38">
        <v>6821.63</v>
      </c>
      <c r="M31" s="38">
        <v>-413.32</v>
      </c>
      <c r="N31" s="38">
        <v>-96379.499999999956</v>
      </c>
      <c r="O31" s="38" t="s">
        <v>1173</v>
      </c>
      <c r="P31" s="38" t="s">
        <v>1275</v>
      </c>
      <c r="Q31" s="38">
        <v>25</v>
      </c>
      <c r="R31" s="38">
        <v>350</v>
      </c>
      <c r="S31" s="38">
        <v>2483950</v>
      </c>
      <c r="T31" s="37">
        <v>43168</v>
      </c>
      <c r="U31" s="42">
        <v>0.15342465753424658</v>
      </c>
      <c r="V31" s="38">
        <v>0</v>
      </c>
      <c r="W31" s="38">
        <v>5</v>
      </c>
      <c r="X31" s="38">
        <v>0.1</v>
      </c>
      <c r="Y31" s="38">
        <v>248395</v>
      </c>
      <c r="Z31" s="38">
        <v>-96379.499999999956</v>
      </c>
      <c r="AA31" s="38">
        <v>0</v>
      </c>
      <c r="AB31" s="38">
        <v>381099.17808219179</v>
      </c>
      <c r="AH31" s="38">
        <f>IF(表7[[#This Row],[Instrument]]="Option",表7[[#This Row],[delta]],表7[[#This Row],[qty]])</f>
        <v>350</v>
      </c>
    </row>
    <row r="32" spans="1:34">
      <c r="A32" s="37" t="s">
        <v>0</v>
      </c>
      <c r="B32" s="38" t="s">
        <v>61</v>
      </c>
      <c r="C32" s="37">
        <v>43137</v>
      </c>
      <c r="D32" s="38" t="s">
        <v>15</v>
      </c>
      <c r="E32" s="38" t="s">
        <v>25</v>
      </c>
      <c r="F32" s="38" t="s">
        <v>62</v>
      </c>
      <c r="G32" s="38">
        <v>14</v>
      </c>
      <c r="H32" s="38">
        <v>7099</v>
      </c>
      <c r="I32" s="37">
        <v>43228</v>
      </c>
      <c r="J32" s="38" t="s">
        <v>18</v>
      </c>
      <c r="L32" s="38">
        <v>6824.5</v>
      </c>
      <c r="M32" s="38">
        <v>0</v>
      </c>
      <c r="N32" s="38">
        <v>-96075</v>
      </c>
      <c r="O32" s="38" t="s">
        <v>1173</v>
      </c>
      <c r="P32" s="38" t="s">
        <v>1275</v>
      </c>
      <c r="Q32" s="38">
        <v>25</v>
      </c>
      <c r="R32" s="38">
        <v>350</v>
      </c>
      <c r="S32" s="38">
        <v>2484650</v>
      </c>
      <c r="T32" s="37">
        <v>43168</v>
      </c>
      <c r="U32" s="42">
        <v>0.16438356164383561</v>
      </c>
      <c r="V32" s="38">
        <v>0</v>
      </c>
      <c r="W32" s="38">
        <v>5</v>
      </c>
      <c r="X32" s="38">
        <v>0.1</v>
      </c>
      <c r="Y32" s="38">
        <v>248465</v>
      </c>
      <c r="Z32" s="38">
        <v>-96075</v>
      </c>
      <c r="AA32" s="38">
        <v>0</v>
      </c>
      <c r="AB32" s="38">
        <v>408435.61643835617</v>
      </c>
      <c r="AH32" s="38">
        <f>IF(表7[[#This Row],[Instrument]]="Option",表7[[#This Row],[delta]],表7[[#This Row],[qty]])</f>
        <v>350</v>
      </c>
    </row>
    <row r="33" spans="1:34">
      <c r="A33" s="37" t="s">
        <v>0</v>
      </c>
      <c r="B33" s="38" t="s">
        <v>63</v>
      </c>
      <c r="C33" s="37">
        <v>43137</v>
      </c>
      <c r="D33" s="38" t="s">
        <v>15</v>
      </c>
      <c r="E33" s="38" t="s">
        <v>16</v>
      </c>
      <c r="F33" s="38" t="s">
        <v>62</v>
      </c>
      <c r="G33" s="38">
        <v>14</v>
      </c>
      <c r="H33" s="38">
        <v>7099</v>
      </c>
      <c r="I33" s="37">
        <v>43228</v>
      </c>
      <c r="J33" s="38" t="s">
        <v>18</v>
      </c>
      <c r="L33" s="38">
        <v>6824.5</v>
      </c>
      <c r="M33" s="38">
        <v>0</v>
      </c>
      <c r="N33" s="38">
        <v>96075</v>
      </c>
      <c r="O33" s="38" t="s">
        <v>1173</v>
      </c>
      <c r="P33" s="38" t="s">
        <v>1275</v>
      </c>
      <c r="Q33" s="38">
        <v>25</v>
      </c>
      <c r="R33" s="38">
        <v>-350</v>
      </c>
      <c r="S33" s="38">
        <v>2484650</v>
      </c>
      <c r="T33" s="37">
        <v>43168</v>
      </c>
      <c r="U33" s="42">
        <v>0.16438356164383561</v>
      </c>
      <c r="V33" s="38">
        <v>0</v>
      </c>
      <c r="W33" s="38">
        <v>5</v>
      </c>
      <c r="X33" s="38">
        <v>0.1</v>
      </c>
      <c r="Y33" s="38">
        <v>248465</v>
      </c>
      <c r="Z33" s="38">
        <v>96075</v>
      </c>
      <c r="AA33" s="38">
        <v>96075</v>
      </c>
      <c r="AB33" s="38">
        <v>408435.61643835617</v>
      </c>
      <c r="AH33" s="38">
        <f>IF(表7[[#This Row],[Instrument]]="Option",表7[[#This Row],[delta]],表7[[#This Row],[qty]])</f>
        <v>-350</v>
      </c>
    </row>
    <row r="34" spans="1:34">
      <c r="A34" s="37" t="s">
        <v>0</v>
      </c>
      <c r="B34" s="38" t="s">
        <v>64</v>
      </c>
      <c r="C34" s="37">
        <v>43137</v>
      </c>
      <c r="D34" s="38" t="s">
        <v>15</v>
      </c>
      <c r="E34" s="38" t="s">
        <v>16</v>
      </c>
      <c r="F34" s="38" t="s">
        <v>65</v>
      </c>
      <c r="G34" s="38">
        <v>50</v>
      </c>
      <c r="H34" s="38">
        <v>3482.5</v>
      </c>
      <c r="I34" s="37">
        <v>43228</v>
      </c>
      <c r="J34" s="38" t="s">
        <v>18</v>
      </c>
      <c r="L34" s="38">
        <v>3228.7</v>
      </c>
      <c r="M34" s="38">
        <v>-860.18</v>
      </c>
      <c r="N34" s="38">
        <v>317250.00000000023</v>
      </c>
      <c r="O34" s="38" t="s">
        <v>1177</v>
      </c>
      <c r="P34" s="38" t="s">
        <v>1290</v>
      </c>
      <c r="Q34" s="38">
        <v>25</v>
      </c>
      <c r="R34" s="38">
        <v>-1250</v>
      </c>
      <c r="S34" s="38">
        <v>4353125</v>
      </c>
      <c r="T34" s="37">
        <v>43168</v>
      </c>
      <c r="U34" s="42">
        <v>0.16438356164383561</v>
      </c>
      <c r="V34" s="38">
        <v>0</v>
      </c>
      <c r="W34" s="38">
        <v>5</v>
      </c>
      <c r="X34" s="38">
        <v>0.1</v>
      </c>
      <c r="Y34" s="38">
        <v>435312.5</v>
      </c>
      <c r="Z34" s="38">
        <v>317250.00000000023</v>
      </c>
      <c r="AA34" s="38">
        <v>317250.00000000023</v>
      </c>
      <c r="AB34" s="38">
        <v>715582.19178082189</v>
      </c>
      <c r="AH34" s="38">
        <f>IF(表7[[#This Row],[Instrument]]="Option",表7[[#This Row],[delta]],表7[[#This Row],[qty]])</f>
        <v>-1250</v>
      </c>
    </row>
    <row r="35" spans="1:34">
      <c r="A35" s="37" t="s">
        <v>0</v>
      </c>
      <c r="B35" s="38" t="s">
        <v>66</v>
      </c>
      <c r="C35" s="37">
        <v>43140</v>
      </c>
      <c r="D35" s="38" t="s">
        <v>15</v>
      </c>
      <c r="E35" s="38" t="s">
        <v>25</v>
      </c>
      <c r="F35" s="38" t="s">
        <v>67</v>
      </c>
      <c r="G35" s="38">
        <v>1</v>
      </c>
      <c r="H35" s="38">
        <v>6829</v>
      </c>
      <c r="I35" s="37">
        <v>43229</v>
      </c>
      <c r="J35" s="38" t="s">
        <v>18</v>
      </c>
      <c r="L35" s="38">
        <v>6824.83</v>
      </c>
      <c r="M35" s="38">
        <v>0</v>
      </c>
      <c r="N35" s="38">
        <v>-104.25000000000182</v>
      </c>
      <c r="O35" s="38" t="s">
        <v>1173</v>
      </c>
      <c r="P35" s="38" t="s">
        <v>1275</v>
      </c>
      <c r="Q35" s="38">
        <v>25</v>
      </c>
      <c r="R35" s="38">
        <v>25</v>
      </c>
      <c r="S35" s="38">
        <v>170725</v>
      </c>
      <c r="T35" s="37">
        <v>43168</v>
      </c>
      <c r="U35" s="42">
        <v>0.16712328767123288</v>
      </c>
      <c r="V35" s="38">
        <v>0</v>
      </c>
      <c r="W35" s="38">
        <v>5</v>
      </c>
      <c r="X35" s="38">
        <v>0.1</v>
      </c>
      <c r="Y35" s="38">
        <v>17072.5</v>
      </c>
      <c r="Z35" s="38">
        <v>-104.25000000000182</v>
      </c>
      <c r="AA35" s="38">
        <v>0</v>
      </c>
      <c r="AB35" s="38">
        <v>28532.123287671235</v>
      </c>
      <c r="AH35" s="38">
        <f>IF(表7[[#This Row],[Instrument]]="Option",表7[[#This Row],[delta]],表7[[#This Row],[qty]])</f>
        <v>25</v>
      </c>
    </row>
    <row r="36" spans="1:34">
      <c r="A36" s="37" t="s">
        <v>0</v>
      </c>
      <c r="B36" s="38" t="s">
        <v>66</v>
      </c>
      <c r="C36" s="37">
        <v>43140</v>
      </c>
      <c r="D36" s="38" t="s">
        <v>15</v>
      </c>
      <c r="E36" s="38" t="s">
        <v>25</v>
      </c>
      <c r="F36" s="38" t="s">
        <v>67</v>
      </c>
      <c r="G36" s="38">
        <v>1</v>
      </c>
      <c r="H36" s="38">
        <v>6830.5</v>
      </c>
      <c r="I36" s="37">
        <v>43229</v>
      </c>
      <c r="J36" s="38" t="s">
        <v>18</v>
      </c>
      <c r="L36" s="38">
        <v>6824.83</v>
      </c>
      <c r="M36" s="38">
        <v>-56.96</v>
      </c>
      <c r="N36" s="38">
        <v>-141.75000000000182</v>
      </c>
      <c r="O36" s="38" t="s">
        <v>1173</v>
      </c>
      <c r="P36" s="38" t="s">
        <v>1275</v>
      </c>
      <c r="Q36" s="38">
        <v>25</v>
      </c>
      <c r="R36" s="38">
        <v>25</v>
      </c>
      <c r="S36" s="38">
        <v>170762.5</v>
      </c>
      <c r="T36" s="37">
        <v>43168</v>
      </c>
      <c r="U36" s="42">
        <v>0.16712328767123288</v>
      </c>
      <c r="V36" s="38">
        <v>0</v>
      </c>
      <c r="W36" s="38">
        <v>5</v>
      </c>
      <c r="X36" s="38">
        <v>0.1</v>
      </c>
      <c r="Y36" s="38">
        <v>17076.25</v>
      </c>
      <c r="Z36" s="38">
        <v>-141.75000000000182</v>
      </c>
      <c r="AA36" s="38">
        <v>0</v>
      </c>
      <c r="AB36" s="38">
        <v>28538.390410958906</v>
      </c>
      <c r="AH36" s="38">
        <f>IF(表7[[#This Row],[Instrument]]="Option",表7[[#This Row],[delta]],表7[[#This Row],[qty]])</f>
        <v>25</v>
      </c>
    </row>
    <row r="37" spans="1:34">
      <c r="A37" s="37" t="s">
        <v>0</v>
      </c>
      <c r="B37" s="38" t="s">
        <v>68</v>
      </c>
      <c r="C37" s="37">
        <v>43153</v>
      </c>
      <c r="D37" s="38" t="s">
        <v>15</v>
      </c>
      <c r="E37" s="38" t="s">
        <v>25</v>
      </c>
      <c r="F37" s="38" t="s">
        <v>67</v>
      </c>
      <c r="G37" s="38">
        <v>16</v>
      </c>
      <c r="H37" s="38">
        <v>7072</v>
      </c>
      <c r="I37" s="37">
        <v>43229</v>
      </c>
      <c r="J37" s="38" t="s">
        <v>18</v>
      </c>
      <c r="L37" s="38">
        <v>6824.83</v>
      </c>
      <c r="M37" s="38">
        <v>-470.8</v>
      </c>
      <c r="N37" s="38">
        <v>-98868.000000000029</v>
      </c>
      <c r="O37" s="38" t="s">
        <v>1173</v>
      </c>
      <c r="P37" s="38" t="s">
        <v>1275</v>
      </c>
      <c r="Q37" s="38">
        <v>25</v>
      </c>
      <c r="R37" s="38">
        <v>400</v>
      </c>
      <c r="S37" s="38">
        <v>2828800</v>
      </c>
      <c r="T37" s="37">
        <v>43168</v>
      </c>
      <c r="U37" s="42">
        <v>0.16712328767123288</v>
      </c>
      <c r="V37" s="38">
        <v>0</v>
      </c>
      <c r="W37" s="38">
        <v>5</v>
      </c>
      <c r="X37" s="38">
        <v>0.1</v>
      </c>
      <c r="Y37" s="38">
        <v>282880</v>
      </c>
      <c r="Z37" s="38">
        <v>-98868.000000000029</v>
      </c>
      <c r="AA37" s="38">
        <v>0</v>
      </c>
      <c r="AB37" s="38">
        <v>472758.35616438359</v>
      </c>
      <c r="AH37" s="38">
        <f>IF(表7[[#This Row],[Instrument]]="Option",表7[[#This Row],[delta]],表7[[#This Row],[qty]])</f>
        <v>400</v>
      </c>
    </row>
    <row r="38" spans="1:34">
      <c r="A38" s="37" t="s">
        <v>0</v>
      </c>
      <c r="B38" s="38" t="s">
        <v>69</v>
      </c>
      <c r="C38" s="37">
        <v>43145</v>
      </c>
      <c r="D38" s="38" t="s">
        <v>15</v>
      </c>
      <c r="E38" s="38" t="s">
        <v>25</v>
      </c>
      <c r="F38" s="38" t="s">
        <v>70</v>
      </c>
      <c r="G38" s="38">
        <v>21</v>
      </c>
      <c r="H38" s="38">
        <v>6990</v>
      </c>
      <c r="I38" s="37">
        <v>43234</v>
      </c>
      <c r="J38" s="38" t="s">
        <v>18</v>
      </c>
      <c r="L38" s="38">
        <v>6826.5</v>
      </c>
      <c r="M38" s="38">
        <v>-649</v>
      </c>
      <c r="N38" s="38">
        <v>-85837.5</v>
      </c>
      <c r="O38" s="38" t="s">
        <v>1173</v>
      </c>
      <c r="P38" s="38" t="s">
        <v>1275</v>
      </c>
      <c r="Q38" s="38">
        <v>25</v>
      </c>
      <c r="R38" s="38">
        <v>525</v>
      </c>
      <c r="S38" s="38">
        <v>3669750</v>
      </c>
      <c r="T38" s="37">
        <v>43168</v>
      </c>
      <c r="U38" s="42">
        <v>0.18082191780821918</v>
      </c>
      <c r="V38" s="38">
        <v>0</v>
      </c>
      <c r="W38" s="38">
        <v>5</v>
      </c>
      <c r="X38" s="38">
        <v>0.1</v>
      </c>
      <c r="Y38" s="38">
        <v>366975</v>
      </c>
      <c r="Z38" s="38">
        <v>-85837.5</v>
      </c>
      <c r="AA38" s="38">
        <v>0</v>
      </c>
      <c r="AB38" s="38">
        <v>663571.23287671234</v>
      </c>
      <c r="AH38" s="38">
        <f>IF(表7[[#This Row],[Instrument]]="Option",表7[[#This Row],[delta]],表7[[#This Row],[qty]])</f>
        <v>525</v>
      </c>
    </row>
    <row r="39" spans="1:34">
      <c r="A39" s="37" t="s">
        <v>0</v>
      </c>
      <c r="B39" s="38" t="s">
        <v>71</v>
      </c>
      <c r="C39" s="37">
        <v>43144</v>
      </c>
      <c r="D39" s="38" t="s">
        <v>15</v>
      </c>
      <c r="E39" s="38" t="s">
        <v>16</v>
      </c>
      <c r="F39" s="38" t="s">
        <v>72</v>
      </c>
      <c r="G39" s="38">
        <v>49</v>
      </c>
      <c r="H39" s="38">
        <v>3438.75</v>
      </c>
      <c r="I39" s="37">
        <v>43234</v>
      </c>
      <c r="J39" s="38" t="s">
        <v>18</v>
      </c>
      <c r="L39" s="38">
        <v>3228.93</v>
      </c>
      <c r="M39" s="38">
        <v>0</v>
      </c>
      <c r="N39" s="38">
        <v>257029.50000000017</v>
      </c>
      <c r="O39" s="38" t="s">
        <v>1177</v>
      </c>
      <c r="P39" s="38" t="s">
        <v>1290</v>
      </c>
      <c r="Q39" s="38">
        <v>25</v>
      </c>
      <c r="R39" s="38">
        <v>-1225</v>
      </c>
      <c r="S39" s="38">
        <v>4212468.75</v>
      </c>
      <c r="T39" s="37">
        <v>43168</v>
      </c>
      <c r="U39" s="42">
        <v>0.18082191780821918</v>
      </c>
      <c r="V39" s="38">
        <v>0</v>
      </c>
      <c r="W39" s="38">
        <v>5</v>
      </c>
      <c r="X39" s="38">
        <v>0.1</v>
      </c>
      <c r="Y39" s="38">
        <v>421246.875</v>
      </c>
      <c r="Z39" s="38">
        <v>257029.50000000017</v>
      </c>
      <c r="AA39" s="38">
        <v>257029.50000000017</v>
      </c>
      <c r="AB39" s="38">
        <v>761706.67808219185</v>
      </c>
      <c r="AH39" s="38">
        <f>IF(表7[[#This Row],[Instrument]]="Option",表7[[#This Row],[delta]],表7[[#This Row],[qty]])</f>
        <v>-1225</v>
      </c>
    </row>
    <row r="40" spans="1:34">
      <c r="A40" s="37" t="s">
        <v>0</v>
      </c>
      <c r="B40" s="38" t="s">
        <v>73</v>
      </c>
      <c r="C40" s="37">
        <v>43144</v>
      </c>
      <c r="D40" s="38" t="s">
        <v>15</v>
      </c>
      <c r="E40" s="38" t="s">
        <v>25</v>
      </c>
      <c r="F40" s="38" t="s">
        <v>72</v>
      </c>
      <c r="G40" s="38">
        <v>49</v>
      </c>
      <c r="H40" s="38">
        <v>3438.75</v>
      </c>
      <c r="I40" s="37">
        <v>43234</v>
      </c>
      <c r="J40" s="38" t="s">
        <v>18</v>
      </c>
      <c r="L40" s="38">
        <v>3228.93</v>
      </c>
      <c r="M40" s="38">
        <v>0</v>
      </c>
      <c r="N40" s="38">
        <v>-257029.50000000017</v>
      </c>
      <c r="O40" s="38" t="s">
        <v>1177</v>
      </c>
      <c r="P40" s="38" t="s">
        <v>1290</v>
      </c>
      <c r="Q40" s="38">
        <v>25</v>
      </c>
      <c r="R40" s="38">
        <v>1225</v>
      </c>
      <c r="S40" s="38">
        <v>4212468.75</v>
      </c>
      <c r="T40" s="37">
        <v>43168</v>
      </c>
      <c r="U40" s="42">
        <v>0.18082191780821918</v>
      </c>
      <c r="V40" s="38">
        <v>0</v>
      </c>
      <c r="W40" s="38">
        <v>5</v>
      </c>
      <c r="X40" s="38">
        <v>0.1</v>
      </c>
      <c r="Y40" s="38">
        <v>421246.875</v>
      </c>
      <c r="Z40" s="38">
        <v>-257029.50000000017</v>
      </c>
      <c r="AA40" s="38">
        <v>0</v>
      </c>
      <c r="AB40" s="38">
        <v>761706.67808219185</v>
      </c>
      <c r="AH40" s="38">
        <f>IF(表7[[#This Row],[Instrument]]="Option",表7[[#This Row],[delta]],表7[[#This Row],[qty]])</f>
        <v>1225</v>
      </c>
    </row>
    <row r="41" spans="1:34">
      <c r="A41" s="37" t="s">
        <v>0</v>
      </c>
      <c r="B41" s="38" t="s">
        <v>74</v>
      </c>
      <c r="C41" s="37">
        <v>43145</v>
      </c>
      <c r="D41" s="38" t="s">
        <v>15</v>
      </c>
      <c r="E41" s="38" t="s">
        <v>25</v>
      </c>
      <c r="F41" s="38" t="s">
        <v>72</v>
      </c>
      <c r="G41" s="38">
        <v>50</v>
      </c>
      <c r="H41" s="38">
        <v>3467.7</v>
      </c>
      <c r="I41" s="37">
        <v>43234</v>
      </c>
      <c r="J41" s="38" t="s">
        <v>18</v>
      </c>
      <c r="L41" s="38">
        <v>3228.93</v>
      </c>
      <c r="M41" s="38">
        <v>0</v>
      </c>
      <c r="N41" s="38">
        <v>-298462.5</v>
      </c>
      <c r="O41" s="38" t="s">
        <v>1177</v>
      </c>
      <c r="P41" s="38" t="s">
        <v>1290</v>
      </c>
      <c r="Q41" s="38">
        <v>25</v>
      </c>
      <c r="R41" s="38">
        <v>1250</v>
      </c>
      <c r="S41" s="38">
        <v>4334625</v>
      </c>
      <c r="T41" s="37">
        <v>43168</v>
      </c>
      <c r="U41" s="42">
        <v>0.18082191780821918</v>
      </c>
      <c r="V41" s="38">
        <v>0</v>
      </c>
      <c r="W41" s="38">
        <v>5</v>
      </c>
      <c r="X41" s="38">
        <v>0.1</v>
      </c>
      <c r="Y41" s="38">
        <v>433462.5</v>
      </c>
      <c r="Z41" s="38">
        <v>-298462.5</v>
      </c>
      <c r="AA41" s="38">
        <v>0</v>
      </c>
      <c r="AB41" s="38">
        <v>783795.20547945204</v>
      </c>
      <c r="AH41" s="38">
        <f>IF(表7[[#This Row],[Instrument]]="Option",表7[[#This Row],[delta]],表7[[#This Row],[qty]])</f>
        <v>1250</v>
      </c>
    </row>
    <row r="42" spans="1:34">
      <c r="A42" s="37" t="s">
        <v>0</v>
      </c>
      <c r="B42" s="38" t="s">
        <v>75</v>
      </c>
      <c r="C42" s="37">
        <v>43145</v>
      </c>
      <c r="D42" s="38" t="s">
        <v>15</v>
      </c>
      <c r="E42" s="38" t="s">
        <v>16</v>
      </c>
      <c r="F42" s="38" t="s">
        <v>72</v>
      </c>
      <c r="G42" s="38">
        <v>50</v>
      </c>
      <c r="H42" s="38">
        <v>3467.7</v>
      </c>
      <c r="I42" s="37">
        <v>43234</v>
      </c>
      <c r="J42" s="38" t="s">
        <v>18</v>
      </c>
      <c r="L42" s="38">
        <v>3228.93</v>
      </c>
      <c r="M42" s="38">
        <v>0</v>
      </c>
      <c r="N42" s="38">
        <v>298462.5</v>
      </c>
      <c r="O42" s="38" t="s">
        <v>1177</v>
      </c>
      <c r="P42" s="38" t="s">
        <v>1290</v>
      </c>
      <c r="Q42" s="38">
        <v>25</v>
      </c>
      <c r="R42" s="38">
        <v>-1250</v>
      </c>
      <c r="S42" s="38">
        <v>4334625</v>
      </c>
      <c r="T42" s="37">
        <v>43168</v>
      </c>
      <c r="U42" s="42">
        <v>0.18082191780821918</v>
      </c>
      <c r="V42" s="38">
        <v>0</v>
      </c>
      <c r="W42" s="38">
        <v>5</v>
      </c>
      <c r="X42" s="38">
        <v>0.1</v>
      </c>
      <c r="Y42" s="38">
        <v>433462.5</v>
      </c>
      <c r="Z42" s="38">
        <v>298462.5</v>
      </c>
      <c r="AA42" s="38">
        <v>298462.5</v>
      </c>
      <c r="AB42" s="38">
        <v>783795.20547945204</v>
      </c>
      <c r="AH42" s="38">
        <f>IF(表7[[#This Row],[Instrument]]="Option",表7[[#This Row],[delta]],表7[[#This Row],[qty]])</f>
        <v>-1250</v>
      </c>
    </row>
    <row r="43" spans="1:34">
      <c r="A43" s="37" t="s">
        <v>0</v>
      </c>
      <c r="B43" s="38" t="s">
        <v>75</v>
      </c>
      <c r="C43" s="37">
        <v>43145</v>
      </c>
      <c r="D43" s="38" t="s">
        <v>15</v>
      </c>
      <c r="E43" s="38" t="s">
        <v>16</v>
      </c>
      <c r="F43" s="38" t="s">
        <v>72</v>
      </c>
      <c r="G43" s="38">
        <v>14</v>
      </c>
      <c r="H43" s="38">
        <v>3466.5</v>
      </c>
      <c r="I43" s="37">
        <v>43234</v>
      </c>
      <c r="J43" s="38" t="s">
        <v>18</v>
      </c>
      <c r="L43" s="38">
        <v>3228.93</v>
      </c>
      <c r="M43" s="38">
        <v>0</v>
      </c>
      <c r="N43" s="38">
        <v>83149.500000000058</v>
      </c>
      <c r="O43" s="38" t="s">
        <v>1177</v>
      </c>
      <c r="P43" s="38" t="s">
        <v>1290</v>
      </c>
      <c r="Q43" s="38">
        <v>25</v>
      </c>
      <c r="R43" s="38">
        <v>-350</v>
      </c>
      <c r="S43" s="38">
        <v>1213275</v>
      </c>
      <c r="T43" s="37">
        <v>43168</v>
      </c>
      <c r="U43" s="42">
        <v>0.18082191780821918</v>
      </c>
      <c r="V43" s="38">
        <v>0</v>
      </c>
      <c r="W43" s="38">
        <v>5</v>
      </c>
      <c r="X43" s="38">
        <v>0.1</v>
      </c>
      <c r="Y43" s="38">
        <v>121327.5</v>
      </c>
      <c r="Z43" s="38">
        <v>83149.500000000058</v>
      </c>
      <c r="AA43" s="38">
        <v>83149.500000000058</v>
      </c>
      <c r="AB43" s="38">
        <v>219386.71232876714</v>
      </c>
      <c r="AH43" s="38">
        <f>IF(表7[[#This Row],[Instrument]]="Option",表7[[#This Row],[delta]],表7[[#This Row],[qty]])</f>
        <v>-350</v>
      </c>
    </row>
    <row r="44" spans="1:34">
      <c r="A44" s="37" t="s">
        <v>0</v>
      </c>
      <c r="B44" s="38" t="s">
        <v>75</v>
      </c>
      <c r="C44" s="37">
        <v>43145</v>
      </c>
      <c r="D44" s="38" t="s">
        <v>15</v>
      </c>
      <c r="E44" s="38" t="s">
        <v>16</v>
      </c>
      <c r="F44" s="38" t="s">
        <v>72</v>
      </c>
      <c r="G44" s="38">
        <v>4</v>
      </c>
      <c r="H44" s="38">
        <v>3467</v>
      </c>
      <c r="I44" s="37">
        <v>43234</v>
      </c>
      <c r="J44" s="38" t="s">
        <v>18</v>
      </c>
      <c r="L44" s="38">
        <v>3228.93</v>
      </c>
      <c r="M44" s="38">
        <v>0</v>
      </c>
      <c r="N44" s="38">
        <v>23807.000000000015</v>
      </c>
      <c r="O44" s="38" t="s">
        <v>1177</v>
      </c>
      <c r="P44" s="38" t="s">
        <v>1290</v>
      </c>
      <c r="Q44" s="38">
        <v>25</v>
      </c>
      <c r="R44" s="38">
        <v>-100</v>
      </c>
      <c r="S44" s="38">
        <v>346700</v>
      </c>
      <c r="T44" s="37">
        <v>43168</v>
      </c>
      <c r="U44" s="42">
        <v>0.18082191780821918</v>
      </c>
      <c r="V44" s="38">
        <v>0</v>
      </c>
      <c r="W44" s="38">
        <v>5</v>
      </c>
      <c r="X44" s="38">
        <v>0.1</v>
      </c>
      <c r="Y44" s="38">
        <v>34670</v>
      </c>
      <c r="Z44" s="38">
        <v>23807.000000000015</v>
      </c>
      <c r="AA44" s="38">
        <v>23807.000000000015</v>
      </c>
      <c r="AB44" s="38">
        <v>62690.95890410959</v>
      </c>
      <c r="AH44" s="38">
        <f>IF(表7[[#This Row],[Instrument]]="Option",表7[[#This Row],[delta]],表7[[#This Row],[qty]])</f>
        <v>-100</v>
      </c>
    </row>
    <row r="45" spans="1:34">
      <c r="A45" s="37" t="s">
        <v>0</v>
      </c>
      <c r="B45" s="38" t="s">
        <v>75</v>
      </c>
      <c r="C45" s="37">
        <v>43145</v>
      </c>
      <c r="D45" s="38" t="s">
        <v>15</v>
      </c>
      <c r="E45" s="38" t="s">
        <v>16</v>
      </c>
      <c r="F45" s="38" t="s">
        <v>72</v>
      </c>
      <c r="G45" s="38">
        <v>3</v>
      </c>
      <c r="H45" s="38">
        <v>3467.5</v>
      </c>
      <c r="I45" s="37">
        <v>43234</v>
      </c>
      <c r="J45" s="38" t="s">
        <v>18</v>
      </c>
      <c r="L45" s="38">
        <v>3228.93</v>
      </c>
      <c r="M45" s="38">
        <v>0</v>
      </c>
      <c r="N45" s="38">
        <v>17892.750000000011</v>
      </c>
      <c r="O45" s="38" t="s">
        <v>1177</v>
      </c>
      <c r="P45" s="38" t="s">
        <v>1290</v>
      </c>
      <c r="Q45" s="38">
        <v>25</v>
      </c>
      <c r="R45" s="38">
        <v>-75</v>
      </c>
      <c r="S45" s="38">
        <v>260062.5</v>
      </c>
      <c r="T45" s="37">
        <v>43168</v>
      </c>
      <c r="U45" s="42">
        <v>0.18082191780821918</v>
      </c>
      <c r="V45" s="38">
        <v>0</v>
      </c>
      <c r="W45" s="38">
        <v>5</v>
      </c>
      <c r="X45" s="38">
        <v>0.1</v>
      </c>
      <c r="Y45" s="38">
        <v>26006.25</v>
      </c>
      <c r="Z45" s="38">
        <v>17892.750000000011</v>
      </c>
      <c r="AA45" s="38">
        <v>17892.750000000011</v>
      </c>
      <c r="AB45" s="38">
        <v>47025</v>
      </c>
      <c r="AH45" s="38">
        <f>IF(表7[[#This Row],[Instrument]]="Option",表7[[#This Row],[delta]],表7[[#This Row],[qty]])</f>
        <v>-75</v>
      </c>
    </row>
    <row r="46" spans="1:34">
      <c r="A46" s="37" t="s">
        <v>0</v>
      </c>
      <c r="B46" s="38" t="s">
        <v>75</v>
      </c>
      <c r="C46" s="37">
        <v>43145</v>
      </c>
      <c r="D46" s="38" t="s">
        <v>15</v>
      </c>
      <c r="E46" s="38" t="s">
        <v>16</v>
      </c>
      <c r="F46" s="38" t="s">
        <v>72</v>
      </c>
      <c r="G46" s="38">
        <v>3</v>
      </c>
      <c r="H46" s="38">
        <v>3469</v>
      </c>
      <c r="I46" s="37">
        <v>43234</v>
      </c>
      <c r="J46" s="38" t="s">
        <v>18</v>
      </c>
      <c r="L46" s="38">
        <v>3228.93</v>
      </c>
      <c r="M46" s="38">
        <v>0</v>
      </c>
      <c r="N46" s="38">
        <v>18005.250000000011</v>
      </c>
      <c r="O46" s="38" t="s">
        <v>1177</v>
      </c>
      <c r="P46" s="38" t="s">
        <v>1290</v>
      </c>
      <c r="Q46" s="38">
        <v>25</v>
      </c>
      <c r="R46" s="38">
        <v>-75</v>
      </c>
      <c r="S46" s="38">
        <v>260175</v>
      </c>
      <c r="T46" s="37">
        <v>43168</v>
      </c>
      <c r="U46" s="42">
        <v>0.18082191780821918</v>
      </c>
      <c r="V46" s="38">
        <v>0</v>
      </c>
      <c r="W46" s="38">
        <v>5</v>
      </c>
      <c r="X46" s="38">
        <v>0.1</v>
      </c>
      <c r="Y46" s="38">
        <v>26017.5</v>
      </c>
      <c r="Z46" s="38">
        <v>18005.250000000011</v>
      </c>
      <c r="AA46" s="38">
        <v>18005.250000000011</v>
      </c>
      <c r="AB46" s="38">
        <v>47045.342465753427</v>
      </c>
      <c r="AH46" s="38">
        <f>IF(表7[[#This Row],[Instrument]]="Option",表7[[#This Row],[delta]],表7[[#This Row],[qty]])</f>
        <v>-75</v>
      </c>
    </row>
    <row r="47" spans="1:34">
      <c r="A47" s="37" t="s">
        <v>0</v>
      </c>
      <c r="B47" s="38" t="s">
        <v>75</v>
      </c>
      <c r="C47" s="37">
        <v>43145</v>
      </c>
      <c r="D47" s="38" t="s">
        <v>15</v>
      </c>
      <c r="E47" s="38" t="s">
        <v>16</v>
      </c>
      <c r="F47" s="38" t="s">
        <v>72</v>
      </c>
      <c r="G47" s="38">
        <v>1</v>
      </c>
      <c r="H47" s="38">
        <v>3469.5</v>
      </c>
      <c r="I47" s="37">
        <v>43234</v>
      </c>
      <c r="J47" s="38" t="s">
        <v>18</v>
      </c>
      <c r="L47" s="38">
        <v>3228.93</v>
      </c>
      <c r="M47" s="38">
        <v>0</v>
      </c>
      <c r="N47" s="38">
        <v>6014.2500000000036</v>
      </c>
      <c r="O47" s="38" t="s">
        <v>1177</v>
      </c>
      <c r="P47" s="38" t="s">
        <v>1290</v>
      </c>
      <c r="Q47" s="38">
        <v>25</v>
      </c>
      <c r="R47" s="38">
        <v>-25</v>
      </c>
      <c r="S47" s="38">
        <v>86737.5</v>
      </c>
      <c r="T47" s="37">
        <v>43168</v>
      </c>
      <c r="U47" s="42">
        <v>0.18082191780821918</v>
      </c>
      <c r="V47" s="38">
        <v>0</v>
      </c>
      <c r="W47" s="38">
        <v>5</v>
      </c>
      <c r="X47" s="38">
        <v>0.1</v>
      </c>
      <c r="Y47" s="38">
        <v>8673.75</v>
      </c>
      <c r="Z47" s="38">
        <v>6014.2500000000036</v>
      </c>
      <c r="AA47" s="38">
        <v>6014.2500000000036</v>
      </c>
      <c r="AB47" s="38">
        <v>15684.041095890412</v>
      </c>
      <c r="AH47" s="38">
        <f>IF(表7[[#This Row],[Instrument]]="Option",表7[[#This Row],[delta]],表7[[#This Row],[qty]])</f>
        <v>-25</v>
      </c>
    </row>
    <row r="48" spans="1:34">
      <c r="A48" s="37" t="s">
        <v>0</v>
      </c>
      <c r="B48" s="38" t="s">
        <v>76</v>
      </c>
      <c r="C48" s="37">
        <v>43145</v>
      </c>
      <c r="D48" s="38" t="s">
        <v>15</v>
      </c>
      <c r="E48" s="38" t="s">
        <v>16</v>
      </c>
      <c r="F48" s="38" t="s">
        <v>72</v>
      </c>
      <c r="G48" s="38">
        <v>30</v>
      </c>
      <c r="H48" s="38">
        <v>3490.5</v>
      </c>
      <c r="I48" s="37">
        <v>43234</v>
      </c>
      <c r="J48" s="38" t="s">
        <v>18</v>
      </c>
      <c r="L48" s="38">
        <v>3228.93</v>
      </c>
      <c r="M48" s="38">
        <v>-900.6</v>
      </c>
      <c r="N48" s="38">
        <v>196177.50000000012</v>
      </c>
      <c r="O48" s="38" t="s">
        <v>1177</v>
      </c>
      <c r="P48" s="38" t="s">
        <v>1290</v>
      </c>
      <c r="Q48" s="38">
        <v>25</v>
      </c>
      <c r="R48" s="38">
        <v>-750</v>
      </c>
      <c r="S48" s="38">
        <v>2617875</v>
      </c>
      <c r="T48" s="37">
        <v>43168</v>
      </c>
      <c r="U48" s="42">
        <v>0.18082191780821918</v>
      </c>
      <c r="V48" s="38">
        <v>0</v>
      </c>
      <c r="W48" s="38">
        <v>5</v>
      </c>
      <c r="X48" s="38">
        <v>0.1</v>
      </c>
      <c r="Y48" s="38">
        <v>261787.5</v>
      </c>
      <c r="Z48" s="38">
        <v>196177.50000000012</v>
      </c>
      <c r="AA48" s="38">
        <v>196177.50000000012</v>
      </c>
      <c r="AB48" s="38">
        <v>473369.17808219179</v>
      </c>
      <c r="AH48" s="38">
        <f>IF(表7[[#This Row],[Instrument]]="Option",表7[[#This Row],[delta]],表7[[#This Row],[qty]])</f>
        <v>-750</v>
      </c>
    </row>
    <row r="49" spans="1:34">
      <c r="A49" s="37" t="s">
        <v>0</v>
      </c>
      <c r="B49" s="38" t="s">
        <v>77</v>
      </c>
      <c r="C49" s="37">
        <v>43166</v>
      </c>
      <c r="D49" s="38" t="s">
        <v>15</v>
      </c>
      <c r="E49" s="38" t="s">
        <v>16</v>
      </c>
      <c r="F49" s="38" t="s">
        <v>78</v>
      </c>
      <c r="G49" s="38">
        <v>40</v>
      </c>
      <c r="H49" s="38">
        <v>3274</v>
      </c>
      <c r="I49" s="37">
        <v>43236</v>
      </c>
      <c r="J49" s="38" t="s">
        <v>18</v>
      </c>
      <c r="L49" s="38">
        <v>3229</v>
      </c>
      <c r="M49" s="38">
        <v>-655.56</v>
      </c>
      <c r="N49" s="38">
        <v>45000</v>
      </c>
      <c r="O49" s="38" t="s">
        <v>1177</v>
      </c>
      <c r="P49" s="38" t="s">
        <v>1290</v>
      </c>
      <c r="Q49" s="38">
        <v>25</v>
      </c>
      <c r="R49" s="38">
        <v>-1000</v>
      </c>
      <c r="S49" s="38">
        <v>3274000</v>
      </c>
      <c r="T49" s="37">
        <v>43168</v>
      </c>
      <c r="U49" s="42">
        <v>0.18630136986301371</v>
      </c>
      <c r="V49" s="38">
        <v>0</v>
      </c>
      <c r="W49" s="38">
        <v>5</v>
      </c>
      <c r="X49" s="38">
        <v>0.1</v>
      </c>
      <c r="Y49" s="38">
        <v>327400</v>
      </c>
      <c r="Z49" s="38">
        <v>45000</v>
      </c>
      <c r="AA49" s="38">
        <v>45000</v>
      </c>
      <c r="AB49" s="38">
        <v>609950.68493150687</v>
      </c>
      <c r="AH49" s="38">
        <f>IF(表7[[#This Row],[Instrument]]="Option",表7[[#This Row],[delta]],表7[[#This Row],[qty]])</f>
        <v>-1000</v>
      </c>
    </row>
    <row r="50" spans="1:34">
      <c r="A50" s="37" t="s">
        <v>0</v>
      </c>
      <c r="B50" s="38" t="s">
        <v>79</v>
      </c>
      <c r="C50" s="37">
        <v>43161</v>
      </c>
      <c r="D50" s="38" t="s">
        <v>15</v>
      </c>
      <c r="E50" s="38" t="s">
        <v>25</v>
      </c>
      <c r="F50" s="38" t="s">
        <v>80</v>
      </c>
      <c r="G50" s="38">
        <v>20</v>
      </c>
      <c r="H50" s="38">
        <v>6930</v>
      </c>
      <c r="I50" s="37">
        <v>43252</v>
      </c>
      <c r="J50" s="38" t="s">
        <v>18</v>
      </c>
      <c r="L50" s="38">
        <v>6830.67</v>
      </c>
      <c r="M50" s="38">
        <v>0</v>
      </c>
      <c r="N50" s="38">
        <v>-49664.999999999964</v>
      </c>
      <c r="O50" s="38" t="s">
        <v>1173</v>
      </c>
      <c r="P50" s="38" t="s">
        <v>1275</v>
      </c>
      <c r="Q50" s="38">
        <v>25</v>
      </c>
      <c r="R50" s="38">
        <v>500</v>
      </c>
      <c r="S50" s="38">
        <v>3465000</v>
      </c>
      <c r="T50" s="37">
        <v>43168</v>
      </c>
      <c r="U50" s="42">
        <v>0.23013698630136986</v>
      </c>
      <c r="V50" s="38">
        <v>0</v>
      </c>
      <c r="W50" s="38">
        <v>5</v>
      </c>
      <c r="X50" s="38">
        <v>0.1</v>
      </c>
      <c r="Y50" s="38">
        <v>346500</v>
      </c>
      <c r="Z50" s="38">
        <v>-49664.999999999964</v>
      </c>
      <c r="AA50" s="38">
        <v>0</v>
      </c>
      <c r="AB50" s="38">
        <v>797424.65753424657</v>
      </c>
      <c r="AH50" s="38">
        <f>IF(表7[[#This Row],[Instrument]]="Option",表7[[#This Row],[delta]],表7[[#This Row],[qty]])</f>
        <v>500</v>
      </c>
    </row>
    <row r="51" spans="1:34">
      <c r="A51" s="37" t="s">
        <v>0</v>
      </c>
      <c r="B51" s="38" t="s">
        <v>81</v>
      </c>
      <c r="C51" s="37">
        <v>43161</v>
      </c>
      <c r="D51" s="38" t="s">
        <v>15</v>
      </c>
      <c r="E51" s="38" t="s">
        <v>16</v>
      </c>
      <c r="F51" s="38" t="s">
        <v>80</v>
      </c>
      <c r="G51" s="38">
        <v>20</v>
      </c>
      <c r="H51" s="38">
        <v>6930</v>
      </c>
      <c r="I51" s="37">
        <v>43252</v>
      </c>
      <c r="J51" s="38" t="s">
        <v>18</v>
      </c>
      <c r="L51" s="38">
        <v>6830.67</v>
      </c>
      <c r="M51" s="38">
        <v>0</v>
      </c>
      <c r="N51" s="38">
        <v>49664.999999999964</v>
      </c>
      <c r="O51" s="38" t="s">
        <v>1173</v>
      </c>
      <c r="P51" s="38" t="s">
        <v>1275</v>
      </c>
      <c r="Q51" s="38">
        <v>25</v>
      </c>
      <c r="R51" s="38">
        <v>-500</v>
      </c>
      <c r="S51" s="38">
        <v>3465000</v>
      </c>
      <c r="T51" s="37">
        <v>43168</v>
      </c>
      <c r="U51" s="42">
        <v>0.23013698630136986</v>
      </c>
      <c r="V51" s="38">
        <v>0</v>
      </c>
      <c r="W51" s="38">
        <v>5</v>
      </c>
      <c r="X51" s="38">
        <v>0.1</v>
      </c>
      <c r="Y51" s="38">
        <v>346500</v>
      </c>
      <c r="Z51" s="38">
        <v>49664.999999999964</v>
      </c>
      <c r="AA51" s="38">
        <v>49664.999999999964</v>
      </c>
      <c r="AB51" s="38">
        <v>797424.65753424657</v>
      </c>
      <c r="AH51" s="38">
        <f>IF(表7[[#This Row],[Instrument]]="Option",表7[[#This Row],[delta]],表7[[#This Row],[qty]])</f>
        <v>-500</v>
      </c>
    </row>
    <row r="52" spans="1:34">
      <c r="A52" s="37" t="s">
        <v>0</v>
      </c>
      <c r="B52" s="38" t="s">
        <v>82</v>
      </c>
      <c r="C52" s="37">
        <v>43144</v>
      </c>
      <c r="D52" s="38" t="s">
        <v>15</v>
      </c>
      <c r="E52" s="38" t="s">
        <v>16</v>
      </c>
      <c r="F52" s="38" t="s">
        <v>83</v>
      </c>
      <c r="G52" s="38">
        <v>49</v>
      </c>
      <c r="H52" s="38">
        <v>3416.75</v>
      </c>
      <c r="I52" s="37">
        <v>43362</v>
      </c>
      <c r="J52" s="38" t="s">
        <v>18</v>
      </c>
      <c r="L52" s="38">
        <v>3221</v>
      </c>
      <c r="M52" s="38">
        <v>-742.19</v>
      </c>
      <c r="N52" s="38">
        <v>239793.75</v>
      </c>
      <c r="O52" s="38" t="s">
        <v>1177</v>
      </c>
      <c r="P52" s="38" t="s">
        <v>1290</v>
      </c>
      <c r="Q52" s="38">
        <v>25</v>
      </c>
      <c r="R52" s="38">
        <v>-1225</v>
      </c>
      <c r="S52" s="38">
        <v>4185518.75</v>
      </c>
      <c r="T52" s="37">
        <v>43168</v>
      </c>
      <c r="U52" s="42">
        <v>0.53150684931506853</v>
      </c>
      <c r="V52" s="38">
        <v>0</v>
      </c>
      <c r="W52" s="38">
        <v>5</v>
      </c>
      <c r="X52" s="38">
        <v>0.1</v>
      </c>
      <c r="Y52" s="38">
        <v>418551.875</v>
      </c>
      <c r="Z52" s="38">
        <v>239793.75</v>
      </c>
      <c r="AA52" s="38">
        <v>239793.75</v>
      </c>
      <c r="AB52" s="38">
        <v>2224631.8835616438</v>
      </c>
      <c r="AH52" s="38">
        <f>IF(表7[[#This Row],[Instrument]]="Option",表7[[#This Row],[delta]],表7[[#This Row],[qty]])</f>
        <v>-1225</v>
      </c>
    </row>
    <row r="53" spans="1:34">
      <c r="A53" s="37" t="s">
        <v>0</v>
      </c>
      <c r="B53" s="38" t="s">
        <v>84</v>
      </c>
      <c r="C53" s="37">
        <v>43145</v>
      </c>
      <c r="D53" s="38" t="s">
        <v>15</v>
      </c>
      <c r="E53" s="38" t="s">
        <v>16</v>
      </c>
      <c r="F53" s="38" t="s">
        <v>83</v>
      </c>
      <c r="G53" s="38">
        <v>17</v>
      </c>
      <c r="H53" s="38">
        <v>3442.5</v>
      </c>
      <c r="I53" s="37">
        <v>43362</v>
      </c>
      <c r="J53" s="38" t="s">
        <v>18</v>
      </c>
      <c r="L53" s="38">
        <v>3221</v>
      </c>
      <c r="M53" s="38">
        <v>0</v>
      </c>
      <c r="N53" s="38">
        <v>94137.5</v>
      </c>
      <c r="O53" s="38" t="s">
        <v>1177</v>
      </c>
      <c r="P53" s="38" t="s">
        <v>1290</v>
      </c>
      <c r="Q53" s="38">
        <v>25</v>
      </c>
      <c r="R53" s="38">
        <v>-425</v>
      </c>
      <c r="S53" s="38">
        <v>1463062.5</v>
      </c>
      <c r="T53" s="37">
        <v>43168</v>
      </c>
      <c r="U53" s="42">
        <v>0.53150684931506853</v>
      </c>
      <c r="V53" s="38">
        <v>0</v>
      </c>
      <c r="W53" s="38">
        <v>5</v>
      </c>
      <c r="X53" s="38">
        <v>0.1</v>
      </c>
      <c r="Y53" s="38">
        <v>146306.25</v>
      </c>
      <c r="Z53" s="38">
        <v>94137.5</v>
      </c>
      <c r="AA53" s="38">
        <v>94137.5</v>
      </c>
      <c r="AB53" s="38">
        <v>777627.73972602747</v>
      </c>
      <c r="AH53" s="38">
        <f>IF(表7[[#This Row],[Instrument]]="Option",表7[[#This Row],[delta]],表7[[#This Row],[qty]])</f>
        <v>-425</v>
      </c>
    </row>
    <row r="54" spans="1:34">
      <c r="A54" s="37" t="s">
        <v>0</v>
      </c>
      <c r="B54" s="38" t="s">
        <v>84</v>
      </c>
      <c r="C54" s="37">
        <v>43145</v>
      </c>
      <c r="D54" s="38" t="s">
        <v>15</v>
      </c>
      <c r="E54" s="38" t="s">
        <v>16</v>
      </c>
      <c r="F54" s="38" t="s">
        <v>83</v>
      </c>
      <c r="G54" s="38">
        <v>11</v>
      </c>
      <c r="H54" s="38">
        <v>3443</v>
      </c>
      <c r="I54" s="37">
        <v>43362</v>
      </c>
      <c r="J54" s="38" t="s">
        <v>18</v>
      </c>
      <c r="L54" s="38">
        <v>3221</v>
      </c>
      <c r="M54" s="38">
        <v>0</v>
      </c>
      <c r="N54" s="38">
        <v>61050</v>
      </c>
      <c r="O54" s="38" t="s">
        <v>1177</v>
      </c>
      <c r="P54" s="38" t="s">
        <v>1290</v>
      </c>
      <c r="Q54" s="38">
        <v>25</v>
      </c>
      <c r="R54" s="38">
        <v>-275</v>
      </c>
      <c r="S54" s="38">
        <v>946825</v>
      </c>
      <c r="T54" s="37">
        <v>43168</v>
      </c>
      <c r="U54" s="42">
        <v>0.53150684931506853</v>
      </c>
      <c r="V54" s="38">
        <v>0</v>
      </c>
      <c r="W54" s="38">
        <v>5</v>
      </c>
      <c r="X54" s="38">
        <v>0.1</v>
      </c>
      <c r="Y54" s="38">
        <v>94682.5</v>
      </c>
      <c r="Z54" s="38">
        <v>61050</v>
      </c>
      <c r="AA54" s="38">
        <v>61050</v>
      </c>
      <c r="AB54" s="38">
        <v>503243.97260273976</v>
      </c>
      <c r="AH54" s="38">
        <f>IF(表7[[#This Row],[Instrument]]="Option",表7[[#This Row],[delta]],表7[[#This Row],[qty]])</f>
        <v>-275</v>
      </c>
    </row>
    <row r="55" spans="1:34">
      <c r="A55" s="37" t="s">
        <v>0</v>
      </c>
      <c r="B55" s="38" t="s">
        <v>84</v>
      </c>
      <c r="C55" s="37">
        <v>43145</v>
      </c>
      <c r="D55" s="38" t="s">
        <v>15</v>
      </c>
      <c r="E55" s="38" t="s">
        <v>16</v>
      </c>
      <c r="F55" s="38" t="s">
        <v>83</v>
      </c>
      <c r="G55" s="38">
        <v>3</v>
      </c>
      <c r="H55" s="38">
        <v>3443.5</v>
      </c>
      <c r="I55" s="37">
        <v>43362</v>
      </c>
      <c r="J55" s="38" t="s">
        <v>18</v>
      </c>
      <c r="L55" s="38">
        <v>3221</v>
      </c>
      <c r="M55" s="38">
        <v>-762.7</v>
      </c>
      <c r="N55" s="38">
        <v>16687.5</v>
      </c>
      <c r="O55" s="38" t="s">
        <v>1177</v>
      </c>
      <c r="P55" s="38" t="s">
        <v>1290</v>
      </c>
      <c r="Q55" s="38">
        <v>25</v>
      </c>
      <c r="R55" s="38">
        <v>-75</v>
      </c>
      <c r="S55" s="38">
        <v>258262.5</v>
      </c>
      <c r="T55" s="37">
        <v>43168</v>
      </c>
      <c r="U55" s="42">
        <v>0.53150684931506853</v>
      </c>
      <c r="V55" s="38">
        <v>0</v>
      </c>
      <c r="W55" s="38">
        <v>5</v>
      </c>
      <c r="X55" s="38">
        <v>0.1</v>
      </c>
      <c r="Y55" s="38">
        <v>25826.25</v>
      </c>
      <c r="Z55" s="38">
        <v>16687.5</v>
      </c>
      <c r="AA55" s="38">
        <v>16687.5</v>
      </c>
      <c r="AB55" s="38">
        <v>137268.28767123289</v>
      </c>
      <c r="AH55" s="38">
        <f>IF(表7[[#This Row],[Instrument]]="Option",表7[[#This Row],[delta]],表7[[#This Row],[qty]])</f>
        <v>-75</v>
      </c>
    </row>
    <row r="56" spans="1:34">
      <c r="A56" s="37" t="s">
        <v>0</v>
      </c>
      <c r="B56" s="38" t="s">
        <v>84</v>
      </c>
      <c r="C56" s="37">
        <v>43145</v>
      </c>
      <c r="D56" s="38" t="s">
        <v>15</v>
      </c>
      <c r="E56" s="38" t="s">
        <v>16</v>
      </c>
      <c r="F56" s="38" t="s">
        <v>83</v>
      </c>
      <c r="G56" s="38">
        <v>4</v>
      </c>
      <c r="H56" s="38">
        <v>3444</v>
      </c>
      <c r="I56" s="37">
        <v>43362</v>
      </c>
      <c r="J56" s="38" t="s">
        <v>18</v>
      </c>
      <c r="L56" s="38">
        <v>3221</v>
      </c>
      <c r="M56" s="38">
        <v>0</v>
      </c>
      <c r="N56" s="38">
        <v>22300</v>
      </c>
      <c r="O56" s="38" t="s">
        <v>1177</v>
      </c>
      <c r="P56" s="38" t="s">
        <v>1290</v>
      </c>
      <c r="Q56" s="38">
        <v>25</v>
      </c>
      <c r="R56" s="38">
        <v>-100</v>
      </c>
      <c r="S56" s="38">
        <v>344400</v>
      </c>
      <c r="T56" s="37">
        <v>43168</v>
      </c>
      <c r="U56" s="42">
        <v>0.53150684931506853</v>
      </c>
      <c r="V56" s="38">
        <v>0</v>
      </c>
      <c r="W56" s="38">
        <v>5</v>
      </c>
      <c r="X56" s="38">
        <v>0.1</v>
      </c>
      <c r="Y56" s="38">
        <v>34440</v>
      </c>
      <c r="Z56" s="38">
        <v>22300</v>
      </c>
      <c r="AA56" s="38">
        <v>22300</v>
      </c>
      <c r="AB56" s="38">
        <v>183050.9589041096</v>
      </c>
      <c r="AH56" s="38">
        <f>IF(表7[[#This Row],[Instrument]]="Option",表7[[#This Row],[delta]],表7[[#This Row],[qty]])</f>
        <v>-100</v>
      </c>
    </row>
    <row r="57" spans="1:34">
      <c r="A57" s="37" t="s">
        <v>0</v>
      </c>
      <c r="B57" s="38" t="s">
        <v>84</v>
      </c>
      <c r="C57" s="37">
        <v>43145</v>
      </c>
      <c r="D57" s="38" t="s">
        <v>15</v>
      </c>
      <c r="E57" s="38" t="s">
        <v>16</v>
      </c>
      <c r="F57" s="38" t="s">
        <v>83</v>
      </c>
      <c r="G57" s="38">
        <v>15</v>
      </c>
      <c r="H57" s="38">
        <v>3446.5</v>
      </c>
      <c r="I57" s="37">
        <v>43362</v>
      </c>
      <c r="J57" s="38" t="s">
        <v>18</v>
      </c>
      <c r="L57" s="38">
        <v>3221</v>
      </c>
      <c r="M57" s="38">
        <v>0</v>
      </c>
      <c r="N57" s="38">
        <v>84562.5</v>
      </c>
      <c r="O57" s="38" t="s">
        <v>1177</v>
      </c>
      <c r="P57" s="38" t="s">
        <v>1290</v>
      </c>
      <c r="Q57" s="38">
        <v>25</v>
      </c>
      <c r="R57" s="38">
        <v>-375</v>
      </c>
      <c r="S57" s="38">
        <v>1292437.5</v>
      </c>
      <c r="T57" s="37">
        <v>43168</v>
      </c>
      <c r="U57" s="42">
        <v>0.53150684931506853</v>
      </c>
      <c r="V57" s="38">
        <v>0</v>
      </c>
      <c r="W57" s="38">
        <v>5</v>
      </c>
      <c r="X57" s="38">
        <v>0.1</v>
      </c>
      <c r="Y57" s="38">
        <v>129243.75</v>
      </c>
      <c r="Z57" s="38">
        <v>84562.5</v>
      </c>
      <c r="AA57" s="38">
        <v>84562.5</v>
      </c>
      <c r="AB57" s="38">
        <v>686939.38356164389</v>
      </c>
      <c r="AH57" s="38">
        <f>IF(表7[[#This Row],[Instrument]]="Option",表7[[#This Row],[delta]],表7[[#This Row],[qty]])</f>
        <v>-375</v>
      </c>
    </row>
    <row r="58" spans="1:34">
      <c r="A58" s="37" t="s">
        <v>0</v>
      </c>
      <c r="B58" s="38" t="s">
        <v>85</v>
      </c>
      <c r="C58" s="37">
        <v>43109</v>
      </c>
      <c r="D58" s="38" t="s">
        <v>86</v>
      </c>
      <c r="E58" s="38" t="s">
        <v>25</v>
      </c>
      <c r="F58" s="38" t="s">
        <v>28</v>
      </c>
      <c r="G58" s="38">
        <v>80</v>
      </c>
      <c r="H58" s="38">
        <v>3375.25</v>
      </c>
      <c r="I58" s="37">
        <v>43180</v>
      </c>
      <c r="J58" s="38" t="s">
        <v>18</v>
      </c>
      <c r="L58" s="38">
        <v>3228</v>
      </c>
      <c r="M58" s="38">
        <v>0</v>
      </c>
      <c r="N58" s="38">
        <v>-294500</v>
      </c>
      <c r="O58" s="38" t="s">
        <v>1177</v>
      </c>
      <c r="P58" s="38" t="s">
        <v>1290</v>
      </c>
      <c r="Q58" s="38">
        <v>25</v>
      </c>
      <c r="R58" s="38">
        <v>2000</v>
      </c>
      <c r="S58" s="38">
        <v>6750500</v>
      </c>
      <c r="T58" s="37">
        <v>43168</v>
      </c>
      <c r="U58" s="42">
        <v>3.287671232876712E-2</v>
      </c>
      <c r="V58" s="38">
        <v>0</v>
      </c>
      <c r="W58" s="38">
        <v>5</v>
      </c>
      <c r="X58" s="38">
        <v>0.1</v>
      </c>
      <c r="Y58" s="38">
        <v>675050</v>
      </c>
      <c r="Z58" s="38">
        <v>-294500</v>
      </c>
      <c r="AA58" s="38">
        <v>0</v>
      </c>
      <c r="AB58" s="38">
        <v>221934.24657534243</v>
      </c>
      <c r="AH58" s="38">
        <f>IF(表7[[#This Row],[Instrument]]="Option",表7[[#This Row],[delta]],表7[[#This Row],[qty]])</f>
        <v>2000</v>
      </c>
    </row>
    <row r="59" spans="1:34">
      <c r="A59" s="37" t="s">
        <v>0</v>
      </c>
      <c r="B59" s="38" t="s">
        <v>87</v>
      </c>
      <c r="C59" s="37">
        <v>43105</v>
      </c>
      <c r="D59" s="38" t="s">
        <v>86</v>
      </c>
      <c r="E59" s="38" t="s">
        <v>16</v>
      </c>
      <c r="F59" s="38" t="s">
        <v>88</v>
      </c>
      <c r="G59" s="38">
        <v>20</v>
      </c>
      <c r="H59" s="38">
        <v>3367.75</v>
      </c>
      <c r="I59" s="37">
        <v>43195</v>
      </c>
      <c r="J59" s="38" t="s">
        <v>18</v>
      </c>
      <c r="L59" s="38">
        <v>3228</v>
      </c>
      <c r="M59" s="38">
        <v>0</v>
      </c>
      <c r="N59" s="38">
        <v>69875</v>
      </c>
      <c r="O59" s="38" t="s">
        <v>1177</v>
      </c>
      <c r="P59" s="38" t="s">
        <v>1290</v>
      </c>
      <c r="Q59" s="38">
        <v>25</v>
      </c>
      <c r="R59" s="38">
        <v>-500</v>
      </c>
      <c r="S59" s="38">
        <v>1683875</v>
      </c>
      <c r="T59" s="37">
        <v>43168</v>
      </c>
      <c r="U59" s="42">
        <v>7.3972602739726029E-2</v>
      </c>
      <c r="V59" s="38">
        <v>0</v>
      </c>
      <c r="W59" s="38">
        <v>5</v>
      </c>
      <c r="X59" s="38">
        <v>0.1</v>
      </c>
      <c r="Y59" s="38">
        <v>168387.5</v>
      </c>
      <c r="Z59" s="38">
        <v>69875</v>
      </c>
      <c r="AA59" s="38">
        <v>69875</v>
      </c>
      <c r="AB59" s="38">
        <v>124560.61643835617</v>
      </c>
      <c r="AH59" s="38">
        <f>IF(表7[[#This Row],[Instrument]]="Option",表7[[#This Row],[delta]],表7[[#This Row],[qty]])</f>
        <v>-500</v>
      </c>
    </row>
    <row r="60" spans="1:34">
      <c r="A60" s="37" t="s">
        <v>0</v>
      </c>
      <c r="B60" s="38" t="s">
        <v>89</v>
      </c>
      <c r="C60" s="37">
        <v>43115</v>
      </c>
      <c r="D60" s="38" t="s">
        <v>86</v>
      </c>
      <c r="E60" s="38" t="s">
        <v>16</v>
      </c>
      <c r="F60" s="38" t="s">
        <v>90</v>
      </c>
      <c r="G60" s="38">
        <v>10</v>
      </c>
      <c r="H60" s="38">
        <v>2237.25</v>
      </c>
      <c r="I60" s="37">
        <v>43199</v>
      </c>
      <c r="J60" s="38" t="s">
        <v>18</v>
      </c>
      <c r="L60" s="38">
        <v>2094.48</v>
      </c>
      <c r="M60" s="38">
        <v>0</v>
      </c>
      <c r="N60" s="38">
        <v>35692.499999999993</v>
      </c>
      <c r="O60" s="38" t="s">
        <v>1172</v>
      </c>
      <c r="P60" s="38" t="s">
        <v>1273</v>
      </c>
      <c r="Q60" s="38">
        <v>25</v>
      </c>
      <c r="R60" s="38">
        <v>-250</v>
      </c>
      <c r="S60" s="38">
        <v>559312.5</v>
      </c>
      <c r="T60" s="37">
        <v>43168</v>
      </c>
      <c r="U60" s="42">
        <v>8.4931506849315067E-2</v>
      </c>
      <c r="V60" s="38">
        <v>0</v>
      </c>
      <c r="W60" s="38">
        <v>5</v>
      </c>
      <c r="X60" s="38">
        <v>0.1</v>
      </c>
      <c r="Y60" s="38">
        <v>55931.25</v>
      </c>
      <c r="Z60" s="38">
        <v>35692.499999999993</v>
      </c>
      <c r="AA60" s="38">
        <v>35692.499999999993</v>
      </c>
      <c r="AB60" s="38">
        <v>47503.253424657531</v>
      </c>
      <c r="AH60" s="38">
        <f>IF(表7[[#This Row],[Instrument]]="Option",表7[[#This Row],[delta]],表7[[#This Row],[qty]])</f>
        <v>-250</v>
      </c>
    </row>
    <row r="61" spans="1:34">
      <c r="A61" s="37" t="s">
        <v>0</v>
      </c>
      <c r="B61" s="38" t="s">
        <v>91</v>
      </c>
      <c r="C61" s="37">
        <v>43143</v>
      </c>
      <c r="D61" s="38" t="s">
        <v>86</v>
      </c>
      <c r="E61" s="38" t="s">
        <v>16</v>
      </c>
      <c r="F61" s="38" t="s">
        <v>47</v>
      </c>
      <c r="G61" s="38">
        <v>40</v>
      </c>
      <c r="H61" s="38">
        <v>3410</v>
      </c>
      <c r="I61" s="37">
        <v>43208</v>
      </c>
      <c r="J61" s="38" t="s">
        <v>18</v>
      </c>
      <c r="L61" s="38">
        <v>3228</v>
      </c>
      <c r="M61" s="38">
        <v>0</v>
      </c>
      <c r="N61" s="38">
        <v>182000</v>
      </c>
      <c r="O61" s="38" t="s">
        <v>1177</v>
      </c>
      <c r="P61" s="38" t="s">
        <v>1290</v>
      </c>
      <c r="Q61" s="38">
        <v>25</v>
      </c>
      <c r="R61" s="38">
        <v>-1000</v>
      </c>
      <c r="S61" s="38">
        <v>3410000</v>
      </c>
      <c r="T61" s="37">
        <v>43168</v>
      </c>
      <c r="U61" s="42">
        <v>0.1095890410958904</v>
      </c>
      <c r="V61" s="38">
        <v>0</v>
      </c>
      <c r="W61" s="38">
        <v>5</v>
      </c>
      <c r="X61" s="38">
        <v>0.1</v>
      </c>
      <c r="Y61" s="38">
        <v>341000</v>
      </c>
      <c r="Z61" s="38">
        <v>182000</v>
      </c>
      <c r="AA61" s="38">
        <v>182000</v>
      </c>
      <c r="AB61" s="38">
        <v>373698.63013698626</v>
      </c>
      <c r="AH61" s="38">
        <f>IF(表7[[#This Row],[Instrument]]="Option",表7[[#This Row],[delta]],表7[[#This Row],[qty]])</f>
        <v>-1000</v>
      </c>
    </row>
    <row r="62" spans="1:34">
      <c r="A62" s="37" t="s">
        <v>0</v>
      </c>
      <c r="B62" s="38" t="s">
        <v>92</v>
      </c>
      <c r="C62" s="37">
        <v>43143</v>
      </c>
      <c r="D62" s="38" t="s">
        <v>86</v>
      </c>
      <c r="E62" s="38" t="s">
        <v>16</v>
      </c>
      <c r="F62" s="38" t="s">
        <v>47</v>
      </c>
      <c r="G62" s="38">
        <v>40</v>
      </c>
      <c r="H62" s="38">
        <v>3408.25</v>
      </c>
      <c r="I62" s="37">
        <v>43208</v>
      </c>
      <c r="J62" s="38" t="s">
        <v>18</v>
      </c>
      <c r="L62" s="38">
        <v>3228</v>
      </c>
      <c r="M62" s="38">
        <v>0</v>
      </c>
      <c r="N62" s="38">
        <v>180250</v>
      </c>
      <c r="O62" s="38" t="s">
        <v>1177</v>
      </c>
      <c r="P62" s="38" t="s">
        <v>1290</v>
      </c>
      <c r="Q62" s="38">
        <v>25</v>
      </c>
      <c r="R62" s="38">
        <v>-1000</v>
      </c>
      <c r="S62" s="38">
        <v>3408250</v>
      </c>
      <c r="T62" s="37">
        <v>43168</v>
      </c>
      <c r="U62" s="42">
        <v>0.1095890410958904</v>
      </c>
      <c r="V62" s="38">
        <v>0</v>
      </c>
      <c r="W62" s="38">
        <v>5</v>
      </c>
      <c r="X62" s="38">
        <v>0.1</v>
      </c>
      <c r="Y62" s="38">
        <v>340825</v>
      </c>
      <c r="Z62" s="38">
        <v>180250</v>
      </c>
      <c r="AA62" s="38">
        <v>180250</v>
      </c>
      <c r="AB62" s="38">
        <v>373506.84931506845</v>
      </c>
      <c r="AH62" s="38">
        <f>IF(表7[[#This Row],[Instrument]]="Option",表7[[#This Row],[delta]],表7[[#This Row],[qty]])</f>
        <v>-1000</v>
      </c>
    </row>
    <row r="63" spans="1:34">
      <c r="A63" s="37" t="s">
        <v>0</v>
      </c>
      <c r="B63" s="38" t="s">
        <v>93</v>
      </c>
      <c r="C63" s="37">
        <v>43143</v>
      </c>
      <c r="D63" s="38" t="s">
        <v>86</v>
      </c>
      <c r="E63" s="38" t="s">
        <v>25</v>
      </c>
      <c r="F63" s="38" t="s">
        <v>94</v>
      </c>
      <c r="G63" s="38">
        <v>20</v>
      </c>
      <c r="H63" s="38">
        <v>3408.25</v>
      </c>
      <c r="I63" s="37">
        <v>43231</v>
      </c>
      <c r="J63" s="38" t="s">
        <v>18</v>
      </c>
      <c r="L63" s="38">
        <v>3228.81</v>
      </c>
      <c r="M63" s="38">
        <v>0</v>
      </c>
      <c r="N63" s="38">
        <v>-89720.000000000029</v>
      </c>
      <c r="O63" s="38" t="s">
        <v>1177</v>
      </c>
      <c r="P63" s="38" t="s">
        <v>1290</v>
      </c>
      <c r="Q63" s="38">
        <v>25</v>
      </c>
      <c r="R63" s="38">
        <v>500</v>
      </c>
      <c r="S63" s="38">
        <v>1704125</v>
      </c>
      <c r="T63" s="37">
        <v>43168</v>
      </c>
      <c r="U63" s="42">
        <v>0.17260273972602741</v>
      </c>
      <c r="V63" s="38">
        <v>0</v>
      </c>
      <c r="W63" s="38">
        <v>5</v>
      </c>
      <c r="X63" s="38">
        <v>0.1</v>
      </c>
      <c r="Y63" s="38">
        <v>170412.5</v>
      </c>
      <c r="Z63" s="38">
        <v>-89720.000000000029</v>
      </c>
      <c r="AA63" s="38">
        <v>0</v>
      </c>
      <c r="AB63" s="38">
        <v>294136.64383561647</v>
      </c>
      <c r="AH63" s="38">
        <f>IF(表7[[#This Row],[Instrument]]="Option",表7[[#This Row],[delta]],表7[[#This Row],[qty]])</f>
        <v>500</v>
      </c>
    </row>
    <row r="64" spans="1:34">
      <c r="A64" s="37" t="s">
        <v>0</v>
      </c>
      <c r="B64" s="38" t="s">
        <v>95</v>
      </c>
      <c r="C64" s="37">
        <v>43145</v>
      </c>
      <c r="D64" s="38" t="s">
        <v>86</v>
      </c>
      <c r="E64" s="38" t="s">
        <v>25</v>
      </c>
      <c r="F64" s="38" t="s">
        <v>72</v>
      </c>
      <c r="G64" s="38">
        <v>90</v>
      </c>
      <c r="H64" s="38">
        <v>3464</v>
      </c>
      <c r="I64" s="37">
        <v>43234</v>
      </c>
      <c r="J64" s="38" t="s">
        <v>18</v>
      </c>
      <c r="L64" s="38">
        <v>3228.93</v>
      </c>
      <c r="M64" s="38">
        <v>0</v>
      </c>
      <c r="N64" s="38">
        <v>-528907.50000000035</v>
      </c>
      <c r="O64" s="38" t="s">
        <v>1177</v>
      </c>
      <c r="P64" s="38" t="s">
        <v>1290</v>
      </c>
      <c r="Q64" s="38">
        <v>25</v>
      </c>
      <c r="R64" s="38">
        <v>2250</v>
      </c>
      <c r="S64" s="38">
        <v>7794000</v>
      </c>
      <c r="T64" s="37">
        <v>43168</v>
      </c>
      <c r="U64" s="42">
        <v>0.18082191780821918</v>
      </c>
      <c r="V64" s="38">
        <v>0</v>
      </c>
      <c r="W64" s="38">
        <v>5</v>
      </c>
      <c r="X64" s="38">
        <v>0.1</v>
      </c>
      <c r="Y64" s="38">
        <v>779400</v>
      </c>
      <c r="Z64" s="38">
        <v>-528907.50000000035</v>
      </c>
      <c r="AA64" s="38">
        <v>0</v>
      </c>
      <c r="AB64" s="38">
        <v>1409326.0273972603</v>
      </c>
      <c r="AH64" s="38">
        <f>IF(表7[[#This Row],[Instrument]]="Option",表7[[#This Row],[delta]],表7[[#This Row],[qty]])</f>
        <v>2250</v>
      </c>
    </row>
    <row r="65" spans="1:34">
      <c r="A65" s="37" t="s">
        <v>0</v>
      </c>
      <c r="B65" s="38" t="s">
        <v>96</v>
      </c>
      <c r="C65" s="37">
        <v>43145</v>
      </c>
      <c r="D65" s="38" t="s">
        <v>86</v>
      </c>
      <c r="E65" s="38" t="s">
        <v>16</v>
      </c>
      <c r="F65" s="38" t="s">
        <v>83</v>
      </c>
      <c r="G65" s="38">
        <v>90</v>
      </c>
      <c r="H65" s="38">
        <v>3439.75</v>
      </c>
      <c r="I65" s="37">
        <v>43362</v>
      </c>
      <c r="J65" s="38" t="s">
        <v>18</v>
      </c>
      <c r="L65" s="38">
        <v>3221</v>
      </c>
      <c r="M65" s="38">
        <v>0</v>
      </c>
      <c r="N65" s="38">
        <v>492187.5</v>
      </c>
      <c r="O65" s="38" t="s">
        <v>1177</v>
      </c>
      <c r="P65" s="38" t="s">
        <v>1290</v>
      </c>
      <c r="Q65" s="38">
        <v>25</v>
      </c>
      <c r="R65" s="38">
        <v>-2250</v>
      </c>
      <c r="S65" s="38">
        <v>7739437.5</v>
      </c>
      <c r="T65" s="37">
        <v>43168</v>
      </c>
      <c r="U65" s="42">
        <v>0.53150684931506853</v>
      </c>
      <c r="V65" s="38">
        <v>0</v>
      </c>
      <c r="W65" s="38">
        <v>5</v>
      </c>
      <c r="X65" s="38">
        <v>0.1</v>
      </c>
      <c r="Y65" s="38">
        <v>773943.75</v>
      </c>
      <c r="Z65" s="38">
        <v>492187.5</v>
      </c>
      <c r="AA65" s="38">
        <v>492187.5</v>
      </c>
      <c r="AB65" s="38">
        <v>4113564.0410958906</v>
      </c>
      <c r="AH65" s="38">
        <f>IF(表7[[#This Row],[Instrument]]="Option",表7[[#This Row],[delta]],表7[[#This Row],[qty]])</f>
        <v>-2250</v>
      </c>
    </row>
    <row r="66" spans="1:34">
      <c r="A66" s="37" t="s">
        <v>97</v>
      </c>
      <c r="B66" s="38" t="s">
        <v>98</v>
      </c>
      <c r="C66" s="37">
        <v>43157</v>
      </c>
      <c r="D66" s="38" t="s">
        <v>99</v>
      </c>
      <c r="E66" s="38" t="s">
        <v>25</v>
      </c>
      <c r="F66" s="38" t="s">
        <v>100</v>
      </c>
      <c r="G66" s="38">
        <v>64</v>
      </c>
      <c r="H66" s="38">
        <v>16.706</v>
      </c>
      <c r="I66" s="37">
        <v>43249</v>
      </c>
      <c r="J66" s="38" t="s">
        <v>18</v>
      </c>
      <c r="L66" s="38">
        <v>16.5</v>
      </c>
      <c r="M66" s="38">
        <v>-352</v>
      </c>
      <c r="N66" s="38">
        <v>-65919.99999999984</v>
      </c>
      <c r="O66" s="38" t="s">
        <v>100</v>
      </c>
      <c r="P66" s="38" t="s">
        <v>1285</v>
      </c>
      <c r="Q66" s="38">
        <v>5000</v>
      </c>
      <c r="R66" s="38">
        <v>320000</v>
      </c>
      <c r="S66" s="38">
        <v>5345920</v>
      </c>
      <c r="T66" s="37">
        <v>43168</v>
      </c>
      <c r="U66" s="42">
        <v>0.22191780821917809</v>
      </c>
      <c r="V66" s="38">
        <v>0</v>
      </c>
      <c r="W66" s="38">
        <v>4</v>
      </c>
      <c r="X66" s="38">
        <v>7.0000000000000007E-2</v>
      </c>
      <c r="Y66" s="38">
        <v>374214.40000000002</v>
      </c>
      <c r="Z66" s="38">
        <v>-65919.99999999984</v>
      </c>
      <c r="AA66" s="38">
        <v>0</v>
      </c>
      <c r="AB66" s="38">
        <v>1186354.8493150685</v>
      </c>
      <c r="AH66" s="38">
        <f>IF(表7[[#This Row],[Instrument]]="Option",表7[[#This Row],[delta]],表7[[#This Row],[qty]])</f>
        <v>320000</v>
      </c>
    </row>
    <row r="67" spans="1:34">
      <c r="A67" s="37" t="s">
        <v>97</v>
      </c>
      <c r="B67" s="38" t="s">
        <v>101</v>
      </c>
      <c r="C67" s="37">
        <v>43158</v>
      </c>
      <c r="D67" s="38" t="s">
        <v>99</v>
      </c>
      <c r="E67" s="38" t="s">
        <v>25</v>
      </c>
      <c r="F67" s="38" t="s">
        <v>100</v>
      </c>
      <c r="G67" s="38">
        <v>30</v>
      </c>
      <c r="H67" s="38">
        <v>16.7</v>
      </c>
      <c r="I67" s="37">
        <v>43249</v>
      </c>
      <c r="J67" s="38" t="s">
        <v>18</v>
      </c>
      <c r="L67" s="38">
        <v>16.5</v>
      </c>
      <c r="M67" s="38">
        <v>-165</v>
      </c>
      <c r="N67" s="38">
        <v>-29999.999999999894</v>
      </c>
      <c r="O67" s="38" t="s">
        <v>100</v>
      </c>
      <c r="P67" s="38" t="s">
        <v>1285</v>
      </c>
      <c r="Q67" s="38">
        <v>5000</v>
      </c>
      <c r="R67" s="38">
        <v>150000</v>
      </c>
      <c r="S67" s="38">
        <v>2505000</v>
      </c>
      <c r="T67" s="37">
        <v>43168</v>
      </c>
      <c r="U67" s="42">
        <v>0.22191780821917809</v>
      </c>
      <c r="V67" s="38">
        <v>0</v>
      </c>
      <c r="W67" s="38">
        <v>4</v>
      </c>
      <c r="X67" s="38">
        <v>7.0000000000000007E-2</v>
      </c>
      <c r="Y67" s="38">
        <v>175350.00000000003</v>
      </c>
      <c r="Z67" s="38">
        <v>-29999.999999999894</v>
      </c>
      <c r="AA67" s="38">
        <v>0</v>
      </c>
      <c r="AB67" s="38">
        <v>555904.10958904109</v>
      </c>
      <c r="AH67" s="38">
        <f>IF(表7[[#This Row],[Instrument]]="Option",表7[[#This Row],[delta]],表7[[#This Row],[qty]])</f>
        <v>150000</v>
      </c>
    </row>
    <row r="68" spans="1:34">
      <c r="A68" s="37" t="s">
        <v>97</v>
      </c>
      <c r="B68" s="38" t="s">
        <v>102</v>
      </c>
      <c r="C68" s="37">
        <v>43126</v>
      </c>
      <c r="D68" s="38" t="s">
        <v>99</v>
      </c>
      <c r="E68" s="38" t="s">
        <v>16</v>
      </c>
      <c r="F68" s="38" t="s">
        <v>103</v>
      </c>
      <c r="G68" s="38">
        <v>40</v>
      </c>
      <c r="H68" s="38">
        <v>0.63</v>
      </c>
      <c r="I68" s="37">
        <v>43185</v>
      </c>
      <c r="J68" s="38" t="s">
        <v>18</v>
      </c>
      <c r="L68" s="38">
        <v>2.09</v>
      </c>
      <c r="N68" s="38">
        <v>-58400</v>
      </c>
      <c r="O68" s="38" t="s">
        <v>1245</v>
      </c>
      <c r="P68" s="38" t="s">
        <v>1274</v>
      </c>
      <c r="Q68" s="38">
        <v>1000</v>
      </c>
      <c r="R68" s="38">
        <v>-40000</v>
      </c>
      <c r="S68" s="38">
        <v>25200</v>
      </c>
      <c r="T68" s="37">
        <v>43168</v>
      </c>
      <c r="U68" s="42">
        <v>4.6575342465753428E-2</v>
      </c>
      <c r="V68" s="38">
        <v>0</v>
      </c>
      <c r="W68" s="38">
        <v>5</v>
      </c>
      <c r="X68" s="38">
        <v>0.1</v>
      </c>
      <c r="Y68" s="38">
        <v>2520</v>
      </c>
      <c r="Z68" s="38">
        <v>-58400</v>
      </c>
      <c r="AA68" s="38">
        <v>0</v>
      </c>
      <c r="AB68" s="38">
        <v>1173.6986301369864</v>
      </c>
      <c r="AH68" s="38">
        <f>IF(表7[[#This Row],[Instrument]]="Option",表7[[#This Row],[delta]],表7[[#This Row],[qty]])</f>
        <v>-40000</v>
      </c>
    </row>
    <row r="69" spans="1:34">
      <c r="A69" s="37" t="s">
        <v>97</v>
      </c>
      <c r="B69" s="38" t="s">
        <v>102</v>
      </c>
      <c r="C69" s="37">
        <v>43126</v>
      </c>
      <c r="D69" s="38" t="s">
        <v>99</v>
      </c>
      <c r="E69" s="38" t="s">
        <v>16</v>
      </c>
      <c r="F69" s="38" t="s">
        <v>103</v>
      </c>
      <c r="G69" s="38">
        <v>30</v>
      </c>
      <c r="H69" s="38">
        <v>0.64</v>
      </c>
      <c r="I69" s="37">
        <v>43185</v>
      </c>
      <c r="J69" s="38" t="s">
        <v>18</v>
      </c>
      <c r="L69" s="38">
        <v>2.09</v>
      </c>
      <c r="M69" s="38">
        <v>-385</v>
      </c>
      <c r="N69" s="38">
        <v>-43499.999999999993</v>
      </c>
      <c r="O69" s="38" t="s">
        <v>1245</v>
      </c>
      <c r="P69" s="38" t="s">
        <v>1274</v>
      </c>
      <c r="Q69" s="38">
        <v>1000</v>
      </c>
      <c r="R69" s="38">
        <v>-30000</v>
      </c>
      <c r="S69" s="38">
        <v>19200</v>
      </c>
      <c r="T69" s="37">
        <v>43168</v>
      </c>
      <c r="U69" s="42">
        <v>4.6575342465753428E-2</v>
      </c>
      <c r="V69" s="38">
        <v>0</v>
      </c>
      <c r="W69" s="38">
        <v>5</v>
      </c>
      <c r="X69" s="38">
        <v>0.1</v>
      </c>
      <c r="Y69" s="38">
        <v>1920</v>
      </c>
      <c r="Z69" s="38">
        <v>-43499.999999999993</v>
      </c>
      <c r="AA69" s="38">
        <v>0</v>
      </c>
      <c r="AB69" s="38">
        <v>894.2465753424658</v>
      </c>
      <c r="AH69" s="38">
        <f>IF(表7[[#This Row],[Instrument]]="Option",表7[[#This Row],[delta]],表7[[#This Row],[qty]])</f>
        <v>-30000</v>
      </c>
    </row>
    <row r="70" spans="1:34">
      <c r="A70" s="37" t="s">
        <v>97</v>
      </c>
      <c r="B70" s="38" t="s">
        <v>104</v>
      </c>
      <c r="C70" s="37">
        <v>43160</v>
      </c>
      <c r="D70" s="38" t="s">
        <v>99</v>
      </c>
      <c r="E70" s="38" t="s">
        <v>25</v>
      </c>
      <c r="F70" s="38" t="s">
        <v>105</v>
      </c>
      <c r="G70" s="38">
        <v>100</v>
      </c>
      <c r="H70" s="38">
        <v>401.25</v>
      </c>
      <c r="I70" s="37">
        <v>43448</v>
      </c>
      <c r="J70" s="38" t="s">
        <v>18</v>
      </c>
      <c r="L70" s="38">
        <v>410.25</v>
      </c>
      <c r="M70" s="38">
        <v>0</v>
      </c>
      <c r="N70" s="38">
        <v>450</v>
      </c>
      <c r="O70" s="38" t="s">
        <v>1246</v>
      </c>
      <c r="P70" s="38" t="s">
        <v>1278</v>
      </c>
      <c r="Q70" s="38">
        <v>5000</v>
      </c>
      <c r="R70" s="38">
        <v>500000</v>
      </c>
      <c r="S70" s="38">
        <v>200625000</v>
      </c>
      <c r="T70" s="37">
        <v>43168</v>
      </c>
      <c r="U70" s="42">
        <v>0.76712328767123283</v>
      </c>
      <c r="V70" s="38">
        <v>0</v>
      </c>
      <c r="W70" s="38">
        <v>5</v>
      </c>
      <c r="X70" s="38">
        <v>0.1</v>
      </c>
      <c r="Y70" s="38">
        <v>20062500</v>
      </c>
      <c r="Z70" s="38">
        <v>450</v>
      </c>
      <c r="AA70" s="38">
        <v>450</v>
      </c>
      <c r="AB70" s="38">
        <v>153904109.58904108</v>
      </c>
      <c r="AH70" s="38">
        <f>IF(表7[[#This Row],[Instrument]]="Option",表7[[#This Row],[delta]],表7[[#This Row],[qty]])</f>
        <v>500000</v>
      </c>
    </row>
    <row r="71" spans="1:34">
      <c r="A71" s="37" t="s">
        <v>97</v>
      </c>
      <c r="B71" s="38" t="s">
        <v>106</v>
      </c>
      <c r="C71" s="37">
        <v>43159</v>
      </c>
      <c r="D71" s="38" t="s">
        <v>99</v>
      </c>
      <c r="E71" s="38" t="s">
        <v>25</v>
      </c>
      <c r="F71" s="38" t="s">
        <v>107</v>
      </c>
      <c r="G71" s="38">
        <v>1</v>
      </c>
      <c r="H71" s="38">
        <v>123.15</v>
      </c>
      <c r="I71" s="37">
        <v>43271</v>
      </c>
      <c r="J71" s="38" t="s">
        <v>18</v>
      </c>
      <c r="L71" s="38">
        <v>122.6</v>
      </c>
      <c r="N71" s="38">
        <v>-206.25000000000426</v>
      </c>
      <c r="O71" s="38" t="s">
        <v>107</v>
      </c>
      <c r="P71" s="38" t="s">
        <v>1276</v>
      </c>
      <c r="Q71" s="38">
        <v>37500</v>
      </c>
      <c r="R71" s="38">
        <v>37500</v>
      </c>
      <c r="S71" s="38">
        <v>4618125</v>
      </c>
      <c r="T71" s="37">
        <v>43168</v>
      </c>
      <c r="U71" s="42">
        <v>0.28219178082191781</v>
      </c>
      <c r="V71" s="38">
        <v>0</v>
      </c>
      <c r="W71" s="38">
        <v>5</v>
      </c>
      <c r="X71" s="38">
        <v>0.1</v>
      </c>
      <c r="Y71" s="38">
        <v>461812.5</v>
      </c>
      <c r="Z71" s="38">
        <v>-206.25000000000426</v>
      </c>
      <c r="AA71" s="38">
        <v>0</v>
      </c>
      <c r="AB71" s="38">
        <v>1303196.9178082191</v>
      </c>
      <c r="AH71" s="38">
        <f>IF(表7[[#This Row],[Instrument]]="Option",表7[[#This Row],[delta]],表7[[#This Row],[qty]])</f>
        <v>37500</v>
      </c>
    </row>
    <row r="72" spans="1:34">
      <c r="A72" s="37" t="s">
        <v>97</v>
      </c>
      <c r="B72" s="38" t="s">
        <v>108</v>
      </c>
      <c r="C72" s="37">
        <v>43164</v>
      </c>
      <c r="D72" s="38" t="s">
        <v>99</v>
      </c>
      <c r="E72" s="38" t="s">
        <v>25</v>
      </c>
      <c r="F72" s="38" t="s">
        <v>107</v>
      </c>
      <c r="G72" s="38">
        <v>1</v>
      </c>
      <c r="H72" s="38">
        <v>123.1</v>
      </c>
      <c r="I72" s="37">
        <v>43271</v>
      </c>
      <c r="J72" s="38" t="s">
        <v>18</v>
      </c>
      <c r="L72" s="38">
        <v>122.6</v>
      </c>
      <c r="N72" s="38">
        <v>-187.5</v>
      </c>
      <c r="O72" s="38" t="s">
        <v>107</v>
      </c>
      <c r="P72" s="38" t="s">
        <v>1276</v>
      </c>
      <c r="Q72" s="38">
        <v>37500</v>
      </c>
      <c r="R72" s="38">
        <v>37500</v>
      </c>
      <c r="S72" s="38">
        <v>4616250</v>
      </c>
      <c r="T72" s="37">
        <v>43168</v>
      </c>
      <c r="U72" s="42">
        <v>0.28219178082191781</v>
      </c>
      <c r="V72" s="38">
        <v>0</v>
      </c>
      <c r="W72" s="38">
        <v>5</v>
      </c>
      <c r="X72" s="38">
        <v>0.1</v>
      </c>
      <c r="Y72" s="38">
        <v>461625</v>
      </c>
      <c r="Z72" s="38">
        <v>-187.5</v>
      </c>
      <c r="AA72" s="38">
        <v>0</v>
      </c>
      <c r="AB72" s="38">
        <v>1302667.8082191781</v>
      </c>
      <c r="AH72" s="38">
        <f>IF(表7[[#This Row],[Instrument]]="Option",表7[[#This Row],[delta]],表7[[#This Row],[qty]])</f>
        <v>37500</v>
      </c>
    </row>
    <row r="73" spans="1:34">
      <c r="A73" s="37" t="s">
        <v>97</v>
      </c>
      <c r="B73" s="38" t="s">
        <v>109</v>
      </c>
      <c r="C73" s="37">
        <v>43164</v>
      </c>
      <c r="D73" s="38" t="s">
        <v>99</v>
      </c>
      <c r="E73" s="38" t="s">
        <v>25</v>
      </c>
      <c r="F73" s="38" t="s">
        <v>110</v>
      </c>
      <c r="G73" s="38">
        <v>1</v>
      </c>
      <c r="H73" s="38">
        <v>13.73</v>
      </c>
      <c r="I73" s="37">
        <v>43280</v>
      </c>
      <c r="J73" s="38" t="s">
        <v>18</v>
      </c>
      <c r="L73" s="38">
        <v>13.1</v>
      </c>
      <c r="N73" s="38">
        <v>-705.60000000000082</v>
      </c>
      <c r="O73" s="38" t="s">
        <v>110</v>
      </c>
      <c r="P73" s="38" t="s">
        <v>1288</v>
      </c>
      <c r="Q73" s="38">
        <v>112000</v>
      </c>
      <c r="R73" s="38">
        <v>112000</v>
      </c>
      <c r="S73" s="38">
        <v>1537760</v>
      </c>
      <c r="T73" s="37">
        <v>43168</v>
      </c>
      <c r="U73" s="42">
        <v>0.30684931506849317</v>
      </c>
      <c r="V73" s="38">
        <v>0</v>
      </c>
      <c r="W73" s="38">
        <v>5</v>
      </c>
      <c r="X73" s="38">
        <v>0.1</v>
      </c>
      <c r="Y73" s="38">
        <v>153776</v>
      </c>
      <c r="Z73" s="38">
        <v>-705.60000000000082</v>
      </c>
      <c r="AA73" s="38">
        <v>0</v>
      </c>
      <c r="AB73" s="38">
        <v>471860.60273972608</v>
      </c>
      <c r="AH73" s="38">
        <f>IF(表7[[#This Row],[Instrument]]="Option",表7[[#This Row],[delta]],表7[[#This Row],[qty]])</f>
        <v>112000</v>
      </c>
    </row>
    <row r="74" spans="1:34">
      <c r="A74" s="37" t="s">
        <v>97</v>
      </c>
      <c r="B74" s="38" t="s">
        <v>111</v>
      </c>
      <c r="C74" s="37">
        <v>43165</v>
      </c>
      <c r="D74" s="38" t="s">
        <v>99</v>
      </c>
      <c r="E74" s="38" t="s">
        <v>25</v>
      </c>
      <c r="F74" s="38" t="s">
        <v>112</v>
      </c>
      <c r="G74" s="38">
        <v>5</v>
      </c>
      <c r="H74" s="38">
        <v>1339</v>
      </c>
      <c r="I74" s="37">
        <v>43278</v>
      </c>
      <c r="J74" s="38" t="s">
        <v>18</v>
      </c>
      <c r="L74" s="38">
        <v>1327.6</v>
      </c>
      <c r="M74" s="38">
        <v>-27.5</v>
      </c>
      <c r="N74" s="38">
        <v>-5700.0000000000455</v>
      </c>
      <c r="O74" s="38" t="s">
        <v>112</v>
      </c>
      <c r="P74" s="38" t="s">
        <v>1279</v>
      </c>
      <c r="Q74" s="38">
        <v>100</v>
      </c>
      <c r="R74" s="38">
        <v>500</v>
      </c>
      <c r="S74" s="38">
        <v>669500</v>
      </c>
      <c r="T74" s="37">
        <v>43168</v>
      </c>
      <c r="U74" s="42">
        <v>0.30136986301369861</v>
      </c>
      <c r="V74" s="38">
        <v>0</v>
      </c>
      <c r="W74" s="38">
        <v>2</v>
      </c>
      <c r="X74" s="38">
        <v>0.01</v>
      </c>
      <c r="Y74" s="38">
        <v>6695</v>
      </c>
      <c r="Z74" s="38">
        <v>-5700.0000000000455</v>
      </c>
      <c r="AA74" s="38">
        <v>0</v>
      </c>
      <c r="AB74" s="38">
        <v>201767.12328767122</v>
      </c>
      <c r="AH74" s="38">
        <f>IF(表7[[#This Row],[Instrument]]="Option",表7[[#This Row],[delta]],表7[[#This Row],[qty]])</f>
        <v>500</v>
      </c>
    </row>
    <row r="75" spans="1:34">
      <c r="A75" s="37" t="s">
        <v>97</v>
      </c>
      <c r="B75" s="38" t="s">
        <v>113</v>
      </c>
      <c r="C75" s="37">
        <v>43159</v>
      </c>
      <c r="D75" s="38" t="s">
        <v>99</v>
      </c>
      <c r="E75" s="38" t="s">
        <v>25</v>
      </c>
      <c r="F75" s="38" t="s">
        <v>114</v>
      </c>
      <c r="G75" s="38">
        <v>1</v>
      </c>
      <c r="H75" s="38">
        <v>13.38</v>
      </c>
      <c r="I75" s="37">
        <v>43280</v>
      </c>
      <c r="J75" s="38" t="s">
        <v>18</v>
      </c>
      <c r="L75" s="38">
        <v>13.1</v>
      </c>
      <c r="N75" s="38">
        <v>-313.60000000000127</v>
      </c>
      <c r="O75" s="38" t="s">
        <v>114</v>
      </c>
      <c r="P75" s="38" t="s">
        <v>1287</v>
      </c>
      <c r="Q75" s="38">
        <v>5000</v>
      </c>
      <c r="R75" s="38">
        <v>5000</v>
      </c>
      <c r="S75" s="38">
        <v>66900</v>
      </c>
      <c r="T75" s="37">
        <v>43168</v>
      </c>
      <c r="U75" s="42">
        <v>0.30684931506849317</v>
      </c>
      <c r="V75" s="38">
        <v>0</v>
      </c>
      <c r="W75" s="38">
        <v>5</v>
      </c>
      <c r="X75" s="38">
        <v>0.1</v>
      </c>
      <c r="Y75" s="38">
        <v>6690</v>
      </c>
      <c r="Z75" s="38">
        <v>-313.60000000000127</v>
      </c>
      <c r="AA75" s="38">
        <v>0</v>
      </c>
      <c r="AB75" s="38">
        <v>20528.219178082192</v>
      </c>
      <c r="AH75" s="38">
        <f>IF(表7[[#This Row],[Instrument]]="Option",表7[[#This Row],[delta]],表7[[#This Row],[qty]])</f>
        <v>5000</v>
      </c>
    </row>
    <row r="76" spans="1:34">
      <c r="A76" s="37" t="s">
        <v>97</v>
      </c>
      <c r="B76" s="38" t="s">
        <v>115</v>
      </c>
      <c r="C76" s="37">
        <v>43159</v>
      </c>
      <c r="D76" s="38" t="s">
        <v>99</v>
      </c>
      <c r="E76" s="38" t="s">
        <v>25</v>
      </c>
      <c r="F76" s="38" t="s">
        <v>116</v>
      </c>
      <c r="G76" s="38">
        <v>1</v>
      </c>
      <c r="H76" s="38">
        <v>2.976</v>
      </c>
      <c r="I76" s="37">
        <v>43430</v>
      </c>
      <c r="J76" s="38" t="s">
        <v>18</v>
      </c>
      <c r="L76" s="38">
        <v>3.044</v>
      </c>
      <c r="M76" s="38">
        <v>-5.5</v>
      </c>
      <c r="N76" s="38">
        <v>680.00000000000057</v>
      </c>
      <c r="O76" s="38" t="s">
        <v>116</v>
      </c>
      <c r="P76" s="38" t="s">
        <v>1281</v>
      </c>
      <c r="Q76" s="38">
        <v>10000</v>
      </c>
      <c r="R76" s="38">
        <v>10000</v>
      </c>
      <c r="S76" s="38">
        <v>29760</v>
      </c>
      <c r="T76" s="37">
        <v>43168</v>
      </c>
      <c r="U76" s="42">
        <v>0.71780821917808224</v>
      </c>
      <c r="V76" s="38">
        <v>0</v>
      </c>
      <c r="W76" s="38">
        <v>5</v>
      </c>
      <c r="X76" s="38">
        <v>0.1</v>
      </c>
      <c r="Y76" s="38">
        <v>2976</v>
      </c>
      <c r="Z76" s="38">
        <v>680.00000000000057</v>
      </c>
      <c r="AA76" s="38">
        <v>680.00000000000057</v>
      </c>
      <c r="AB76" s="38">
        <v>21361.972602739726</v>
      </c>
      <c r="AH76" s="38">
        <f>IF(表7[[#This Row],[Instrument]]="Option",表7[[#This Row],[delta]],表7[[#This Row],[qty]])</f>
        <v>10000</v>
      </c>
    </row>
    <row r="77" spans="1:34">
      <c r="A77" s="37" t="s">
        <v>0</v>
      </c>
      <c r="B77" s="38" t="s">
        <v>117</v>
      </c>
      <c r="C77" s="37">
        <v>43124</v>
      </c>
      <c r="D77" s="38" t="s">
        <v>99</v>
      </c>
      <c r="E77" s="38" t="s">
        <v>25</v>
      </c>
      <c r="F77" s="38" t="s">
        <v>118</v>
      </c>
      <c r="G77" s="38">
        <v>2</v>
      </c>
      <c r="H77" s="38">
        <v>6937.4</v>
      </c>
      <c r="I77" s="37">
        <v>43172</v>
      </c>
      <c r="J77" s="38" t="s">
        <v>18</v>
      </c>
      <c r="L77" s="38">
        <v>6800.25</v>
      </c>
      <c r="M77" s="38">
        <v>-54.18</v>
      </c>
      <c r="N77" s="38">
        <v>-6857.4999999999818</v>
      </c>
      <c r="O77" s="38" t="s">
        <v>1173</v>
      </c>
      <c r="P77" s="38" t="s">
        <v>1275</v>
      </c>
      <c r="Q77" s="38">
        <v>25</v>
      </c>
      <c r="R77" s="38">
        <v>50</v>
      </c>
      <c r="S77" s="38">
        <v>346870</v>
      </c>
      <c r="T77" s="37">
        <v>43168</v>
      </c>
      <c r="U77" s="42">
        <v>1.0958904109589041E-2</v>
      </c>
      <c r="V77" s="38">
        <v>0</v>
      </c>
      <c r="W77" s="38">
        <v>5</v>
      </c>
      <c r="X77" s="38">
        <v>0.1</v>
      </c>
      <c r="Y77" s="38">
        <v>34687</v>
      </c>
      <c r="Z77" s="38">
        <v>-6857.4999999999818</v>
      </c>
      <c r="AA77" s="38">
        <v>0</v>
      </c>
      <c r="AB77" s="38">
        <v>3801.3150684931506</v>
      </c>
      <c r="AH77" s="38">
        <f>IF(表7[[#This Row],[Instrument]]="Option",表7[[#This Row],[delta]],表7[[#This Row],[qty]])</f>
        <v>50</v>
      </c>
    </row>
    <row r="78" spans="1:34">
      <c r="A78" s="37" t="s">
        <v>0</v>
      </c>
      <c r="B78" s="38" t="s">
        <v>119</v>
      </c>
      <c r="C78" s="37">
        <v>43082</v>
      </c>
      <c r="D78" s="38" t="s">
        <v>99</v>
      </c>
      <c r="E78" s="38" t="s">
        <v>16</v>
      </c>
      <c r="F78" s="38" t="s">
        <v>120</v>
      </c>
      <c r="G78" s="38">
        <v>20</v>
      </c>
      <c r="H78" s="38">
        <v>3163.5</v>
      </c>
      <c r="I78" s="37">
        <v>43172</v>
      </c>
      <c r="J78" s="38" t="s">
        <v>18</v>
      </c>
      <c r="L78" s="38">
        <v>3226.67</v>
      </c>
      <c r="M78" s="38">
        <v>0</v>
      </c>
      <c r="N78" s="38">
        <v>-31585.000000000036</v>
      </c>
      <c r="O78" s="38" t="s">
        <v>1177</v>
      </c>
      <c r="P78" s="38" t="s">
        <v>1290</v>
      </c>
      <c r="Q78" s="38">
        <v>25</v>
      </c>
      <c r="R78" s="38">
        <v>-500</v>
      </c>
      <c r="S78" s="38">
        <v>1581750</v>
      </c>
      <c r="T78" s="37">
        <v>43168</v>
      </c>
      <c r="U78" s="42">
        <v>1.0958904109589041E-2</v>
      </c>
      <c r="V78" s="38">
        <v>0</v>
      </c>
      <c r="W78" s="38">
        <v>5</v>
      </c>
      <c r="X78" s="38">
        <v>0.1</v>
      </c>
      <c r="Y78" s="38">
        <v>158175</v>
      </c>
      <c r="Z78" s="38">
        <v>-31585.000000000036</v>
      </c>
      <c r="AA78" s="38">
        <v>0</v>
      </c>
      <c r="AB78" s="38">
        <v>17334.246575342466</v>
      </c>
      <c r="AH78" s="38">
        <f>IF(表7[[#This Row],[Instrument]]="Option",表7[[#This Row],[delta]],表7[[#This Row],[qty]])</f>
        <v>-500</v>
      </c>
    </row>
    <row r="79" spans="1:34">
      <c r="A79" s="37" t="s">
        <v>0</v>
      </c>
      <c r="B79" s="38" t="s">
        <v>121</v>
      </c>
      <c r="C79" s="37">
        <v>43083</v>
      </c>
      <c r="D79" s="38" t="s">
        <v>99</v>
      </c>
      <c r="E79" s="38" t="s">
        <v>25</v>
      </c>
      <c r="F79" s="38" t="s">
        <v>122</v>
      </c>
      <c r="G79" s="38">
        <v>8</v>
      </c>
      <c r="H79" s="38">
        <v>6712</v>
      </c>
      <c r="I79" s="37">
        <v>43173</v>
      </c>
      <c r="J79" s="38" t="s">
        <v>18</v>
      </c>
      <c r="L79" s="38">
        <v>6800.75</v>
      </c>
      <c r="M79" s="38">
        <v>0</v>
      </c>
      <c r="N79" s="38">
        <v>17750</v>
      </c>
      <c r="O79" s="38" t="s">
        <v>1173</v>
      </c>
      <c r="P79" s="38" t="s">
        <v>1275</v>
      </c>
      <c r="Q79" s="38">
        <v>25</v>
      </c>
      <c r="R79" s="38">
        <v>200</v>
      </c>
      <c r="S79" s="38">
        <v>1342400</v>
      </c>
      <c r="T79" s="37">
        <v>43168</v>
      </c>
      <c r="U79" s="42">
        <v>1.3698630136986301E-2</v>
      </c>
      <c r="V79" s="38">
        <v>0</v>
      </c>
      <c r="W79" s="38">
        <v>5</v>
      </c>
      <c r="X79" s="38">
        <v>0.1</v>
      </c>
      <c r="Y79" s="38">
        <v>134240</v>
      </c>
      <c r="Z79" s="38">
        <v>17750</v>
      </c>
      <c r="AA79" s="38">
        <v>17750</v>
      </c>
      <c r="AB79" s="38">
        <v>18389.04109589041</v>
      </c>
      <c r="AH79" s="38">
        <f>IF(表7[[#This Row],[Instrument]]="Option",表7[[#This Row],[delta]],表7[[#This Row],[qty]])</f>
        <v>200</v>
      </c>
    </row>
    <row r="80" spans="1:34">
      <c r="A80" s="37" t="s">
        <v>0</v>
      </c>
      <c r="B80" s="38" t="s">
        <v>123</v>
      </c>
      <c r="C80" s="37">
        <v>43083</v>
      </c>
      <c r="D80" s="38" t="s">
        <v>99</v>
      </c>
      <c r="E80" s="38" t="s">
        <v>16</v>
      </c>
      <c r="F80" s="38" t="s">
        <v>122</v>
      </c>
      <c r="G80" s="38">
        <v>8</v>
      </c>
      <c r="H80" s="38">
        <v>6712</v>
      </c>
      <c r="I80" s="37">
        <v>43173</v>
      </c>
      <c r="J80" s="38" t="s">
        <v>18</v>
      </c>
      <c r="L80" s="38">
        <v>6800.75</v>
      </c>
      <c r="M80" s="38">
        <v>0</v>
      </c>
      <c r="N80" s="38">
        <v>-17750</v>
      </c>
      <c r="O80" s="38" t="s">
        <v>1173</v>
      </c>
      <c r="P80" s="38" t="s">
        <v>1275</v>
      </c>
      <c r="Q80" s="38">
        <v>25</v>
      </c>
      <c r="R80" s="38">
        <v>-200</v>
      </c>
      <c r="S80" s="38">
        <v>1342400</v>
      </c>
      <c r="T80" s="37">
        <v>43168</v>
      </c>
      <c r="U80" s="42">
        <v>1.3698630136986301E-2</v>
      </c>
      <c r="V80" s="38">
        <v>0</v>
      </c>
      <c r="W80" s="38">
        <v>5</v>
      </c>
      <c r="X80" s="38">
        <v>0.1</v>
      </c>
      <c r="Y80" s="38">
        <v>134240</v>
      </c>
      <c r="Z80" s="38">
        <v>-17750</v>
      </c>
      <c r="AA80" s="38">
        <v>0</v>
      </c>
      <c r="AB80" s="38">
        <v>18389.04109589041</v>
      </c>
      <c r="AH80" s="38">
        <f>IF(表7[[#This Row],[Instrument]]="Option",表7[[#This Row],[delta]],表7[[#This Row],[qty]])</f>
        <v>-200</v>
      </c>
    </row>
    <row r="81" spans="1:34">
      <c r="A81" s="37" t="s">
        <v>0</v>
      </c>
      <c r="B81" s="38" t="s">
        <v>124</v>
      </c>
      <c r="C81" s="37">
        <v>43089</v>
      </c>
      <c r="D81" s="38" t="s">
        <v>99</v>
      </c>
      <c r="E81" s="38" t="s">
        <v>16</v>
      </c>
      <c r="F81" s="38" t="s">
        <v>125</v>
      </c>
      <c r="G81" s="38">
        <v>4</v>
      </c>
      <c r="H81" s="38">
        <v>11800</v>
      </c>
      <c r="I81" s="37">
        <v>43179</v>
      </c>
      <c r="J81" s="38" t="s">
        <v>18</v>
      </c>
      <c r="L81" s="38">
        <v>13219.33</v>
      </c>
      <c r="M81" s="38">
        <v>-44.24</v>
      </c>
      <c r="N81" s="38">
        <v>-34063.919999999998</v>
      </c>
      <c r="O81" s="38" t="s">
        <v>1174</v>
      </c>
      <c r="P81" s="38" t="s">
        <v>1282</v>
      </c>
      <c r="Q81" s="38">
        <v>6</v>
      </c>
      <c r="R81" s="38">
        <v>-24</v>
      </c>
      <c r="S81" s="38">
        <v>283200</v>
      </c>
      <c r="T81" s="37">
        <v>43168</v>
      </c>
      <c r="U81" s="42">
        <v>3.0136986301369864E-2</v>
      </c>
      <c r="V81" s="38">
        <v>0</v>
      </c>
      <c r="W81" s="38">
        <v>5</v>
      </c>
      <c r="X81" s="38">
        <v>0.1</v>
      </c>
      <c r="Y81" s="38">
        <v>28320</v>
      </c>
      <c r="Z81" s="38">
        <v>-34063.919999999998</v>
      </c>
      <c r="AA81" s="38">
        <v>0</v>
      </c>
      <c r="AB81" s="38">
        <v>8534.7945205479464</v>
      </c>
      <c r="AH81" s="38">
        <f>IF(表7[[#This Row],[Instrument]]="Option",表7[[#This Row],[delta]],表7[[#This Row],[qty]])</f>
        <v>-24</v>
      </c>
    </row>
    <row r="82" spans="1:34">
      <c r="A82" s="37" t="s">
        <v>0</v>
      </c>
      <c r="B82" s="38" t="s">
        <v>126</v>
      </c>
      <c r="C82" s="37">
        <v>43090</v>
      </c>
      <c r="D82" s="38" t="s">
        <v>99</v>
      </c>
      <c r="E82" s="38" t="s">
        <v>25</v>
      </c>
      <c r="F82" s="38" t="s">
        <v>20</v>
      </c>
      <c r="G82" s="38">
        <v>41</v>
      </c>
      <c r="H82" s="38">
        <v>7031.71</v>
      </c>
      <c r="I82" s="37">
        <v>43180</v>
      </c>
      <c r="J82" s="38" t="s">
        <v>18</v>
      </c>
      <c r="L82" s="38">
        <v>6801.75</v>
      </c>
      <c r="M82" s="38">
        <v>0</v>
      </c>
      <c r="N82" s="38">
        <v>-235709</v>
      </c>
      <c r="O82" s="38" t="s">
        <v>1173</v>
      </c>
      <c r="P82" s="38" t="s">
        <v>1275</v>
      </c>
      <c r="Q82" s="38">
        <v>25</v>
      </c>
      <c r="R82" s="38">
        <v>1025</v>
      </c>
      <c r="S82" s="38">
        <v>7207502.75</v>
      </c>
      <c r="T82" s="37">
        <v>43168</v>
      </c>
      <c r="U82" s="42">
        <v>3.287671232876712E-2</v>
      </c>
      <c r="V82" s="38">
        <v>0</v>
      </c>
      <c r="W82" s="38">
        <v>5</v>
      </c>
      <c r="X82" s="38">
        <v>0.1</v>
      </c>
      <c r="Y82" s="38">
        <v>720750.27500000002</v>
      </c>
      <c r="Z82" s="38">
        <v>-235709</v>
      </c>
      <c r="AA82" s="38">
        <v>0</v>
      </c>
      <c r="AB82" s="38">
        <v>236958.99452054792</v>
      </c>
      <c r="AH82" s="38">
        <f>IF(表7[[#This Row],[Instrument]]="Option",表7[[#This Row],[delta]],表7[[#This Row],[qty]])</f>
        <v>1025</v>
      </c>
    </row>
    <row r="83" spans="1:34">
      <c r="A83" s="37" t="s">
        <v>0</v>
      </c>
      <c r="B83" s="38" t="s">
        <v>127</v>
      </c>
      <c r="C83" s="37">
        <v>43090</v>
      </c>
      <c r="D83" s="38" t="s">
        <v>99</v>
      </c>
      <c r="E83" s="38" t="s">
        <v>16</v>
      </c>
      <c r="F83" s="38" t="s">
        <v>20</v>
      </c>
      <c r="G83" s="38">
        <v>41</v>
      </c>
      <c r="H83" s="38">
        <v>7031.71</v>
      </c>
      <c r="I83" s="37">
        <v>43180</v>
      </c>
      <c r="J83" s="38" t="s">
        <v>18</v>
      </c>
      <c r="L83" s="38">
        <v>6801.75</v>
      </c>
      <c r="M83" s="38">
        <v>0</v>
      </c>
      <c r="N83" s="38">
        <v>235709</v>
      </c>
      <c r="O83" s="38" t="s">
        <v>1173</v>
      </c>
      <c r="P83" s="38" t="s">
        <v>1275</v>
      </c>
      <c r="Q83" s="38">
        <v>25</v>
      </c>
      <c r="R83" s="38">
        <v>-1025</v>
      </c>
      <c r="S83" s="38">
        <v>7207502.75</v>
      </c>
      <c r="T83" s="37">
        <v>43168</v>
      </c>
      <c r="U83" s="42">
        <v>3.287671232876712E-2</v>
      </c>
      <c r="V83" s="38">
        <v>0</v>
      </c>
      <c r="W83" s="38">
        <v>5</v>
      </c>
      <c r="X83" s="38">
        <v>0.1</v>
      </c>
      <c r="Y83" s="38">
        <v>720750.27500000002</v>
      </c>
      <c r="Z83" s="38">
        <v>235709</v>
      </c>
      <c r="AA83" s="38">
        <v>235709</v>
      </c>
      <c r="AB83" s="38">
        <v>236958.99452054792</v>
      </c>
      <c r="AH83" s="38">
        <f>IF(表7[[#This Row],[Instrument]]="Option",表7[[#This Row],[delta]],表7[[#This Row],[qty]])</f>
        <v>-1025</v>
      </c>
    </row>
    <row r="84" spans="1:34">
      <c r="A84" s="37" t="s">
        <v>0</v>
      </c>
      <c r="B84" s="38" t="s">
        <v>128</v>
      </c>
      <c r="C84" s="37">
        <v>43118</v>
      </c>
      <c r="D84" s="38" t="s">
        <v>99</v>
      </c>
      <c r="E84" s="38" t="s">
        <v>16</v>
      </c>
      <c r="F84" s="38" t="s">
        <v>20</v>
      </c>
      <c r="G84" s="38">
        <v>19</v>
      </c>
      <c r="H84" s="38">
        <v>7077.25</v>
      </c>
      <c r="I84" s="37">
        <v>43180</v>
      </c>
      <c r="J84" s="38" t="s">
        <v>18</v>
      </c>
      <c r="L84" s="38">
        <v>6801.75</v>
      </c>
      <c r="M84" s="38">
        <v>-525.1</v>
      </c>
      <c r="N84" s="38">
        <v>130862.5</v>
      </c>
      <c r="O84" s="38" t="s">
        <v>1173</v>
      </c>
      <c r="P84" s="38" t="s">
        <v>1275</v>
      </c>
      <c r="Q84" s="38">
        <v>25</v>
      </c>
      <c r="R84" s="38">
        <v>-475</v>
      </c>
      <c r="S84" s="38">
        <v>3361693.75</v>
      </c>
      <c r="T84" s="37">
        <v>43168</v>
      </c>
      <c r="U84" s="42">
        <v>3.287671232876712E-2</v>
      </c>
      <c r="V84" s="38">
        <v>0</v>
      </c>
      <c r="W84" s="38">
        <v>5</v>
      </c>
      <c r="X84" s="38">
        <v>0.1</v>
      </c>
      <c r="Y84" s="38">
        <v>336169.375</v>
      </c>
      <c r="Z84" s="38">
        <v>130862.5</v>
      </c>
      <c r="AA84" s="38">
        <v>130862.5</v>
      </c>
      <c r="AB84" s="38">
        <v>110521.43835616438</v>
      </c>
      <c r="AH84" s="38">
        <f>IF(表7[[#This Row],[Instrument]]="Option",表7[[#This Row],[delta]],表7[[#This Row],[qty]])</f>
        <v>-475</v>
      </c>
    </row>
    <row r="85" spans="1:34">
      <c r="A85" s="37" t="s">
        <v>0</v>
      </c>
      <c r="B85" s="38" t="s">
        <v>129</v>
      </c>
      <c r="C85" s="37">
        <v>43129</v>
      </c>
      <c r="D85" s="38" t="s">
        <v>99</v>
      </c>
      <c r="E85" s="38" t="s">
        <v>16</v>
      </c>
      <c r="F85" s="38" t="s">
        <v>20</v>
      </c>
      <c r="G85" s="38">
        <v>20</v>
      </c>
      <c r="H85" s="38">
        <v>7124</v>
      </c>
      <c r="I85" s="37">
        <v>43180</v>
      </c>
      <c r="J85" s="38" t="s">
        <v>18</v>
      </c>
      <c r="L85" s="38">
        <v>6801.75</v>
      </c>
      <c r="M85" s="38">
        <v>-556.38</v>
      </c>
      <c r="N85" s="38">
        <v>161125</v>
      </c>
      <c r="O85" s="38" t="s">
        <v>1173</v>
      </c>
      <c r="P85" s="38" t="s">
        <v>1275</v>
      </c>
      <c r="Q85" s="38">
        <v>25</v>
      </c>
      <c r="R85" s="38">
        <v>-500</v>
      </c>
      <c r="S85" s="38">
        <v>3562000</v>
      </c>
      <c r="T85" s="37">
        <v>43168</v>
      </c>
      <c r="U85" s="42">
        <v>3.287671232876712E-2</v>
      </c>
      <c r="V85" s="38">
        <v>0</v>
      </c>
      <c r="W85" s="38">
        <v>5</v>
      </c>
      <c r="X85" s="38">
        <v>0.1</v>
      </c>
      <c r="Y85" s="38">
        <v>356200</v>
      </c>
      <c r="Z85" s="38">
        <v>161125</v>
      </c>
      <c r="AA85" s="38">
        <v>161125</v>
      </c>
      <c r="AB85" s="38">
        <v>117106.84931506848</v>
      </c>
      <c r="AH85" s="38">
        <f>IF(表7[[#This Row],[Instrument]]="Option",表7[[#This Row],[delta]],表7[[#This Row],[qty]])</f>
        <v>-500</v>
      </c>
    </row>
    <row r="86" spans="1:34">
      <c r="A86" s="37" t="s">
        <v>0</v>
      </c>
      <c r="B86" s="38" t="s">
        <v>130</v>
      </c>
      <c r="C86" s="37">
        <v>43129</v>
      </c>
      <c r="D86" s="38" t="s">
        <v>99</v>
      </c>
      <c r="E86" s="38" t="s">
        <v>16</v>
      </c>
      <c r="F86" s="38" t="s">
        <v>20</v>
      </c>
      <c r="G86" s="38">
        <v>20</v>
      </c>
      <c r="H86" s="38">
        <v>7090.25</v>
      </c>
      <c r="I86" s="37">
        <v>43180</v>
      </c>
      <c r="J86" s="38" t="s">
        <v>18</v>
      </c>
      <c r="L86" s="38">
        <v>6801.75</v>
      </c>
      <c r="M86" s="38">
        <v>-553.75</v>
      </c>
      <c r="N86" s="38">
        <v>144250</v>
      </c>
      <c r="O86" s="38" t="s">
        <v>1173</v>
      </c>
      <c r="P86" s="38" t="s">
        <v>1275</v>
      </c>
      <c r="Q86" s="38">
        <v>25</v>
      </c>
      <c r="R86" s="38">
        <v>-500</v>
      </c>
      <c r="S86" s="38">
        <v>3545125</v>
      </c>
      <c r="T86" s="37">
        <v>43168</v>
      </c>
      <c r="U86" s="42">
        <v>3.287671232876712E-2</v>
      </c>
      <c r="V86" s="38">
        <v>0</v>
      </c>
      <c r="W86" s="38">
        <v>5</v>
      </c>
      <c r="X86" s="38">
        <v>0.1</v>
      </c>
      <c r="Y86" s="38">
        <v>354512.5</v>
      </c>
      <c r="Z86" s="38">
        <v>144250</v>
      </c>
      <c r="AA86" s="38">
        <v>144250</v>
      </c>
      <c r="AB86" s="38">
        <v>116552.05479452053</v>
      </c>
      <c r="AH86" s="38">
        <f>IF(表7[[#This Row],[Instrument]]="Option",表7[[#This Row],[delta]],表7[[#This Row],[qty]])</f>
        <v>-500</v>
      </c>
    </row>
    <row r="87" spans="1:34">
      <c r="A87" s="37" t="s">
        <v>0</v>
      </c>
      <c r="B87" s="38" t="s">
        <v>131</v>
      </c>
      <c r="C87" s="37">
        <v>43130</v>
      </c>
      <c r="D87" s="38" t="s">
        <v>99</v>
      </c>
      <c r="E87" s="38" t="s">
        <v>25</v>
      </c>
      <c r="F87" s="38" t="s">
        <v>20</v>
      </c>
      <c r="G87" s="38">
        <v>40</v>
      </c>
      <c r="H87" s="38">
        <v>7078.51</v>
      </c>
      <c r="I87" s="37">
        <v>43180</v>
      </c>
      <c r="J87" s="38" t="s">
        <v>18</v>
      </c>
      <c r="L87" s="38">
        <v>6801.75</v>
      </c>
      <c r="M87" s="38">
        <v>-1105.6600000000001</v>
      </c>
      <c r="N87" s="38">
        <v>-276760.00000000023</v>
      </c>
      <c r="O87" s="38" t="s">
        <v>1173</v>
      </c>
      <c r="P87" s="38" t="s">
        <v>1275</v>
      </c>
      <c r="Q87" s="38">
        <v>25</v>
      </c>
      <c r="R87" s="38">
        <v>1000</v>
      </c>
      <c r="S87" s="38">
        <v>7078510</v>
      </c>
      <c r="T87" s="37">
        <v>43168</v>
      </c>
      <c r="U87" s="42">
        <v>3.287671232876712E-2</v>
      </c>
      <c r="V87" s="38">
        <v>0</v>
      </c>
      <c r="W87" s="38">
        <v>5</v>
      </c>
      <c r="X87" s="38">
        <v>0.1</v>
      </c>
      <c r="Y87" s="38">
        <v>707851</v>
      </c>
      <c r="Z87" s="38">
        <v>-276760.00000000023</v>
      </c>
      <c r="AA87" s="38">
        <v>0</v>
      </c>
      <c r="AB87" s="38">
        <v>232718.13698630134</v>
      </c>
      <c r="AH87" s="38">
        <f>IF(表7[[#This Row],[Instrument]]="Option",表7[[#This Row],[delta]],表7[[#This Row],[qty]])</f>
        <v>1000</v>
      </c>
    </row>
    <row r="88" spans="1:34">
      <c r="A88" s="37" t="s">
        <v>0</v>
      </c>
      <c r="B88" s="38" t="s">
        <v>132</v>
      </c>
      <c r="C88" s="37">
        <v>43138</v>
      </c>
      <c r="D88" s="38" t="s">
        <v>99</v>
      </c>
      <c r="E88" s="38" t="s">
        <v>16</v>
      </c>
      <c r="F88" s="38" t="s">
        <v>20</v>
      </c>
      <c r="G88" s="38">
        <v>1</v>
      </c>
      <c r="H88" s="38">
        <v>7057</v>
      </c>
      <c r="I88" s="37">
        <v>43180</v>
      </c>
      <c r="J88" s="38" t="s">
        <v>18</v>
      </c>
      <c r="L88" s="38">
        <v>6801.75</v>
      </c>
      <c r="M88" s="38">
        <v>-27.56</v>
      </c>
      <c r="N88" s="38">
        <v>6381.25</v>
      </c>
      <c r="O88" s="38" t="s">
        <v>1173</v>
      </c>
      <c r="P88" s="38" t="s">
        <v>1275</v>
      </c>
      <c r="Q88" s="38">
        <v>25</v>
      </c>
      <c r="R88" s="38">
        <v>-25</v>
      </c>
      <c r="S88" s="38">
        <v>176425</v>
      </c>
      <c r="T88" s="37">
        <v>43168</v>
      </c>
      <c r="U88" s="42">
        <v>3.287671232876712E-2</v>
      </c>
      <c r="V88" s="38">
        <v>0</v>
      </c>
      <c r="W88" s="38">
        <v>5</v>
      </c>
      <c r="X88" s="38">
        <v>0.1</v>
      </c>
      <c r="Y88" s="38">
        <v>17642.5</v>
      </c>
      <c r="Z88" s="38">
        <v>6381.25</v>
      </c>
      <c r="AA88" s="38">
        <v>6381.25</v>
      </c>
      <c r="AB88" s="38">
        <v>5800.2739726027394</v>
      </c>
      <c r="AH88" s="38">
        <f>IF(表7[[#This Row],[Instrument]]="Option",表7[[#This Row],[delta]],表7[[#This Row],[qty]])</f>
        <v>-25</v>
      </c>
    </row>
    <row r="89" spans="1:34">
      <c r="A89" s="37" t="s">
        <v>0</v>
      </c>
      <c r="B89" s="38" t="s">
        <v>133</v>
      </c>
      <c r="C89" s="37">
        <v>43144</v>
      </c>
      <c r="D89" s="38" t="s">
        <v>99</v>
      </c>
      <c r="E89" s="38" t="s">
        <v>25</v>
      </c>
      <c r="F89" s="38" t="s">
        <v>20</v>
      </c>
      <c r="G89" s="38">
        <v>20</v>
      </c>
      <c r="H89" s="38">
        <v>6875.75</v>
      </c>
      <c r="I89" s="37">
        <v>43180</v>
      </c>
      <c r="J89" s="38" t="s">
        <v>18</v>
      </c>
      <c r="L89" s="38">
        <v>6801.75</v>
      </c>
      <c r="M89" s="38">
        <v>-537</v>
      </c>
      <c r="N89" s="38">
        <v>-37000</v>
      </c>
      <c r="O89" s="38" t="s">
        <v>1173</v>
      </c>
      <c r="P89" s="38" t="s">
        <v>1275</v>
      </c>
      <c r="Q89" s="38">
        <v>25</v>
      </c>
      <c r="R89" s="38">
        <v>500</v>
      </c>
      <c r="S89" s="38">
        <v>3437875</v>
      </c>
      <c r="T89" s="37">
        <v>43168</v>
      </c>
      <c r="U89" s="42">
        <v>3.287671232876712E-2</v>
      </c>
      <c r="V89" s="38">
        <v>0</v>
      </c>
      <c r="W89" s="38">
        <v>5</v>
      </c>
      <c r="X89" s="38">
        <v>0.1</v>
      </c>
      <c r="Y89" s="38">
        <v>343787.5</v>
      </c>
      <c r="Z89" s="38">
        <v>-37000</v>
      </c>
      <c r="AA89" s="38">
        <v>0</v>
      </c>
      <c r="AB89" s="38">
        <v>113026.02739726026</v>
      </c>
      <c r="AH89" s="38">
        <f>IF(表7[[#This Row],[Instrument]]="Option",表7[[#This Row],[delta]],表7[[#This Row],[qty]])</f>
        <v>500</v>
      </c>
    </row>
    <row r="90" spans="1:34">
      <c r="A90" s="37" t="s">
        <v>0</v>
      </c>
      <c r="B90" s="38" t="s">
        <v>134</v>
      </c>
      <c r="C90" s="37">
        <v>43158</v>
      </c>
      <c r="D90" s="38" t="s">
        <v>99</v>
      </c>
      <c r="E90" s="38" t="s">
        <v>25</v>
      </c>
      <c r="F90" s="38" t="s">
        <v>20</v>
      </c>
      <c r="G90" s="38">
        <v>36</v>
      </c>
      <c r="H90" s="38">
        <v>7096.24</v>
      </c>
      <c r="I90" s="37">
        <v>43180</v>
      </c>
      <c r="J90" s="38" t="s">
        <v>18</v>
      </c>
      <c r="L90" s="38">
        <v>6801.75</v>
      </c>
      <c r="M90" s="38">
        <v>-997.59</v>
      </c>
      <c r="N90" s="38">
        <v>-265040.99999999983</v>
      </c>
      <c r="O90" s="38" t="s">
        <v>1173</v>
      </c>
      <c r="P90" s="38" t="s">
        <v>1275</v>
      </c>
      <c r="Q90" s="38">
        <v>25</v>
      </c>
      <c r="R90" s="38">
        <v>900</v>
      </c>
      <c r="S90" s="38">
        <v>6386616</v>
      </c>
      <c r="T90" s="37">
        <v>43168</v>
      </c>
      <c r="U90" s="42">
        <v>3.287671232876712E-2</v>
      </c>
      <c r="V90" s="38">
        <v>0</v>
      </c>
      <c r="W90" s="38">
        <v>5</v>
      </c>
      <c r="X90" s="38">
        <v>0.1</v>
      </c>
      <c r="Y90" s="38">
        <v>638661.60000000009</v>
      </c>
      <c r="Z90" s="38">
        <v>-265040.99999999983</v>
      </c>
      <c r="AA90" s="38">
        <v>0</v>
      </c>
      <c r="AB90" s="38">
        <v>209970.93698630136</v>
      </c>
      <c r="AH90" s="38">
        <f>IF(表7[[#This Row],[Instrument]]="Option",表7[[#This Row],[delta]],表7[[#This Row],[qty]])</f>
        <v>900</v>
      </c>
    </row>
    <row r="91" spans="1:34">
      <c r="A91" s="37" t="s">
        <v>0</v>
      </c>
      <c r="B91" s="38" t="s">
        <v>135</v>
      </c>
      <c r="C91" s="37">
        <v>43164</v>
      </c>
      <c r="D91" s="38" t="s">
        <v>99</v>
      </c>
      <c r="E91" s="38" t="s">
        <v>25</v>
      </c>
      <c r="F91" s="38" t="s">
        <v>20</v>
      </c>
      <c r="G91" s="38">
        <v>69</v>
      </c>
      <c r="H91" s="38">
        <v>6897.09</v>
      </c>
      <c r="I91" s="37">
        <v>43180</v>
      </c>
      <c r="J91" s="38" t="s">
        <v>18</v>
      </c>
      <c r="L91" s="38">
        <v>6801.75</v>
      </c>
      <c r="M91" s="38">
        <v>0</v>
      </c>
      <c r="N91" s="38">
        <v>-164461.50000000026</v>
      </c>
      <c r="O91" s="38" t="s">
        <v>1173</v>
      </c>
      <c r="P91" s="38" t="s">
        <v>1275</v>
      </c>
      <c r="Q91" s="38">
        <v>25</v>
      </c>
      <c r="R91" s="38">
        <v>1725</v>
      </c>
      <c r="S91" s="38">
        <v>11897480.25</v>
      </c>
      <c r="T91" s="37">
        <v>43168</v>
      </c>
      <c r="U91" s="42">
        <v>3.287671232876712E-2</v>
      </c>
      <c r="V91" s="38">
        <v>0</v>
      </c>
      <c r="W91" s="38">
        <v>5</v>
      </c>
      <c r="X91" s="38">
        <v>0.1</v>
      </c>
      <c r="Y91" s="38">
        <v>1189748.0250000001</v>
      </c>
      <c r="Z91" s="38">
        <v>-164461.50000000026</v>
      </c>
      <c r="AA91" s="38">
        <v>0</v>
      </c>
      <c r="AB91" s="38">
        <v>391150.03561643831</v>
      </c>
      <c r="AH91" s="38">
        <f>IF(表7[[#This Row],[Instrument]]="Option",表7[[#This Row],[delta]],表7[[#This Row],[qty]])</f>
        <v>1725</v>
      </c>
    </row>
    <row r="92" spans="1:34">
      <c r="A92" s="37" t="s">
        <v>0</v>
      </c>
      <c r="B92" s="38" t="s">
        <v>136</v>
      </c>
      <c r="C92" s="37">
        <v>42951</v>
      </c>
      <c r="D92" s="38" t="s">
        <v>99</v>
      </c>
      <c r="E92" s="38" t="s">
        <v>25</v>
      </c>
      <c r="F92" s="38" t="s">
        <v>137</v>
      </c>
      <c r="G92" s="38">
        <v>42</v>
      </c>
      <c r="H92" s="38">
        <v>10425</v>
      </c>
      <c r="I92" s="37">
        <v>43180</v>
      </c>
      <c r="J92" s="38" t="s">
        <v>18</v>
      </c>
      <c r="L92" s="38">
        <v>13220</v>
      </c>
      <c r="M92" s="38">
        <v>-410.35</v>
      </c>
      <c r="N92" s="38">
        <v>704340</v>
      </c>
      <c r="O92" s="38" t="s">
        <v>1174</v>
      </c>
      <c r="P92" s="38" t="s">
        <v>1282</v>
      </c>
      <c r="Q92" s="38">
        <v>6</v>
      </c>
      <c r="R92" s="38">
        <v>252</v>
      </c>
      <c r="S92" s="38">
        <v>2627100</v>
      </c>
      <c r="T92" s="37">
        <v>43168</v>
      </c>
      <c r="U92" s="42">
        <v>3.287671232876712E-2</v>
      </c>
      <c r="V92" s="38">
        <v>0</v>
      </c>
      <c r="W92" s="38">
        <v>5</v>
      </c>
      <c r="X92" s="38">
        <v>0.1</v>
      </c>
      <c r="Y92" s="38">
        <v>262710</v>
      </c>
      <c r="Z92" s="38">
        <v>704340</v>
      </c>
      <c r="AA92" s="38">
        <v>704340</v>
      </c>
      <c r="AB92" s="38">
        <v>86370.410958904104</v>
      </c>
      <c r="AH92" s="38">
        <f>IF(表7[[#This Row],[Instrument]]="Option",表7[[#This Row],[delta]],表7[[#This Row],[qty]])</f>
        <v>252</v>
      </c>
    </row>
    <row r="93" spans="1:34">
      <c r="A93" s="37" t="s">
        <v>0</v>
      </c>
      <c r="B93" s="38" t="s">
        <v>138</v>
      </c>
      <c r="C93" s="37">
        <v>42964</v>
      </c>
      <c r="D93" s="38" t="s">
        <v>99</v>
      </c>
      <c r="E93" s="38" t="s">
        <v>16</v>
      </c>
      <c r="F93" s="38" t="s">
        <v>137</v>
      </c>
      <c r="G93" s="38">
        <v>27</v>
      </c>
      <c r="H93" s="38">
        <v>10835.5</v>
      </c>
      <c r="I93" s="37">
        <v>43180</v>
      </c>
      <c r="J93" s="38" t="s">
        <v>18</v>
      </c>
      <c r="L93" s="38">
        <v>13220</v>
      </c>
      <c r="M93" s="38">
        <v>-274.19</v>
      </c>
      <c r="N93" s="38">
        <v>-386289</v>
      </c>
      <c r="O93" s="38" t="s">
        <v>1174</v>
      </c>
      <c r="P93" s="38" t="s">
        <v>1282</v>
      </c>
      <c r="Q93" s="38">
        <v>6</v>
      </c>
      <c r="R93" s="38">
        <v>-162</v>
      </c>
      <c r="S93" s="38">
        <v>1755351</v>
      </c>
      <c r="T93" s="37">
        <v>43168</v>
      </c>
      <c r="U93" s="42">
        <v>3.287671232876712E-2</v>
      </c>
      <c r="V93" s="38">
        <v>0</v>
      </c>
      <c r="W93" s="38">
        <v>5</v>
      </c>
      <c r="X93" s="38">
        <v>0.1</v>
      </c>
      <c r="Y93" s="38">
        <v>175535.1</v>
      </c>
      <c r="Z93" s="38">
        <v>-386289</v>
      </c>
      <c r="AA93" s="38">
        <v>0</v>
      </c>
      <c r="AB93" s="38">
        <v>57710.169863013696</v>
      </c>
      <c r="AH93" s="38">
        <f>IF(表7[[#This Row],[Instrument]]="Option",表7[[#This Row],[delta]],表7[[#This Row],[qty]])</f>
        <v>-162</v>
      </c>
    </row>
    <row r="94" spans="1:34">
      <c r="A94" s="37" t="s">
        <v>0</v>
      </c>
      <c r="B94" s="38" t="s">
        <v>139</v>
      </c>
      <c r="C94" s="37">
        <v>43109</v>
      </c>
      <c r="D94" s="38" t="s">
        <v>99</v>
      </c>
      <c r="E94" s="38" t="s">
        <v>25</v>
      </c>
      <c r="F94" s="38" t="s">
        <v>28</v>
      </c>
      <c r="G94" s="38">
        <v>30</v>
      </c>
      <c r="H94" s="38">
        <v>3370</v>
      </c>
      <c r="I94" s="37">
        <v>43180</v>
      </c>
      <c r="J94" s="38" t="s">
        <v>18</v>
      </c>
      <c r="L94" s="38">
        <v>3228</v>
      </c>
      <c r="M94" s="38">
        <v>-394.8</v>
      </c>
      <c r="N94" s="38">
        <v>-106500</v>
      </c>
      <c r="O94" s="38" t="s">
        <v>1177</v>
      </c>
      <c r="P94" s="38" t="s">
        <v>1290</v>
      </c>
      <c r="Q94" s="38">
        <v>25</v>
      </c>
      <c r="R94" s="38">
        <v>750</v>
      </c>
      <c r="S94" s="38">
        <v>2527500</v>
      </c>
      <c r="T94" s="37">
        <v>43168</v>
      </c>
      <c r="U94" s="42">
        <v>3.287671232876712E-2</v>
      </c>
      <c r="V94" s="38">
        <v>0</v>
      </c>
      <c r="W94" s="38">
        <v>5</v>
      </c>
      <c r="X94" s="38">
        <v>0.1</v>
      </c>
      <c r="Y94" s="38">
        <v>252750</v>
      </c>
      <c r="Z94" s="38">
        <v>-106500</v>
      </c>
      <c r="AA94" s="38">
        <v>0</v>
      </c>
      <c r="AB94" s="38">
        <v>83095.890410958891</v>
      </c>
      <c r="AH94" s="38">
        <f>IF(表7[[#This Row],[Instrument]]="Option",表7[[#This Row],[delta]],表7[[#This Row],[qty]])</f>
        <v>750</v>
      </c>
    </row>
    <row r="95" spans="1:34">
      <c r="A95" s="37" t="s">
        <v>0</v>
      </c>
      <c r="B95" s="38" t="s">
        <v>140</v>
      </c>
      <c r="C95" s="37">
        <v>43167</v>
      </c>
      <c r="D95" s="38" t="s">
        <v>99</v>
      </c>
      <c r="E95" s="38" t="s">
        <v>16</v>
      </c>
      <c r="F95" s="38" t="s">
        <v>28</v>
      </c>
      <c r="G95" s="38">
        <v>40</v>
      </c>
      <c r="H95" s="38">
        <v>3242.75</v>
      </c>
      <c r="I95" s="37">
        <v>43180</v>
      </c>
      <c r="J95" s="38" t="s">
        <v>18</v>
      </c>
      <c r="L95" s="38">
        <v>3228</v>
      </c>
      <c r="M95" s="38">
        <v>-506.52</v>
      </c>
      <c r="N95" s="38">
        <v>14750</v>
      </c>
      <c r="O95" s="38" t="s">
        <v>1177</v>
      </c>
      <c r="P95" s="38" t="s">
        <v>1290</v>
      </c>
      <c r="Q95" s="38">
        <v>25</v>
      </c>
      <c r="R95" s="38">
        <v>-1000</v>
      </c>
      <c r="S95" s="38">
        <v>3242750</v>
      </c>
      <c r="T95" s="37">
        <v>43168</v>
      </c>
      <c r="U95" s="42">
        <v>3.287671232876712E-2</v>
      </c>
      <c r="V95" s="38">
        <v>0</v>
      </c>
      <c r="W95" s="38">
        <v>5</v>
      </c>
      <c r="X95" s="38">
        <v>0.1</v>
      </c>
      <c r="Y95" s="38">
        <v>324275</v>
      </c>
      <c r="Z95" s="38">
        <v>14750</v>
      </c>
      <c r="AA95" s="38">
        <v>14750</v>
      </c>
      <c r="AB95" s="38">
        <v>106610.95890410958</v>
      </c>
      <c r="AH95" s="38">
        <f>IF(表7[[#This Row],[Instrument]]="Option",表7[[#This Row],[delta]],表7[[#This Row],[qty]])</f>
        <v>-1000</v>
      </c>
    </row>
    <row r="96" spans="1:34">
      <c r="A96" s="37" t="s">
        <v>0</v>
      </c>
      <c r="B96" s="38" t="s">
        <v>141</v>
      </c>
      <c r="C96" s="37">
        <v>43091</v>
      </c>
      <c r="D96" s="38" t="s">
        <v>99</v>
      </c>
      <c r="E96" s="38" t="s">
        <v>16</v>
      </c>
      <c r="F96" s="38" t="s">
        <v>142</v>
      </c>
      <c r="G96" s="38">
        <v>29</v>
      </c>
      <c r="H96" s="38">
        <v>7093.69</v>
      </c>
      <c r="I96" s="37">
        <v>43181</v>
      </c>
      <c r="J96" s="38" t="s">
        <v>18</v>
      </c>
      <c r="L96" s="38">
        <v>6798.75</v>
      </c>
      <c r="M96" s="38">
        <v>0</v>
      </c>
      <c r="N96" s="38">
        <v>213831.49999999968</v>
      </c>
      <c r="O96" s="38" t="s">
        <v>1173</v>
      </c>
      <c r="P96" s="38" t="s">
        <v>1275</v>
      </c>
      <c r="Q96" s="38">
        <v>25</v>
      </c>
      <c r="R96" s="38">
        <v>-725</v>
      </c>
      <c r="S96" s="38">
        <v>5142925.25</v>
      </c>
      <c r="T96" s="37">
        <v>43168</v>
      </c>
      <c r="U96" s="42">
        <v>3.5616438356164383E-2</v>
      </c>
      <c r="V96" s="38">
        <v>0</v>
      </c>
      <c r="W96" s="38">
        <v>5</v>
      </c>
      <c r="X96" s="38">
        <v>0.1</v>
      </c>
      <c r="Y96" s="38">
        <v>514292.52500000002</v>
      </c>
      <c r="Z96" s="38">
        <v>213831.49999999968</v>
      </c>
      <c r="AA96" s="38">
        <v>213831.49999999968</v>
      </c>
      <c r="AB96" s="38">
        <v>183172.68013698631</v>
      </c>
      <c r="AH96" s="38">
        <f>IF(表7[[#This Row],[Instrument]]="Option",表7[[#This Row],[delta]],表7[[#This Row],[qty]])</f>
        <v>-725</v>
      </c>
    </row>
    <row r="97" spans="1:34">
      <c r="A97" s="37" t="s">
        <v>0</v>
      </c>
      <c r="B97" s="38" t="s">
        <v>143</v>
      </c>
      <c r="C97" s="37">
        <v>43091</v>
      </c>
      <c r="D97" s="38" t="s">
        <v>99</v>
      </c>
      <c r="E97" s="38" t="s">
        <v>25</v>
      </c>
      <c r="F97" s="38" t="s">
        <v>142</v>
      </c>
      <c r="G97" s="38">
        <v>29</v>
      </c>
      <c r="H97" s="38">
        <v>7093.69</v>
      </c>
      <c r="I97" s="37">
        <v>43181</v>
      </c>
      <c r="J97" s="38" t="s">
        <v>18</v>
      </c>
      <c r="L97" s="38">
        <v>6798.75</v>
      </c>
      <c r="M97" s="38">
        <v>0</v>
      </c>
      <c r="N97" s="38">
        <v>-213831.49999999968</v>
      </c>
      <c r="O97" s="38" t="s">
        <v>1173</v>
      </c>
      <c r="P97" s="38" t="s">
        <v>1275</v>
      </c>
      <c r="Q97" s="38">
        <v>25</v>
      </c>
      <c r="R97" s="38">
        <v>725</v>
      </c>
      <c r="S97" s="38">
        <v>5142925.25</v>
      </c>
      <c r="T97" s="37">
        <v>43168</v>
      </c>
      <c r="U97" s="42">
        <v>3.5616438356164383E-2</v>
      </c>
      <c r="V97" s="38">
        <v>0</v>
      </c>
      <c r="W97" s="38">
        <v>5</v>
      </c>
      <c r="X97" s="38">
        <v>0.1</v>
      </c>
      <c r="Y97" s="38">
        <v>514292.52500000002</v>
      </c>
      <c r="Z97" s="38">
        <v>-213831.49999999968</v>
      </c>
      <c r="AA97" s="38">
        <v>0</v>
      </c>
      <c r="AB97" s="38">
        <v>183172.68013698631</v>
      </c>
      <c r="AH97" s="38">
        <f>IF(表7[[#This Row],[Instrument]]="Option",表7[[#This Row],[delta]],表7[[#This Row],[qty]])</f>
        <v>725</v>
      </c>
    </row>
    <row r="98" spans="1:34">
      <c r="A98" s="37" t="s">
        <v>0</v>
      </c>
      <c r="B98" s="38" t="s">
        <v>144</v>
      </c>
      <c r="C98" s="37">
        <v>43091</v>
      </c>
      <c r="D98" s="38" t="s">
        <v>99</v>
      </c>
      <c r="E98" s="38" t="s">
        <v>25</v>
      </c>
      <c r="F98" s="38" t="s">
        <v>142</v>
      </c>
      <c r="G98" s="38">
        <v>40</v>
      </c>
      <c r="H98" s="38">
        <v>7115</v>
      </c>
      <c r="I98" s="37">
        <v>43181</v>
      </c>
      <c r="J98" s="38" t="s">
        <v>18</v>
      </c>
      <c r="L98" s="38">
        <v>6798.75</v>
      </c>
      <c r="M98" s="38">
        <v>-1111.3599999999999</v>
      </c>
      <c r="N98" s="38">
        <v>-316250</v>
      </c>
      <c r="O98" s="38" t="s">
        <v>1173</v>
      </c>
      <c r="P98" s="38" t="s">
        <v>1275</v>
      </c>
      <c r="Q98" s="38">
        <v>25</v>
      </c>
      <c r="R98" s="38">
        <v>1000</v>
      </c>
      <c r="S98" s="38">
        <v>7115000</v>
      </c>
      <c r="T98" s="37">
        <v>43168</v>
      </c>
      <c r="U98" s="42">
        <v>3.5616438356164383E-2</v>
      </c>
      <c r="V98" s="38">
        <v>0</v>
      </c>
      <c r="W98" s="38">
        <v>5</v>
      </c>
      <c r="X98" s="38">
        <v>0.1</v>
      </c>
      <c r="Y98" s="38">
        <v>711500</v>
      </c>
      <c r="Z98" s="38">
        <v>-316250</v>
      </c>
      <c r="AA98" s="38">
        <v>0</v>
      </c>
      <c r="AB98" s="38">
        <v>253410.95890410958</v>
      </c>
      <c r="AH98" s="38">
        <f>IF(表7[[#This Row],[Instrument]]="Option",表7[[#This Row],[delta]],表7[[#This Row],[qty]])</f>
        <v>1000</v>
      </c>
    </row>
    <row r="99" spans="1:34">
      <c r="A99" s="37" t="s">
        <v>0</v>
      </c>
      <c r="B99" s="38" t="s">
        <v>145</v>
      </c>
      <c r="C99" s="37">
        <v>43097</v>
      </c>
      <c r="D99" s="38" t="s">
        <v>99</v>
      </c>
      <c r="E99" s="38" t="s">
        <v>16</v>
      </c>
      <c r="F99" s="38" t="s">
        <v>33</v>
      </c>
      <c r="G99" s="38">
        <v>1</v>
      </c>
      <c r="H99" s="38">
        <v>2231.5</v>
      </c>
      <c r="I99" s="37">
        <v>43187</v>
      </c>
      <c r="J99" s="38" t="s">
        <v>18</v>
      </c>
      <c r="L99" s="38">
        <v>2092.13</v>
      </c>
      <c r="M99" s="38">
        <v>0</v>
      </c>
      <c r="N99" s="38">
        <v>3484.2499999999973</v>
      </c>
      <c r="O99" s="38" t="s">
        <v>1172</v>
      </c>
      <c r="P99" s="38" t="s">
        <v>1273</v>
      </c>
      <c r="Q99" s="38">
        <v>25</v>
      </c>
      <c r="R99" s="38">
        <v>-25</v>
      </c>
      <c r="S99" s="38">
        <v>55787.5</v>
      </c>
      <c r="T99" s="37">
        <v>43168</v>
      </c>
      <c r="U99" s="42">
        <v>5.2054794520547946E-2</v>
      </c>
      <c r="V99" s="38">
        <v>0</v>
      </c>
      <c r="W99" s="38">
        <v>5</v>
      </c>
      <c r="X99" s="38">
        <v>0.1</v>
      </c>
      <c r="Y99" s="38">
        <v>5578.75</v>
      </c>
      <c r="Z99" s="38">
        <v>3484.2499999999973</v>
      </c>
      <c r="AA99" s="38">
        <v>3484.2499999999973</v>
      </c>
      <c r="AB99" s="38">
        <v>2904.0068493150684</v>
      </c>
      <c r="AH99" s="38">
        <f>IF(表7[[#This Row],[Instrument]]="Option",表7[[#This Row],[delta]],表7[[#This Row],[qty]])</f>
        <v>-25</v>
      </c>
    </row>
    <row r="100" spans="1:34">
      <c r="A100" s="37" t="s">
        <v>0</v>
      </c>
      <c r="B100" s="38" t="s">
        <v>145</v>
      </c>
      <c r="C100" s="37">
        <v>43097</v>
      </c>
      <c r="D100" s="38" t="s">
        <v>99</v>
      </c>
      <c r="E100" s="38" t="s">
        <v>16</v>
      </c>
      <c r="F100" s="38" t="s">
        <v>33</v>
      </c>
      <c r="G100" s="38">
        <v>8</v>
      </c>
      <c r="H100" s="38">
        <v>2232</v>
      </c>
      <c r="I100" s="37">
        <v>43187</v>
      </c>
      <c r="J100" s="38" t="s">
        <v>18</v>
      </c>
      <c r="L100" s="38">
        <v>2092.13</v>
      </c>
      <c r="M100" s="38">
        <v>-174.47</v>
      </c>
      <c r="N100" s="38">
        <v>27973.999999999978</v>
      </c>
      <c r="O100" s="38" t="s">
        <v>1172</v>
      </c>
      <c r="P100" s="38" t="s">
        <v>1273</v>
      </c>
      <c r="Q100" s="38">
        <v>25</v>
      </c>
      <c r="R100" s="38">
        <v>-200</v>
      </c>
      <c r="S100" s="38">
        <v>446400</v>
      </c>
      <c r="T100" s="37">
        <v>43168</v>
      </c>
      <c r="U100" s="42">
        <v>5.2054794520547946E-2</v>
      </c>
      <c r="V100" s="38">
        <v>0</v>
      </c>
      <c r="W100" s="38">
        <v>5</v>
      </c>
      <c r="X100" s="38">
        <v>0.1</v>
      </c>
      <c r="Y100" s="38">
        <v>44640</v>
      </c>
      <c r="Z100" s="38">
        <v>27973.999999999978</v>
      </c>
      <c r="AA100" s="38">
        <v>27973.999999999978</v>
      </c>
      <c r="AB100" s="38">
        <v>23237.260273972603</v>
      </c>
      <c r="AH100" s="38">
        <f>IF(表7[[#This Row],[Instrument]]="Option",表7[[#This Row],[delta]],表7[[#This Row],[qty]])</f>
        <v>-200</v>
      </c>
    </row>
    <row r="101" spans="1:34">
      <c r="A101" s="37" t="s">
        <v>0</v>
      </c>
      <c r="B101" s="38" t="s">
        <v>145</v>
      </c>
      <c r="C101" s="37">
        <v>43097</v>
      </c>
      <c r="D101" s="38" t="s">
        <v>99</v>
      </c>
      <c r="E101" s="38" t="s">
        <v>16</v>
      </c>
      <c r="F101" s="38" t="s">
        <v>33</v>
      </c>
      <c r="G101" s="38">
        <v>4</v>
      </c>
      <c r="H101" s="38">
        <v>2232.5</v>
      </c>
      <c r="I101" s="37">
        <v>43187</v>
      </c>
      <c r="J101" s="38" t="s">
        <v>18</v>
      </c>
      <c r="L101" s="38">
        <v>2092.13</v>
      </c>
      <c r="M101" s="38">
        <v>0</v>
      </c>
      <c r="N101" s="38">
        <v>14036.999999999989</v>
      </c>
      <c r="O101" s="38" t="s">
        <v>1172</v>
      </c>
      <c r="P101" s="38" t="s">
        <v>1273</v>
      </c>
      <c r="Q101" s="38">
        <v>25</v>
      </c>
      <c r="R101" s="38">
        <v>-100</v>
      </c>
      <c r="S101" s="38">
        <v>223250</v>
      </c>
      <c r="T101" s="37">
        <v>43168</v>
      </c>
      <c r="U101" s="42">
        <v>5.2054794520547946E-2</v>
      </c>
      <c r="V101" s="38">
        <v>0</v>
      </c>
      <c r="W101" s="38">
        <v>5</v>
      </c>
      <c r="X101" s="38">
        <v>0.1</v>
      </c>
      <c r="Y101" s="38">
        <v>22325</v>
      </c>
      <c r="Z101" s="38">
        <v>14036.999999999989</v>
      </c>
      <c r="AA101" s="38">
        <v>14036.999999999989</v>
      </c>
      <c r="AB101" s="38">
        <v>11621.232876712329</v>
      </c>
      <c r="AH101" s="38">
        <f>IF(表7[[#This Row],[Instrument]]="Option",表7[[#This Row],[delta]],表7[[#This Row],[qty]])</f>
        <v>-100</v>
      </c>
    </row>
    <row r="102" spans="1:34">
      <c r="A102" s="37" t="s">
        <v>0</v>
      </c>
      <c r="B102" s="38" t="s">
        <v>145</v>
      </c>
      <c r="C102" s="37">
        <v>43097</v>
      </c>
      <c r="D102" s="38" t="s">
        <v>99</v>
      </c>
      <c r="E102" s="38" t="s">
        <v>16</v>
      </c>
      <c r="F102" s="38" t="s">
        <v>33</v>
      </c>
      <c r="G102" s="38">
        <v>3</v>
      </c>
      <c r="H102" s="38">
        <v>2233</v>
      </c>
      <c r="I102" s="37">
        <v>43187</v>
      </c>
      <c r="J102" s="38" t="s">
        <v>18</v>
      </c>
      <c r="L102" s="38">
        <v>2092.13</v>
      </c>
      <c r="M102" s="38">
        <v>0</v>
      </c>
      <c r="N102" s="38">
        <v>10565.249999999993</v>
      </c>
      <c r="O102" s="38" t="s">
        <v>1172</v>
      </c>
      <c r="P102" s="38" t="s">
        <v>1273</v>
      </c>
      <c r="Q102" s="38">
        <v>25</v>
      </c>
      <c r="R102" s="38">
        <v>-75</v>
      </c>
      <c r="S102" s="38">
        <v>167475</v>
      </c>
      <c r="T102" s="37">
        <v>43168</v>
      </c>
      <c r="U102" s="42">
        <v>5.2054794520547946E-2</v>
      </c>
      <c r="V102" s="38">
        <v>0</v>
      </c>
      <c r="W102" s="38">
        <v>5</v>
      </c>
      <c r="X102" s="38">
        <v>0.1</v>
      </c>
      <c r="Y102" s="38">
        <v>16747.5</v>
      </c>
      <c r="Z102" s="38">
        <v>10565.249999999993</v>
      </c>
      <c r="AA102" s="38">
        <v>10565.249999999993</v>
      </c>
      <c r="AB102" s="38">
        <v>8717.8767123287671</v>
      </c>
      <c r="AH102" s="38">
        <f>IF(表7[[#This Row],[Instrument]]="Option",表7[[#This Row],[delta]],表7[[#This Row],[qty]])</f>
        <v>-75</v>
      </c>
    </row>
    <row r="103" spans="1:34">
      <c r="A103" s="37" t="s">
        <v>0</v>
      </c>
      <c r="B103" s="38" t="s">
        <v>145</v>
      </c>
      <c r="C103" s="37">
        <v>43097</v>
      </c>
      <c r="D103" s="38" t="s">
        <v>99</v>
      </c>
      <c r="E103" s="38" t="s">
        <v>16</v>
      </c>
      <c r="F103" s="38" t="s">
        <v>33</v>
      </c>
      <c r="G103" s="38">
        <v>4</v>
      </c>
      <c r="H103" s="38">
        <v>2237</v>
      </c>
      <c r="I103" s="37">
        <v>43187</v>
      </c>
      <c r="J103" s="38" t="s">
        <v>18</v>
      </c>
      <c r="L103" s="38">
        <v>2092.13</v>
      </c>
      <c r="M103" s="38">
        <v>0</v>
      </c>
      <c r="N103" s="38">
        <v>14486.999999999989</v>
      </c>
      <c r="O103" s="38" t="s">
        <v>1172</v>
      </c>
      <c r="P103" s="38" t="s">
        <v>1273</v>
      </c>
      <c r="Q103" s="38">
        <v>25</v>
      </c>
      <c r="R103" s="38">
        <v>-100</v>
      </c>
      <c r="S103" s="38">
        <v>223700</v>
      </c>
      <c r="T103" s="37">
        <v>43168</v>
      </c>
      <c r="U103" s="42">
        <v>5.2054794520547946E-2</v>
      </c>
      <c r="V103" s="38">
        <v>0</v>
      </c>
      <c r="W103" s="38">
        <v>5</v>
      </c>
      <c r="X103" s="38">
        <v>0.1</v>
      </c>
      <c r="Y103" s="38">
        <v>22370</v>
      </c>
      <c r="Z103" s="38">
        <v>14486.999999999989</v>
      </c>
      <c r="AA103" s="38">
        <v>14486.999999999989</v>
      </c>
      <c r="AB103" s="38">
        <v>11644.657534246575</v>
      </c>
      <c r="AH103" s="38">
        <f>IF(表7[[#This Row],[Instrument]]="Option",表7[[#This Row],[delta]],表7[[#This Row],[qty]])</f>
        <v>-100</v>
      </c>
    </row>
    <row r="104" spans="1:34">
      <c r="A104" s="37" t="s">
        <v>0</v>
      </c>
      <c r="B104" s="38" t="s">
        <v>146</v>
      </c>
      <c r="C104" s="37">
        <v>43097</v>
      </c>
      <c r="D104" s="38" t="s">
        <v>99</v>
      </c>
      <c r="E104" s="38" t="s">
        <v>16</v>
      </c>
      <c r="F104" s="38" t="s">
        <v>147</v>
      </c>
      <c r="G104" s="38">
        <v>10</v>
      </c>
      <c r="H104" s="38">
        <v>3295</v>
      </c>
      <c r="I104" s="37">
        <v>43187</v>
      </c>
      <c r="J104" s="38" t="s">
        <v>18</v>
      </c>
      <c r="L104" s="38">
        <v>3228</v>
      </c>
      <c r="M104" s="38">
        <v>0</v>
      </c>
      <c r="N104" s="38">
        <v>16750</v>
      </c>
      <c r="O104" s="38" t="s">
        <v>1177</v>
      </c>
      <c r="P104" s="38" t="s">
        <v>1290</v>
      </c>
      <c r="Q104" s="38">
        <v>25</v>
      </c>
      <c r="R104" s="38">
        <v>-250</v>
      </c>
      <c r="S104" s="38">
        <v>823750</v>
      </c>
      <c r="T104" s="37">
        <v>43168</v>
      </c>
      <c r="U104" s="42">
        <v>5.2054794520547946E-2</v>
      </c>
      <c r="V104" s="38">
        <v>0</v>
      </c>
      <c r="W104" s="38">
        <v>5</v>
      </c>
      <c r="X104" s="38">
        <v>0.1</v>
      </c>
      <c r="Y104" s="38">
        <v>82375</v>
      </c>
      <c r="Z104" s="38">
        <v>16750</v>
      </c>
      <c r="AA104" s="38">
        <v>16750</v>
      </c>
      <c r="AB104" s="38">
        <v>42880.136986301368</v>
      </c>
      <c r="AH104" s="38">
        <f>IF(表7[[#This Row],[Instrument]]="Option",表7[[#This Row],[delta]],表7[[#This Row],[qty]])</f>
        <v>-250</v>
      </c>
    </row>
    <row r="105" spans="1:34">
      <c r="A105" s="37" t="s">
        <v>0</v>
      </c>
      <c r="B105" s="38" t="s">
        <v>148</v>
      </c>
      <c r="C105" s="37">
        <v>43097</v>
      </c>
      <c r="D105" s="38" t="s">
        <v>99</v>
      </c>
      <c r="E105" s="38" t="s">
        <v>25</v>
      </c>
      <c r="F105" s="38" t="s">
        <v>147</v>
      </c>
      <c r="G105" s="38">
        <v>6</v>
      </c>
      <c r="H105" s="38">
        <v>3268</v>
      </c>
      <c r="I105" s="37">
        <v>43187</v>
      </c>
      <c r="J105" s="38" t="s">
        <v>18</v>
      </c>
      <c r="L105" s="38">
        <v>3228</v>
      </c>
      <c r="M105" s="38">
        <v>0</v>
      </c>
      <c r="N105" s="38">
        <v>-6000</v>
      </c>
      <c r="O105" s="38" t="s">
        <v>1177</v>
      </c>
      <c r="P105" s="38" t="s">
        <v>1290</v>
      </c>
      <c r="Q105" s="38">
        <v>25</v>
      </c>
      <c r="R105" s="38">
        <v>150</v>
      </c>
      <c r="S105" s="38">
        <v>490200</v>
      </c>
      <c r="T105" s="37">
        <v>43168</v>
      </c>
      <c r="U105" s="42">
        <v>5.2054794520547946E-2</v>
      </c>
      <c r="V105" s="38">
        <v>0</v>
      </c>
      <c r="W105" s="38">
        <v>5</v>
      </c>
      <c r="X105" s="38">
        <v>0.1</v>
      </c>
      <c r="Y105" s="38">
        <v>49020</v>
      </c>
      <c r="Z105" s="38">
        <v>-6000</v>
      </c>
      <c r="AA105" s="38">
        <v>0</v>
      </c>
      <c r="AB105" s="38">
        <v>25517.260273972603</v>
      </c>
      <c r="AH105" s="38">
        <f>IF(表7[[#This Row],[Instrument]]="Option",表7[[#This Row],[delta]],表7[[#This Row],[qty]])</f>
        <v>150</v>
      </c>
    </row>
    <row r="106" spans="1:34">
      <c r="A106" s="37" t="s">
        <v>0</v>
      </c>
      <c r="B106" s="38" t="s">
        <v>148</v>
      </c>
      <c r="C106" s="37">
        <v>43097</v>
      </c>
      <c r="D106" s="38" t="s">
        <v>99</v>
      </c>
      <c r="E106" s="38" t="s">
        <v>25</v>
      </c>
      <c r="F106" s="38" t="s">
        <v>147</v>
      </c>
      <c r="G106" s="38">
        <v>1</v>
      </c>
      <c r="H106" s="38">
        <v>3268.5</v>
      </c>
      <c r="I106" s="37">
        <v>43187</v>
      </c>
      <c r="J106" s="38" t="s">
        <v>18</v>
      </c>
      <c r="L106" s="38">
        <v>3228</v>
      </c>
      <c r="M106" s="38">
        <v>0</v>
      </c>
      <c r="N106" s="38">
        <v>-1012.5</v>
      </c>
      <c r="O106" s="38" t="s">
        <v>1177</v>
      </c>
      <c r="P106" s="38" t="s">
        <v>1290</v>
      </c>
      <c r="Q106" s="38">
        <v>25</v>
      </c>
      <c r="R106" s="38">
        <v>25</v>
      </c>
      <c r="S106" s="38">
        <v>81712.5</v>
      </c>
      <c r="T106" s="37">
        <v>43168</v>
      </c>
      <c r="U106" s="42">
        <v>5.2054794520547946E-2</v>
      </c>
      <c r="V106" s="38">
        <v>0</v>
      </c>
      <c r="W106" s="38">
        <v>5</v>
      </c>
      <c r="X106" s="38">
        <v>0.1</v>
      </c>
      <c r="Y106" s="38">
        <v>8171.25</v>
      </c>
      <c r="Z106" s="38">
        <v>-1012.5</v>
      </c>
      <c r="AA106" s="38">
        <v>0</v>
      </c>
      <c r="AB106" s="38">
        <v>4253.5273972602745</v>
      </c>
      <c r="AH106" s="38">
        <f>IF(表7[[#This Row],[Instrument]]="Option",表7[[#This Row],[delta]],表7[[#This Row],[qty]])</f>
        <v>25</v>
      </c>
    </row>
    <row r="107" spans="1:34">
      <c r="A107" s="37" t="s">
        <v>0</v>
      </c>
      <c r="B107" s="38" t="s">
        <v>148</v>
      </c>
      <c r="C107" s="37">
        <v>43097</v>
      </c>
      <c r="D107" s="38" t="s">
        <v>99</v>
      </c>
      <c r="E107" s="38" t="s">
        <v>25</v>
      </c>
      <c r="F107" s="38" t="s">
        <v>147</v>
      </c>
      <c r="G107" s="38">
        <v>1</v>
      </c>
      <c r="H107" s="38">
        <v>3269</v>
      </c>
      <c r="I107" s="37">
        <v>43187</v>
      </c>
      <c r="J107" s="38" t="s">
        <v>18</v>
      </c>
      <c r="L107" s="38">
        <v>3228</v>
      </c>
      <c r="M107" s="38">
        <v>0</v>
      </c>
      <c r="N107" s="38">
        <v>-1025</v>
      </c>
      <c r="O107" s="38" t="s">
        <v>1177</v>
      </c>
      <c r="P107" s="38" t="s">
        <v>1290</v>
      </c>
      <c r="Q107" s="38">
        <v>25</v>
      </c>
      <c r="R107" s="38">
        <v>25</v>
      </c>
      <c r="S107" s="38">
        <v>81725</v>
      </c>
      <c r="T107" s="37">
        <v>43168</v>
      </c>
      <c r="U107" s="42">
        <v>5.2054794520547946E-2</v>
      </c>
      <c r="V107" s="38">
        <v>0</v>
      </c>
      <c r="W107" s="38">
        <v>5</v>
      </c>
      <c r="X107" s="38">
        <v>0.1</v>
      </c>
      <c r="Y107" s="38">
        <v>8172.5</v>
      </c>
      <c r="Z107" s="38">
        <v>-1025</v>
      </c>
      <c r="AA107" s="38">
        <v>0</v>
      </c>
      <c r="AB107" s="38">
        <v>4254.178082191781</v>
      </c>
      <c r="AH107" s="38">
        <f>IF(表7[[#This Row],[Instrument]]="Option",表7[[#This Row],[delta]],表7[[#This Row],[qty]])</f>
        <v>25</v>
      </c>
    </row>
    <row r="108" spans="1:34">
      <c r="A108" s="37" t="s">
        <v>0</v>
      </c>
      <c r="B108" s="38" t="s">
        <v>148</v>
      </c>
      <c r="C108" s="37">
        <v>43097</v>
      </c>
      <c r="D108" s="38" t="s">
        <v>99</v>
      </c>
      <c r="E108" s="38" t="s">
        <v>25</v>
      </c>
      <c r="F108" s="38" t="s">
        <v>147</v>
      </c>
      <c r="G108" s="38">
        <v>3</v>
      </c>
      <c r="H108" s="38">
        <v>3270</v>
      </c>
      <c r="I108" s="37">
        <v>43187</v>
      </c>
      <c r="J108" s="38" t="s">
        <v>18</v>
      </c>
      <c r="L108" s="38">
        <v>3228</v>
      </c>
      <c r="M108" s="38">
        <v>-384.1</v>
      </c>
      <c r="N108" s="38">
        <v>-3150</v>
      </c>
      <c r="O108" s="38" t="s">
        <v>1177</v>
      </c>
      <c r="P108" s="38" t="s">
        <v>1290</v>
      </c>
      <c r="Q108" s="38">
        <v>25</v>
      </c>
      <c r="R108" s="38">
        <v>75</v>
      </c>
      <c r="S108" s="38">
        <v>245250</v>
      </c>
      <c r="T108" s="37">
        <v>43168</v>
      </c>
      <c r="U108" s="42">
        <v>5.2054794520547946E-2</v>
      </c>
      <c r="V108" s="38">
        <v>0</v>
      </c>
      <c r="W108" s="38">
        <v>5</v>
      </c>
      <c r="X108" s="38">
        <v>0.1</v>
      </c>
      <c r="Y108" s="38">
        <v>24525</v>
      </c>
      <c r="Z108" s="38">
        <v>-3150</v>
      </c>
      <c r="AA108" s="38">
        <v>0</v>
      </c>
      <c r="AB108" s="38">
        <v>12766.438356164384</v>
      </c>
      <c r="AH108" s="38">
        <f>IF(表7[[#This Row],[Instrument]]="Option",表7[[#This Row],[delta]],表7[[#This Row],[qty]])</f>
        <v>75</v>
      </c>
    </row>
    <row r="109" spans="1:34">
      <c r="A109" s="37" t="s">
        <v>0</v>
      </c>
      <c r="B109" s="38" t="s">
        <v>148</v>
      </c>
      <c r="C109" s="37">
        <v>43097</v>
      </c>
      <c r="D109" s="38" t="s">
        <v>99</v>
      </c>
      <c r="E109" s="38" t="s">
        <v>25</v>
      </c>
      <c r="F109" s="38" t="s">
        <v>147</v>
      </c>
      <c r="G109" s="38">
        <v>3</v>
      </c>
      <c r="H109" s="38">
        <v>3270.5</v>
      </c>
      <c r="I109" s="37">
        <v>43187</v>
      </c>
      <c r="J109" s="38" t="s">
        <v>18</v>
      </c>
      <c r="L109" s="38">
        <v>3228</v>
      </c>
      <c r="M109" s="38">
        <v>0</v>
      </c>
      <c r="N109" s="38">
        <v>-3187.5</v>
      </c>
      <c r="O109" s="38" t="s">
        <v>1177</v>
      </c>
      <c r="P109" s="38" t="s">
        <v>1290</v>
      </c>
      <c r="Q109" s="38">
        <v>25</v>
      </c>
      <c r="R109" s="38">
        <v>75</v>
      </c>
      <c r="S109" s="38">
        <v>245287.5</v>
      </c>
      <c r="T109" s="37">
        <v>43168</v>
      </c>
      <c r="U109" s="42">
        <v>5.2054794520547946E-2</v>
      </c>
      <c r="V109" s="38">
        <v>0</v>
      </c>
      <c r="W109" s="38">
        <v>5</v>
      </c>
      <c r="X109" s="38">
        <v>0.1</v>
      </c>
      <c r="Y109" s="38">
        <v>24528.75</v>
      </c>
      <c r="Z109" s="38">
        <v>-3187.5</v>
      </c>
      <c r="AA109" s="38">
        <v>0</v>
      </c>
      <c r="AB109" s="38">
        <v>12768.390410958904</v>
      </c>
      <c r="AH109" s="38">
        <f>IF(表7[[#This Row],[Instrument]]="Option",表7[[#This Row],[delta]],表7[[#This Row],[qty]])</f>
        <v>75</v>
      </c>
    </row>
    <row r="110" spans="1:34">
      <c r="A110" s="37" t="s">
        <v>0</v>
      </c>
      <c r="B110" s="38" t="s">
        <v>148</v>
      </c>
      <c r="C110" s="37">
        <v>43097</v>
      </c>
      <c r="D110" s="38" t="s">
        <v>99</v>
      </c>
      <c r="E110" s="38" t="s">
        <v>25</v>
      </c>
      <c r="F110" s="38" t="s">
        <v>147</v>
      </c>
      <c r="G110" s="38">
        <v>1</v>
      </c>
      <c r="H110" s="38">
        <v>3271.5</v>
      </c>
      <c r="I110" s="37">
        <v>43187</v>
      </c>
      <c r="J110" s="38" t="s">
        <v>18</v>
      </c>
      <c r="L110" s="38">
        <v>3228</v>
      </c>
      <c r="M110" s="38">
        <v>0</v>
      </c>
      <c r="N110" s="38">
        <v>-1087.5</v>
      </c>
      <c r="O110" s="38" t="s">
        <v>1177</v>
      </c>
      <c r="P110" s="38" t="s">
        <v>1290</v>
      </c>
      <c r="Q110" s="38">
        <v>25</v>
      </c>
      <c r="R110" s="38">
        <v>25</v>
      </c>
      <c r="S110" s="38">
        <v>81787.5</v>
      </c>
      <c r="T110" s="37">
        <v>43168</v>
      </c>
      <c r="U110" s="42">
        <v>5.2054794520547946E-2</v>
      </c>
      <c r="V110" s="38">
        <v>0</v>
      </c>
      <c r="W110" s="38">
        <v>5</v>
      </c>
      <c r="X110" s="38">
        <v>0.1</v>
      </c>
      <c r="Y110" s="38">
        <v>8178.75</v>
      </c>
      <c r="Z110" s="38">
        <v>-1087.5</v>
      </c>
      <c r="AA110" s="38">
        <v>0</v>
      </c>
      <c r="AB110" s="38">
        <v>4257.4315068493152</v>
      </c>
      <c r="AH110" s="38">
        <f>IF(表7[[#This Row],[Instrument]]="Option",表7[[#This Row],[delta]],表7[[#This Row],[qty]])</f>
        <v>25</v>
      </c>
    </row>
    <row r="111" spans="1:34">
      <c r="A111" s="37" t="s">
        <v>0</v>
      </c>
      <c r="B111" s="38" t="s">
        <v>148</v>
      </c>
      <c r="C111" s="37">
        <v>43097</v>
      </c>
      <c r="D111" s="38" t="s">
        <v>99</v>
      </c>
      <c r="E111" s="38" t="s">
        <v>25</v>
      </c>
      <c r="F111" s="38" t="s">
        <v>147</v>
      </c>
      <c r="G111" s="38">
        <v>1</v>
      </c>
      <c r="H111" s="38">
        <v>3272</v>
      </c>
      <c r="I111" s="37">
        <v>43187</v>
      </c>
      <c r="J111" s="38" t="s">
        <v>18</v>
      </c>
      <c r="L111" s="38">
        <v>3228</v>
      </c>
      <c r="M111" s="38">
        <v>0</v>
      </c>
      <c r="N111" s="38">
        <v>-1100</v>
      </c>
      <c r="O111" s="38" t="s">
        <v>1177</v>
      </c>
      <c r="P111" s="38" t="s">
        <v>1290</v>
      </c>
      <c r="Q111" s="38">
        <v>25</v>
      </c>
      <c r="R111" s="38">
        <v>25</v>
      </c>
      <c r="S111" s="38">
        <v>81800</v>
      </c>
      <c r="T111" s="37">
        <v>43168</v>
      </c>
      <c r="U111" s="42">
        <v>5.2054794520547946E-2</v>
      </c>
      <c r="V111" s="38">
        <v>0</v>
      </c>
      <c r="W111" s="38">
        <v>5</v>
      </c>
      <c r="X111" s="38">
        <v>0.1</v>
      </c>
      <c r="Y111" s="38">
        <v>8180</v>
      </c>
      <c r="Z111" s="38">
        <v>-1100</v>
      </c>
      <c r="AA111" s="38">
        <v>0</v>
      </c>
      <c r="AB111" s="38">
        <v>4258.0821917808216</v>
      </c>
      <c r="AH111" s="38">
        <f>IF(表7[[#This Row],[Instrument]]="Option",表7[[#This Row],[delta]],表7[[#This Row],[qty]])</f>
        <v>25</v>
      </c>
    </row>
    <row r="112" spans="1:34">
      <c r="A112" s="37" t="s">
        <v>0</v>
      </c>
      <c r="B112" s="38" t="s">
        <v>148</v>
      </c>
      <c r="C112" s="37">
        <v>43097</v>
      </c>
      <c r="D112" s="38" t="s">
        <v>99</v>
      </c>
      <c r="E112" s="38" t="s">
        <v>25</v>
      </c>
      <c r="F112" s="38" t="s">
        <v>147</v>
      </c>
      <c r="G112" s="38">
        <v>4</v>
      </c>
      <c r="H112" s="38">
        <v>3275</v>
      </c>
      <c r="I112" s="37">
        <v>43187</v>
      </c>
      <c r="J112" s="38" t="s">
        <v>18</v>
      </c>
      <c r="L112" s="38">
        <v>3228</v>
      </c>
      <c r="M112" s="38">
        <v>0</v>
      </c>
      <c r="N112" s="38">
        <v>-4700</v>
      </c>
      <c r="O112" s="38" t="s">
        <v>1177</v>
      </c>
      <c r="P112" s="38" t="s">
        <v>1290</v>
      </c>
      <c r="Q112" s="38">
        <v>25</v>
      </c>
      <c r="R112" s="38">
        <v>100</v>
      </c>
      <c r="S112" s="38">
        <v>327500</v>
      </c>
      <c r="T112" s="37">
        <v>43168</v>
      </c>
      <c r="U112" s="42">
        <v>5.2054794520547946E-2</v>
      </c>
      <c r="V112" s="38">
        <v>0</v>
      </c>
      <c r="W112" s="38">
        <v>5</v>
      </c>
      <c r="X112" s="38">
        <v>0.1</v>
      </c>
      <c r="Y112" s="38">
        <v>32750</v>
      </c>
      <c r="Z112" s="38">
        <v>-4700</v>
      </c>
      <c r="AA112" s="38">
        <v>0</v>
      </c>
      <c r="AB112" s="38">
        <v>17047.945205479453</v>
      </c>
      <c r="AH112" s="38">
        <f>IF(表7[[#This Row],[Instrument]]="Option",表7[[#This Row],[delta]],表7[[#This Row],[qty]])</f>
        <v>100</v>
      </c>
    </row>
    <row r="113" spans="1:34">
      <c r="A113" s="37" t="s">
        <v>0</v>
      </c>
      <c r="B113" s="38" t="s">
        <v>149</v>
      </c>
      <c r="C113" s="37">
        <v>43115</v>
      </c>
      <c r="D113" s="38" t="s">
        <v>99</v>
      </c>
      <c r="E113" s="38" t="s">
        <v>16</v>
      </c>
      <c r="F113" s="38" t="s">
        <v>147</v>
      </c>
      <c r="G113" s="38">
        <v>14</v>
      </c>
      <c r="H113" s="38">
        <v>3372.08</v>
      </c>
      <c r="I113" s="37">
        <v>43187</v>
      </c>
      <c r="J113" s="38" t="s">
        <v>18</v>
      </c>
      <c r="L113" s="38">
        <v>3228</v>
      </c>
      <c r="M113" s="38">
        <v>-184.35</v>
      </c>
      <c r="N113" s="38">
        <v>50427.999999999971</v>
      </c>
      <c r="O113" s="38" t="s">
        <v>1177</v>
      </c>
      <c r="P113" s="38" t="s">
        <v>1290</v>
      </c>
      <c r="Q113" s="38">
        <v>25</v>
      </c>
      <c r="R113" s="38">
        <v>-350</v>
      </c>
      <c r="S113" s="38">
        <v>1180228</v>
      </c>
      <c r="T113" s="37">
        <v>43168</v>
      </c>
      <c r="U113" s="42">
        <v>5.2054794520547946E-2</v>
      </c>
      <c r="V113" s="38">
        <v>0</v>
      </c>
      <c r="W113" s="38">
        <v>5</v>
      </c>
      <c r="X113" s="38">
        <v>0.1</v>
      </c>
      <c r="Y113" s="38">
        <v>118022.8</v>
      </c>
      <c r="Z113" s="38">
        <v>50427.999999999971</v>
      </c>
      <c r="AA113" s="38">
        <v>50427.999999999971</v>
      </c>
      <c r="AB113" s="38">
        <v>61436.52602739726</v>
      </c>
      <c r="AH113" s="38">
        <f>IF(表7[[#This Row],[Instrument]]="Option",表7[[#This Row],[delta]],表7[[#This Row],[qty]])</f>
        <v>-350</v>
      </c>
    </row>
    <row r="114" spans="1:34">
      <c r="A114" s="37" t="s">
        <v>0</v>
      </c>
      <c r="B114" s="38" t="s">
        <v>150</v>
      </c>
      <c r="C114" s="37">
        <v>43098</v>
      </c>
      <c r="D114" s="38" t="s">
        <v>99</v>
      </c>
      <c r="E114" s="38" t="s">
        <v>16</v>
      </c>
      <c r="F114" s="38" t="s">
        <v>151</v>
      </c>
      <c r="G114" s="38">
        <v>2</v>
      </c>
      <c r="H114" s="38">
        <v>7249</v>
      </c>
      <c r="I114" s="37">
        <v>43188</v>
      </c>
      <c r="J114" s="38" t="s">
        <v>18</v>
      </c>
      <c r="L114" s="38">
        <v>6801</v>
      </c>
      <c r="M114" s="38">
        <v>-56.62</v>
      </c>
      <c r="N114" s="38">
        <v>22400</v>
      </c>
      <c r="O114" s="38" t="s">
        <v>1173</v>
      </c>
      <c r="P114" s="38" t="s">
        <v>1275</v>
      </c>
      <c r="Q114" s="38">
        <v>25</v>
      </c>
      <c r="R114" s="38">
        <v>-50</v>
      </c>
      <c r="S114" s="38">
        <v>362450</v>
      </c>
      <c r="T114" s="37">
        <v>43168</v>
      </c>
      <c r="U114" s="42">
        <v>5.4794520547945202E-2</v>
      </c>
      <c r="V114" s="38">
        <v>0</v>
      </c>
      <c r="W114" s="38">
        <v>5</v>
      </c>
      <c r="X114" s="38">
        <v>0.1</v>
      </c>
      <c r="Y114" s="38">
        <v>36245</v>
      </c>
      <c r="Z114" s="38">
        <v>22400</v>
      </c>
      <c r="AA114" s="38">
        <v>22400</v>
      </c>
      <c r="AB114" s="38">
        <v>19860.273972602739</v>
      </c>
      <c r="AH114" s="38">
        <f>IF(表7[[#This Row],[Instrument]]="Option",表7[[#This Row],[delta]],表7[[#This Row],[qty]])</f>
        <v>-50</v>
      </c>
    </row>
    <row r="115" spans="1:34">
      <c r="A115" s="37" t="s">
        <v>0</v>
      </c>
      <c r="B115" s="38" t="s">
        <v>152</v>
      </c>
      <c r="C115" s="37">
        <v>43124</v>
      </c>
      <c r="D115" s="38" t="s">
        <v>99</v>
      </c>
      <c r="E115" s="38" t="s">
        <v>25</v>
      </c>
      <c r="F115" s="38" t="s">
        <v>151</v>
      </c>
      <c r="G115" s="38">
        <v>2</v>
      </c>
      <c r="H115" s="38">
        <v>7064.38</v>
      </c>
      <c r="I115" s="37">
        <v>43188</v>
      </c>
      <c r="J115" s="38" t="s">
        <v>18</v>
      </c>
      <c r="L115" s="38">
        <v>6801</v>
      </c>
      <c r="M115" s="38">
        <v>-55.17</v>
      </c>
      <c r="N115" s="38">
        <v>-13169.000000000005</v>
      </c>
      <c r="O115" s="38" t="s">
        <v>1173</v>
      </c>
      <c r="P115" s="38" t="s">
        <v>1275</v>
      </c>
      <c r="Q115" s="38">
        <v>25</v>
      </c>
      <c r="R115" s="38">
        <v>50</v>
      </c>
      <c r="S115" s="38">
        <v>353219</v>
      </c>
      <c r="T115" s="37">
        <v>43168</v>
      </c>
      <c r="U115" s="42">
        <v>5.4794520547945202E-2</v>
      </c>
      <c r="V115" s="38">
        <v>0</v>
      </c>
      <c r="W115" s="38">
        <v>5</v>
      </c>
      <c r="X115" s="38">
        <v>0.1</v>
      </c>
      <c r="Y115" s="38">
        <v>35321.9</v>
      </c>
      <c r="Z115" s="38">
        <v>-13169.000000000005</v>
      </c>
      <c r="AA115" s="38">
        <v>0</v>
      </c>
      <c r="AB115" s="38">
        <v>19354.465753424658</v>
      </c>
      <c r="AH115" s="38">
        <f>IF(表7[[#This Row],[Instrument]]="Option",表7[[#This Row],[delta]],表7[[#This Row],[qty]])</f>
        <v>50</v>
      </c>
    </row>
    <row r="116" spans="1:34">
      <c r="A116" s="37" t="s">
        <v>0</v>
      </c>
      <c r="B116" s="38" t="s">
        <v>153</v>
      </c>
      <c r="C116" s="37">
        <v>43103</v>
      </c>
      <c r="D116" s="38" t="s">
        <v>99</v>
      </c>
      <c r="E116" s="38" t="s">
        <v>25</v>
      </c>
      <c r="F116" s="38" t="s">
        <v>154</v>
      </c>
      <c r="G116" s="38">
        <v>40</v>
      </c>
      <c r="H116" s="38">
        <v>7178.0625</v>
      </c>
      <c r="I116" s="37">
        <v>43193</v>
      </c>
      <c r="J116" s="38" t="s">
        <v>18</v>
      </c>
      <c r="L116" s="38">
        <v>6804.75</v>
      </c>
      <c r="M116" s="38">
        <v>0</v>
      </c>
      <c r="N116" s="38">
        <v>-373312.5</v>
      </c>
      <c r="O116" s="38" t="s">
        <v>1173</v>
      </c>
      <c r="P116" s="38" t="s">
        <v>1275</v>
      </c>
      <c r="Q116" s="38">
        <v>25</v>
      </c>
      <c r="R116" s="38">
        <v>1000</v>
      </c>
      <c r="S116" s="38">
        <v>7178062.5</v>
      </c>
      <c r="T116" s="37">
        <v>43168</v>
      </c>
      <c r="U116" s="42">
        <v>6.8493150684931503E-2</v>
      </c>
      <c r="V116" s="38">
        <v>0</v>
      </c>
      <c r="W116" s="38">
        <v>5</v>
      </c>
      <c r="X116" s="38">
        <v>0.1</v>
      </c>
      <c r="Y116" s="38">
        <v>717806.25</v>
      </c>
      <c r="Z116" s="38">
        <v>-373312.5</v>
      </c>
      <c r="AA116" s="38">
        <v>0</v>
      </c>
      <c r="AB116" s="38">
        <v>491648.11643835611</v>
      </c>
      <c r="AH116" s="38">
        <f>IF(表7[[#This Row],[Instrument]]="Option",表7[[#This Row],[delta]],表7[[#This Row],[qty]])</f>
        <v>1000</v>
      </c>
    </row>
    <row r="117" spans="1:34">
      <c r="A117" s="37" t="s">
        <v>0</v>
      </c>
      <c r="B117" s="38" t="s">
        <v>155</v>
      </c>
      <c r="C117" s="37">
        <v>43103</v>
      </c>
      <c r="D117" s="38" t="s">
        <v>99</v>
      </c>
      <c r="E117" s="38" t="s">
        <v>16</v>
      </c>
      <c r="F117" s="38" t="s">
        <v>154</v>
      </c>
      <c r="G117" s="38">
        <v>40</v>
      </c>
      <c r="H117" s="38">
        <v>7178.0625</v>
      </c>
      <c r="I117" s="37">
        <v>43193</v>
      </c>
      <c r="J117" s="38" t="s">
        <v>18</v>
      </c>
      <c r="L117" s="38">
        <v>6804.75</v>
      </c>
      <c r="M117" s="38">
        <v>0</v>
      </c>
      <c r="N117" s="38">
        <v>373312.5</v>
      </c>
      <c r="O117" s="38" t="s">
        <v>1173</v>
      </c>
      <c r="P117" s="38" t="s">
        <v>1275</v>
      </c>
      <c r="Q117" s="38">
        <v>25</v>
      </c>
      <c r="R117" s="38">
        <v>-1000</v>
      </c>
      <c r="S117" s="38">
        <v>7178062.5</v>
      </c>
      <c r="T117" s="37">
        <v>43168</v>
      </c>
      <c r="U117" s="42">
        <v>6.8493150684931503E-2</v>
      </c>
      <c r="V117" s="38">
        <v>0</v>
      </c>
      <c r="W117" s="38">
        <v>5</v>
      </c>
      <c r="X117" s="38">
        <v>0.1</v>
      </c>
      <c r="Y117" s="38">
        <v>717806.25</v>
      </c>
      <c r="Z117" s="38">
        <v>373312.5</v>
      </c>
      <c r="AA117" s="38">
        <v>373312.5</v>
      </c>
      <c r="AB117" s="38">
        <v>491648.11643835611</v>
      </c>
      <c r="AH117" s="38">
        <f>IF(表7[[#This Row],[Instrument]]="Option",表7[[#This Row],[delta]],表7[[#This Row],[qty]])</f>
        <v>-1000</v>
      </c>
    </row>
    <row r="118" spans="1:34">
      <c r="A118" s="37" t="s">
        <v>0</v>
      </c>
      <c r="B118" s="38" t="s">
        <v>156</v>
      </c>
      <c r="C118" s="37">
        <v>43108</v>
      </c>
      <c r="D118" s="38" t="s">
        <v>99</v>
      </c>
      <c r="E118" s="38" t="s">
        <v>25</v>
      </c>
      <c r="F118" s="38" t="s">
        <v>90</v>
      </c>
      <c r="G118" s="38">
        <v>8</v>
      </c>
      <c r="H118" s="38">
        <v>2200.5</v>
      </c>
      <c r="I118" s="37">
        <v>43199</v>
      </c>
      <c r="J118" s="38" t="s">
        <v>18</v>
      </c>
      <c r="L118" s="38">
        <v>2094.48</v>
      </c>
      <c r="M118" s="38">
        <v>-68.72</v>
      </c>
      <c r="N118" s="38">
        <v>-21203.999999999996</v>
      </c>
      <c r="O118" s="38" t="s">
        <v>1172</v>
      </c>
      <c r="P118" s="38" t="s">
        <v>1273</v>
      </c>
      <c r="Q118" s="38">
        <v>25</v>
      </c>
      <c r="R118" s="38">
        <v>200</v>
      </c>
      <c r="S118" s="38">
        <v>440100</v>
      </c>
      <c r="T118" s="37">
        <v>43168</v>
      </c>
      <c r="U118" s="42">
        <v>8.4931506849315067E-2</v>
      </c>
      <c r="V118" s="38">
        <v>0</v>
      </c>
      <c r="W118" s="38">
        <v>5</v>
      </c>
      <c r="X118" s="38">
        <v>0.1</v>
      </c>
      <c r="Y118" s="38">
        <v>44010</v>
      </c>
      <c r="Z118" s="38">
        <v>-21203.999999999996</v>
      </c>
      <c r="AA118" s="38">
        <v>0</v>
      </c>
      <c r="AB118" s="38">
        <v>37378.356164383564</v>
      </c>
      <c r="AH118" s="38">
        <f>IF(表7[[#This Row],[Instrument]]="Option",表7[[#This Row],[delta]],表7[[#This Row],[qty]])</f>
        <v>200</v>
      </c>
    </row>
    <row r="119" spans="1:34">
      <c r="A119" s="37" t="s">
        <v>0</v>
      </c>
      <c r="B119" s="38" t="s">
        <v>156</v>
      </c>
      <c r="C119" s="37">
        <v>43108</v>
      </c>
      <c r="D119" s="38" t="s">
        <v>99</v>
      </c>
      <c r="E119" s="38" t="s">
        <v>25</v>
      </c>
      <c r="F119" s="38" t="s">
        <v>90</v>
      </c>
      <c r="G119" s="38">
        <v>1</v>
      </c>
      <c r="H119" s="38">
        <v>2201</v>
      </c>
      <c r="I119" s="37">
        <v>43199</v>
      </c>
      <c r="J119" s="38" t="s">
        <v>18</v>
      </c>
      <c r="L119" s="38">
        <v>2094.48</v>
      </c>
      <c r="M119" s="38">
        <v>-8.59</v>
      </c>
      <c r="N119" s="38">
        <v>-2662.9999999999995</v>
      </c>
      <c r="O119" s="38" t="s">
        <v>1172</v>
      </c>
      <c r="P119" s="38" t="s">
        <v>1273</v>
      </c>
      <c r="Q119" s="38">
        <v>25</v>
      </c>
      <c r="R119" s="38">
        <v>25</v>
      </c>
      <c r="S119" s="38">
        <v>55025</v>
      </c>
      <c r="T119" s="37">
        <v>43168</v>
      </c>
      <c r="U119" s="42">
        <v>8.4931506849315067E-2</v>
      </c>
      <c r="V119" s="38">
        <v>0</v>
      </c>
      <c r="W119" s="38">
        <v>5</v>
      </c>
      <c r="X119" s="38">
        <v>0.1</v>
      </c>
      <c r="Y119" s="38">
        <v>5502.5</v>
      </c>
      <c r="Z119" s="38">
        <v>-2662.9999999999995</v>
      </c>
      <c r="AA119" s="38">
        <v>0</v>
      </c>
      <c r="AB119" s="38">
        <v>4673.3561643835619</v>
      </c>
      <c r="AH119" s="38">
        <f>IF(表7[[#This Row],[Instrument]]="Option",表7[[#This Row],[delta]],表7[[#This Row],[qty]])</f>
        <v>25</v>
      </c>
    </row>
    <row r="120" spans="1:34">
      <c r="A120" s="37" t="s">
        <v>0</v>
      </c>
      <c r="B120" s="38" t="s">
        <v>156</v>
      </c>
      <c r="C120" s="37">
        <v>43108</v>
      </c>
      <c r="D120" s="38" t="s">
        <v>99</v>
      </c>
      <c r="E120" s="38" t="s">
        <v>25</v>
      </c>
      <c r="F120" s="38" t="s">
        <v>90</v>
      </c>
      <c r="G120" s="38">
        <v>1</v>
      </c>
      <c r="H120" s="38">
        <v>2201.5</v>
      </c>
      <c r="I120" s="37">
        <v>43199</v>
      </c>
      <c r="J120" s="38" t="s">
        <v>18</v>
      </c>
      <c r="L120" s="38">
        <v>2094.48</v>
      </c>
      <c r="M120" s="38">
        <v>-8.6</v>
      </c>
      <c r="N120" s="38">
        <v>-2675.4999999999995</v>
      </c>
      <c r="O120" s="38" t="s">
        <v>1172</v>
      </c>
      <c r="P120" s="38" t="s">
        <v>1273</v>
      </c>
      <c r="Q120" s="38">
        <v>25</v>
      </c>
      <c r="R120" s="38">
        <v>25</v>
      </c>
      <c r="S120" s="38">
        <v>55037.5</v>
      </c>
      <c r="T120" s="37">
        <v>43168</v>
      </c>
      <c r="U120" s="42">
        <v>8.4931506849315067E-2</v>
      </c>
      <c r="V120" s="38">
        <v>0</v>
      </c>
      <c r="W120" s="38">
        <v>5</v>
      </c>
      <c r="X120" s="38">
        <v>0.1</v>
      </c>
      <c r="Y120" s="38">
        <v>5503.75</v>
      </c>
      <c r="Z120" s="38">
        <v>-2675.4999999999995</v>
      </c>
      <c r="AA120" s="38">
        <v>0</v>
      </c>
      <c r="AB120" s="38">
        <v>4674.4178082191784</v>
      </c>
      <c r="AH120" s="38">
        <f>IF(表7[[#This Row],[Instrument]]="Option",表7[[#This Row],[delta]],表7[[#This Row],[qty]])</f>
        <v>25</v>
      </c>
    </row>
    <row r="121" spans="1:34">
      <c r="A121" s="37" t="s">
        <v>0</v>
      </c>
      <c r="B121" s="38" t="s">
        <v>157</v>
      </c>
      <c r="C121" s="37">
        <v>43109</v>
      </c>
      <c r="D121" s="38" t="s">
        <v>99</v>
      </c>
      <c r="E121" s="38" t="s">
        <v>25</v>
      </c>
      <c r="F121" s="38" t="s">
        <v>90</v>
      </c>
      <c r="G121" s="38">
        <v>4</v>
      </c>
      <c r="H121" s="38">
        <v>2179</v>
      </c>
      <c r="I121" s="37">
        <v>43199</v>
      </c>
      <c r="J121" s="38" t="s">
        <v>18</v>
      </c>
      <c r="L121" s="38">
        <v>2094.48</v>
      </c>
      <c r="M121" s="38">
        <v>-34.04</v>
      </c>
      <c r="N121" s="38">
        <v>-8451.9999999999982</v>
      </c>
      <c r="O121" s="38" t="s">
        <v>1172</v>
      </c>
      <c r="P121" s="38" t="s">
        <v>1273</v>
      </c>
      <c r="Q121" s="38">
        <v>25</v>
      </c>
      <c r="R121" s="38">
        <v>100</v>
      </c>
      <c r="S121" s="38">
        <v>217900</v>
      </c>
      <c r="T121" s="37">
        <v>43168</v>
      </c>
      <c r="U121" s="42">
        <v>8.4931506849315067E-2</v>
      </c>
      <c r="V121" s="38">
        <v>0</v>
      </c>
      <c r="W121" s="38">
        <v>5</v>
      </c>
      <c r="X121" s="38">
        <v>0.1</v>
      </c>
      <c r="Y121" s="38">
        <v>21790</v>
      </c>
      <c r="Z121" s="38">
        <v>-8451.9999999999982</v>
      </c>
      <c r="AA121" s="38">
        <v>0</v>
      </c>
      <c r="AB121" s="38">
        <v>18506.575342465752</v>
      </c>
      <c r="AH121" s="38">
        <f>IF(表7[[#This Row],[Instrument]]="Option",表7[[#This Row],[delta]],表7[[#This Row],[qty]])</f>
        <v>100</v>
      </c>
    </row>
    <row r="122" spans="1:34">
      <c r="A122" s="37" t="s">
        <v>0</v>
      </c>
      <c r="B122" s="38" t="s">
        <v>157</v>
      </c>
      <c r="C122" s="37">
        <v>43109</v>
      </c>
      <c r="D122" s="38" t="s">
        <v>99</v>
      </c>
      <c r="E122" s="38" t="s">
        <v>25</v>
      </c>
      <c r="F122" s="38" t="s">
        <v>90</v>
      </c>
      <c r="G122" s="38">
        <v>6</v>
      </c>
      <c r="H122" s="38">
        <v>2179.5</v>
      </c>
      <c r="I122" s="37">
        <v>43199</v>
      </c>
      <c r="J122" s="38" t="s">
        <v>18</v>
      </c>
      <c r="L122" s="38">
        <v>2094.48</v>
      </c>
      <c r="M122" s="38">
        <v>-51.06</v>
      </c>
      <c r="N122" s="38">
        <v>-12752.999999999996</v>
      </c>
      <c r="O122" s="38" t="s">
        <v>1172</v>
      </c>
      <c r="P122" s="38" t="s">
        <v>1273</v>
      </c>
      <c r="Q122" s="38">
        <v>25</v>
      </c>
      <c r="R122" s="38">
        <v>150</v>
      </c>
      <c r="S122" s="38">
        <v>326925</v>
      </c>
      <c r="T122" s="37">
        <v>43168</v>
      </c>
      <c r="U122" s="42">
        <v>8.4931506849315067E-2</v>
      </c>
      <c r="V122" s="38">
        <v>0</v>
      </c>
      <c r="W122" s="38">
        <v>5</v>
      </c>
      <c r="X122" s="38">
        <v>0.1</v>
      </c>
      <c r="Y122" s="38">
        <v>32692.5</v>
      </c>
      <c r="Z122" s="38">
        <v>-12752.999999999996</v>
      </c>
      <c r="AA122" s="38">
        <v>0</v>
      </c>
      <c r="AB122" s="38">
        <v>27766.232876712329</v>
      </c>
      <c r="AH122" s="38">
        <f>IF(表7[[#This Row],[Instrument]]="Option",表7[[#This Row],[delta]],表7[[#This Row],[qty]])</f>
        <v>150</v>
      </c>
    </row>
    <row r="123" spans="1:34">
      <c r="A123" s="37" t="s">
        <v>0</v>
      </c>
      <c r="B123" s="38" t="s">
        <v>158</v>
      </c>
      <c r="C123" s="37">
        <v>43108</v>
      </c>
      <c r="D123" s="38" t="s">
        <v>99</v>
      </c>
      <c r="E123" s="38" t="s">
        <v>16</v>
      </c>
      <c r="F123" s="38" t="s">
        <v>159</v>
      </c>
      <c r="G123" s="38">
        <v>9</v>
      </c>
      <c r="H123" s="38">
        <v>3348.5</v>
      </c>
      <c r="I123" s="37">
        <v>43199</v>
      </c>
      <c r="J123" s="38" t="s">
        <v>18</v>
      </c>
      <c r="L123" s="38">
        <v>3228</v>
      </c>
      <c r="M123" s="38">
        <v>-117.72</v>
      </c>
      <c r="N123" s="38">
        <v>27112.5</v>
      </c>
      <c r="O123" s="38" t="s">
        <v>1177</v>
      </c>
      <c r="P123" s="38" t="s">
        <v>1290</v>
      </c>
      <c r="Q123" s="38">
        <v>25</v>
      </c>
      <c r="R123" s="38">
        <v>-225</v>
      </c>
      <c r="S123" s="38">
        <v>753412.5</v>
      </c>
      <c r="T123" s="37">
        <v>43168</v>
      </c>
      <c r="U123" s="42">
        <v>8.4931506849315067E-2</v>
      </c>
      <c r="V123" s="38">
        <v>0</v>
      </c>
      <c r="W123" s="38">
        <v>5</v>
      </c>
      <c r="X123" s="38">
        <v>0.1</v>
      </c>
      <c r="Y123" s="38">
        <v>75341.25</v>
      </c>
      <c r="Z123" s="38">
        <v>27112.5</v>
      </c>
      <c r="AA123" s="38">
        <v>27112.5</v>
      </c>
      <c r="AB123" s="38">
        <v>63988.45890410959</v>
      </c>
      <c r="AH123" s="38">
        <f>IF(表7[[#This Row],[Instrument]]="Option",表7[[#This Row],[delta]],表7[[#This Row],[qty]])</f>
        <v>-225</v>
      </c>
    </row>
    <row r="124" spans="1:34">
      <c r="A124" s="37" t="s">
        <v>0</v>
      </c>
      <c r="B124" s="38" t="s">
        <v>158</v>
      </c>
      <c r="C124" s="37">
        <v>43108</v>
      </c>
      <c r="D124" s="38" t="s">
        <v>99</v>
      </c>
      <c r="E124" s="38" t="s">
        <v>16</v>
      </c>
      <c r="F124" s="38" t="s">
        <v>159</v>
      </c>
      <c r="G124" s="38">
        <v>1</v>
      </c>
      <c r="H124" s="38">
        <v>3349</v>
      </c>
      <c r="I124" s="37">
        <v>43199</v>
      </c>
      <c r="J124" s="38" t="s">
        <v>18</v>
      </c>
      <c r="L124" s="38">
        <v>3228</v>
      </c>
      <c r="M124" s="38">
        <v>-13.08</v>
      </c>
      <c r="N124" s="38">
        <v>3025</v>
      </c>
      <c r="O124" s="38" t="s">
        <v>1177</v>
      </c>
      <c r="P124" s="38" t="s">
        <v>1290</v>
      </c>
      <c r="Q124" s="38">
        <v>25</v>
      </c>
      <c r="R124" s="38">
        <v>-25</v>
      </c>
      <c r="S124" s="38">
        <v>83725</v>
      </c>
      <c r="T124" s="37">
        <v>43168</v>
      </c>
      <c r="U124" s="42">
        <v>8.4931506849315067E-2</v>
      </c>
      <c r="V124" s="38">
        <v>0</v>
      </c>
      <c r="W124" s="38">
        <v>5</v>
      </c>
      <c r="X124" s="38">
        <v>0.1</v>
      </c>
      <c r="Y124" s="38">
        <v>8372.5</v>
      </c>
      <c r="Z124" s="38">
        <v>3025</v>
      </c>
      <c r="AA124" s="38">
        <v>3025</v>
      </c>
      <c r="AB124" s="38">
        <v>7110.8904109589039</v>
      </c>
      <c r="AH124" s="38">
        <f>IF(表7[[#This Row],[Instrument]]="Option",表7[[#This Row],[delta]],表7[[#This Row],[qty]])</f>
        <v>-25</v>
      </c>
    </row>
    <row r="125" spans="1:34">
      <c r="A125" s="37" t="s">
        <v>0</v>
      </c>
      <c r="B125" s="38" t="s">
        <v>160</v>
      </c>
      <c r="C125" s="37">
        <v>43109</v>
      </c>
      <c r="D125" s="38" t="s">
        <v>99</v>
      </c>
      <c r="E125" s="38" t="s">
        <v>16</v>
      </c>
      <c r="F125" s="38" t="s">
        <v>159</v>
      </c>
      <c r="G125" s="38">
        <v>2</v>
      </c>
      <c r="H125" s="38">
        <v>3388.5</v>
      </c>
      <c r="I125" s="37">
        <v>43199</v>
      </c>
      <c r="J125" s="38" t="s">
        <v>18</v>
      </c>
      <c r="L125" s="38">
        <v>3228</v>
      </c>
      <c r="M125" s="38">
        <v>-26.46</v>
      </c>
      <c r="N125" s="38">
        <v>8025</v>
      </c>
      <c r="O125" s="38" t="s">
        <v>1177</v>
      </c>
      <c r="P125" s="38" t="s">
        <v>1290</v>
      </c>
      <c r="Q125" s="38">
        <v>25</v>
      </c>
      <c r="R125" s="38">
        <v>-50</v>
      </c>
      <c r="S125" s="38">
        <v>169425</v>
      </c>
      <c r="T125" s="37">
        <v>43168</v>
      </c>
      <c r="U125" s="42">
        <v>8.4931506849315067E-2</v>
      </c>
      <c r="V125" s="38">
        <v>0</v>
      </c>
      <c r="W125" s="38">
        <v>5</v>
      </c>
      <c r="X125" s="38">
        <v>0.1</v>
      </c>
      <c r="Y125" s="38">
        <v>16942.5</v>
      </c>
      <c r="Z125" s="38">
        <v>8025</v>
      </c>
      <c r="AA125" s="38">
        <v>8025</v>
      </c>
      <c r="AB125" s="38">
        <v>14389.520547945205</v>
      </c>
      <c r="AH125" s="38">
        <f>IF(表7[[#This Row],[Instrument]]="Option",表7[[#This Row],[delta]],表7[[#This Row],[qty]])</f>
        <v>-50</v>
      </c>
    </row>
    <row r="126" spans="1:34">
      <c r="A126" s="37" t="s">
        <v>0</v>
      </c>
      <c r="B126" s="38" t="s">
        <v>160</v>
      </c>
      <c r="C126" s="37">
        <v>43109</v>
      </c>
      <c r="D126" s="38" t="s">
        <v>99</v>
      </c>
      <c r="E126" s="38" t="s">
        <v>16</v>
      </c>
      <c r="F126" s="38" t="s">
        <v>159</v>
      </c>
      <c r="G126" s="38">
        <v>4</v>
      </c>
      <c r="H126" s="38">
        <v>3390</v>
      </c>
      <c r="I126" s="37">
        <v>43199</v>
      </c>
      <c r="J126" s="38" t="s">
        <v>18</v>
      </c>
      <c r="L126" s="38">
        <v>3228</v>
      </c>
      <c r="M126" s="38">
        <v>-52.96</v>
      </c>
      <c r="N126" s="38">
        <v>16200</v>
      </c>
      <c r="O126" s="38" t="s">
        <v>1177</v>
      </c>
      <c r="P126" s="38" t="s">
        <v>1290</v>
      </c>
      <c r="Q126" s="38">
        <v>25</v>
      </c>
      <c r="R126" s="38">
        <v>-100</v>
      </c>
      <c r="S126" s="38">
        <v>339000</v>
      </c>
      <c r="T126" s="37">
        <v>43168</v>
      </c>
      <c r="U126" s="42">
        <v>8.4931506849315067E-2</v>
      </c>
      <c r="V126" s="38">
        <v>0</v>
      </c>
      <c r="W126" s="38">
        <v>5</v>
      </c>
      <c r="X126" s="38">
        <v>0.1</v>
      </c>
      <c r="Y126" s="38">
        <v>33900</v>
      </c>
      <c r="Z126" s="38">
        <v>16200</v>
      </c>
      <c r="AA126" s="38">
        <v>16200</v>
      </c>
      <c r="AB126" s="38">
        <v>28791.780821917808</v>
      </c>
      <c r="AH126" s="38">
        <f>IF(表7[[#This Row],[Instrument]]="Option",表7[[#This Row],[delta]],表7[[#This Row],[qty]])</f>
        <v>-100</v>
      </c>
    </row>
    <row r="127" spans="1:34">
      <c r="A127" s="37" t="s">
        <v>0</v>
      </c>
      <c r="B127" s="38" t="s">
        <v>160</v>
      </c>
      <c r="C127" s="37">
        <v>43109</v>
      </c>
      <c r="D127" s="38" t="s">
        <v>99</v>
      </c>
      <c r="E127" s="38" t="s">
        <v>16</v>
      </c>
      <c r="F127" s="38" t="s">
        <v>159</v>
      </c>
      <c r="G127" s="38">
        <v>4</v>
      </c>
      <c r="H127" s="38">
        <v>3390.5</v>
      </c>
      <c r="I127" s="37">
        <v>43199</v>
      </c>
      <c r="J127" s="38" t="s">
        <v>18</v>
      </c>
      <c r="L127" s="38">
        <v>3228</v>
      </c>
      <c r="M127" s="38">
        <v>-52.96</v>
      </c>
      <c r="N127" s="38">
        <v>16250</v>
      </c>
      <c r="O127" s="38" t="s">
        <v>1177</v>
      </c>
      <c r="P127" s="38" t="s">
        <v>1290</v>
      </c>
      <c r="Q127" s="38">
        <v>25</v>
      </c>
      <c r="R127" s="38">
        <v>-100</v>
      </c>
      <c r="S127" s="38">
        <v>339050</v>
      </c>
      <c r="T127" s="37">
        <v>43168</v>
      </c>
      <c r="U127" s="42">
        <v>8.4931506849315067E-2</v>
      </c>
      <c r="V127" s="38">
        <v>0</v>
      </c>
      <c r="W127" s="38">
        <v>5</v>
      </c>
      <c r="X127" s="38">
        <v>0.1</v>
      </c>
      <c r="Y127" s="38">
        <v>33905</v>
      </c>
      <c r="Z127" s="38">
        <v>16250</v>
      </c>
      <c r="AA127" s="38">
        <v>16250</v>
      </c>
      <c r="AB127" s="38">
        <v>28796.027397260274</v>
      </c>
      <c r="AH127" s="38">
        <f>IF(表7[[#This Row],[Instrument]]="Option",表7[[#This Row],[delta]],表7[[#This Row],[qty]])</f>
        <v>-100</v>
      </c>
    </row>
    <row r="128" spans="1:34">
      <c r="A128" s="37" t="s">
        <v>0</v>
      </c>
      <c r="B128" s="38" t="s">
        <v>161</v>
      </c>
      <c r="C128" s="37">
        <v>43112</v>
      </c>
      <c r="D128" s="38" t="s">
        <v>99</v>
      </c>
      <c r="E128" s="38" t="s">
        <v>25</v>
      </c>
      <c r="F128" s="38" t="s">
        <v>162</v>
      </c>
      <c r="G128" s="38">
        <v>10</v>
      </c>
      <c r="H128" s="38">
        <v>2190</v>
      </c>
      <c r="I128" s="37">
        <v>43202</v>
      </c>
      <c r="J128" s="38" t="s">
        <v>18</v>
      </c>
      <c r="L128" s="38">
        <v>2095.0700000000002</v>
      </c>
      <c r="M128" s="38">
        <v>-85.52</v>
      </c>
      <c r="N128" s="38">
        <v>-23732.49999999996</v>
      </c>
      <c r="O128" s="38" t="s">
        <v>1172</v>
      </c>
      <c r="P128" s="38" t="s">
        <v>1273</v>
      </c>
      <c r="Q128" s="38">
        <v>25</v>
      </c>
      <c r="R128" s="38">
        <v>250</v>
      </c>
      <c r="S128" s="38">
        <v>547500</v>
      </c>
      <c r="T128" s="37">
        <v>43168</v>
      </c>
      <c r="U128" s="42">
        <v>9.3150684931506855E-2</v>
      </c>
      <c r="V128" s="38">
        <v>0</v>
      </c>
      <c r="W128" s="38">
        <v>5</v>
      </c>
      <c r="X128" s="38">
        <v>0.1</v>
      </c>
      <c r="Y128" s="38">
        <v>54750</v>
      </c>
      <c r="Z128" s="38">
        <v>-23732.49999999996</v>
      </c>
      <c r="AA128" s="38">
        <v>0</v>
      </c>
      <c r="AB128" s="38">
        <v>51000</v>
      </c>
      <c r="AH128" s="38">
        <f>IF(表7[[#This Row],[Instrument]]="Option",表7[[#This Row],[delta]],表7[[#This Row],[qty]])</f>
        <v>250</v>
      </c>
    </row>
    <row r="129" spans="1:34">
      <c r="A129" s="37" t="s">
        <v>0</v>
      </c>
      <c r="B129" s="38" t="s">
        <v>163</v>
      </c>
      <c r="C129" s="37">
        <v>43112</v>
      </c>
      <c r="D129" s="38" t="s">
        <v>99</v>
      </c>
      <c r="E129" s="38" t="s">
        <v>16</v>
      </c>
      <c r="F129" s="38" t="s">
        <v>38</v>
      </c>
      <c r="G129" s="38">
        <v>8</v>
      </c>
      <c r="H129" s="38">
        <v>7150</v>
      </c>
      <c r="I129" s="37">
        <v>43202</v>
      </c>
      <c r="J129" s="38" t="s">
        <v>18</v>
      </c>
      <c r="L129" s="38">
        <v>6811.5</v>
      </c>
      <c r="M129" s="38">
        <v>-223.36</v>
      </c>
      <c r="N129" s="38">
        <v>67700</v>
      </c>
      <c r="O129" s="38" t="s">
        <v>1173</v>
      </c>
      <c r="P129" s="38" t="s">
        <v>1275</v>
      </c>
      <c r="Q129" s="38">
        <v>25</v>
      </c>
      <c r="R129" s="38">
        <v>-200</v>
      </c>
      <c r="S129" s="38">
        <v>1430000</v>
      </c>
      <c r="T129" s="37">
        <v>43168</v>
      </c>
      <c r="U129" s="42">
        <v>9.3150684931506855E-2</v>
      </c>
      <c r="V129" s="38">
        <v>0</v>
      </c>
      <c r="W129" s="38">
        <v>5</v>
      </c>
      <c r="X129" s="38">
        <v>0.1</v>
      </c>
      <c r="Y129" s="38">
        <v>143000</v>
      </c>
      <c r="Z129" s="38">
        <v>67700</v>
      </c>
      <c r="AA129" s="38">
        <v>67700</v>
      </c>
      <c r="AB129" s="38">
        <v>133205.4794520548</v>
      </c>
      <c r="AH129" s="38">
        <f>IF(表7[[#This Row],[Instrument]]="Option",表7[[#This Row],[delta]],表7[[#This Row],[qty]])</f>
        <v>-200</v>
      </c>
    </row>
    <row r="130" spans="1:34">
      <c r="A130" s="37" t="s">
        <v>0</v>
      </c>
      <c r="B130" s="38" t="s">
        <v>164</v>
      </c>
      <c r="C130" s="37">
        <v>43112</v>
      </c>
      <c r="D130" s="38" t="s">
        <v>99</v>
      </c>
      <c r="E130" s="38" t="s">
        <v>25</v>
      </c>
      <c r="F130" s="38" t="s">
        <v>165</v>
      </c>
      <c r="G130" s="38">
        <v>1</v>
      </c>
      <c r="H130" s="38">
        <v>2554</v>
      </c>
      <c r="I130" s="37">
        <v>43202</v>
      </c>
      <c r="J130" s="38" t="s">
        <v>18</v>
      </c>
      <c r="L130" s="38">
        <v>2336.56</v>
      </c>
      <c r="M130" s="38">
        <v>-9.9700000000000006</v>
      </c>
      <c r="N130" s="38">
        <v>-5436.0000000000018</v>
      </c>
      <c r="O130" s="38" t="s">
        <v>1175</v>
      </c>
      <c r="P130" s="38" t="s">
        <v>1283</v>
      </c>
      <c r="Q130" s="38">
        <v>25</v>
      </c>
      <c r="R130" s="38">
        <v>25</v>
      </c>
      <c r="S130" s="38">
        <v>63850</v>
      </c>
      <c r="T130" s="37">
        <v>43168</v>
      </c>
      <c r="U130" s="42">
        <v>9.3150684931506855E-2</v>
      </c>
      <c r="V130" s="38">
        <v>0</v>
      </c>
      <c r="W130" s="38">
        <v>5</v>
      </c>
      <c r="X130" s="38">
        <v>0.1</v>
      </c>
      <c r="Y130" s="38">
        <v>6385</v>
      </c>
      <c r="Z130" s="38">
        <v>-5436.0000000000018</v>
      </c>
      <c r="AA130" s="38">
        <v>0</v>
      </c>
      <c r="AB130" s="38">
        <v>5947.6712328767126</v>
      </c>
      <c r="AH130" s="38">
        <f>IF(表7[[#This Row],[Instrument]]="Option",表7[[#This Row],[delta]],表7[[#This Row],[qty]])</f>
        <v>25</v>
      </c>
    </row>
    <row r="131" spans="1:34">
      <c r="A131" s="37" t="s">
        <v>0</v>
      </c>
      <c r="B131" s="38" t="s">
        <v>164</v>
      </c>
      <c r="C131" s="37">
        <v>43112</v>
      </c>
      <c r="D131" s="38" t="s">
        <v>99</v>
      </c>
      <c r="E131" s="38" t="s">
        <v>25</v>
      </c>
      <c r="F131" s="38" t="s">
        <v>165</v>
      </c>
      <c r="G131" s="38">
        <v>1</v>
      </c>
      <c r="H131" s="38">
        <v>2554.5</v>
      </c>
      <c r="I131" s="37">
        <v>43202</v>
      </c>
      <c r="J131" s="38" t="s">
        <v>18</v>
      </c>
      <c r="L131" s="38">
        <v>2336.56</v>
      </c>
      <c r="M131" s="38">
        <v>-9.98</v>
      </c>
      <c r="N131" s="38">
        <v>-5448.5000000000018</v>
      </c>
      <c r="O131" s="38" t="s">
        <v>1175</v>
      </c>
      <c r="P131" s="38" t="s">
        <v>1283</v>
      </c>
      <c r="Q131" s="38">
        <v>25</v>
      </c>
      <c r="R131" s="38">
        <v>25</v>
      </c>
      <c r="S131" s="38">
        <v>63862.5</v>
      </c>
      <c r="T131" s="37">
        <v>43168</v>
      </c>
      <c r="U131" s="42">
        <v>9.3150684931506855E-2</v>
      </c>
      <c r="V131" s="38">
        <v>0</v>
      </c>
      <c r="W131" s="38">
        <v>5</v>
      </c>
      <c r="X131" s="38">
        <v>0.1</v>
      </c>
      <c r="Y131" s="38">
        <v>6386.25</v>
      </c>
      <c r="Z131" s="38">
        <v>-5448.5000000000018</v>
      </c>
      <c r="AA131" s="38">
        <v>0</v>
      </c>
      <c r="AB131" s="38">
        <v>5948.8356164383567</v>
      </c>
      <c r="AH131" s="38">
        <f>IF(表7[[#This Row],[Instrument]]="Option",表7[[#This Row],[delta]],表7[[#This Row],[qty]])</f>
        <v>25</v>
      </c>
    </row>
    <row r="132" spans="1:34">
      <c r="A132" s="37" t="s">
        <v>0</v>
      </c>
      <c r="B132" s="38" t="s">
        <v>164</v>
      </c>
      <c r="C132" s="37">
        <v>43112</v>
      </c>
      <c r="D132" s="38" t="s">
        <v>99</v>
      </c>
      <c r="E132" s="38" t="s">
        <v>25</v>
      </c>
      <c r="F132" s="38" t="s">
        <v>165</v>
      </c>
      <c r="G132" s="38">
        <v>1</v>
      </c>
      <c r="H132" s="38">
        <v>2558.5</v>
      </c>
      <c r="I132" s="37">
        <v>43202</v>
      </c>
      <c r="J132" s="38" t="s">
        <v>18</v>
      </c>
      <c r="L132" s="38">
        <v>2336.56</v>
      </c>
      <c r="M132" s="38">
        <v>-9.99</v>
      </c>
      <c r="N132" s="38">
        <v>-5548.5000000000018</v>
      </c>
      <c r="O132" s="38" t="s">
        <v>1175</v>
      </c>
      <c r="P132" s="38" t="s">
        <v>1283</v>
      </c>
      <c r="Q132" s="38">
        <v>25</v>
      </c>
      <c r="R132" s="38">
        <v>25</v>
      </c>
      <c r="S132" s="38">
        <v>63962.5</v>
      </c>
      <c r="T132" s="37">
        <v>43168</v>
      </c>
      <c r="U132" s="42">
        <v>9.3150684931506855E-2</v>
      </c>
      <c r="V132" s="38">
        <v>0</v>
      </c>
      <c r="W132" s="38">
        <v>5</v>
      </c>
      <c r="X132" s="38">
        <v>0.1</v>
      </c>
      <c r="Y132" s="38">
        <v>6396.25</v>
      </c>
      <c r="Z132" s="38">
        <v>-5548.5000000000018</v>
      </c>
      <c r="AA132" s="38">
        <v>0</v>
      </c>
      <c r="AB132" s="38">
        <v>5958.1506849315074</v>
      </c>
      <c r="AH132" s="38">
        <f>IF(表7[[#This Row],[Instrument]]="Option",表7[[#This Row],[delta]],表7[[#This Row],[qty]])</f>
        <v>25</v>
      </c>
    </row>
    <row r="133" spans="1:34">
      <c r="A133" s="37" t="s">
        <v>0</v>
      </c>
      <c r="B133" s="38" t="s">
        <v>164</v>
      </c>
      <c r="C133" s="37">
        <v>43112</v>
      </c>
      <c r="D133" s="38" t="s">
        <v>99</v>
      </c>
      <c r="E133" s="38" t="s">
        <v>25</v>
      </c>
      <c r="F133" s="38" t="s">
        <v>165</v>
      </c>
      <c r="G133" s="38">
        <v>9</v>
      </c>
      <c r="H133" s="38">
        <v>2559</v>
      </c>
      <c r="I133" s="37">
        <v>43202</v>
      </c>
      <c r="J133" s="38" t="s">
        <v>18</v>
      </c>
      <c r="L133" s="38">
        <v>2336.56</v>
      </c>
      <c r="M133" s="38">
        <v>-89.92</v>
      </c>
      <c r="N133" s="38">
        <v>-50049.000000000015</v>
      </c>
      <c r="O133" s="38" t="s">
        <v>1175</v>
      </c>
      <c r="P133" s="38" t="s">
        <v>1283</v>
      </c>
      <c r="Q133" s="38">
        <v>25</v>
      </c>
      <c r="R133" s="38">
        <v>225</v>
      </c>
      <c r="S133" s="38">
        <v>575775</v>
      </c>
      <c r="T133" s="37">
        <v>43168</v>
      </c>
      <c r="U133" s="42">
        <v>9.3150684931506855E-2</v>
      </c>
      <c r="V133" s="38">
        <v>0</v>
      </c>
      <c r="W133" s="38">
        <v>5</v>
      </c>
      <c r="X133" s="38">
        <v>0.1</v>
      </c>
      <c r="Y133" s="38">
        <v>57577.5</v>
      </c>
      <c r="Z133" s="38">
        <v>-50049.000000000015</v>
      </c>
      <c r="AA133" s="38">
        <v>0</v>
      </c>
      <c r="AB133" s="38">
        <v>53633.835616438359</v>
      </c>
      <c r="AH133" s="38">
        <f>IF(表7[[#This Row],[Instrument]]="Option",表7[[#This Row],[delta]],表7[[#This Row],[qty]])</f>
        <v>225</v>
      </c>
    </row>
    <row r="134" spans="1:34">
      <c r="A134" s="37" t="s">
        <v>0</v>
      </c>
      <c r="B134" s="38" t="s">
        <v>166</v>
      </c>
      <c r="C134" s="37">
        <v>43167</v>
      </c>
      <c r="D134" s="38" t="s">
        <v>99</v>
      </c>
      <c r="E134" s="38" t="s">
        <v>16</v>
      </c>
      <c r="F134" s="38" t="s">
        <v>165</v>
      </c>
      <c r="G134" s="38">
        <v>12</v>
      </c>
      <c r="H134" s="38">
        <v>2364</v>
      </c>
      <c r="I134" s="37">
        <v>43202</v>
      </c>
      <c r="J134" s="38" t="s">
        <v>18</v>
      </c>
      <c r="L134" s="38">
        <v>2336.56</v>
      </c>
      <c r="M134" s="38">
        <v>0</v>
      </c>
      <c r="N134" s="38">
        <v>8232.0000000000164</v>
      </c>
      <c r="O134" s="38" t="s">
        <v>1175</v>
      </c>
      <c r="P134" s="38" t="s">
        <v>1283</v>
      </c>
      <c r="Q134" s="38">
        <v>25</v>
      </c>
      <c r="R134" s="38">
        <v>-300</v>
      </c>
      <c r="S134" s="38">
        <v>709200</v>
      </c>
      <c r="T134" s="37">
        <v>43168</v>
      </c>
      <c r="U134" s="42">
        <v>9.3150684931506855E-2</v>
      </c>
      <c r="V134" s="38">
        <v>0</v>
      </c>
      <c r="W134" s="38">
        <v>5</v>
      </c>
      <c r="X134" s="38">
        <v>0.1</v>
      </c>
      <c r="Y134" s="38">
        <v>70920</v>
      </c>
      <c r="Z134" s="38">
        <v>8232.0000000000164</v>
      </c>
      <c r="AA134" s="38">
        <v>8232.0000000000164</v>
      </c>
      <c r="AB134" s="38">
        <v>66062.465753424665</v>
      </c>
      <c r="AH134" s="38">
        <f>IF(表7[[#This Row],[Instrument]]="Option",表7[[#This Row],[delta]],表7[[#This Row],[qty]])</f>
        <v>-300</v>
      </c>
    </row>
    <row r="135" spans="1:34">
      <c r="A135" s="37" t="s">
        <v>0</v>
      </c>
      <c r="B135" s="38" t="s">
        <v>167</v>
      </c>
      <c r="C135" s="37">
        <v>43112</v>
      </c>
      <c r="D135" s="38" t="s">
        <v>99</v>
      </c>
      <c r="E135" s="38" t="s">
        <v>16</v>
      </c>
      <c r="F135" s="38" t="s">
        <v>168</v>
      </c>
      <c r="G135" s="38">
        <v>11</v>
      </c>
      <c r="H135" s="38">
        <v>3386</v>
      </c>
      <c r="I135" s="37">
        <v>43202</v>
      </c>
      <c r="J135" s="38" t="s">
        <v>18</v>
      </c>
      <c r="L135" s="38">
        <v>3228</v>
      </c>
      <c r="M135" s="38">
        <v>-145.44</v>
      </c>
      <c r="N135" s="38">
        <v>43450</v>
      </c>
      <c r="O135" s="38" t="s">
        <v>1177</v>
      </c>
      <c r="P135" s="38" t="s">
        <v>1290</v>
      </c>
      <c r="Q135" s="38">
        <v>25</v>
      </c>
      <c r="R135" s="38">
        <v>-275</v>
      </c>
      <c r="S135" s="38">
        <v>931150</v>
      </c>
      <c r="T135" s="37">
        <v>43168</v>
      </c>
      <c r="U135" s="42">
        <v>9.3150684931506855E-2</v>
      </c>
      <c r="V135" s="38">
        <v>0</v>
      </c>
      <c r="W135" s="38">
        <v>5</v>
      </c>
      <c r="X135" s="38">
        <v>0.1</v>
      </c>
      <c r="Y135" s="38">
        <v>93115</v>
      </c>
      <c r="Z135" s="38">
        <v>43450</v>
      </c>
      <c r="AA135" s="38">
        <v>43450</v>
      </c>
      <c r="AB135" s="38">
        <v>86737.260273972614</v>
      </c>
      <c r="AH135" s="38">
        <f>IF(表7[[#This Row],[Instrument]]="Option",表7[[#This Row],[delta]],表7[[#This Row],[qty]])</f>
        <v>-275</v>
      </c>
    </row>
    <row r="136" spans="1:34">
      <c r="A136" s="37" t="s">
        <v>0</v>
      </c>
      <c r="B136" s="38" t="s">
        <v>167</v>
      </c>
      <c r="C136" s="37">
        <v>43112</v>
      </c>
      <c r="D136" s="38" t="s">
        <v>99</v>
      </c>
      <c r="E136" s="38" t="s">
        <v>16</v>
      </c>
      <c r="F136" s="38" t="s">
        <v>168</v>
      </c>
      <c r="G136" s="38">
        <v>1</v>
      </c>
      <c r="H136" s="38">
        <v>3386.5</v>
      </c>
      <c r="I136" s="37">
        <v>43202</v>
      </c>
      <c r="J136" s="38" t="s">
        <v>18</v>
      </c>
      <c r="L136" s="38">
        <v>3228</v>
      </c>
      <c r="M136" s="38">
        <v>-13.22</v>
      </c>
      <c r="N136" s="38">
        <v>3962.5</v>
      </c>
      <c r="O136" s="38" t="s">
        <v>1177</v>
      </c>
      <c r="P136" s="38" t="s">
        <v>1290</v>
      </c>
      <c r="Q136" s="38">
        <v>25</v>
      </c>
      <c r="R136" s="38">
        <v>-25</v>
      </c>
      <c r="S136" s="38">
        <v>84662.5</v>
      </c>
      <c r="T136" s="37">
        <v>43168</v>
      </c>
      <c r="U136" s="42">
        <v>9.3150684931506855E-2</v>
      </c>
      <c r="V136" s="38">
        <v>0</v>
      </c>
      <c r="W136" s="38">
        <v>5</v>
      </c>
      <c r="X136" s="38">
        <v>0.1</v>
      </c>
      <c r="Y136" s="38">
        <v>8466.25</v>
      </c>
      <c r="Z136" s="38">
        <v>3962.5</v>
      </c>
      <c r="AA136" s="38">
        <v>3962.5</v>
      </c>
      <c r="AB136" s="38">
        <v>7886.3698630136987</v>
      </c>
      <c r="AH136" s="38">
        <f>IF(表7[[#This Row],[Instrument]]="Option",表7[[#This Row],[delta]],表7[[#This Row],[qty]])</f>
        <v>-25</v>
      </c>
    </row>
    <row r="137" spans="1:34">
      <c r="A137" s="37" t="s">
        <v>0</v>
      </c>
      <c r="B137" s="38" t="s">
        <v>169</v>
      </c>
      <c r="C137" s="37">
        <v>43112</v>
      </c>
      <c r="D137" s="38" t="s">
        <v>99</v>
      </c>
      <c r="E137" s="38" t="s">
        <v>16</v>
      </c>
      <c r="F137" s="38" t="s">
        <v>168</v>
      </c>
      <c r="G137" s="38">
        <v>10</v>
      </c>
      <c r="H137" s="38">
        <v>3390</v>
      </c>
      <c r="I137" s="37">
        <v>43202</v>
      </c>
      <c r="J137" s="38" t="s">
        <v>18</v>
      </c>
      <c r="L137" s="38">
        <v>3228</v>
      </c>
      <c r="M137" s="38">
        <v>-132.38</v>
      </c>
      <c r="N137" s="38">
        <v>40500</v>
      </c>
      <c r="O137" s="38" t="s">
        <v>1177</v>
      </c>
      <c r="P137" s="38" t="s">
        <v>1290</v>
      </c>
      <c r="Q137" s="38">
        <v>25</v>
      </c>
      <c r="R137" s="38">
        <v>-250</v>
      </c>
      <c r="S137" s="38">
        <v>847500</v>
      </c>
      <c r="T137" s="37">
        <v>43168</v>
      </c>
      <c r="U137" s="42">
        <v>9.3150684931506855E-2</v>
      </c>
      <c r="V137" s="38">
        <v>0</v>
      </c>
      <c r="W137" s="38">
        <v>5</v>
      </c>
      <c r="X137" s="38">
        <v>0.1</v>
      </c>
      <c r="Y137" s="38">
        <v>84750</v>
      </c>
      <c r="Z137" s="38">
        <v>40500</v>
      </c>
      <c r="AA137" s="38">
        <v>40500</v>
      </c>
      <c r="AB137" s="38">
        <v>78945.205479452066</v>
      </c>
      <c r="AH137" s="38">
        <f>IF(表7[[#This Row],[Instrument]]="Option",表7[[#This Row],[delta]],表7[[#This Row],[qty]])</f>
        <v>-250</v>
      </c>
    </row>
    <row r="138" spans="1:34">
      <c r="A138" s="37" t="s">
        <v>0</v>
      </c>
      <c r="B138" s="38" t="s">
        <v>170</v>
      </c>
      <c r="C138" s="37">
        <v>43167</v>
      </c>
      <c r="D138" s="38" t="s">
        <v>99</v>
      </c>
      <c r="E138" s="38" t="s">
        <v>25</v>
      </c>
      <c r="F138" s="38" t="s">
        <v>168</v>
      </c>
      <c r="G138" s="38">
        <v>12</v>
      </c>
      <c r="H138" s="38">
        <v>3245.25</v>
      </c>
      <c r="I138" s="37">
        <v>43202</v>
      </c>
      <c r="J138" s="38" t="s">
        <v>18</v>
      </c>
      <c r="L138" s="38">
        <v>3228</v>
      </c>
      <c r="M138" s="38">
        <v>0</v>
      </c>
      <c r="N138" s="38">
        <v>-5175</v>
      </c>
      <c r="O138" s="38" t="s">
        <v>1177</v>
      </c>
      <c r="P138" s="38" t="s">
        <v>1290</v>
      </c>
      <c r="Q138" s="38">
        <v>25</v>
      </c>
      <c r="R138" s="38">
        <v>300</v>
      </c>
      <c r="S138" s="38">
        <v>973575</v>
      </c>
      <c r="T138" s="37">
        <v>43168</v>
      </c>
      <c r="U138" s="42">
        <v>9.3150684931506855E-2</v>
      </c>
      <c r="V138" s="38">
        <v>0</v>
      </c>
      <c r="W138" s="38">
        <v>5</v>
      </c>
      <c r="X138" s="38">
        <v>0.1</v>
      </c>
      <c r="Y138" s="38">
        <v>97357.5</v>
      </c>
      <c r="Z138" s="38">
        <v>-5175</v>
      </c>
      <c r="AA138" s="38">
        <v>0</v>
      </c>
      <c r="AB138" s="38">
        <v>90689.178082191793</v>
      </c>
      <c r="AH138" s="38">
        <f>IF(表7[[#This Row],[Instrument]]="Option",表7[[#This Row],[delta]],表7[[#This Row],[qty]])</f>
        <v>300</v>
      </c>
    </row>
    <row r="139" spans="1:34">
      <c r="A139" s="37" t="s">
        <v>0</v>
      </c>
      <c r="B139" s="38" t="s">
        <v>171</v>
      </c>
      <c r="C139" s="37">
        <v>43115</v>
      </c>
      <c r="D139" s="38" t="s">
        <v>99</v>
      </c>
      <c r="E139" s="38" t="s">
        <v>25</v>
      </c>
      <c r="F139" s="38" t="s">
        <v>40</v>
      </c>
      <c r="G139" s="38">
        <v>5</v>
      </c>
      <c r="H139" s="38">
        <v>7217.5</v>
      </c>
      <c r="I139" s="37">
        <v>43206</v>
      </c>
      <c r="J139" s="38" t="s">
        <v>18</v>
      </c>
      <c r="L139" s="38">
        <v>6814.5</v>
      </c>
      <c r="M139" s="38">
        <v>-140.91</v>
      </c>
      <c r="N139" s="38">
        <v>-50375</v>
      </c>
      <c r="O139" s="38" t="s">
        <v>1173</v>
      </c>
      <c r="P139" s="38" t="s">
        <v>1275</v>
      </c>
      <c r="Q139" s="38">
        <v>25</v>
      </c>
      <c r="R139" s="38">
        <v>125</v>
      </c>
      <c r="S139" s="38">
        <v>902187.5</v>
      </c>
      <c r="T139" s="37">
        <v>43168</v>
      </c>
      <c r="U139" s="42">
        <v>0.10410958904109589</v>
      </c>
      <c r="V139" s="38">
        <v>0</v>
      </c>
      <c r="W139" s="38">
        <v>5</v>
      </c>
      <c r="X139" s="38">
        <v>0.1</v>
      </c>
      <c r="Y139" s="38">
        <v>90218.75</v>
      </c>
      <c r="Z139" s="38">
        <v>-50375</v>
      </c>
      <c r="AA139" s="38">
        <v>0</v>
      </c>
      <c r="AB139" s="38">
        <v>93926.369863013708</v>
      </c>
      <c r="AH139" s="38">
        <f>IF(表7[[#This Row],[Instrument]]="Option",表7[[#This Row],[delta]],表7[[#This Row],[qty]])</f>
        <v>125</v>
      </c>
    </row>
    <row r="140" spans="1:34">
      <c r="A140" s="37" t="s">
        <v>0</v>
      </c>
      <c r="B140" s="38" t="s">
        <v>172</v>
      </c>
      <c r="C140" s="37">
        <v>43115</v>
      </c>
      <c r="D140" s="38" t="s">
        <v>99</v>
      </c>
      <c r="E140" s="38" t="s">
        <v>25</v>
      </c>
      <c r="F140" s="38" t="s">
        <v>40</v>
      </c>
      <c r="G140" s="38">
        <v>6</v>
      </c>
      <c r="H140" s="38">
        <v>7218</v>
      </c>
      <c r="I140" s="37">
        <v>43206</v>
      </c>
      <c r="J140" s="38" t="s">
        <v>18</v>
      </c>
      <c r="L140" s="38">
        <v>6814.5</v>
      </c>
      <c r="M140" s="38">
        <v>-169.14</v>
      </c>
      <c r="N140" s="38">
        <v>-60525</v>
      </c>
      <c r="O140" s="38" t="s">
        <v>1173</v>
      </c>
      <c r="P140" s="38" t="s">
        <v>1275</v>
      </c>
      <c r="Q140" s="38">
        <v>25</v>
      </c>
      <c r="R140" s="38">
        <v>150</v>
      </c>
      <c r="S140" s="38">
        <v>1082700</v>
      </c>
      <c r="T140" s="37">
        <v>43168</v>
      </c>
      <c r="U140" s="42">
        <v>0.10410958904109589</v>
      </c>
      <c r="V140" s="38">
        <v>0</v>
      </c>
      <c r="W140" s="38">
        <v>5</v>
      </c>
      <c r="X140" s="38">
        <v>0.1</v>
      </c>
      <c r="Y140" s="38">
        <v>108270</v>
      </c>
      <c r="Z140" s="38">
        <v>-60525</v>
      </c>
      <c r="AA140" s="38">
        <v>0</v>
      </c>
      <c r="AB140" s="38">
        <v>112719.45205479453</v>
      </c>
      <c r="AH140" s="38">
        <f>IF(表7[[#This Row],[Instrument]]="Option",表7[[#This Row],[delta]],表7[[#This Row],[qty]])</f>
        <v>150</v>
      </c>
    </row>
    <row r="141" spans="1:34">
      <c r="A141" s="37" t="s">
        <v>0</v>
      </c>
      <c r="B141" s="38" t="s">
        <v>172</v>
      </c>
      <c r="C141" s="37">
        <v>43115</v>
      </c>
      <c r="D141" s="38" t="s">
        <v>99</v>
      </c>
      <c r="E141" s="38" t="s">
        <v>25</v>
      </c>
      <c r="F141" s="38" t="s">
        <v>40</v>
      </c>
      <c r="G141" s="38">
        <v>12</v>
      </c>
      <c r="H141" s="38">
        <v>7219</v>
      </c>
      <c r="I141" s="37">
        <v>43206</v>
      </c>
      <c r="J141" s="38" t="s">
        <v>18</v>
      </c>
      <c r="L141" s="38">
        <v>6814.5</v>
      </c>
      <c r="M141" s="38">
        <v>-338.28</v>
      </c>
      <c r="N141" s="38">
        <v>-121350</v>
      </c>
      <c r="O141" s="38" t="s">
        <v>1173</v>
      </c>
      <c r="P141" s="38" t="s">
        <v>1275</v>
      </c>
      <c r="Q141" s="38">
        <v>25</v>
      </c>
      <c r="R141" s="38">
        <v>300</v>
      </c>
      <c r="S141" s="38">
        <v>2165700</v>
      </c>
      <c r="T141" s="37">
        <v>43168</v>
      </c>
      <c r="U141" s="42">
        <v>0.10410958904109589</v>
      </c>
      <c r="V141" s="38">
        <v>0</v>
      </c>
      <c r="W141" s="38">
        <v>5</v>
      </c>
      <c r="X141" s="38">
        <v>0.1</v>
      </c>
      <c r="Y141" s="38">
        <v>216570</v>
      </c>
      <c r="Z141" s="38">
        <v>-121350</v>
      </c>
      <c r="AA141" s="38">
        <v>0</v>
      </c>
      <c r="AB141" s="38">
        <v>225470.13698630137</v>
      </c>
      <c r="AH141" s="38">
        <f>IF(表7[[#This Row],[Instrument]]="Option",表7[[#This Row],[delta]],表7[[#This Row],[qty]])</f>
        <v>300</v>
      </c>
    </row>
    <row r="142" spans="1:34">
      <c r="A142" s="37" t="s">
        <v>0</v>
      </c>
      <c r="B142" s="38" t="s">
        <v>173</v>
      </c>
      <c r="C142" s="37">
        <v>43116</v>
      </c>
      <c r="D142" s="38" t="s">
        <v>99</v>
      </c>
      <c r="E142" s="38" t="s">
        <v>16</v>
      </c>
      <c r="F142" s="38" t="s">
        <v>40</v>
      </c>
      <c r="G142" s="38">
        <v>2</v>
      </c>
      <c r="H142" s="38">
        <v>7091</v>
      </c>
      <c r="I142" s="37">
        <v>43206</v>
      </c>
      <c r="J142" s="38" t="s">
        <v>18</v>
      </c>
      <c r="L142" s="38">
        <v>6814.5</v>
      </c>
      <c r="M142" s="38">
        <v>-55.38</v>
      </c>
      <c r="N142" s="38">
        <v>13825</v>
      </c>
      <c r="O142" s="38" t="s">
        <v>1173</v>
      </c>
      <c r="P142" s="38" t="s">
        <v>1275</v>
      </c>
      <c r="Q142" s="38">
        <v>25</v>
      </c>
      <c r="R142" s="38">
        <v>-50</v>
      </c>
      <c r="S142" s="38">
        <v>354550</v>
      </c>
      <c r="T142" s="37">
        <v>43168</v>
      </c>
      <c r="U142" s="42">
        <v>0.10410958904109589</v>
      </c>
      <c r="V142" s="38">
        <v>0</v>
      </c>
      <c r="W142" s="38">
        <v>5</v>
      </c>
      <c r="X142" s="38">
        <v>0.1</v>
      </c>
      <c r="Y142" s="38">
        <v>35455</v>
      </c>
      <c r="Z142" s="38">
        <v>13825</v>
      </c>
      <c r="AA142" s="38">
        <v>13825</v>
      </c>
      <c r="AB142" s="38">
        <v>36912.054794520547</v>
      </c>
      <c r="AH142" s="38">
        <f>IF(表7[[#This Row],[Instrument]]="Option",表7[[#This Row],[delta]],表7[[#This Row],[qty]])</f>
        <v>-50</v>
      </c>
    </row>
    <row r="143" spans="1:34">
      <c r="A143" s="37" t="s">
        <v>0</v>
      </c>
      <c r="B143" s="38" t="s">
        <v>174</v>
      </c>
      <c r="C143" s="37">
        <v>43124</v>
      </c>
      <c r="D143" s="38" t="s">
        <v>99</v>
      </c>
      <c r="E143" s="38" t="s">
        <v>25</v>
      </c>
      <c r="F143" s="38" t="s">
        <v>40</v>
      </c>
      <c r="G143" s="38">
        <v>2</v>
      </c>
      <c r="H143" s="38">
        <v>7075.13</v>
      </c>
      <c r="I143" s="37">
        <v>43206</v>
      </c>
      <c r="J143" s="38" t="s">
        <v>18</v>
      </c>
      <c r="L143" s="38">
        <v>6814.5</v>
      </c>
      <c r="M143" s="38">
        <v>-55.26</v>
      </c>
      <c r="N143" s="38">
        <v>-13031.500000000005</v>
      </c>
      <c r="O143" s="38" t="s">
        <v>1173</v>
      </c>
      <c r="P143" s="38" t="s">
        <v>1275</v>
      </c>
      <c r="Q143" s="38">
        <v>25</v>
      </c>
      <c r="R143" s="38">
        <v>50</v>
      </c>
      <c r="S143" s="38">
        <v>353756.5</v>
      </c>
      <c r="T143" s="37">
        <v>43168</v>
      </c>
      <c r="U143" s="42">
        <v>0.10410958904109589</v>
      </c>
      <c r="V143" s="38">
        <v>0</v>
      </c>
      <c r="W143" s="38">
        <v>5</v>
      </c>
      <c r="X143" s="38">
        <v>0.1</v>
      </c>
      <c r="Y143" s="38">
        <v>35375.65</v>
      </c>
      <c r="Z143" s="38">
        <v>-13031.500000000005</v>
      </c>
      <c r="AA143" s="38">
        <v>0</v>
      </c>
      <c r="AB143" s="38">
        <v>36829.443835616439</v>
      </c>
      <c r="AH143" s="38">
        <f>IF(表7[[#This Row],[Instrument]]="Option",表7[[#This Row],[delta]],表7[[#This Row],[qty]])</f>
        <v>50</v>
      </c>
    </row>
    <row r="144" spans="1:34">
      <c r="A144" s="37" t="s">
        <v>0</v>
      </c>
      <c r="B144" s="38" t="s">
        <v>175</v>
      </c>
      <c r="C144" s="37">
        <v>43154</v>
      </c>
      <c r="D144" s="38" t="s">
        <v>99</v>
      </c>
      <c r="E144" s="38" t="s">
        <v>16</v>
      </c>
      <c r="F144" s="38" t="s">
        <v>40</v>
      </c>
      <c r="G144" s="38">
        <v>40</v>
      </c>
      <c r="H144" s="38">
        <v>7098.75</v>
      </c>
      <c r="I144" s="37">
        <v>43206</v>
      </c>
      <c r="J144" s="38" t="s">
        <v>18</v>
      </c>
      <c r="L144" s="38">
        <v>6814.5</v>
      </c>
      <c r="M144" s="38">
        <v>-1108.82</v>
      </c>
      <c r="N144" s="38">
        <v>284250</v>
      </c>
      <c r="O144" s="38" t="s">
        <v>1173</v>
      </c>
      <c r="P144" s="38" t="s">
        <v>1275</v>
      </c>
      <c r="Q144" s="38">
        <v>25</v>
      </c>
      <c r="R144" s="38">
        <v>-1000</v>
      </c>
      <c r="S144" s="38">
        <v>7098750</v>
      </c>
      <c r="T144" s="37">
        <v>43168</v>
      </c>
      <c r="U144" s="42">
        <v>0.10410958904109589</v>
      </c>
      <c r="V144" s="38">
        <v>0</v>
      </c>
      <c r="W144" s="38">
        <v>5</v>
      </c>
      <c r="X144" s="38">
        <v>0.1</v>
      </c>
      <c r="Y144" s="38">
        <v>709875</v>
      </c>
      <c r="Z144" s="38">
        <v>284250</v>
      </c>
      <c r="AA144" s="38">
        <v>284250</v>
      </c>
      <c r="AB144" s="38">
        <v>739047.94520547951</v>
      </c>
      <c r="AH144" s="38">
        <f>IF(表7[[#This Row],[Instrument]]="Option",表7[[#This Row],[delta]],表7[[#This Row],[qty]])</f>
        <v>-1000</v>
      </c>
    </row>
    <row r="145" spans="1:34">
      <c r="A145" s="37" t="s">
        <v>0</v>
      </c>
      <c r="B145" s="38" t="s">
        <v>176</v>
      </c>
      <c r="C145" s="37">
        <v>43117</v>
      </c>
      <c r="D145" s="38" t="s">
        <v>99</v>
      </c>
      <c r="E145" s="38" t="s">
        <v>16</v>
      </c>
      <c r="F145" s="38" t="s">
        <v>177</v>
      </c>
      <c r="G145" s="38">
        <v>8</v>
      </c>
      <c r="H145" s="38">
        <v>7110</v>
      </c>
      <c r="I145" s="37">
        <v>43207</v>
      </c>
      <c r="J145" s="38" t="s">
        <v>18</v>
      </c>
      <c r="L145" s="38">
        <v>6815.25</v>
      </c>
      <c r="M145" s="38">
        <v>-222.11</v>
      </c>
      <c r="N145" s="38">
        <v>58950</v>
      </c>
      <c r="O145" s="38" t="s">
        <v>1173</v>
      </c>
      <c r="P145" s="38" t="s">
        <v>1275</v>
      </c>
      <c r="Q145" s="38">
        <v>25</v>
      </c>
      <c r="R145" s="38">
        <v>-200</v>
      </c>
      <c r="S145" s="38">
        <v>1422000</v>
      </c>
      <c r="T145" s="37">
        <v>43168</v>
      </c>
      <c r="U145" s="42">
        <v>0.10684931506849316</v>
      </c>
      <c r="V145" s="38">
        <v>0</v>
      </c>
      <c r="W145" s="38">
        <v>5</v>
      </c>
      <c r="X145" s="38">
        <v>0.1</v>
      </c>
      <c r="Y145" s="38">
        <v>142200</v>
      </c>
      <c r="Z145" s="38">
        <v>58950</v>
      </c>
      <c r="AA145" s="38">
        <v>58950</v>
      </c>
      <c r="AB145" s="38">
        <v>151939.72602739726</v>
      </c>
      <c r="AH145" s="38">
        <f>IF(表7[[#This Row],[Instrument]]="Option",表7[[#This Row],[delta]],表7[[#This Row],[qty]])</f>
        <v>-200</v>
      </c>
    </row>
    <row r="146" spans="1:34">
      <c r="A146" s="37" t="s">
        <v>0</v>
      </c>
      <c r="B146" s="38" t="s">
        <v>176</v>
      </c>
      <c r="C146" s="37">
        <v>43117</v>
      </c>
      <c r="D146" s="38" t="s">
        <v>99</v>
      </c>
      <c r="E146" s="38" t="s">
        <v>16</v>
      </c>
      <c r="F146" s="38" t="s">
        <v>177</v>
      </c>
      <c r="G146" s="38">
        <v>1</v>
      </c>
      <c r="H146" s="38">
        <v>7110.5</v>
      </c>
      <c r="I146" s="37">
        <v>43207</v>
      </c>
      <c r="J146" s="38" t="s">
        <v>18</v>
      </c>
      <c r="L146" s="38">
        <v>6815.25</v>
      </c>
      <c r="M146" s="38">
        <v>-27.77</v>
      </c>
      <c r="N146" s="38">
        <v>7381.25</v>
      </c>
      <c r="O146" s="38" t="s">
        <v>1173</v>
      </c>
      <c r="P146" s="38" t="s">
        <v>1275</v>
      </c>
      <c r="Q146" s="38">
        <v>25</v>
      </c>
      <c r="R146" s="38">
        <v>-25</v>
      </c>
      <c r="S146" s="38">
        <v>177762.5</v>
      </c>
      <c r="T146" s="37">
        <v>43168</v>
      </c>
      <c r="U146" s="42">
        <v>0.10684931506849316</v>
      </c>
      <c r="V146" s="38">
        <v>0</v>
      </c>
      <c r="W146" s="38">
        <v>5</v>
      </c>
      <c r="X146" s="38">
        <v>0.1</v>
      </c>
      <c r="Y146" s="38">
        <v>17776.25</v>
      </c>
      <c r="Z146" s="38">
        <v>7381.25</v>
      </c>
      <c r="AA146" s="38">
        <v>7381.25</v>
      </c>
      <c r="AB146" s="38">
        <v>18993.801369863013</v>
      </c>
      <c r="AH146" s="38">
        <f>IF(表7[[#This Row],[Instrument]]="Option",表7[[#This Row],[delta]],表7[[#This Row],[qty]])</f>
        <v>-25</v>
      </c>
    </row>
    <row r="147" spans="1:34">
      <c r="A147" s="37" t="s">
        <v>0</v>
      </c>
      <c r="B147" s="38" t="s">
        <v>176</v>
      </c>
      <c r="C147" s="37">
        <v>43117</v>
      </c>
      <c r="D147" s="38" t="s">
        <v>99</v>
      </c>
      <c r="E147" s="38" t="s">
        <v>16</v>
      </c>
      <c r="F147" s="38" t="s">
        <v>177</v>
      </c>
      <c r="G147" s="38">
        <v>2</v>
      </c>
      <c r="H147" s="38">
        <v>7111</v>
      </c>
      <c r="I147" s="37">
        <v>43207</v>
      </c>
      <c r="J147" s="38" t="s">
        <v>18</v>
      </c>
      <c r="L147" s="38">
        <v>6815.25</v>
      </c>
      <c r="M147" s="38">
        <v>-55.54</v>
      </c>
      <c r="N147" s="38">
        <v>14787.5</v>
      </c>
      <c r="O147" s="38" t="s">
        <v>1173</v>
      </c>
      <c r="P147" s="38" t="s">
        <v>1275</v>
      </c>
      <c r="Q147" s="38">
        <v>25</v>
      </c>
      <c r="R147" s="38">
        <v>-50</v>
      </c>
      <c r="S147" s="38">
        <v>355550</v>
      </c>
      <c r="T147" s="37">
        <v>43168</v>
      </c>
      <c r="U147" s="42">
        <v>0.10684931506849316</v>
      </c>
      <c r="V147" s="38">
        <v>0</v>
      </c>
      <c r="W147" s="38">
        <v>5</v>
      </c>
      <c r="X147" s="38">
        <v>0.1</v>
      </c>
      <c r="Y147" s="38">
        <v>35555</v>
      </c>
      <c r="Z147" s="38">
        <v>14787.5</v>
      </c>
      <c r="AA147" s="38">
        <v>14787.5</v>
      </c>
      <c r="AB147" s="38">
        <v>37990.273972602743</v>
      </c>
      <c r="AH147" s="38">
        <f>IF(表7[[#This Row],[Instrument]]="Option",表7[[#This Row],[delta]],表7[[#This Row],[qty]])</f>
        <v>-50</v>
      </c>
    </row>
    <row r="148" spans="1:34">
      <c r="A148" s="37" t="s">
        <v>0</v>
      </c>
      <c r="B148" s="38" t="s">
        <v>176</v>
      </c>
      <c r="C148" s="37">
        <v>43117</v>
      </c>
      <c r="D148" s="38" t="s">
        <v>99</v>
      </c>
      <c r="E148" s="38" t="s">
        <v>16</v>
      </c>
      <c r="F148" s="38" t="s">
        <v>177</v>
      </c>
      <c r="G148" s="38">
        <v>1</v>
      </c>
      <c r="H148" s="38">
        <v>7111.5</v>
      </c>
      <c r="I148" s="37">
        <v>43207</v>
      </c>
      <c r="J148" s="38" t="s">
        <v>18</v>
      </c>
      <c r="L148" s="38">
        <v>6815.25</v>
      </c>
      <c r="M148" s="38">
        <v>-27.77</v>
      </c>
      <c r="N148" s="38">
        <v>7406.25</v>
      </c>
      <c r="O148" s="38" t="s">
        <v>1173</v>
      </c>
      <c r="P148" s="38" t="s">
        <v>1275</v>
      </c>
      <c r="Q148" s="38">
        <v>25</v>
      </c>
      <c r="R148" s="38">
        <v>-25</v>
      </c>
      <c r="S148" s="38">
        <v>177787.5</v>
      </c>
      <c r="T148" s="37">
        <v>43168</v>
      </c>
      <c r="U148" s="42">
        <v>0.10684931506849316</v>
      </c>
      <c r="V148" s="38">
        <v>0</v>
      </c>
      <c r="W148" s="38">
        <v>5</v>
      </c>
      <c r="X148" s="38">
        <v>0.1</v>
      </c>
      <c r="Y148" s="38">
        <v>17778.75</v>
      </c>
      <c r="Z148" s="38">
        <v>7406.25</v>
      </c>
      <c r="AA148" s="38">
        <v>7406.25</v>
      </c>
      <c r="AB148" s="38">
        <v>18996.472602739726</v>
      </c>
      <c r="AH148" s="38">
        <f>IF(表7[[#This Row],[Instrument]]="Option",表7[[#This Row],[delta]],表7[[#This Row],[qty]])</f>
        <v>-25</v>
      </c>
    </row>
    <row r="149" spans="1:34">
      <c r="A149" s="37" t="s">
        <v>0</v>
      </c>
      <c r="B149" s="38" t="s">
        <v>178</v>
      </c>
      <c r="C149" s="37">
        <v>43112</v>
      </c>
      <c r="D149" s="38" t="s">
        <v>99</v>
      </c>
      <c r="E149" s="38" t="s">
        <v>25</v>
      </c>
      <c r="F149" s="38" t="s">
        <v>44</v>
      </c>
      <c r="G149" s="38">
        <v>32</v>
      </c>
      <c r="H149" s="38">
        <v>7150.5</v>
      </c>
      <c r="I149" s="37">
        <v>43208</v>
      </c>
      <c r="J149" s="38" t="s">
        <v>18</v>
      </c>
      <c r="L149" s="38">
        <v>6812.75</v>
      </c>
      <c r="M149" s="38">
        <v>-893.53</v>
      </c>
      <c r="N149" s="38">
        <v>-270200</v>
      </c>
      <c r="O149" s="38" t="s">
        <v>1173</v>
      </c>
      <c r="P149" s="38" t="s">
        <v>1275</v>
      </c>
      <c r="Q149" s="38">
        <v>25</v>
      </c>
      <c r="R149" s="38">
        <v>800</v>
      </c>
      <c r="S149" s="38">
        <v>5720400</v>
      </c>
      <c r="T149" s="37">
        <v>43168</v>
      </c>
      <c r="U149" s="42">
        <v>0.1095890410958904</v>
      </c>
      <c r="V149" s="38">
        <v>0</v>
      </c>
      <c r="W149" s="38">
        <v>5</v>
      </c>
      <c r="X149" s="38">
        <v>0.1</v>
      </c>
      <c r="Y149" s="38">
        <v>572040</v>
      </c>
      <c r="Z149" s="38">
        <v>-270200</v>
      </c>
      <c r="AA149" s="38">
        <v>0</v>
      </c>
      <c r="AB149" s="38">
        <v>626893.15068493143</v>
      </c>
      <c r="AH149" s="38">
        <f>IF(表7[[#This Row],[Instrument]]="Option",表7[[#This Row],[delta]],表7[[#This Row],[qty]])</f>
        <v>800</v>
      </c>
    </row>
    <row r="150" spans="1:34">
      <c r="A150" s="37" t="s">
        <v>0</v>
      </c>
      <c r="B150" s="38" t="s">
        <v>179</v>
      </c>
      <c r="C150" s="37">
        <v>43160</v>
      </c>
      <c r="D150" s="38" t="s">
        <v>99</v>
      </c>
      <c r="E150" s="38" t="s">
        <v>25</v>
      </c>
      <c r="F150" s="38" t="s">
        <v>44</v>
      </c>
      <c r="G150" s="38">
        <v>8</v>
      </c>
      <c r="H150" s="38">
        <v>6943.81</v>
      </c>
      <c r="I150" s="37">
        <v>43208</v>
      </c>
      <c r="J150" s="38" t="s">
        <v>18</v>
      </c>
      <c r="L150" s="38">
        <v>6812.75</v>
      </c>
      <c r="M150" s="38">
        <v>-216.92</v>
      </c>
      <c r="N150" s="38">
        <v>-26212.00000000008</v>
      </c>
      <c r="O150" s="38" t="s">
        <v>1173</v>
      </c>
      <c r="P150" s="38" t="s">
        <v>1275</v>
      </c>
      <c r="Q150" s="38">
        <v>25</v>
      </c>
      <c r="R150" s="38">
        <v>200</v>
      </c>
      <c r="S150" s="38">
        <v>1388762</v>
      </c>
      <c r="T150" s="37">
        <v>43168</v>
      </c>
      <c r="U150" s="42">
        <v>0.1095890410958904</v>
      </c>
      <c r="V150" s="38">
        <v>0</v>
      </c>
      <c r="W150" s="38">
        <v>5</v>
      </c>
      <c r="X150" s="38">
        <v>0.1</v>
      </c>
      <c r="Y150" s="38">
        <v>138876.20000000001</v>
      </c>
      <c r="Z150" s="38">
        <v>-26212.00000000008</v>
      </c>
      <c r="AA150" s="38">
        <v>0</v>
      </c>
      <c r="AB150" s="38">
        <v>152193.09589041094</v>
      </c>
      <c r="AH150" s="38">
        <f>IF(表7[[#This Row],[Instrument]]="Option",表7[[#This Row],[delta]],表7[[#This Row],[qty]])</f>
        <v>200</v>
      </c>
    </row>
    <row r="151" spans="1:34">
      <c r="A151" s="37" t="s">
        <v>0</v>
      </c>
      <c r="B151" s="38" t="s">
        <v>180</v>
      </c>
      <c r="C151" s="37">
        <v>43144</v>
      </c>
      <c r="D151" s="38" t="s">
        <v>99</v>
      </c>
      <c r="E151" s="38" t="s">
        <v>25</v>
      </c>
      <c r="F151" s="38" t="s">
        <v>181</v>
      </c>
      <c r="G151" s="38">
        <v>1</v>
      </c>
      <c r="H151" s="38">
        <v>13433.5</v>
      </c>
      <c r="I151" s="37">
        <v>43208</v>
      </c>
      <c r="J151" s="38" t="s">
        <v>18</v>
      </c>
      <c r="L151" s="38">
        <v>13239</v>
      </c>
      <c r="M151" s="38">
        <v>0</v>
      </c>
      <c r="N151" s="38">
        <v>-1167</v>
      </c>
      <c r="O151" s="38" t="s">
        <v>1174</v>
      </c>
      <c r="P151" s="38" t="s">
        <v>1282</v>
      </c>
      <c r="Q151" s="38">
        <v>6</v>
      </c>
      <c r="R151" s="38">
        <v>6</v>
      </c>
      <c r="S151" s="38">
        <v>80601</v>
      </c>
      <c r="T151" s="37">
        <v>43168</v>
      </c>
      <c r="U151" s="42">
        <v>0.1095890410958904</v>
      </c>
      <c r="V151" s="38">
        <v>0</v>
      </c>
      <c r="W151" s="38">
        <v>5</v>
      </c>
      <c r="X151" s="38">
        <v>0.1</v>
      </c>
      <c r="Y151" s="38">
        <v>8060.1</v>
      </c>
      <c r="Z151" s="38">
        <v>-1167</v>
      </c>
      <c r="AA151" s="38">
        <v>0</v>
      </c>
      <c r="AB151" s="38">
        <v>8832.9863013698632</v>
      </c>
      <c r="AH151" s="38">
        <f>IF(表7[[#This Row],[Instrument]]="Option",表7[[#This Row],[delta]],表7[[#This Row],[qty]])</f>
        <v>6</v>
      </c>
    </row>
    <row r="152" spans="1:34">
      <c r="A152" s="37" t="s">
        <v>0</v>
      </c>
      <c r="B152" s="38" t="s">
        <v>182</v>
      </c>
      <c r="C152" s="37">
        <v>43140</v>
      </c>
      <c r="D152" s="38" t="s">
        <v>99</v>
      </c>
      <c r="E152" s="38" t="s">
        <v>16</v>
      </c>
      <c r="F152" s="38" t="s">
        <v>47</v>
      </c>
      <c r="G152" s="38">
        <v>20</v>
      </c>
      <c r="H152" s="38">
        <v>3390</v>
      </c>
      <c r="I152" s="37">
        <v>43208</v>
      </c>
      <c r="J152" s="38" t="s">
        <v>18</v>
      </c>
      <c r="L152" s="38">
        <v>3228</v>
      </c>
      <c r="M152" s="38">
        <v>0</v>
      </c>
      <c r="N152" s="38">
        <v>81000</v>
      </c>
      <c r="O152" s="38" t="s">
        <v>1177</v>
      </c>
      <c r="P152" s="38" t="s">
        <v>1290</v>
      </c>
      <c r="Q152" s="38">
        <v>25</v>
      </c>
      <c r="R152" s="38">
        <v>-500</v>
      </c>
      <c r="S152" s="38">
        <v>1695000</v>
      </c>
      <c r="T152" s="37">
        <v>43168</v>
      </c>
      <c r="U152" s="42">
        <v>0.1095890410958904</v>
      </c>
      <c r="V152" s="38">
        <v>0</v>
      </c>
      <c r="W152" s="38">
        <v>5</v>
      </c>
      <c r="X152" s="38">
        <v>0.1</v>
      </c>
      <c r="Y152" s="38">
        <v>169500</v>
      </c>
      <c r="Z152" s="38">
        <v>81000</v>
      </c>
      <c r="AA152" s="38">
        <v>81000</v>
      </c>
      <c r="AB152" s="38">
        <v>185753.42465753423</v>
      </c>
      <c r="AH152" s="38">
        <f>IF(表7[[#This Row],[Instrument]]="Option",表7[[#This Row],[delta]],表7[[#This Row],[qty]])</f>
        <v>-500</v>
      </c>
    </row>
    <row r="153" spans="1:34">
      <c r="A153" s="37" t="s">
        <v>0</v>
      </c>
      <c r="B153" s="38" t="s">
        <v>183</v>
      </c>
      <c r="C153" s="37">
        <v>43143</v>
      </c>
      <c r="D153" s="38" t="s">
        <v>99</v>
      </c>
      <c r="E153" s="38" t="s">
        <v>16</v>
      </c>
      <c r="F153" s="38" t="s">
        <v>47</v>
      </c>
      <c r="G153" s="38">
        <v>22</v>
      </c>
      <c r="H153" s="38">
        <v>3410</v>
      </c>
      <c r="I153" s="37">
        <v>43208</v>
      </c>
      <c r="J153" s="38" t="s">
        <v>18</v>
      </c>
      <c r="L153" s="38">
        <v>3228</v>
      </c>
      <c r="M153" s="38">
        <v>0</v>
      </c>
      <c r="N153" s="38">
        <v>100100</v>
      </c>
      <c r="O153" s="38" t="s">
        <v>1177</v>
      </c>
      <c r="P153" s="38" t="s">
        <v>1290</v>
      </c>
      <c r="Q153" s="38">
        <v>25</v>
      </c>
      <c r="R153" s="38">
        <v>-550</v>
      </c>
      <c r="S153" s="38">
        <v>1875500</v>
      </c>
      <c r="T153" s="37">
        <v>43168</v>
      </c>
      <c r="U153" s="42">
        <v>0.1095890410958904</v>
      </c>
      <c r="V153" s="38">
        <v>0</v>
      </c>
      <c r="W153" s="38">
        <v>5</v>
      </c>
      <c r="X153" s="38">
        <v>0.1</v>
      </c>
      <c r="Y153" s="38">
        <v>187550</v>
      </c>
      <c r="Z153" s="38">
        <v>100100</v>
      </c>
      <c r="AA153" s="38">
        <v>100100</v>
      </c>
      <c r="AB153" s="38">
        <v>205534.24657534246</v>
      </c>
      <c r="AH153" s="38">
        <f>IF(表7[[#This Row],[Instrument]]="Option",表7[[#This Row],[delta]],表7[[#This Row],[qty]])</f>
        <v>-550</v>
      </c>
    </row>
    <row r="154" spans="1:34">
      <c r="A154" s="37" t="s">
        <v>0</v>
      </c>
      <c r="B154" s="38" t="s">
        <v>184</v>
      </c>
      <c r="C154" s="37">
        <v>43143</v>
      </c>
      <c r="D154" s="38" t="s">
        <v>99</v>
      </c>
      <c r="E154" s="38" t="s">
        <v>16</v>
      </c>
      <c r="F154" s="38" t="s">
        <v>47</v>
      </c>
      <c r="G154" s="38">
        <v>30</v>
      </c>
      <c r="H154" s="38">
        <v>3408</v>
      </c>
      <c r="I154" s="37">
        <v>43208</v>
      </c>
      <c r="J154" s="38" t="s">
        <v>18</v>
      </c>
      <c r="L154" s="38">
        <v>3228</v>
      </c>
      <c r="M154" s="38">
        <v>-692.2</v>
      </c>
      <c r="N154" s="38">
        <v>135000</v>
      </c>
      <c r="O154" s="38" t="s">
        <v>1177</v>
      </c>
      <c r="P154" s="38" t="s">
        <v>1290</v>
      </c>
      <c r="Q154" s="38">
        <v>25</v>
      </c>
      <c r="R154" s="38">
        <v>-750</v>
      </c>
      <c r="S154" s="38">
        <v>2556000</v>
      </c>
      <c r="T154" s="37">
        <v>43168</v>
      </c>
      <c r="U154" s="42">
        <v>0.1095890410958904</v>
      </c>
      <c r="V154" s="38">
        <v>0</v>
      </c>
      <c r="W154" s="38">
        <v>5</v>
      </c>
      <c r="X154" s="38">
        <v>0.1</v>
      </c>
      <c r="Y154" s="38">
        <v>255600</v>
      </c>
      <c r="Z154" s="38">
        <v>135000</v>
      </c>
      <c r="AA154" s="38">
        <v>135000</v>
      </c>
      <c r="AB154" s="38">
        <v>280109.58904109587</v>
      </c>
      <c r="AH154" s="38">
        <f>IF(表7[[#This Row],[Instrument]]="Option",表7[[#This Row],[delta]],表7[[#This Row],[qty]])</f>
        <v>-750</v>
      </c>
    </row>
    <row r="155" spans="1:34">
      <c r="A155" s="37" t="s">
        <v>0</v>
      </c>
      <c r="B155" s="38" t="s">
        <v>185</v>
      </c>
      <c r="C155" s="37">
        <v>43144</v>
      </c>
      <c r="D155" s="38" t="s">
        <v>99</v>
      </c>
      <c r="E155" s="38" t="s">
        <v>25</v>
      </c>
      <c r="F155" s="38" t="s">
        <v>47</v>
      </c>
      <c r="G155" s="38">
        <v>40</v>
      </c>
      <c r="H155" s="38">
        <v>3418.5</v>
      </c>
      <c r="I155" s="37">
        <v>43208</v>
      </c>
      <c r="J155" s="38" t="s">
        <v>18</v>
      </c>
      <c r="L155" s="38">
        <v>3228</v>
      </c>
      <c r="M155" s="38">
        <v>-533.97</v>
      </c>
      <c r="N155" s="38">
        <v>-190500</v>
      </c>
      <c r="O155" s="38" t="s">
        <v>1177</v>
      </c>
      <c r="P155" s="38" t="s">
        <v>1290</v>
      </c>
      <c r="Q155" s="38">
        <v>25</v>
      </c>
      <c r="R155" s="38">
        <v>1000</v>
      </c>
      <c r="S155" s="38">
        <v>3418500</v>
      </c>
      <c r="T155" s="37">
        <v>43168</v>
      </c>
      <c r="U155" s="42">
        <v>0.1095890410958904</v>
      </c>
      <c r="V155" s="38">
        <v>0</v>
      </c>
      <c r="W155" s="38">
        <v>5</v>
      </c>
      <c r="X155" s="38">
        <v>0.1</v>
      </c>
      <c r="Y155" s="38">
        <v>341850</v>
      </c>
      <c r="Z155" s="38">
        <v>-190500</v>
      </c>
      <c r="AA155" s="38">
        <v>0</v>
      </c>
      <c r="AB155" s="38">
        <v>374630.13698630134</v>
      </c>
      <c r="AH155" s="38">
        <f>IF(表7[[#This Row],[Instrument]]="Option",表7[[#This Row],[delta]],表7[[#This Row],[qty]])</f>
        <v>1000</v>
      </c>
    </row>
    <row r="156" spans="1:34">
      <c r="A156" s="37" t="s">
        <v>0</v>
      </c>
      <c r="B156" s="38" t="s">
        <v>186</v>
      </c>
      <c r="C156" s="37">
        <v>43119</v>
      </c>
      <c r="D156" s="38" t="s">
        <v>99</v>
      </c>
      <c r="E156" s="38" t="s">
        <v>16</v>
      </c>
      <c r="F156" s="38" t="s">
        <v>187</v>
      </c>
      <c r="G156" s="38">
        <v>24</v>
      </c>
      <c r="H156" s="38">
        <v>2236</v>
      </c>
      <c r="I156" s="37">
        <v>43209</v>
      </c>
      <c r="J156" s="38" t="s">
        <v>18</v>
      </c>
      <c r="L156" s="38">
        <v>2096.46</v>
      </c>
      <c r="M156" s="38">
        <v>-209.56</v>
      </c>
      <c r="N156" s="38">
        <v>83723.999999999971</v>
      </c>
      <c r="O156" s="38" t="s">
        <v>1172</v>
      </c>
      <c r="P156" s="38" t="s">
        <v>1273</v>
      </c>
      <c r="Q156" s="38">
        <v>25</v>
      </c>
      <c r="R156" s="38">
        <v>-600</v>
      </c>
      <c r="S156" s="38">
        <v>1341600</v>
      </c>
      <c r="T156" s="37">
        <v>43168</v>
      </c>
      <c r="U156" s="42">
        <v>0.11232876712328767</v>
      </c>
      <c r="V156" s="38">
        <v>0</v>
      </c>
      <c r="W156" s="38">
        <v>5</v>
      </c>
      <c r="X156" s="38">
        <v>0.1</v>
      </c>
      <c r="Y156" s="38">
        <v>134160</v>
      </c>
      <c r="Z156" s="38">
        <v>83723.999999999971</v>
      </c>
      <c r="AA156" s="38">
        <v>83723.999999999971</v>
      </c>
      <c r="AB156" s="38">
        <v>150700.27397260274</v>
      </c>
      <c r="AH156" s="38">
        <f>IF(表7[[#This Row],[Instrument]]="Option",表7[[#This Row],[delta]],表7[[#This Row],[qty]])</f>
        <v>-600</v>
      </c>
    </row>
    <row r="157" spans="1:34">
      <c r="A157" s="37" t="s">
        <v>0</v>
      </c>
      <c r="B157" s="38" t="s">
        <v>188</v>
      </c>
      <c r="C157" s="37">
        <v>43122</v>
      </c>
      <c r="D157" s="38" t="s">
        <v>99</v>
      </c>
      <c r="E157" s="38" t="s">
        <v>25</v>
      </c>
      <c r="F157" s="38" t="s">
        <v>52</v>
      </c>
      <c r="G157" s="38">
        <v>13</v>
      </c>
      <c r="H157" s="38">
        <v>7070.5</v>
      </c>
      <c r="I157" s="37">
        <v>43213</v>
      </c>
      <c r="J157" s="38" t="s">
        <v>18</v>
      </c>
      <c r="L157" s="38">
        <v>6813.98</v>
      </c>
      <c r="M157" s="38">
        <v>0</v>
      </c>
      <c r="N157" s="38">
        <v>-83369.000000000146</v>
      </c>
      <c r="O157" s="38" t="s">
        <v>1173</v>
      </c>
      <c r="P157" s="38" t="s">
        <v>1275</v>
      </c>
      <c r="Q157" s="38">
        <v>25</v>
      </c>
      <c r="R157" s="38">
        <v>325</v>
      </c>
      <c r="S157" s="38">
        <v>2297912.5</v>
      </c>
      <c r="T157" s="37">
        <v>43168</v>
      </c>
      <c r="U157" s="42">
        <v>0.12328767123287671</v>
      </c>
      <c r="V157" s="38">
        <v>0</v>
      </c>
      <c r="W157" s="38">
        <v>5</v>
      </c>
      <c r="X157" s="38">
        <v>0.1</v>
      </c>
      <c r="Y157" s="38">
        <v>229791.25</v>
      </c>
      <c r="Z157" s="38">
        <v>-83369.000000000146</v>
      </c>
      <c r="AA157" s="38">
        <v>0</v>
      </c>
      <c r="AB157" s="38">
        <v>283304.28082191781</v>
      </c>
      <c r="AH157" s="38">
        <f>IF(表7[[#This Row],[Instrument]]="Option",表7[[#This Row],[delta]],表7[[#This Row],[qty]])</f>
        <v>325</v>
      </c>
    </row>
    <row r="158" spans="1:34">
      <c r="A158" s="37" t="s">
        <v>0</v>
      </c>
      <c r="B158" s="38" t="s">
        <v>189</v>
      </c>
      <c r="C158" s="37">
        <v>43122</v>
      </c>
      <c r="D158" s="38" t="s">
        <v>99</v>
      </c>
      <c r="E158" s="38" t="s">
        <v>16</v>
      </c>
      <c r="F158" s="38" t="s">
        <v>52</v>
      </c>
      <c r="G158" s="38">
        <v>13</v>
      </c>
      <c r="H158" s="38">
        <v>7070.5</v>
      </c>
      <c r="I158" s="37">
        <v>43213</v>
      </c>
      <c r="J158" s="38" t="s">
        <v>18</v>
      </c>
      <c r="L158" s="38">
        <v>6813.98</v>
      </c>
      <c r="M158" s="38">
        <v>0</v>
      </c>
      <c r="N158" s="38">
        <v>83369.000000000146</v>
      </c>
      <c r="O158" s="38" t="s">
        <v>1173</v>
      </c>
      <c r="P158" s="38" t="s">
        <v>1275</v>
      </c>
      <c r="Q158" s="38">
        <v>25</v>
      </c>
      <c r="R158" s="38">
        <v>-325</v>
      </c>
      <c r="S158" s="38">
        <v>2297912.5</v>
      </c>
      <c r="T158" s="37">
        <v>43168</v>
      </c>
      <c r="U158" s="42">
        <v>0.12328767123287671</v>
      </c>
      <c r="V158" s="38">
        <v>0</v>
      </c>
      <c r="W158" s="38">
        <v>5</v>
      </c>
      <c r="X158" s="38">
        <v>0.1</v>
      </c>
      <c r="Y158" s="38">
        <v>229791.25</v>
      </c>
      <c r="Z158" s="38">
        <v>83369.000000000146</v>
      </c>
      <c r="AA158" s="38">
        <v>83369.000000000146</v>
      </c>
      <c r="AB158" s="38">
        <v>283304.28082191781</v>
      </c>
      <c r="AH158" s="38">
        <f>IF(表7[[#This Row],[Instrument]]="Option",表7[[#This Row],[delta]],表7[[#This Row],[qty]])</f>
        <v>-325</v>
      </c>
    </row>
    <row r="159" spans="1:34">
      <c r="A159" s="37" t="s">
        <v>0</v>
      </c>
      <c r="B159" s="38" t="s">
        <v>190</v>
      </c>
      <c r="C159" s="37">
        <v>43124</v>
      </c>
      <c r="D159" s="38" t="s">
        <v>99</v>
      </c>
      <c r="E159" s="38" t="s">
        <v>25</v>
      </c>
      <c r="F159" s="38" t="s">
        <v>191</v>
      </c>
      <c r="G159" s="38">
        <v>2</v>
      </c>
      <c r="H159" s="38">
        <v>6951</v>
      </c>
      <c r="I159" s="37">
        <v>43214</v>
      </c>
      <c r="J159" s="38" t="s">
        <v>18</v>
      </c>
      <c r="L159" s="38">
        <v>6814.66</v>
      </c>
      <c r="M159" s="38">
        <v>0</v>
      </c>
      <c r="N159" s="38">
        <v>-6817.0000000000073</v>
      </c>
      <c r="O159" s="38" t="s">
        <v>1173</v>
      </c>
      <c r="P159" s="38" t="s">
        <v>1275</v>
      </c>
      <c r="Q159" s="38">
        <v>25</v>
      </c>
      <c r="R159" s="38">
        <v>50</v>
      </c>
      <c r="S159" s="38">
        <v>347550</v>
      </c>
      <c r="T159" s="37">
        <v>43168</v>
      </c>
      <c r="U159" s="42">
        <v>0.12602739726027398</v>
      </c>
      <c r="V159" s="38">
        <v>0</v>
      </c>
      <c r="W159" s="38">
        <v>5</v>
      </c>
      <c r="X159" s="38">
        <v>0.1</v>
      </c>
      <c r="Y159" s="38">
        <v>34755</v>
      </c>
      <c r="Z159" s="38">
        <v>-6817.0000000000073</v>
      </c>
      <c r="AA159" s="38">
        <v>0</v>
      </c>
      <c r="AB159" s="38">
        <v>43800.821917808222</v>
      </c>
      <c r="AH159" s="38">
        <f>IF(表7[[#This Row],[Instrument]]="Option",表7[[#This Row],[delta]],表7[[#This Row],[qty]])</f>
        <v>50</v>
      </c>
    </row>
    <row r="160" spans="1:34">
      <c r="A160" s="37" t="s">
        <v>0</v>
      </c>
      <c r="B160" s="38" t="s">
        <v>192</v>
      </c>
      <c r="C160" s="37">
        <v>43124</v>
      </c>
      <c r="D160" s="38" t="s">
        <v>99</v>
      </c>
      <c r="E160" s="38" t="s">
        <v>16</v>
      </c>
      <c r="F160" s="38" t="s">
        <v>191</v>
      </c>
      <c r="G160" s="38">
        <v>2</v>
      </c>
      <c r="H160" s="38">
        <v>6951</v>
      </c>
      <c r="I160" s="37">
        <v>43214</v>
      </c>
      <c r="J160" s="38" t="s">
        <v>18</v>
      </c>
      <c r="L160" s="38">
        <v>6814.66</v>
      </c>
      <c r="M160" s="38">
        <v>0</v>
      </c>
      <c r="N160" s="38">
        <v>6817.0000000000073</v>
      </c>
      <c r="O160" s="38" t="s">
        <v>1173</v>
      </c>
      <c r="P160" s="38" t="s">
        <v>1275</v>
      </c>
      <c r="Q160" s="38">
        <v>25</v>
      </c>
      <c r="R160" s="38">
        <v>-50</v>
      </c>
      <c r="S160" s="38">
        <v>347550</v>
      </c>
      <c r="T160" s="37">
        <v>43168</v>
      </c>
      <c r="U160" s="42">
        <v>0.12602739726027398</v>
      </c>
      <c r="V160" s="38">
        <v>0</v>
      </c>
      <c r="W160" s="38">
        <v>5</v>
      </c>
      <c r="X160" s="38">
        <v>0.1</v>
      </c>
      <c r="Y160" s="38">
        <v>34755</v>
      </c>
      <c r="Z160" s="38">
        <v>6817.0000000000073</v>
      </c>
      <c r="AA160" s="38">
        <v>6817.0000000000073</v>
      </c>
      <c r="AB160" s="38">
        <v>43800.821917808222</v>
      </c>
      <c r="AH160" s="38">
        <f>IF(表7[[#This Row],[Instrument]]="Option",表7[[#This Row],[delta]],表7[[#This Row],[qty]])</f>
        <v>-50</v>
      </c>
    </row>
    <row r="161" spans="1:34">
      <c r="A161" s="37" t="s">
        <v>0</v>
      </c>
      <c r="B161" s="38" t="s">
        <v>193</v>
      </c>
      <c r="C161" s="37">
        <v>43124</v>
      </c>
      <c r="D161" s="38" t="s">
        <v>99</v>
      </c>
      <c r="E161" s="38" t="s">
        <v>25</v>
      </c>
      <c r="F161" s="38" t="s">
        <v>191</v>
      </c>
      <c r="G161" s="38">
        <v>2</v>
      </c>
      <c r="H161" s="38">
        <v>6946.5</v>
      </c>
      <c r="I161" s="37">
        <v>43214</v>
      </c>
      <c r="J161" s="38" t="s">
        <v>18</v>
      </c>
      <c r="L161" s="38">
        <v>6814.66</v>
      </c>
      <c r="M161" s="38">
        <v>0</v>
      </c>
      <c r="N161" s="38">
        <v>-6592.0000000000073</v>
      </c>
      <c r="O161" s="38" t="s">
        <v>1173</v>
      </c>
      <c r="P161" s="38" t="s">
        <v>1275</v>
      </c>
      <c r="Q161" s="38">
        <v>25</v>
      </c>
      <c r="R161" s="38">
        <v>50</v>
      </c>
      <c r="S161" s="38">
        <v>347325</v>
      </c>
      <c r="T161" s="37">
        <v>43168</v>
      </c>
      <c r="U161" s="42">
        <v>0.12602739726027398</v>
      </c>
      <c r="V161" s="38">
        <v>0</v>
      </c>
      <c r="W161" s="38">
        <v>5</v>
      </c>
      <c r="X161" s="38">
        <v>0.1</v>
      </c>
      <c r="Y161" s="38">
        <v>34732.5</v>
      </c>
      <c r="Z161" s="38">
        <v>-6592.0000000000073</v>
      </c>
      <c r="AA161" s="38">
        <v>0</v>
      </c>
      <c r="AB161" s="38">
        <v>43772.465753424658</v>
      </c>
      <c r="AH161" s="38">
        <f>IF(表7[[#This Row],[Instrument]]="Option",表7[[#This Row],[delta]],表7[[#This Row],[qty]])</f>
        <v>50</v>
      </c>
    </row>
    <row r="162" spans="1:34">
      <c r="A162" s="37" t="s">
        <v>0</v>
      </c>
      <c r="B162" s="38" t="s">
        <v>194</v>
      </c>
      <c r="C162" s="37">
        <v>43124</v>
      </c>
      <c r="D162" s="38" t="s">
        <v>99</v>
      </c>
      <c r="E162" s="38" t="s">
        <v>16</v>
      </c>
      <c r="F162" s="38" t="s">
        <v>191</v>
      </c>
      <c r="G162" s="38">
        <v>2</v>
      </c>
      <c r="H162" s="38">
        <v>6946.5</v>
      </c>
      <c r="I162" s="37">
        <v>43214</v>
      </c>
      <c r="J162" s="38" t="s">
        <v>18</v>
      </c>
      <c r="L162" s="38">
        <v>6814.66</v>
      </c>
      <c r="M162" s="38">
        <v>0</v>
      </c>
      <c r="N162" s="38">
        <v>6592.0000000000073</v>
      </c>
      <c r="O162" s="38" t="s">
        <v>1173</v>
      </c>
      <c r="P162" s="38" t="s">
        <v>1275</v>
      </c>
      <c r="Q162" s="38">
        <v>25</v>
      </c>
      <c r="R162" s="38">
        <v>-50</v>
      </c>
      <c r="S162" s="38">
        <v>347325</v>
      </c>
      <c r="T162" s="37">
        <v>43168</v>
      </c>
      <c r="U162" s="42">
        <v>0.12602739726027398</v>
      </c>
      <c r="V162" s="38">
        <v>0</v>
      </c>
      <c r="W162" s="38">
        <v>5</v>
      </c>
      <c r="X162" s="38">
        <v>0.1</v>
      </c>
      <c r="Y162" s="38">
        <v>34732.5</v>
      </c>
      <c r="Z162" s="38">
        <v>6592.0000000000073</v>
      </c>
      <c r="AA162" s="38">
        <v>6592.0000000000073</v>
      </c>
      <c r="AB162" s="38">
        <v>43772.465753424658</v>
      </c>
      <c r="AH162" s="38">
        <f>IF(表7[[#This Row],[Instrument]]="Option",表7[[#This Row],[delta]],表7[[#This Row],[qty]])</f>
        <v>-50</v>
      </c>
    </row>
    <row r="163" spans="1:34">
      <c r="A163" s="37" t="s">
        <v>0</v>
      </c>
      <c r="B163" s="38" t="s">
        <v>195</v>
      </c>
      <c r="C163" s="37">
        <v>43124</v>
      </c>
      <c r="D163" s="38" t="s">
        <v>99</v>
      </c>
      <c r="E163" s="38" t="s">
        <v>25</v>
      </c>
      <c r="F163" s="38" t="s">
        <v>191</v>
      </c>
      <c r="G163" s="38">
        <v>4</v>
      </c>
      <c r="H163" s="38">
        <v>7073.125</v>
      </c>
      <c r="I163" s="37">
        <v>43214</v>
      </c>
      <c r="J163" s="38" t="s">
        <v>18</v>
      </c>
      <c r="L163" s="38">
        <v>6814.66</v>
      </c>
      <c r="M163" s="38">
        <v>0</v>
      </c>
      <c r="N163" s="38">
        <v>-25846.500000000015</v>
      </c>
      <c r="O163" s="38" t="s">
        <v>1173</v>
      </c>
      <c r="P163" s="38" t="s">
        <v>1275</v>
      </c>
      <c r="Q163" s="38">
        <v>25</v>
      </c>
      <c r="R163" s="38">
        <v>100</v>
      </c>
      <c r="S163" s="38">
        <v>707312.5</v>
      </c>
      <c r="T163" s="37">
        <v>43168</v>
      </c>
      <c r="U163" s="42">
        <v>0.12602739726027398</v>
      </c>
      <c r="V163" s="38">
        <v>0</v>
      </c>
      <c r="W163" s="38">
        <v>5</v>
      </c>
      <c r="X163" s="38">
        <v>0.1</v>
      </c>
      <c r="Y163" s="38">
        <v>70731.25</v>
      </c>
      <c r="Z163" s="38">
        <v>-25846.500000000015</v>
      </c>
      <c r="AA163" s="38">
        <v>0</v>
      </c>
      <c r="AB163" s="38">
        <v>89140.753424657538</v>
      </c>
      <c r="AH163" s="38">
        <f>IF(表7[[#This Row],[Instrument]]="Option",表7[[#This Row],[delta]],表7[[#This Row],[qty]])</f>
        <v>100</v>
      </c>
    </row>
    <row r="164" spans="1:34">
      <c r="A164" s="37" t="s">
        <v>0</v>
      </c>
      <c r="B164" s="38" t="s">
        <v>196</v>
      </c>
      <c r="C164" s="37">
        <v>43124</v>
      </c>
      <c r="D164" s="38" t="s">
        <v>99</v>
      </c>
      <c r="E164" s="38" t="s">
        <v>16</v>
      </c>
      <c r="F164" s="38" t="s">
        <v>191</v>
      </c>
      <c r="G164" s="38">
        <v>2</v>
      </c>
      <c r="H164" s="38">
        <v>7073.125</v>
      </c>
      <c r="I164" s="37">
        <v>43214</v>
      </c>
      <c r="J164" s="38" t="s">
        <v>18</v>
      </c>
      <c r="L164" s="38">
        <v>6814.66</v>
      </c>
      <c r="M164" s="38">
        <v>0</v>
      </c>
      <c r="N164" s="38">
        <v>12923.250000000007</v>
      </c>
      <c r="O164" s="38" t="s">
        <v>1173</v>
      </c>
      <c r="P164" s="38" t="s">
        <v>1275</v>
      </c>
      <c r="Q164" s="38">
        <v>25</v>
      </c>
      <c r="R164" s="38">
        <v>-50</v>
      </c>
      <c r="S164" s="38">
        <v>353656.25</v>
      </c>
      <c r="T164" s="37">
        <v>43168</v>
      </c>
      <c r="U164" s="42">
        <v>0.12602739726027398</v>
      </c>
      <c r="V164" s="38">
        <v>0</v>
      </c>
      <c r="W164" s="38">
        <v>5</v>
      </c>
      <c r="X164" s="38">
        <v>0.1</v>
      </c>
      <c r="Y164" s="38">
        <v>35365.625</v>
      </c>
      <c r="Z164" s="38">
        <v>12923.250000000007</v>
      </c>
      <c r="AA164" s="38">
        <v>12923.250000000007</v>
      </c>
      <c r="AB164" s="38">
        <v>44570.376712328769</v>
      </c>
      <c r="AH164" s="38">
        <f>IF(表7[[#This Row],[Instrument]]="Option",表7[[#This Row],[delta]],表7[[#This Row],[qty]])</f>
        <v>-50</v>
      </c>
    </row>
    <row r="165" spans="1:34">
      <c r="A165" s="37" t="s">
        <v>0</v>
      </c>
      <c r="B165" s="38" t="s">
        <v>197</v>
      </c>
      <c r="C165" s="37">
        <v>43124</v>
      </c>
      <c r="D165" s="38" t="s">
        <v>99</v>
      </c>
      <c r="E165" s="38" t="s">
        <v>16</v>
      </c>
      <c r="F165" s="38" t="s">
        <v>191</v>
      </c>
      <c r="G165" s="38">
        <v>2</v>
      </c>
      <c r="H165" s="38">
        <v>7073.125</v>
      </c>
      <c r="I165" s="37">
        <v>43214</v>
      </c>
      <c r="J165" s="38" t="s">
        <v>18</v>
      </c>
      <c r="L165" s="38">
        <v>6814.66</v>
      </c>
      <c r="M165" s="38">
        <v>0</v>
      </c>
      <c r="N165" s="38">
        <v>12923.250000000007</v>
      </c>
      <c r="O165" s="38" t="s">
        <v>1173</v>
      </c>
      <c r="P165" s="38" t="s">
        <v>1275</v>
      </c>
      <c r="Q165" s="38">
        <v>25</v>
      </c>
      <c r="R165" s="38">
        <v>-50</v>
      </c>
      <c r="S165" s="38">
        <v>353656.25</v>
      </c>
      <c r="T165" s="37">
        <v>43168</v>
      </c>
      <c r="U165" s="42">
        <v>0.12602739726027398</v>
      </c>
      <c r="V165" s="38">
        <v>0</v>
      </c>
      <c r="W165" s="38">
        <v>5</v>
      </c>
      <c r="X165" s="38">
        <v>0.1</v>
      </c>
      <c r="Y165" s="38">
        <v>35365.625</v>
      </c>
      <c r="Z165" s="38">
        <v>12923.250000000007</v>
      </c>
      <c r="AA165" s="38">
        <v>12923.250000000007</v>
      </c>
      <c r="AB165" s="38">
        <v>44570.376712328769</v>
      </c>
      <c r="AH165" s="38">
        <f>IF(表7[[#This Row],[Instrument]]="Option",表7[[#This Row],[delta]],表7[[#This Row],[qty]])</f>
        <v>-50</v>
      </c>
    </row>
    <row r="166" spans="1:34">
      <c r="A166" s="37" t="s">
        <v>0</v>
      </c>
      <c r="B166" s="38" t="s">
        <v>198</v>
      </c>
      <c r="C166" s="37">
        <v>43125</v>
      </c>
      <c r="D166" s="38" t="s">
        <v>99</v>
      </c>
      <c r="E166" s="38" t="s">
        <v>16</v>
      </c>
      <c r="F166" s="38" t="s">
        <v>55</v>
      </c>
      <c r="G166" s="38">
        <v>8</v>
      </c>
      <c r="H166" s="38">
        <v>7145.5</v>
      </c>
      <c r="I166" s="37">
        <v>43215</v>
      </c>
      <c r="J166" s="38" t="s">
        <v>18</v>
      </c>
      <c r="L166" s="38">
        <v>6815.34</v>
      </c>
      <c r="M166" s="38">
        <v>-223.23</v>
      </c>
      <c r="N166" s="38">
        <v>66031.999999999971</v>
      </c>
      <c r="O166" s="38" t="s">
        <v>1173</v>
      </c>
      <c r="P166" s="38" t="s">
        <v>1275</v>
      </c>
      <c r="Q166" s="38">
        <v>25</v>
      </c>
      <c r="R166" s="38">
        <v>-200</v>
      </c>
      <c r="S166" s="38">
        <v>1429100</v>
      </c>
      <c r="T166" s="37">
        <v>43168</v>
      </c>
      <c r="U166" s="42">
        <v>0.12876712328767123</v>
      </c>
      <c r="V166" s="38">
        <v>0</v>
      </c>
      <c r="W166" s="38">
        <v>5</v>
      </c>
      <c r="X166" s="38">
        <v>0.1</v>
      </c>
      <c r="Y166" s="38">
        <v>142910</v>
      </c>
      <c r="Z166" s="38">
        <v>66031.999999999971</v>
      </c>
      <c r="AA166" s="38">
        <v>66031.999999999971</v>
      </c>
      <c r="AB166" s="38">
        <v>184021.09589041094</v>
      </c>
      <c r="AH166" s="38">
        <f>IF(表7[[#This Row],[Instrument]]="Option",表7[[#This Row],[delta]],表7[[#This Row],[qty]])</f>
        <v>-200</v>
      </c>
    </row>
    <row r="167" spans="1:34">
      <c r="A167" s="37" t="s">
        <v>0</v>
      </c>
      <c r="B167" s="38" t="s">
        <v>199</v>
      </c>
      <c r="C167" s="37">
        <v>43125</v>
      </c>
      <c r="D167" s="38" t="s">
        <v>99</v>
      </c>
      <c r="E167" s="38" t="s">
        <v>25</v>
      </c>
      <c r="F167" s="38" t="s">
        <v>55</v>
      </c>
      <c r="G167" s="38">
        <v>8</v>
      </c>
      <c r="H167" s="38">
        <v>7151</v>
      </c>
      <c r="I167" s="37">
        <v>43215</v>
      </c>
      <c r="J167" s="38" t="s">
        <v>18</v>
      </c>
      <c r="L167" s="38">
        <v>6815.34</v>
      </c>
      <c r="M167" s="38">
        <v>-223.38000000000002</v>
      </c>
      <c r="N167" s="38">
        <v>-67131.999999999971</v>
      </c>
      <c r="O167" s="38" t="s">
        <v>1173</v>
      </c>
      <c r="P167" s="38" t="s">
        <v>1275</v>
      </c>
      <c r="Q167" s="38">
        <v>25</v>
      </c>
      <c r="R167" s="38">
        <v>200</v>
      </c>
      <c r="S167" s="38">
        <v>1430200</v>
      </c>
      <c r="T167" s="37">
        <v>43168</v>
      </c>
      <c r="U167" s="42">
        <v>0.12876712328767123</v>
      </c>
      <c r="V167" s="38">
        <v>0</v>
      </c>
      <c r="W167" s="38">
        <v>5</v>
      </c>
      <c r="X167" s="38">
        <v>0.1</v>
      </c>
      <c r="Y167" s="38">
        <v>143020</v>
      </c>
      <c r="Z167" s="38">
        <v>-67131.999999999971</v>
      </c>
      <c r="AA167" s="38">
        <v>0</v>
      </c>
      <c r="AB167" s="38">
        <v>184162.73972602739</v>
      </c>
      <c r="AH167" s="38">
        <f>IF(表7[[#This Row],[Instrument]]="Option",表7[[#This Row],[delta]],表7[[#This Row],[qty]])</f>
        <v>200</v>
      </c>
    </row>
    <row r="168" spans="1:34">
      <c r="A168" s="37" t="s">
        <v>0</v>
      </c>
      <c r="B168" s="38" t="s">
        <v>200</v>
      </c>
      <c r="C168" s="37">
        <v>43125</v>
      </c>
      <c r="D168" s="38" t="s">
        <v>99</v>
      </c>
      <c r="E168" s="38" t="s">
        <v>16</v>
      </c>
      <c r="F168" s="38" t="s">
        <v>55</v>
      </c>
      <c r="G168" s="38">
        <v>8</v>
      </c>
      <c r="H168" s="38">
        <v>7151</v>
      </c>
      <c r="I168" s="37">
        <v>43215</v>
      </c>
      <c r="J168" s="38" t="s">
        <v>18</v>
      </c>
      <c r="L168" s="38">
        <v>6815.34</v>
      </c>
      <c r="M168" s="38">
        <v>0</v>
      </c>
      <c r="N168" s="38">
        <v>67131.999999999971</v>
      </c>
      <c r="O168" s="38" t="s">
        <v>1173</v>
      </c>
      <c r="P168" s="38" t="s">
        <v>1275</v>
      </c>
      <c r="Q168" s="38">
        <v>25</v>
      </c>
      <c r="R168" s="38">
        <v>-200</v>
      </c>
      <c r="S168" s="38">
        <v>1430200</v>
      </c>
      <c r="T168" s="37">
        <v>43168</v>
      </c>
      <c r="U168" s="42">
        <v>0.12876712328767123</v>
      </c>
      <c r="V168" s="38">
        <v>0</v>
      </c>
      <c r="W168" s="38">
        <v>5</v>
      </c>
      <c r="X168" s="38">
        <v>0.1</v>
      </c>
      <c r="Y168" s="38">
        <v>143020</v>
      </c>
      <c r="Z168" s="38">
        <v>67131.999999999971</v>
      </c>
      <c r="AA168" s="38">
        <v>67131.999999999971</v>
      </c>
      <c r="AB168" s="38">
        <v>184162.73972602739</v>
      </c>
      <c r="AH168" s="38">
        <f>IF(表7[[#This Row],[Instrument]]="Option",表7[[#This Row],[delta]],表7[[#This Row],[qty]])</f>
        <v>-200</v>
      </c>
    </row>
    <row r="169" spans="1:34">
      <c r="A169" s="37" t="s">
        <v>0</v>
      </c>
      <c r="B169" s="38" t="s">
        <v>201</v>
      </c>
      <c r="C169" s="37">
        <v>43126</v>
      </c>
      <c r="D169" s="38" t="s">
        <v>99</v>
      </c>
      <c r="E169" s="38" t="s">
        <v>25</v>
      </c>
      <c r="F169" s="38" t="s">
        <v>202</v>
      </c>
      <c r="G169" s="38">
        <v>1</v>
      </c>
      <c r="H169" s="38">
        <v>21640</v>
      </c>
      <c r="I169" s="37">
        <v>43216</v>
      </c>
      <c r="J169" s="38" t="s">
        <v>18</v>
      </c>
      <c r="L169" s="38">
        <v>21579.11</v>
      </c>
      <c r="M169" s="38">
        <v>0</v>
      </c>
      <c r="N169" s="38">
        <v>-304.44999999999709</v>
      </c>
      <c r="O169" s="38" t="s">
        <v>1176</v>
      </c>
      <c r="P169" s="38" t="s">
        <v>1286</v>
      </c>
      <c r="Q169" s="38">
        <v>5</v>
      </c>
      <c r="R169" s="38">
        <v>5</v>
      </c>
      <c r="S169" s="38">
        <v>108200</v>
      </c>
      <c r="T169" s="37">
        <v>43168</v>
      </c>
      <c r="U169" s="42">
        <v>0.13150684931506848</v>
      </c>
      <c r="V169" s="38">
        <v>0</v>
      </c>
      <c r="W169" s="38">
        <v>5</v>
      </c>
      <c r="X169" s="38">
        <v>0.1</v>
      </c>
      <c r="Y169" s="38">
        <v>10820</v>
      </c>
      <c r="Z169" s="38">
        <v>-304.44999999999709</v>
      </c>
      <c r="AA169" s="38">
        <v>0</v>
      </c>
      <c r="AB169" s="38">
        <v>14229.04109589041</v>
      </c>
      <c r="AH169" s="38">
        <f>IF(表7[[#This Row],[Instrument]]="Option",表7[[#This Row],[delta]],表7[[#This Row],[qty]])</f>
        <v>5</v>
      </c>
    </row>
    <row r="170" spans="1:34">
      <c r="A170" s="37" t="s">
        <v>0</v>
      </c>
      <c r="B170" s="38" t="s">
        <v>203</v>
      </c>
      <c r="C170" s="37">
        <v>43126</v>
      </c>
      <c r="D170" s="38" t="s">
        <v>99</v>
      </c>
      <c r="E170" s="38" t="s">
        <v>25</v>
      </c>
      <c r="F170" s="38" t="s">
        <v>202</v>
      </c>
      <c r="G170" s="38">
        <v>1</v>
      </c>
      <c r="H170" s="38">
        <v>21640</v>
      </c>
      <c r="I170" s="37">
        <v>43216</v>
      </c>
      <c r="J170" s="38" t="s">
        <v>18</v>
      </c>
      <c r="L170" s="38">
        <v>21579.11</v>
      </c>
      <c r="M170" s="38">
        <v>0</v>
      </c>
      <c r="N170" s="38">
        <v>-304.44999999999709</v>
      </c>
      <c r="O170" s="38" t="s">
        <v>1176</v>
      </c>
      <c r="P170" s="38" t="s">
        <v>1286</v>
      </c>
      <c r="Q170" s="38">
        <v>5</v>
      </c>
      <c r="R170" s="38">
        <v>5</v>
      </c>
      <c r="S170" s="38">
        <v>108200</v>
      </c>
      <c r="T170" s="37">
        <v>43168</v>
      </c>
      <c r="U170" s="42">
        <v>0.13150684931506848</v>
      </c>
      <c r="V170" s="38">
        <v>0</v>
      </c>
      <c r="W170" s="38">
        <v>5</v>
      </c>
      <c r="X170" s="38">
        <v>0.1</v>
      </c>
      <c r="Y170" s="38">
        <v>10820</v>
      </c>
      <c r="Z170" s="38">
        <v>-304.44999999999709</v>
      </c>
      <c r="AA170" s="38">
        <v>0</v>
      </c>
      <c r="AB170" s="38">
        <v>14229.04109589041</v>
      </c>
      <c r="AH170" s="38">
        <f>IF(表7[[#This Row],[Instrument]]="Option",表7[[#This Row],[delta]],表7[[#This Row],[qty]])</f>
        <v>5</v>
      </c>
    </row>
    <row r="171" spans="1:34">
      <c r="A171" s="37" t="s">
        <v>0</v>
      </c>
      <c r="B171" s="38" t="s">
        <v>204</v>
      </c>
      <c r="C171" s="37">
        <v>43126</v>
      </c>
      <c r="D171" s="38" t="s">
        <v>99</v>
      </c>
      <c r="E171" s="38" t="s">
        <v>16</v>
      </c>
      <c r="F171" s="38" t="s">
        <v>202</v>
      </c>
      <c r="G171" s="38">
        <v>2</v>
      </c>
      <c r="H171" s="38">
        <v>21640</v>
      </c>
      <c r="I171" s="37">
        <v>43216</v>
      </c>
      <c r="J171" s="38" t="s">
        <v>18</v>
      </c>
      <c r="L171" s="38">
        <v>21579.11</v>
      </c>
      <c r="M171" s="38">
        <v>0</v>
      </c>
      <c r="N171" s="38">
        <v>608.89999999999418</v>
      </c>
      <c r="O171" s="38" t="s">
        <v>1176</v>
      </c>
      <c r="P171" s="38" t="s">
        <v>1286</v>
      </c>
      <c r="Q171" s="38">
        <v>5</v>
      </c>
      <c r="R171" s="38">
        <v>-10</v>
      </c>
      <c r="S171" s="38">
        <v>216400</v>
      </c>
      <c r="T171" s="37">
        <v>43168</v>
      </c>
      <c r="U171" s="42">
        <v>0.13150684931506848</v>
      </c>
      <c r="V171" s="38">
        <v>0</v>
      </c>
      <c r="W171" s="38">
        <v>5</v>
      </c>
      <c r="X171" s="38">
        <v>0.1</v>
      </c>
      <c r="Y171" s="38">
        <v>21640</v>
      </c>
      <c r="Z171" s="38">
        <v>608.89999999999418</v>
      </c>
      <c r="AA171" s="38">
        <v>608.89999999999418</v>
      </c>
      <c r="AB171" s="38">
        <v>28458.082191780821</v>
      </c>
      <c r="AH171" s="38">
        <f>IF(表7[[#This Row],[Instrument]]="Option",表7[[#This Row],[delta]],表7[[#This Row],[qty]])</f>
        <v>-10</v>
      </c>
    </row>
    <row r="172" spans="1:34">
      <c r="A172" s="37" t="s">
        <v>0</v>
      </c>
      <c r="B172" s="38" t="s">
        <v>205</v>
      </c>
      <c r="C172" s="37">
        <v>43126</v>
      </c>
      <c r="D172" s="38" t="s">
        <v>99</v>
      </c>
      <c r="E172" s="38" t="s">
        <v>16</v>
      </c>
      <c r="F172" s="38" t="s">
        <v>202</v>
      </c>
      <c r="G172" s="38">
        <v>2</v>
      </c>
      <c r="H172" s="38">
        <v>21640</v>
      </c>
      <c r="I172" s="37">
        <v>43216</v>
      </c>
      <c r="J172" s="38" t="s">
        <v>18</v>
      </c>
      <c r="L172" s="38">
        <v>21579.11</v>
      </c>
      <c r="M172" s="38">
        <v>-33.799999999999997</v>
      </c>
      <c r="N172" s="38">
        <v>608.89999999999418</v>
      </c>
      <c r="O172" s="38" t="s">
        <v>1176</v>
      </c>
      <c r="P172" s="38" t="s">
        <v>1286</v>
      </c>
      <c r="Q172" s="38">
        <v>5</v>
      </c>
      <c r="R172" s="38">
        <v>-10</v>
      </c>
      <c r="S172" s="38">
        <v>216400</v>
      </c>
      <c r="T172" s="37">
        <v>43168</v>
      </c>
      <c r="U172" s="42">
        <v>0.13150684931506848</v>
      </c>
      <c r="V172" s="38">
        <v>0</v>
      </c>
      <c r="W172" s="38">
        <v>5</v>
      </c>
      <c r="X172" s="38">
        <v>0.1</v>
      </c>
      <c r="Y172" s="38">
        <v>21640</v>
      </c>
      <c r="Z172" s="38">
        <v>608.89999999999418</v>
      </c>
      <c r="AA172" s="38">
        <v>608.89999999999418</v>
      </c>
      <c r="AB172" s="38">
        <v>28458.082191780821</v>
      </c>
      <c r="AH172" s="38">
        <f>IF(表7[[#This Row],[Instrument]]="Option",表7[[#This Row],[delta]],表7[[#This Row],[qty]])</f>
        <v>-10</v>
      </c>
    </row>
    <row r="173" spans="1:34">
      <c r="A173" s="37" t="s">
        <v>0</v>
      </c>
      <c r="B173" s="38" t="s">
        <v>206</v>
      </c>
      <c r="C173" s="37">
        <v>43126</v>
      </c>
      <c r="D173" s="38" t="s">
        <v>99</v>
      </c>
      <c r="E173" s="38" t="s">
        <v>25</v>
      </c>
      <c r="F173" s="38" t="s">
        <v>202</v>
      </c>
      <c r="G173" s="38">
        <v>2</v>
      </c>
      <c r="H173" s="38">
        <v>21680</v>
      </c>
      <c r="I173" s="37">
        <v>43216</v>
      </c>
      <c r="J173" s="38" t="s">
        <v>18</v>
      </c>
      <c r="L173" s="38">
        <v>21579.11</v>
      </c>
      <c r="M173" s="38">
        <v>-33.86</v>
      </c>
      <c r="N173" s="38">
        <v>-1008.8999999999942</v>
      </c>
      <c r="O173" s="38" t="s">
        <v>1176</v>
      </c>
      <c r="P173" s="38" t="s">
        <v>1286</v>
      </c>
      <c r="Q173" s="38">
        <v>5</v>
      </c>
      <c r="R173" s="38">
        <v>10</v>
      </c>
      <c r="S173" s="38">
        <v>216800</v>
      </c>
      <c r="T173" s="37">
        <v>43168</v>
      </c>
      <c r="U173" s="42">
        <v>0.13150684931506848</v>
      </c>
      <c r="V173" s="38">
        <v>0</v>
      </c>
      <c r="W173" s="38">
        <v>5</v>
      </c>
      <c r="X173" s="38">
        <v>0.1</v>
      </c>
      <c r="Y173" s="38">
        <v>21680</v>
      </c>
      <c r="Z173" s="38">
        <v>-1008.8999999999942</v>
      </c>
      <c r="AA173" s="38">
        <v>0</v>
      </c>
      <c r="AB173" s="38">
        <v>28510.684931506847</v>
      </c>
      <c r="AH173" s="38">
        <f>IF(表7[[#This Row],[Instrument]]="Option",表7[[#This Row],[delta]],表7[[#This Row],[qty]])</f>
        <v>10</v>
      </c>
    </row>
    <row r="174" spans="1:34">
      <c r="A174" s="37" t="s">
        <v>0</v>
      </c>
      <c r="B174" s="38" t="s">
        <v>207</v>
      </c>
      <c r="C174" s="37">
        <v>43129</v>
      </c>
      <c r="D174" s="38" t="s">
        <v>99</v>
      </c>
      <c r="E174" s="38" t="s">
        <v>16</v>
      </c>
      <c r="F174" s="38" t="s">
        <v>208</v>
      </c>
      <c r="G174" s="38">
        <v>20</v>
      </c>
      <c r="H174" s="38">
        <v>7140</v>
      </c>
      <c r="I174" s="37">
        <v>43220</v>
      </c>
      <c r="J174" s="38" t="s">
        <v>18</v>
      </c>
      <c r="L174" s="38">
        <v>6818.75</v>
      </c>
      <c r="M174" s="38">
        <v>0</v>
      </c>
      <c r="N174" s="38">
        <v>160625</v>
      </c>
      <c r="O174" s="38" t="s">
        <v>1173</v>
      </c>
      <c r="P174" s="38" t="s">
        <v>1275</v>
      </c>
      <c r="Q174" s="38">
        <v>25</v>
      </c>
      <c r="R174" s="38">
        <v>-500</v>
      </c>
      <c r="S174" s="38">
        <v>3570000</v>
      </c>
      <c r="T174" s="37">
        <v>43168</v>
      </c>
      <c r="U174" s="42">
        <v>0.14246575342465753</v>
      </c>
      <c r="V174" s="38">
        <v>0</v>
      </c>
      <c r="W174" s="38">
        <v>5</v>
      </c>
      <c r="X174" s="38">
        <v>0.1</v>
      </c>
      <c r="Y174" s="38">
        <v>357000</v>
      </c>
      <c r="Z174" s="38">
        <v>160625</v>
      </c>
      <c r="AA174" s="38">
        <v>160625</v>
      </c>
      <c r="AB174" s="38">
        <v>508602.73972602742</v>
      </c>
      <c r="AH174" s="38">
        <f>IF(表7[[#This Row],[Instrument]]="Option",表7[[#This Row],[delta]],表7[[#This Row],[qty]])</f>
        <v>-500</v>
      </c>
    </row>
    <row r="175" spans="1:34">
      <c r="A175" s="37" t="s">
        <v>0</v>
      </c>
      <c r="B175" s="38" t="s">
        <v>209</v>
      </c>
      <c r="C175" s="37">
        <v>43129</v>
      </c>
      <c r="D175" s="38" t="s">
        <v>99</v>
      </c>
      <c r="E175" s="38" t="s">
        <v>25</v>
      </c>
      <c r="F175" s="38" t="s">
        <v>208</v>
      </c>
      <c r="G175" s="38">
        <v>20</v>
      </c>
      <c r="H175" s="38">
        <v>7140</v>
      </c>
      <c r="I175" s="37">
        <v>43220</v>
      </c>
      <c r="J175" s="38" t="s">
        <v>18</v>
      </c>
      <c r="L175" s="38">
        <v>6818.75</v>
      </c>
      <c r="M175" s="38">
        <v>0</v>
      </c>
      <c r="N175" s="38">
        <v>-160625</v>
      </c>
      <c r="O175" s="38" t="s">
        <v>1173</v>
      </c>
      <c r="P175" s="38" t="s">
        <v>1275</v>
      </c>
      <c r="Q175" s="38">
        <v>25</v>
      </c>
      <c r="R175" s="38">
        <v>500</v>
      </c>
      <c r="S175" s="38">
        <v>3570000</v>
      </c>
      <c r="T175" s="37">
        <v>43168</v>
      </c>
      <c r="U175" s="42">
        <v>0.14246575342465753</v>
      </c>
      <c r="V175" s="38">
        <v>0</v>
      </c>
      <c r="W175" s="38">
        <v>5</v>
      </c>
      <c r="X175" s="38">
        <v>0.1</v>
      </c>
      <c r="Y175" s="38">
        <v>357000</v>
      </c>
      <c r="Z175" s="38">
        <v>-160625</v>
      </c>
      <c r="AA175" s="38">
        <v>0</v>
      </c>
      <c r="AB175" s="38">
        <v>508602.73972602742</v>
      </c>
      <c r="AH175" s="38">
        <f>IF(表7[[#This Row],[Instrument]]="Option",表7[[#This Row],[delta]],表7[[#This Row],[qty]])</f>
        <v>500</v>
      </c>
    </row>
    <row r="176" spans="1:34">
      <c r="A176" s="37" t="s">
        <v>0</v>
      </c>
      <c r="B176" s="38" t="s">
        <v>210</v>
      </c>
      <c r="C176" s="37">
        <v>43129</v>
      </c>
      <c r="D176" s="38" t="s">
        <v>99</v>
      </c>
      <c r="E176" s="38" t="s">
        <v>16</v>
      </c>
      <c r="F176" s="38" t="s">
        <v>208</v>
      </c>
      <c r="G176" s="38">
        <v>20</v>
      </c>
      <c r="H176" s="38">
        <v>7106.25</v>
      </c>
      <c r="I176" s="37">
        <v>43220</v>
      </c>
      <c r="J176" s="38" t="s">
        <v>18</v>
      </c>
      <c r="L176" s="38">
        <v>6818.75</v>
      </c>
      <c r="M176" s="38">
        <v>0</v>
      </c>
      <c r="N176" s="38">
        <v>143750</v>
      </c>
      <c r="O176" s="38" t="s">
        <v>1173</v>
      </c>
      <c r="P176" s="38" t="s">
        <v>1275</v>
      </c>
      <c r="Q176" s="38">
        <v>25</v>
      </c>
      <c r="R176" s="38">
        <v>-500</v>
      </c>
      <c r="S176" s="38">
        <v>3553125</v>
      </c>
      <c r="T176" s="37">
        <v>43168</v>
      </c>
      <c r="U176" s="42">
        <v>0.14246575342465753</v>
      </c>
      <c r="V176" s="38">
        <v>0</v>
      </c>
      <c r="W176" s="38">
        <v>5</v>
      </c>
      <c r="X176" s="38">
        <v>0.1</v>
      </c>
      <c r="Y176" s="38">
        <v>355312.5</v>
      </c>
      <c r="Z176" s="38">
        <v>143750</v>
      </c>
      <c r="AA176" s="38">
        <v>143750</v>
      </c>
      <c r="AB176" s="38">
        <v>506198.63013698632</v>
      </c>
      <c r="AH176" s="38">
        <f>IF(表7[[#This Row],[Instrument]]="Option",表7[[#This Row],[delta]],表7[[#This Row],[qty]])</f>
        <v>-500</v>
      </c>
    </row>
    <row r="177" spans="1:34">
      <c r="A177" s="37" t="s">
        <v>0</v>
      </c>
      <c r="B177" s="38" t="s">
        <v>211</v>
      </c>
      <c r="C177" s="37">
        <v>43129</v>
      </c>
      <c r="D177" s="38" t="s">
        <v>99</v>
      </c>
      <c r="E177" s="38" t="s">
        <v>25</v>
      </c>
      <c r="F177" s="38" t="s">
        <v>208</v>
      </c>
      <c r="G177" s="38">
        <v>20</v>
      </c>
      <c r="H177" s="38">
        <v>7106.25</v>
      </c>
      <c r="I177" s="37">
        <v>43220</v>
      </c>
      <c r="J177" s="38" t="s">
        <v>18</v>
      </c>
      <c r="L177" s="38">
        <v>6818.75</v>
      </c>
      <c r="M177" s="38">
        <v>0</v>
      </c>
      <c r="N177" s="38">
        <v>-143750</v>
      </c>
      <c r="O177" s="38" t="s">
        <v>1173</v>
      </c>
      <c r="P177" s="38" t="s">
        <v>1275</v>
      </c>
      <c r="Q177" s="38">
        <v>25</v>
      </c>
      <c r="R177" s="38">
        <v>500</v>
      </c>
      <c r="S177" s="38">
        <v>3553125</v>
      </c>
      <c r="T177" s="37">
        <v>43168</v>
      </c>
      <c r="U177" s="42">
        <v>0.14246575342465753</v>
      </c>
      <c r="V177" s="38">
        <v>0</v>
      </c>
      <c r="W177" s="38">
        <v>5</v>
      </c>
      <c r="X177" s="38">
        <v>0.1</v>
      </c>
      <c r="Y177" s="38">
        <v>355312.5</v>
      </c>
      <c r="Z177" s="38">
        <v>-143750</v>
      </c>
      <c r="AA177" s="38">
        <v>0</v>
      </c>
      <c r="AB177" s="38">
        <v>506198.63013698632</v>
      </c>
      <c r="AH177" s="38">
        <f>IF(表7[[#This Row],[Instrument]]="Option",表7[[#This Row],[delta]],表7[[#This Row],[qty]])</f>
        <v>500</v>
      </c>
    </row>
    <row r="178" spans="1:34">
      <c r="A178" s="37" t="s">
        <v>0</v>
      </c>
      <c r="B178" s="38" t="s">
        <v>212</v>
      </c>
      <c r="C178" s="37">
        <v>43130</v>
      </c>
      <c r="D178" s="38" t="s">
        <v>99</v>
      </c>
      <c r="E178" s="38" t="s">
        <v>16</v>
      </c>
      <c r="F178" s="38" t="s">
        <v>208</v>
      </c>
      <c r="G178" s="38">
        <v>2</v>
      </c>
      <c r="H178" s="38">
        <v>7016.5</v>
      </c>
      <c r="I178" s="37">
        <v>43220</v>
      </c>
      <c r="J178" s="38" t="s">
        <v>18</v>
      </c>
      <c r="L178" s="38">
        <v>6818.75</v>
      </c>
      <c r="M178" s="38">
        <v>-54.8</v>
      </c>
      <c r="N178" s="38">
        <v>9887.5</v>
      </c>
      <c r="O178" s="38" t="s">
        <v>1173</v>
      </c>
      <c r="P178" s="38" t="s">
        <v>1275</v>
      </c>
      <c r="Q178" s="38">
        <v>25</v>
      </c>
      <c r="R178" s="38">
        <v>-50</v>
      </c>
      <c r="S178" s="38">
        <v>350825</v>
      </c>
      <c r="T178" s="37">
        <v>43168</v>
      </c>
      <c r="U178" s="42">
        <v>0.14246575342465753</v>
      </c>
      <c r="V178" s="38">
        <v>0</v>
      </c>
      <c r="W178" s="38">
        <v>5</v>
      </c>
      <c r="X178" s="38">
        <v>0.1</v>
      </c>
      <c r="Y178" s="38">
        <v>35082.5</v>
      </c>
      <c r="Z178" s="38">
        <v>9887.5</v>
      </c>
      <c r="AA178" s="38">
        <v>9887.5</v>
      </c>
      <c r="AB178" s="38">
        <v>49980.547945205479</v>
      </c>
      <c r="AH178" s="38">
        <f>IF(表7[[#This Row],[Instrument]]="Option",表7[[#This Row],[delta]],表7[[#This Row],[qty]])</f>
        <v>-50</v>
      </c>
    </row>
    <row r="179" spans="1:34">
      <c r="A179" s="37" t="s">
        <v>0</v>
      </c>
      <c r="B179" s="38" t="s">
        <v>213</v>
      </c>
      <c r="C179" s="37">
        <v>43130</v>
      </c>
      <c r="D179" s="38" t="s">
        <v>99</v>
      </c>
      <c r="E179" s="38" t="s">
        <v>25</v>
      </c>
      <c r="F179" s="38" t="s">
        <v>208</v>
      </c>
      <c r="G179" s="38">
        <v>40</v>
      </c>
      <c r="H179" s="38">
        <v>7094.0124999999998</v>
      </c>
      <c r="I179" s="37">
        <v>43220</v>
      </c>
      <c r="J179" s="38" t="s">
        <v>18</v>
      </c>
      <c r="L179" s="38">
        <v>6818.75</v>
      </c>
      <c r="M179" s="38">
        <v>0</v>
      </c>
      <c r="N179" s="38">
        <v>-275262.49999999983</v>
      </c>
      <c r="O179" s="38" t="s">
        <v>1173</v>
      </c>
      <c r="P179" s="38" t="s">
        <v>1275</v>
      </c>
      <c r="Q179" s="38">
        <v>25</v>
      </c>
      <c r="R179" s="38">
        <v>1000</v>
      </c>
      <c r="S179" s="38">
        <v>7094012.5</v>
      </c>
      <c r="T179" s="37">
        <v>43168</v>
      </c>
      <c r="U179" s="42">
        <v>0.14246575342465753</v>
      </c>
      <c r="V179" s="38">
        <v>0</v>
      </c>
      <c r="W179" s="38">
        <v>5</v>
      </c>
      <c r="X179" s="38">
        <v>0.1</v>
      </c>
      <c r="Y179" s="38">
        <v>709401.25</v>
      </c>
      <c r="Z179" s="38">
        <v>-275262.49999999983</v>
      </c>
      <c r="AA179" s="38">
        <v>0</v>
      </c>
      <c r="AB179" s="38">
        <v>1010653.8356164383</v>
      </c>
      <c r="AH179" s="38">
        <f>IF(表7[[#This Row],[Instrument]]="Option",表7[[#This Row],[delta]],表7[[#This Row],[qty]])</f>
        <v>1000</v>
      </c>
    </row>
    <row r="180" spans="1:34">
      <c r="A180" s="37" t="s">
        <v>0</v>
      </c>
      <c r="B180" s="38" t="s">
        <v>214</v>
      </c>
      <c r="C180" s="37">
        <v>43130</v>
      </c>
      <c r="D180" s="38" t="s">
        <v>99</v>
      </c>
      <c r="E180" s="38" t="s">
        <v>16</v>
      </c>
      <c r="F180" s="38" t="s">
        <v>208</v>
      </c>
      <c r="G180" s="38">
        <v>40</v>
      </c>
      <c r="H180" s="38">
        <v>7094.0124999999998</v>
      </c>
      <c r="I180" s="37">
        <v>43220</v>
      </c>
      <c r="J180" s="38" t="s">
        <v>18</v>
      </c>
      <c r="L180" s="38">
        <v>6818.75</v>
      </c>
      <c r="M180" s="38">
        <v>0</v>
      </c>
      <c r="N180" s="38">
        <v>275262.49999999983</v>
      </c>
      <c r="O180" s="38" t="s">
        <v>1173</v>
      </c>
      <c r="P180" s="38" t="s">
        <v>1275</v>
      </c>
      <c r="Q180" s="38">
        <v>25</v>
      </c>
      <c r="R180" s="38">
        <v>-1000</v>
      </c>
      <c r="S180" s="38">
        <v>7094012.5</v>
      </c>
      <c r="T180" s="37">
        <v>43168</v>
      </c>
      <c r="U180" s="42">
        <v>0.14246575342465753</v>
      </c>
      <c r="V180" s="38">
        <v>0</v>
      </c>
      <c r="W180" s="38">
        <v>5</v>
      </c>
      <c r="X180" s="38">
        <v>0.1</v>
      </c>
      <c r="Y180" s="38">
        <v>709401.25</v>
      </c>
      <c r="Z180" s="38">
        <v>275262.49999999983</v>
      </c>
      <c r="AA180" s="38">
        <v>275262.49999999983</v>
      </c>
      <c r="AB180" s="38">
        <v>1010653.8356164383</v>
      </c>
      <c r="AH180" s="38">
        <f>IF(表7[[#This Row],[Instrument]]="Option",表7[[#This Row],[delta]],表7[[#This Row],[qty]])</f>
        <v>-1000</v>
      </c>
    </row>
    <row r="181" spans="1:34">
      <c r="A181" s="37" t="s">
        <v>0</v>
      </c>
      <c r="B181" s="38" t="s">
        <v>215</v>
      </c>
      <c r="C181" s="37">
        <v>43138</v>
      </c>
      <c r="D181" s="38" t="s">
        <v>99</v>
      </c>
      <c r="E181" s="38" t="s">
        <v>25</v>
      </c>
      <c r="F181" s="38" t="s">
        <v>208</v>
      </c>
      <c r="G181" s="38">
        <v>2</v>
      </c>
      <c r="H181" s="38">
        <v>6953</v>
      </c>
      <c r="I181" s="37">
        <v>43220</v>
      </c>
      <c r="J181" s="38" t="s">
        <v>18</v>
      </c>
      <c r="L181" s="38">
        <v>6818.75</v>
      </c>
      <c r="M181" s="38">
        <v>-54.3</v>
      </c>
      <c r="N181" s="38">
        <v>-6712.5</v>
      </c>
      <c r="O181" s="38" t="s">
        <v>1173</v>
      </c>
      <c r="P181" s="38" t="s">
        <v>1275</v>
      </c>
      <c r="Q181" s="38">
        <v>25</v>
      </c>
      <c r="R181" s="38">
        <v>50</v>
      </c>
      <c r="S181" s="38">
        <v>347650</v>
      </c>
      <c r="T181" s="37">
        <v>43168</v>
      </c>
      <c r="U181" s="42">
        <v>0.14246575342465753</v>
      </c>
      <c r="V181" s="38">
        <v>0</v>
      </c>
      <c r="W181" s="38">
        <v>5</v>
      </c>
      <c r="X181" s="38">
        <v>0.1</v>
      </c>
      <c r="Y181" s="38">
        <v>34765</v>
      </c>
      <c r="Z181" s="38">
        <v>-6712.5</v>
      </c>
      <c r="AA181" s="38">
        <v>0</v>
      </c>
      <c r="AB181" s="38">
        <v>49528.219178082189</v>
      </c>
      <c r="AH181" s="38">
        <f>IF(表7[[#This Row],[Instrument]]="Option",表7[[#This Row],[delta]],表7[[#This Row],[qty]])</f>
        <v>50</v>
      </c>
    </row>
    <row r="182" spans="1:34">
      <c r="A182" s="37" t="s">
        <v>0</v>
      </c>
      <c r="B182" s="38" t="s">
        <v>216</v>
      </c>
      <c r="C182" s="37">
        <v>43130</v>
      </c>
      <c r="D182" s="38" t="s">
        <v>99</v>
      </c>
      <c r="E182" s="38" t="s">
        <v>16</v>
      </c>
      <c r="F182" s="38" t="s">
        <v>217</v>
      </c>
      <c r="G182" s="38">
        <v>2</v>
      </c>
      <c r="H182" s="38">
        <v>13545</v>
      </c>
      <c r="I182" s="37">
        <v>43220</v>
      </c>
      <c r="J182" s="38" t="s">
        <v>18</v>
      </c>
      <c r="L182" s="38">
        <v>13246.5</v>
      </c>
      <c r="M182" s="38">
        <v>-25.38</v>
      </c>
      <c r="N182" s="38">
        <v>3582</v>
      </c>
      <c r="O182" s="38" t="s">
        <v>1174</v>
      </c>
      <c r="P182" s="38" t="s">
        <v>1282</v>
      </c>
      <c r="Q182" s="38">
        <v>6</v>
      </c>
      <c r="R182" s="38">
        <v>-12</v>
      </c>
      <c r="S182" s="38">
        <v>162540</v>
      </c>
      <c r="T182" s="37">
        <v>43168</v>
      </c>
      <c r="U182" s="42">
        <v>0.14246575342465753</v>
      </c>
      <c r="V182" s="38">
        <v>0</v>
      </c>
      <c r="W182" s="38">
        <v>5</v>
      </c>
      <c r="X182" s="38">
        <v>0.1</v>
      </c>
      <c r="Y182" s="38">
        <v>16254</v>
      </c>
      <c r="Z182" s="38">
        <v>3582</v>
      </c>
      <c r="AA182" s="38">
        <v>3582</v>
      </c>
      <c r="AB182" s="38">
        <v>23156.383561643834</v>
      </c>
      <c r="AH182" s="38">
        <f>IF(表7[[#This Row],[Instrument]]="Option",表7[[#This Row],[delta]],表7[[#This Row],[qty]])</f>
        <v>-12</v>
      </c>
    </row>
    <row r="183" spans="1:34">
      <c r="A183" s="37" t="s">
        <v>0</v>
      </c>
      <c r="B183" s="38" t="s">
        <v>218</v>
      </c>
      <c r="C183" s="37">
        <v>43150</v>
      </c>
      <c r="D183" s="38" t="s">
        <v>99</v>
      </c>
      <c r="E183" s="38" t="s">
        <v>25</v>
      </c>
      <c r="F183" s="38" t="s">
        <v>217</v>
      </c>
      <c r="G183" s="38">
        <v>2</v>
      </c>
      <c r="H183" s="38">
        <v>14175</v>
      </c>
      <c r="I183" s="37">
        <v>43220</v>
      </c>
      <c r="J183" s="38" t="s">
        <v>18</v>
      </c>
      <c r="L183" s="38">
        <v>13246.5</v>
      </c>
      <c r="M183" s="38">
        <v>-26.57</v>
      </c>
      <c r="N183" s="38">
        <v>-11142</v>
      </c>
      <c r="O183" s="38" t="s">
        <v>1174</v>
      </c>
      <c r="P183" s="38" t="s">
        <v>1282</v>
      </c>
      <c r="Q183" s="38">
        <v>6</v>
      </c>
      <c r="R183" s="38">
        <v>12</v>
      </c>
      <c r="S183" s="38">
        <v>170100</v>
      </c>
      <c r="T183" s="37">
        <v>43168</v>
      </c>
      <c r="U183" s="42">
        <v>0.14246575342465753</v>
      </c>
      <c r="V183" s="38">
        <v>0</v>
      </c>
      <c r="W183" s="38">
        <v>5</v>
      </c>
      <c r="X183" s="38">
        <v>0.1</v>
      </c>
      <c r="Y183" s="38">
        <v>17010</v>
      </c>
      <c r="Z183" s="38">
        <v>-11142</v>
      </c>
      <c r="AA183" s="38">
        <v>0</v>
      </c>
      <c r="AB183" s="38">
        <v>24233.424657534248</v>
      </c>
      <c r="AH183" s="38">
        <f>IF(表7[[#This Row],[Instrument]]="Option",表7[[#This Row],[delta]],表7[[#This Row],[qty]])</f>
        <v>12</v>
      </c>
    </row>
    <row r="184" spans="1:34">
      <c r="A184" s="37" t="s">
        <v>0</v>
      </c>
      <c r="B184" s="38" t="s">
        <v>219</v>
      </c>
      <c r="C184" s="37">
        <v>43130</v>
      </c>
      <c r="D184" s="38" t="s">
        <v>99</v>
      </c>
      <c r="E184" s="38" t="s">
        <v>16</v>
      </c>
      <c r="F184" s="38" t="s">
        <v>220</v>
      </c>
      <c r="G184" s="38">
        <v>2</v>
      </c>
      <c r="H184" s="38">
        <v>21820</v>
      </c>
      <c r="I184" s="37">
        <v>43220</v>
      </c>
      <c r="J184" s="38" t="s">
        <v>18</v>
      </c>
      <c r="L184" s="38">
        <v>21576.47</v>
      </c>
      <c r="M184" s="38">
        <v>-34.08</v>
      </c>
      <c r="N184" s="38">
        <v>2435.2999999999884</v>
      </c>
      <c r="O184" s="38" t="s">
        <v>1176</v>
      </c>
      <c r="P184" s="38" t="s">
        <v>1286</v>
      </c>
      <c r="Q184" s="38">
        <v>5</v>
      </c>
      <c r="R184" s="38">
        <v>-10</v>
      </c>
      <c r="S184" s="38">
        <v>218200</v>
      </c>
      <c r="T184" s="37">
        <v>43168</v>
      </c>
      <c r="U184" s="42">
        <v>0.14246575342465753</v>
      </c>
      <c r="V184" s="38">
        <v>0</v>
      </c>
      <c r="W184" s="38">
        <v>5</v>
      </c>
      <c r="X184" s="38">
        <v>0.1</v>
      </c>
      <c r="Y184" s="38">
        <v>21820</v>
      </c>
      <c r="Z184" s="38">
        <v>2435.2999999999884</v>
      </c>
      <c r="AA184" s="38">
        <v>2435.2999999999884</v>
      </c>
      <c r="AB184" s="38">
        <v>31086.027397260274</v>
      </c>
      <c r="AH184" s="38">
        <f>IF(表7[[#This Row],[Instrument]]="Option",表7[[#This Row],[delta]],表7[[#This Row],[qty]])</f>
        <v>-10</v>
      </c>
    </row>
    <row r="185" spans="1:34">
      <c r="A185" s="37" t="s">
        <v>0</v>
      </c>
      <c r="B185" s="38" t="s">
        <v>221</v>
      </c>
      <c r="C185" s="37">
        <v>43150</v>
      </c>
      <c r="D185" s="38" t="s">
        <v>99</v>
      </c>
      <c r="E185" s="38" t="s">
        <v>25</v>
      </c>
      <c r="F185" s="38" t="s">
        <v>220</v>
      </c>
      <c r="G185" s="38">
        <v>1</v>
      </c>
      <c r="H185" s="38">
        <v>21670</v>
      </c>
      <c r="I185" s="37">
        <v>43220</v>
      </c>
      <c r="J185" s="38" t="s">
        <v>18</v>
      </c>
      <c r="L185" s="38">
        <v>21576.47</v>
      </c>
      <c r="M185" s="38">
        <v>-16.920000000000002</v>
      </c>
      <c r="N185" s="38">
        <v>-467.64999999999418</v>
      </c>
      <c r="O185" s="38" t="s">
        <v>1176</v>
      </c>
      <c r="P185" s="38" t="s">
        <v>1286</v>
      </c>
      <c r="Q185" s="38">
        <v>5</v>
      </c>
      <c r="R185" s="38">
        <v>5</v>
      </c>
      <c r="S185" s="38">
        <v>108350</v>
      </c>
      <c r="T185" s="37">
        <v>43168</v>
      </c>
      <c r="U185" s="42">
        <v>0.14246575342465753</v>
      </c>
      <c r="V185" s="38">
        <v>0</v>
      </c>
      <c r="W185" s="38">
        <v>5</v>
      </c>
      <c r="X185" s="38">
        <v>0.1</v>
      </c>
      <c r="Y185" s="38">
        <v>10835</v>
      </c>
      <c r="Z185" s="38">
        <v>-467.64999999999418</v>
      </c>
      <c r="AA185" s="38">
        <v>0</v>
      </c>
      <c r="AB185" s="38">
        <v>15436.164383561643</v>
      </c>
      <c r="AH185" s="38">
        <f>IF(表7[[#This Row],[Instrument]]="Option",表7[[#This Row],[delta]],表7[[#This Row],[qty]])</f>
        <v>5</v>
      </c>
    </row>
    <row r="186" spans="1:34">
      <c r="A186" s="37" t="s">
        <v>0</v>
      </c>
      <c r="B186" s="38" t="s">
        <v>222</v>
      </c>
      <c r="C186" s="37">
        <v>43150</v>
      </c>
      <c r="D186" s="38" t="s">
        <v>99</v>
      </c>
      <c r="E186" s="38" t="s">
        <v>25</v>
      </c>
      <c r="F186" s="38" t="s">
        <v>220</v>
      </c>
      <c r="G186" s="38">
        <v>1</v>
      </c>
      <c r="H186" s="38">
        <v>21640</v>
      </c>
      <c r="I186" s="37">
        <v>43220</v>
      </c>
      <c r="J186" s="38" t="s">
        <v>18</v>
      </c>
      <c r="L186" s="38">
        <v>21576.47</v>
      </c>
      <c r="M186" s="38">
        <v>-16.899999999999999</v>
      </c>
      <c r="N186" s="38">
        <v>-317.64999999999418</v>
      </c>
      <c r="O186" s="38" t="s">
        <v>1176</v>
      </c>
      <c r="P186" s="38" t="s">
        <v>1286</v>
      </c>
      <c r="Q186" s="38">
        <v>5</v>
      </c>
      <c r="R186" s="38">
        <v>5</v>
      </c>
      <c r="S186" s="38">
        <v>108200</v>
      </c>
      <c r="T186" s="37">
        <v>43168</v>
      </c>
      <c r="U186" s="42">
        <v>0.14246575342465753</v>
      </c>
      <c r="V186" s="38">
        <v>0</v>
      </c>
      <c r="W186" s="38">
        <v>5</v>
      </c>
      <c r="X186" s="38">
        <v>0.1</v>
      </c>
      <c r="Y186" s="38">
        <v>10820</v>
      </c>
      <c r="Z186" s="38">
        <v>-317.64999999999418</v>
      </c>
      <c r="AA186" s="38">
        <v>0</v>
      </c>
      <c r="AB186" s="38">
        <v>15414.794520547945</v>
      </c>
      <c r="AH186" s="38">
        <f>IF(表7[[#This Row],[Instrument]]="Option",表7[[#This Row],[delta]],表7[[#This Row],[qty]])</f>
        <v>5</v>
      </c>
    </row>
    <row r="187" spans="1:34">
      <c r="A187" s="37" t="s">
        <v>0</v>
      </c>
      <c r="B187" s="38" t="s">
        <v>223</v>
      </c>
      <c r="C187" s="37">
        <v>43133</v>
      </c>
      <c r="D187" s="38" t="s">
        <v>99</v>
      </c>
      <c r="E187" s="38" t="s">
        <v>16</v>
      </c>
      <c r="F187" s="38" t="s">
        <v>58</v>
      </c>
      <c r="G187" s="38">
        <v>5</v>
      </c>
      <c r="H187" s="38">
        <v>7180</v>
      </c>
      <c r="I187" s="37">
        <v>43222</v>
      </c>
      <c r="J187" s="38" t="s">
        <v>18</v>
      </c>
      <c r="L187" s="38">
        <v>6820.19</v>
      </c>
      <c r="M187" s="38">
        <v>-140.19</v>
      </c>
      <c r="N187" s="38">
        <v>44976.250000000051</v>
      </c>
      <c r="O187" s="38" t="s">
        <v>1173</v>
      </c>
      <c r="P187" s="38" t="s">
        <v>1275</v>
      </c>
      <c r="Q187" s="38">
        <v>25</v>
      </c>
      <c r="R187" s="38">
        <v>-125</v>
      </c>
      <c r="S187" s="38">
        <v>897500</v>
      </c>
      <c r="T187" s="37">
        <v>43168</v>
      </c>
      <c r="U187" s="42">
        <v>0.14794520547945206</v>
      </c>
      <c r="V187" s="38">
        <v>0</v>
      </c>
      <c r="W187" s="38">
        <v>5</v>
      </c>
      <c r="X187" s="38">
        <v>0.1</v>
      </c>
      <c r="Y187" s="38">
        <v>89750</v>
      </c>
      <c r="Z187" s="38">
        <v>44976.250000000051</v>
      </c>
      <c r="AA187" s="38">
        <v>44976.250000000051</v>
      </c>
      <c r="AB187" s="38">
        <v>132780.82191780821</v>
      </c>
      <c r="AH187" s="38">
        <f>IF(表7[[#This Row],[Instrument]]="Option",表7[[#This Row],[delta]],表7[[#This Row],[qty]])</f>
        <v>-125</v>
      </c>
    </row>
    <row r="188" spans="1:34">
      <c r="A188" s="37" t="s">
        <v>0</v>
      </c>
      <c r="B188" s="38" t="s">
        <v>224</v>
      </c>
      <c r="C188" s="37">
        <v>43133</v>
      </c>
      <c r="D188" s="38" t="s">
        <v>99</v>
      </c>
      <c r="E188" s="38" t="s">
        <v>16</v>
      </c>
      <c r="F188" s="38" t="s">
        <v>58</v>
      </c>
      <c r="G188" s="38">
        <v>10</v>
      </c>
      <c r="H188" s="38">
        <v>7130</v>
      </c>
      <c r="I188" s="37">
        <v>43222</v>
      </c>
      <c r="J188" s="38" t="s">
        <v>18</v>
      </c>
      <c r="L188" s="38">
        <v>6820.19</v>
      </c>
      <c r="M188" s="38">
        <v>-278.43</v>
      </c>
      <c r="N188" s="38">
        <v>77452.500000000102</v>
      </c>
      <c r="O188" s="38" t="s">
        <v>1173</v>
      </c>
      <c r="P188" s="38" t="s">
        <v>1275</v>
      </c>
      <c r="Q188" s="38">
        <v>25</v>
      </c>
      <c r="R188" s="38">
        <v>-250</v>
      </c>
      <c r="S188" s="38">
        <v>1782500</v>
      </c>
      <c r="T188" s="37">
        <v>43168</v>
      </c>
      <c r="U188" s="42">
        <v>0.14794520547945206</v>
      </c>
      <c r="V188" s="38">
        <v>0</v>
      </c>
      <c r="W188" s="38">
        <v>5</v>
      </c>
      <c r="X188" s="38">
        <v>0.1</v>
      </c>
      <c r="Y188" s="38">
        <v>178250</v>
      </c>
      <c r="Z188" s="38">
        <v>77452.500000000102</v>
      </c>
      <c r="AA188" s="38">
        <v>77452.500000000102</v>
      </c>
      <c r="AB188" s="38">
        <v>263712.32876712328</v>
      </c>
      <c r="AH188" s="38">
        <f>IF(表7[[#This Row],[Instrument]]="Option",表7[[#This Row],[delta]],表7[[#This Row],[qty]])</f>
        <v>-250</v>
      </c>
    </row>
    <row r="189" spans="1:34">
      <c r="A189" s="37" t="s">
        <v>0</v>
      </c>
      <c r="B189" s="38" t="s">
        <v>225</v>
      </c>
      <c r="C189" s="37">
        <v>43159</v>
      </c>
      <c r="D189" s="38" t="s">
        <v>99</v>
      </c>
      <c r="E189" s="38" t="s">
        <v>16</v>
      </c>
      <c r="F189" s="38" t="s">
        <v>58</v>
      </c>
      <c r="G189" s="38">
        <v>2</v>
      </c>
      <c r="H189" s="38">
        <v>6981.75</v>
      </c>
      <c r="I189" s="37">
        <v>43222</v>
      </c>
      <c r="J189" s="38" t="s">
        <v>18</v>
      </c>
      <c r="L189" s="38">
        <v>6820.19</v>
      </c>
      <c r="M189" s="38">
        <v>-54.53</v>
      </c>
      <c r="N189" s="38">
        <v>8078.00000000002</v>
      </c>
      <c r="O189" s="38" t="s">
        <v>1173</v>
      </c>
      <c r="P189" s="38" t="s">
        <v>1275</v>
      </c>
      <c r="Q189" s="38">
        <v>25</v>
      </c>
      <c r="R189" s="38">
        <v>-50</v>
      </c>
      <c r="S189" s="38">
        <v>349087.5</v>
      </c>
      <c r="T189" s="37">
        <v>43168</v>
      </c>
      <c r="U189" s="42">
        <v>0.14794520547945206</v>
      </c>
      <c r="V189" s="38">
        <v>0</v>
      </c>
      <c r="W189" s="38">
        <v>5</v>
      </c>
      <c r="X189" s="38">
        <v>0.1</v>
      </c>
      <c r="Y189" s="38">
        <v>34908.75</v>
      </c>
      <c r="Z189" s="38">
        <v>8078.00000000002</v>
      </c>
      <c r="AA189" s="38">
        <v>8078.00000000002</v>
      </c>
      <c r="AB189" s="38">
        <v>51645.821917808222</v>
      </c>
      <c r="AH189" s="38">
        <f>IF(表7[[#This Row],[Instrument]]="Option",表7[[#This Row],[delta]],表7[[#This Row],[qty]])</f>
        <v>-50</v>
      </c>
    </row>
    <row r="190" spans="1:34">
      <c r="A190" s="37" t="s">
        <v>0</v>
      </c>
      <c r="B190" s="38" t="s">
        <v>226</v>
      </c>
      <c r="C190" s="37">
        <v>43136</v>
      </c>
      <c r="D190" s="38" t="s">
        <v>99</v>
      </c>
      <c r="E190" s="38" t="s">
        <v>16</v>
      </c>
      <c r="F190" s="38" t="s">
        <v>60</v>
      </c>
      <c r="G190" s="38">
        <v>12</v>
      </c>
      <c r="H190" s="38">
        <v>7070</v>
      </c>
      <c r="I190" s="37">
        <v>43224</v>
      </c>
      <c r="J190" s="38" t="s">
        <v>18</v>
      </c>
      <c r="L190" s="38">
        <v>6821.63</v>
      </c>
      <c r="M190" s="38">
        <v>-331.31</v>
      </c>
      <c r="N190" s="38">
        <v>74510.999999999971</v>
      </c>
      <c r="O190" s="38" t="s">
        <v>1173</v>
      </c>
      <c r="P190" s="38" t="s">
        <v>1275</v>
      </c>
      <c r="Q190" s="38">
        <v>25</v>
      </c>
      <c r="R190" s="38">
        <v>-300</v>
      </c>
      <c r="S190" s="38">
        <v>2121000</v>
      </c>
      <c r="T190" s="37">
        <v>43168</v>
      </c>
      <c r="U190" s="42">
        <v>0.15342465753424658</v>
      </c>
      <c r="V190" s="38">
        <v>0</v>
      </c>
      <c r="W190" s="38">
        <v>5</v>
      </c>
      <c r="X190" s="38">
        <v>0.1</v>
      </c>
      <c r="Y190" s="38">
        <v>212100</v>
      </c>
      <c r="Z190" s="38">
        <v>74510.999999999971</v>
      </c>
      <c r="AA190" s="38">
        <v>74510.999999999971</v>
      </c>
      <c r="AB190" s="38">
        <v>325413.69863013702</v>
      </c>
      <c r="AH190" s="38">
        <f>IF(表7[[#This Row],[Instrument]]="Option",表7[[#This Row],[delta]],表7[[#This Row],[qty]])</f>
        <v>-300</v>
      </c>
    </row>
    <row r="191" spans="1:34">
      <c r="A191" s="37" t="s">
        <v>0</v>
      </c>
      <c r="B191" s="38" t="s">
        <v>227</v>
      </c>
      <c r="C191" s="37">
        <v>43136</v>
      </c>
      <c r="D191" s="38" t="s">
        <v>99</v>
      </c>
      <c r="E191" s="38" t="s">
        <v>16</v>
      </c>
      <c r="F191" s="38" t="s">
        <v>60</v>
      </c>
      <c r="G191" s="38">
        <v>10</v>
      </c>
      <c r="H191" s="38">
        <v>7160</v>
      </c>
      <c r="I191" s="37">
        <v>43224</v>
      </c>
      <c r="J191" s="38" t="s">
        <v>18</v>
      </c>
      <c r="L191" s="38">
        <v>6821.63</v>
      </c>
      <c r="M191" s="38">
        <v>-279.60000000000002</v>
      </c>
      <c r="N191" s="38">
        <v>84592.499999999971</v>
      </c>
      <c r="O191" s="38" t="s">
        <v>1173</v>
      </c>
      <c r="P191" s="38" t="s">
        <v>1275</v>
      </c>
      <c r="Q191" s="38">
        <v>25</v>
      </c>
      <c r="R191" s="38">
        <v>-250</v>
      </c>
      <c r="S191" s="38">
        <v>1790000</v>
      </c>
      <c r="T191" s="37">
        <v>43168</v>
      </c>
      <c r="U191" s="42">
        <v>0.15342465753424658</v>
      </c>
      <c r="V191" s="38">
        <v>0</v>
      </c>
      <c r="W191" s="38">
        <v>5</v>
      </c>
      <c r="X191" s="38">
        <v>0.1</v>
      </c>
      <c r="Y191" s="38">
        <v>179000</v>
      </c>
      <c r="Z191" s="38">
        <v>84592.499999999971</v>
      </c>
      <c r="AA191" s="38">
        <v>84592.499999999971</v>
      </c>
      <c r="AB191" s="38">
        <v>274630.1369863014</v>
      </c>
      <c r="AH191" s="38">
        <f>IF(表7[[#This Row],[Instrument]]="Option",表7[[#This Row],[delta]],表7[[#This Row],[qty]])</f>
        <v>-250</v>
      </c>
    </row>
    <row r="192" spans="1:34">
      <c r="A192" s="37" t="s">
        <v>0</v>
      </c>
      <c r="B192" s="38" t="s">
        <v>228</v>
      </c>
      <c r="C192" s="37">
        <v>43138</v>
      </c>
      <c r="D192" s="38" t="s">
        <v>99</v>
      </c>
      <c r="E192" s="38" t="s">
        <v>25</v>
      </c>
      <c r="F192" s="38" t="s">
        <v>62</v>
      </c>
      <c r="G192" s="38">
        <v>2</v>
      </c>
      <c r="H192" s="38">
        <v>6956</v>
      </c>
      <c r="I192" s="37">
        <v>43228</v>
      </c>
      <c r="J192" s="38" t="s">
        <v>18</v>
      </c>
      <c r="L192" s="38">
        <v>6824.5</v>
      </c>
      <c r="M192" s="38">
        <v>0</v>
      </c>
      <c r="N192" s="38">
        <v>-6575</v>
      </c>
      <c r="O192" s="38" t="s">
        <v>1173</v>
      </c>
      <c r="P192" s="38" t="s">
        <v>1275</v>
      </c>
      <c r="Q192" s="38">
        <v>25</v>
      </c>
      <c r="R192" s="38">
        <v>50</v>
      </c>
      <c r="S192" s="38">
        <v>347800</v>
      </c>
      <c r="T192" s="37">
        <v>43168</v>
      </c>
      <c r="U192" s="42">
        <v>0.16438356164383561</v>
      </c>
      <c r="V192" s="38">
        <v>0</v>
      </c>
      <c r="W192" s="38">
        <v>5</v>
      </c>
      <c r="X192" s="38">
        <v>0.1</v>
      </c>
      <c r="Y192" s="38">
        <v>34780</v>
      </c>
      <c r="Z192" s="38">
        <v>-6575</v>
      </c>
      <c r="AA192" s="38">
        <v>0</v>
      </c>
      <c r="AB192" s="38">
        <v>57172.602739726026</v>
      </c>
      <c r="AH192" s="38">
        <f>IF(表7[[#This Row],[Instrument]]="Option",表7[[#This Row],[delta]],表7[[#This Row],[qty]])</f>
        <v>50</v>
      </c>
    </row>
    <row r="193" spans="1:34">
      <c r="A193" s="37" t="s">
        <v>0</v>
      </c>
      <c r="B193" s="38" t="s">
        <v>229</v>
      </c>
      <c r="C193" s="37">
        <v>43138</v>
      </c>
      <c r="D193" s="38" t="s">
        <v>99</v>
      </c>
      <c r="E193" s="38" t="s">
        <v>16</v>
      </c>
      <c r="F193" s="38" t="s">
        <v>62</v>
      </c>
      <c r="G193" s="38">
        <v>2</v>
      </c>
      <c r="H193" s="38">
        <v>6956</v>
      </c>
      <c r="I193" s="37">
        <v>43228</v>
      </c>
      <c r="J193" s="38" t="s">
        <v>18</v>
      </c>
      <c r="L193" s="38">
        <v>6824.5</v>
      </c>
      <c r="M193" s="38">
        <v>0</v>
      </c>
      <c r="N193" s="38">
        <v>6575</v>
      </c>
      <c r="O193" s="38" t="s">
        <v>1173</v>
      </c>
      <c r="P193" s="38" t="s">
        <v>1275</v>
      </c>
      <c r="Q193" s="38">
        <v>25</v>
      </c>
      <c r="R193" s="38">
        <v>-50</v>
      </c>
      <c r="S193" s="38">
        <v>347800</v>
      </c>
      <c r="T193" s="37">
        <v>43168</v>
      </c>
      <c r="U193" s="42">
        <v>0.16438356164383561</v>
      </c>
      <c r="V193" s="38">
        <v>0</v>
      </c>
      <c r="W193" s="38">
        <v>5</v>
      </c>
      <c r="X193" s="38">
        <v>0.1</v>
      </c>
      <c r="Y193" s="38">
        <v>34780</v>
      </c>
      <c r="Z193" s="38">
        <v>6575</v>
      </c>
      <c r="AA193" s="38">
        <v>6575</v>
      </c>
      <c r="AB193" s="38">
        <v>57172.602739726026</v>
      </c>
      <c r="AH193" s="38">
        <f>IF(表7[[#This Row],[Instrument]]="Option",表7[[#This Row],[delta]],表7[[#This Row],[qty]])</f>
        <v>-50</v>
      </c>
    </row>
    <row r="194" spans="1:34">
      <c r="A194" s="37" t="s">
        <v>0</v>
      </c>
      <c r="B194" s="38" t="s">
        <v>230</v>
      </c>
      <c r="C194" s="37">
        <v>43138</v>
      </c>
      <c r="D194" s="38" t="s">
        <v>99</v>
      </c>
      <c r="E194" s="38" t="s">
        <v>25</v>
      </c>
      <c r="F194" s="38" t="s">
        <v>62</v>
      </c>
      <c r="G194" s="38">
        <v>20</v>
      </c>
      <c r="H194" s="38">
        <v>7141</v>
      </c>
      <c r="I194" s="37">
        <v>43228</v>
      </c>
      <c r="J194" s="38" t="s">
        <v>18</v>
      </c>
      <c r="L194" s="38">
        <v>6824.5</v>
      </c>
      <c r="M194" s="38">
        <v>-557.71</v>
      </c>
      <c r="N194" s="38">
        <v>-158250</v>
      </c>
      <c r="O194" s="38" t="s">
        <v>1173</v>
      </c>
      <c r="P194" s="38" t="s">
        <v>1275</v>
      </c>
      <c r="Q194" s="38">
        <v>25</v>
      </c>
      <c r="R194" s="38">
        <v>500</v>
      </c>
      <c r="S194" s="38">
        <v>3570500</v>
      </c>
      <c r="T194" s="37">
        <v>43168</v>
      </c>
      <c r="U194" s="42">
        <v>0.16438356164383561</v>
      </c>
      <c r="V194" s="38">
        <v>0</v>
      </c>
      <c r="W194" s="38">
        <v>5</v>
      </c>
      <c r="X194" s="38">
        <v>0.1</v>
      </c>
      <c r="Y194" s="38">
        <v>357050</v>
      </c>
      <c r="Z194" s="38">
        <v>-158250</v>
      </c>
      <c r="AA194" s="38">
        <v>0</v>
      </c>
      <c r="AB194" s="38">
        <v>586931.50684931502</v>
      </c>
      <c r="AH194" s="38">
        <f>IF(表7[[#This Row],[Instrument]]="Option",表7[[#This Row],[delta]],表7[[#This Row],[qty]])</f>
        <v>500</v>
      </c>
    </row>
    <row r="195" spans="1:34">
      <c r="A195" s="37" t="s">
        <v>0</v>
      </c>
      <c r="B195" s="38" t="s">
        <v>231</v>
      </c>
      <c r="C195" s="37">
        <v>43138</v>
      </c>
      <c r="D195" s="38" t="s">
        <v>99</v>
      </c>
      <c r="E195" s="38" t="s">
        <v>16</v>
      </c>
      <c r="F195" s="38" t="s">
        <v>62</v>
      </c>
      <c r="G195" s="38">
        <v>14</v>
      </c>
      <c r="H195" s="38">
        <v>7031</v>
      </c>
      <c r="I195" s="37">
        <v>43228</v>
      </c>
      <c r="J195" s="38" t="s">
        <v>18</v>
      </c>
      <c r="L195" s="38">
        <v>6824.5</v>
      </c>
      <c r="M195" s="38">
        <v>-384.39</v>
      </c>
      <c r="N195" s="38">
        <v>72275</v>
      </c>
      <c r="O195" s="38" t="s">
        <v>1173</v>
      </c>
      <c r="P195" s="38" t="s">
        <v>1275</v>
      </c>
      <c r="Q195" s="38">
        <v>25</v>
      </c>
      <c r="R195" s="38">
        <v>-350</v>
      </c>
      <c r="S195" s="38">
        <v>2460850</v>
      </c>
      <c r="T195" s="37">
        <v>43168</v>
      </c>
      <c r="U195" s="42">
        <v>0.16438356164383561</v>
      </c>
      <c r="V195" s="38">
        <v>0</v>
      </c>
      <c r="W195" s="38">
        <v>5</v>
      </c>
      <c r="X195" s="38">
        <v>0.1</v>
      </c>
      <c r="Y195" s="38">
        <v>246085</v>
      </c>
      <c r="Z195" s="38">
        <v>72275</v>
      </c>
      <c r="AA195" s="38">
        <v>72275</v>
      </c>
      <c r="AB195" s="38">
        <v>404523.28767123283</v>
      </c>
      <c r="AH195" s="38">
        <f>IF(表7[[#This Row],[Instrument]]="Option",表7[[#This Row],[delta]],表7[[#This Row],[qty]])</f>
        <v>-350</v>
      </c>
    </row>
    <row r="196" spans="1:34">
      <c r="A196" s="37" t="s">
        <v>0</v>
      </c>
      <c r="B196" s="38" t="s">
        <v>232</v>
      </c>
      <c r="C196" s="37">
        <v>43138</v>
      </c>
      <c r="D196" s="38" t="s">
        <v>99</v>
      </c>
      <c r="E196" s="38" t="s">
        <v>16</v>
      </c>
      <c r="F196" s="38" t="s">
        <v>62</v>
      </c>
      <c r="G196" s="38">
        <v>6</v>
      </c>
      <c r="H196" s="38">
        <v>7057</v>
      </c>
      <c r="I196" s="37">
        <v>43228</v>
      </c>
      <c r="J196" s="38" t="s">
        <v>18</v>
      </c>
      <c r="L196" s="38">
        <v>6824.5</v>
      </c>
      <c r="M196" s="38">
        <v>-165.35</v>
      </c>
      <c r="N196" s="38">
        <v>34875</v>
      </c>
      <c r="O196" s="38" t="s">
        <v>1173</v>
      </c>
      <c r="P196" s="38" t="s">
        <v>1275</v>
      </c>
      <c r="Q196" s="38">
        <v>25</v>
      </c>
      <c r="R196" s="38">
        <v>-150</v>
      </c>
      <c r="S196" s="38">
        <v>1058550</v>
      </c>
      <c r="T196" s="37">
        <v>43168</v>
      </c>
      <c r="U196" s="42">
        <v>0.16438356164383561</v>
      </c>
      <c r="V196" s="38">
        <v>0</v>
      </c>
      <c r="W196" s="38">
        <v>5</v>
      </c>
      <c r="X196" s="38">
        <v>0.1</v>
      </c>
      <c r="Y196" s="38">
        <v>105855</v>
      </c>
      <c r="Z196" s="38">
        <v>34875</v>
      </c>
      <c r="AA196" s="38">
        <v>34875</v>
      </c>
      <c r="AB196" s="38">
        <v>174008.21917808219</v>
      </c>
      <c r="AH196" s="38">
        <f>IF(表7[[#This Row],[Instrument]]="Option",表7[[#This Row],[delta]],表7[[#This Row],[qty]])</f>
        <v>-150</v>
      </c>
    </row>
    <row r="197" spans="1:34">
      <c r="A197" s="37" t="s">
        <v>0</v>
      </c>
      <c r="B197" s="38" t="s">
        <v>233</v>
      </c>
      <c r="C197" s="37">
        <v>43150</v>
      </c>
      <c r="D197" s="38" t="s">
        <v>99</v>
      </c>
      <c r="E197" s="38" t="s">
        <v>16</v>
      </c>
      <c r="F197" s="38" t="s">
        <v>62</v>
      </c>
      <c r="G197" s="38">
        <v>18</v>
      </c>
      <c r="H197" s="38">
        <v>7177.5</v>
      </c>
      <c r="I197" s="37">
        <v>43228</v>
      </c>
      <c r="J197" s="38" t="s">
        <v>18</v>
      </c>
      <c r="L197" s="38">
        <v>6824.5</v>
      </c>
      <c r="M197" s="38">
        <v>-504.51</v>
      </c>
      <c r="N197" s="38">
        <v>158850</v>
      </c>
      <c r="O197" s="38" t="s">
        <v>1173</v>
      </c>
      <c r="P197" s="38" t="s">
        <v>1275</v>
      </c>
      <c r="Q197" s="38">
        <v>25</v>
      </c>
      <c r="R197" s="38">
        <v>-450</v>
      </c>
      <c r="S197" s="38">
        <v>3229875</v>
      </c>
      <c r="T197" s="37">
        <v>43168</v>
      </c>
      <c r="U197" s="42">
        <v>0.16438356164383561</v>
      </c>
      <c r="V197" s="38">
        <v>0</v>
      </c>
      <c r="W197" s="38">
        <v>5</v>
      </c>
      <c r="X197" s="38">
        <v>0.1</v>
      </c>
      <c r="Y197" s="38">
        <v>322987.5</v>
      </c>
      <c r="Z197" s="38">
        <v>158850</v>
      </c>
      <c r="AA197" s="38">
        <v>158850</v>
      </c>
      <c r="AB197" s="38">
        <v>530938.35616438359</v>
      </c>
      <c r="AH197" s="38">
        <f>IF(表7[[#This Row],[Instrument]]="Option",表7[[#This Row],[delta]],表7[[#This Row],[qty]])</f>
        <v>-450</v>
      </c>
    </row>
    <row r="198" spans="1:34">
      <c r="A198" s="37" t="s">
        <v>0</v>
      </c>
      <c r="B198" s="38" t="s">
        <v>234</v>
      </c>
      <c r="C198" s="37">
        <v>43137</v>
      </c>
      <c r="D198" s="38" t="s">
        <v>99</v>
      </c>
      <c r="E198" s="38" t="s">
        <v>16</v>
      </c>
      <c r="F198" s="38" t="s">
        <v>65</v>
      </c>
      <c r="G198" s="38">
        <v>24</v>
      </c>
      <c r="H198" s="38">
        <v>3485</v>
      </c>
      <c r="I198" s="37">
        <v>43228</v>
      </c>
      <c r="J198" s="38" t="s">
        <v>18</v>
      </c>
      <c r="L198" s="38">
        <v>3228.7</v>
      </c>
      <c r="M198" s="38">
        <v>-326.63</v>
      </c>
      <c r="N198" s="38">
        <v>153780.00000000012</v>
      </c>
      <c r="O198" s="38" t="s">
        <v>1177</v>
      </c>
      <c r="P198" s="38" t="s">
        <v>1290</v>
      </c>
      <c r="Q198" s="38">
        <v>25</v>
      </c>
      <c r="R198" s="38">
        <v>-600</v>
      </c>
      <c r="S198" s="38">
        <v>2091000</v>
      </c>
      <c r="T198" s="37">
        <v>43168</v>
      </c>
      <c r="U198" s="42">
        <v>0.16438356164383561</v>
      </c>
      <c r="V198" s="38">
        <v>0</v>
      </c>
      <c r="W198" s="38">
        <v>5</v>
      </c>
      <c r="X198" s="38">
        <v>0.1</v>
      </c>
      <c r="Y198" s="38">
        <v>209100</v>
      </c>
      <c r="Z198" s="38">
        <v>153780.00000000012</v>
      </c>
      <c r="AA198" s="38">
        <v>153780.00000000012</v>
      </c>
      <c r="AB198" s="38">
        <v>343726.02739726024</v>
      </c>
      <c r="AH198" s="38">
        <f>IF(表7[[#This Row],[Instrument]]="Option",表7[[#This Row],[delta]],表7[[#This Row],[qty]])</f>
        <v>-600</v>
      </c>
    </row>
    <row r="199" spans="1:34">
      <c r="A199" s="37" t="s">
        <v>0</v>
      </c>
      <c r="B199" s="38" t="s">
        <v>234</v>
      </c>
      <c r="C199" s="37">
        <v>43137</v>
      </c>
      <c r="D199" s="38" t="s">
        <v>99</v>
      </c>
      <c r="E199" s="38" t="s">
        <v>16</v>
      </c>
      <c r="F199" s="38" t="s">
        <v>65</v>
      </c>
      <c r="G199" s="38">
        <v>22</v>
      </c>
      <c r="H199" s="38">
        <v>3486</v>
      </c>
      <c r="I199" s="37">
        <v>43228</v>
      </c>
      <c r="J199" s="38" t="s">
        <v>18</v>
      </c>
      <c r="L199" s="38">
        <v>3228.7</v>
      </c>
      <c r="M199" s="38">
        <v>-299.45999999999998</v>
      </c>
      <c r="N199" s="38">
        <v>141515.00000000009</v>
      </c>
      <c r="O199" s="38" t="s">
        <v>1177</v>
      </c>
      <c r="P199" s="38" t="s">
        <v>1290</v>
      </c>
      <c r="Q199" s="38">
        <v>25</v>
      </c>
      <c r="R199" s="38">
        <v>-550</v>
      </c>
      <c r="S199" s="38">
        <v>1917300</v>
      </c>
      <c r="T199" s="37">
        <v>43168</v>
      </c>
      <c r="U199" s="42">
        <v>0.16438356164383561</v>
      </c>
      <c r="V199" s="38">
        <v>0</v>
      </c>
      <c r="W199" s="38">
        <v>5</v>
      </c>
      <c r="X199" s="38">
        <v>0.1</v>
      </c>
      <c r="Y199" s="38">
        <v>191730</v>
      </c>
      <c r="Z199" s="38">
        <v>141515.00000000009</v>
      </c>
      <c r="AA199" s="38">
        <v>141515.00000000009</v>
      </c>
      <c r="AB199" s="38">
        <v>315172.60273972602</v>
      </c>
      <c r="AH199" s="38">
        <f>IF(表7[[#This Row],[Instrument]]="Option",表7[[#This Row],[delta]],表7[[#This Row],[qty]])</f>
        <v>-550</v>
      </c>
    </row>
    <row r="200" spans="1:34">
      <c r="A200" s="37" t="s">
        <v>0</v>
      </c>
      <c r="B200" s="38" t="s">
        <v>235</v>
      </c>
      <c r="C200" s="37">
        <v>43139</v>
      </c>
      <c r="D200" s="38" t="s">
        <v>99</v>
      </c>
      <c r="E200" s="38" t="s">
        <v>25</v>
      </c>
      <c r="F200" s="38" t="s">
        <v>65</v>
      </c>
      <c r="G200" s="38">
        <v>2</v>
      </c>
      <c r="H200" s="38">
        <v>3423</v>
      </c>
      <c r="I200" s="37">
        <v>43228</v>
      </c>
      <c r="J200" s="38" t="s">
        <v>18</v>
      </c>
      <c r="L200" s="38">
        <v>3228.7</v>
      </c>
      <c r="M200" s="38">
        <v>-26.73</v>
      </c>
      <c r="N200" s="38">
        <v>-9715.0000000000091</v>
      </c>
      <c r="O200" s="38" t="s">
        <v>1177</v>
      </c>
      <c r="P200" s="38" t="s">
        <v>1290</v>
      </c>
      <c r="Q200" s="38">
        <v>25</v>
      </c>
      <c r="R200" s="38">
        <v>50</v>
      </c>
      <c r="S200" s="38">
        <v>171150</v>
      </c>
      <c r="T200" s="37">
        <v>43168</v>
      </c>
      <c r="U200" s="42">
        <v>0.16438356164383561</v>
      </c>
      <c r="V200" s="38">
        <v>0</v>
      </c>
      <c r="W200" s="38">
        <v>5</v>
      </c>
      <c r="X200" s="38">
        <v>0.1</v>
      </c>
      <c r="Y200" s="38">
        <v>17115</v>
      </c>
      <c r="Z200" s="38">
        <v>-9715.0000000000091</v>
      </c>
      <c r="AA200" s="38">
        <v>0</v>
      </c>
      <c r="AB200" s="38">
        <v>28134.246575342466</v>
      </c>
      <c r="AH200" s="38">
        <f>IF(表7[[#This Row],[Instrument]]="Option",表7[[#This Row],[delta]],表7[[#This Row],[qty]])</f>
        <v>50</v>
      </c>
    </row>
    <row r="201" spans="1:34">
      <c r="A201" s="37" t="s">
        <v>0</v>
      </c>
      <c r="B201" s="38" t="s">
        <v>235</v>
      </c>
      <c r="C201" s="37">
        <v>43139</v>
      </c>
      <c r="D201" s="38" t="s">
        <v>99</v>
      </c>
      <c r="E201" s="38" t="s">
        <v>25</v>
      </c>
      <c r="F201" s="38" t="s">
        <v>65</v>
      </c>
      <c r="G201" s="38">
        <v>1</v>
      </c>
      <c r="H201" s="38">
        <v>3424.5</v>
      </c>
      <c r="I201" s="37">
        <v>43228</v>
      </c>
      <c r="J201" s="38" t="s">
        <v>18</v>
      </c>
      <c r="L201" s="38">
        <v>3228.7</v>
      </c>
      <c r="M201" s="38">
        <v>-13.37</v>
      </c>
      <c r="N201" s="38">
        <v>-4895.0000000000045</v>
      </c>
      <c r="O201" s="38" t="s">
        <v>1177</v>
      </c>
      <c r="P201" s="38" t="s">
        <v>1290</v>
      </c>
      <c r="Q201" s="38">
        <v>25</v>
      </c>
      <c r="R201" s="38">
        <v>25</v>
      </c>
      <c r="S201" s="38">
        <v>85612.5</v>
      </c>
      <c r="T201" s="37">
        <v>43168</v>
      </c>
      <c r="U201" s="42">
        <v>0.16438356164383561</v>
      </c>
      <c r="V201" s="38">
        <v>0</v>
      </c>
      <c r="W201" s="38">
        <v>5</v>
      </c>
      <c r="X201" s="38">
        <v>0.1</v>
      </c>
      <c r="Y201" s="38">
        <v>8561.25</v>
      </c>
      <c r="Z201" s="38">
        <v>-4895.0000000000045</v>
      </c>
      <c r="AA201" s="38">
        <v>0</v>
      </c>
      <c r="AB201" s="38">
        <v>14073.287671232876</v>
      </c>
      <c r="AH201" s="38">
        <f>IF(表7[[#This Row],[Instrument]]="Option",表7[[#This Row],[delta]],表7[[#This Row],[qty]])</f>
        <v>25</v>
      </c>
    </row>
    <row r="202" spans="1:34">
      <c r="A202" s="37" t="s">
        <v>0</v>
      </c>
      <c r="B202" s="38" t="s">
        <v>235</v>
      </c>
      <c r="C202" s="37">
        <v>43139</v>
      </c>
      <c r="D202" s="38" t="s">
        <v>99</v>
      </c>
      <c r="E202" s="38" t="s">
        <v>25</v>
      </c>
      <c r="F202" s="38" t="s">
        <v>65</v>
      </c>
      <c r="G202" s="38">
        <v>33</v>
      </c>
      <c r="H202" s="38">
        <v>3425</v>
      </c>
      <c r="I202" s="37">
        <v>43228</v>
      </c>
      <c r="J202" s="38" t="s">
        <v>18</v>
      </c>
      <c r="L202" s="38">
        <v>3228.7</v>
      </c>
      <c r="M202" s="38">
        <v>-441.33</v>
      </c>
      <c r="N202" s="38">
        <v>-161947.50000000015</v>
      </c>
      <c r="O202" s="38" t="s">
        <v>1177</v>
      </c>
      <c r="P202" s="38" t="s">
        <v>1290</v>
      </c>
      <c r="Q202" s="38">
        <v>25</v>
      </c>
      <c r="R202" s="38">
        <v>825</v>
      </c>
      <c r="S202" s="38">
        <v>2825625</v>
      </c>
      <c r="T202" s="37">
        <v>43168</v>
      </c>
      <c r="U202" s="42">
        <v>0.16438356164383561</v>
      </c>
      <c r="V202" s="38">
        <v>0</v>
      </c>
      <c r="W202" s="38">
        <v>5</v>
      </c>
      <c r="X202" s="38">
        <v>0.1</v>
      </c>
      <c r="Y202" s="38">
        <v>282562.5</v>
      </c>
      <c r="Z202" s="38">
        <v>-161947.50000000015</v>
      </c>
      <c r="AA202" s="38">
        <v>0</v>
      </c>
      <c r="AB202" s="38">
        <v>464486.30136986298</v>
      </c>
      <c r="AH202" s="38">
        <f>IF(表7[[#This Row],[Instrument]]="Option",表7[[#This Row],[delta]],表7[[#This Row],[qty]])</f>
        <v>825</v>
      </c>
    </row>
    <row r="203" spans="1:34">
      <c r="A203" s="37" t="s">
        <v>0</v>
      </c>
      <c r="B203" s="38" t="s">
        <v>235</v>
      </c>
      <c r="C203" s="37">
        <v>43139</v>
      </c>
      <c r="D203" s="38" t="s">
        <v>99</v>
      </c>
      <c r="E203" s="38" t="s">
        <v>25</v>
      </c>
      <c r="F203" s="38" t="s">
        <v>65</v>
      </c>
      <c r="G203" s="38">
        <v>10</v>
      </c>
      <c r="H203" s="38">
        <v>3427</v>
      </c>
      <c r="I203" s="37">
        <v>43228</v>
      </c>
      <c r="J203" s="38" t="s">
        <v>18</v>
      </c>
      <c r="L203" s="38">
        <v>3228.7</v>
      </c>
      <c r="M203" s="38">
        <v>-133.82</v>
      </c>
      <c r="N203" s="38">
        <v>-49575.000000000044</v>
      </c>
      <c r="O203" s="38" t="s">
        <v>1177</v>
      </c>
      <c r="P203" s="38" t="s">
        <v>1290</v>
      </c>
      <c r="Q203" s="38">
        <v>25</v>
      </c>
      <c r="R203" s="38">
        <v>250</v>
      </c>
      <c r="S203" s="38">
        <v>856750</v>
      </c>
      <c r="T203" s="37">
        <v>43168</v>
      </c>
      <c r="U203" s="42">
        <v>0.16438356164383561</v>
      </c>
      <c r="V203" s="38">
        <v>0</v>
      </c>
      <c r="W203" s="38">
        <v>5</v>
      </c>
      <c r="X203" s="38">
        <v>0.1</v>
      </c>
      <c r="Y203" s="38">
        <v>85675</v>
      </c>
      <c r="Z203" s="38">
        <v>-49575.000000000044</v>
      </c>
      <c r="AA203" s="38">
        <v>0</v>
      </c>
      <c r="AB203" s="38">
        <v>140835.61643835617</v>
      </c>
      <c r="AH203" s="38">
        <f>IF(表7[[#This Row],[Instrument]]="Option",表7[[#This Row],[delta]],表7[[#This Row],[qty]])</f>
        <v>250</v>
      </c>
    </row>
    <row r="204" spans="1:34">
      <c r="A204" s="37" t="s">
        <v>0</v>
      </c>
      <c r="B204" s="38" t="s">
        <v>236</v>
      </c>
      <c r="C204" s="37">
        <v>43140</v>
      </c>
      <c r="D204" s="38" t="s">
        <v>99</v>
      </c>
      <c r="E204" s="38" t="s">
        <v>16</v>
      </c>
      <c r="F204" s="38" t="s">
        <v>67</v>
      </c>
      <c r="G204" s="38">
        <v>23</v>
      </c>
      <c r="H204" s="38">
        <v>6785</v>
      </c>
      <c r="I204" s="37">
        <v>43229</v>
      </c>
      <c r="J204" s="38" t="s">
        <v>18</v>
      </c>
      <c r="L204" s="38">
        <v>6824.83</v>
      </c>
      <c r="M204" s="38">
        <v>0</v>
      </c>
      <c r="N204" s="38">
        <v>-22902.249999999956</v>
      </c>
      <c r="O204" s="38" t="s">
        <v>1173</v>
      </c>
      <c r="P204" s="38" t="s">
        <v>1275</v>
      </c>
      <c r="Q204" s="38">
        <v>25</v>
      </c>
      <c r="R204" s="38">
        <v>-575</v>
      </c>
      <c r="S204" s="38">
        <v>3901375</v>
      </c>
      <c r="T204" s="37">
        <v>43168</v>
      </c>
      <c r="U204" s="42">
        <v>0.16712328767123288</v>
      </c>
      <c r="V204" s="38">
        <v>0</v>
      </c>
      <c r="W204" s="38">
        <v>5</v>
      </c>
      <c r="X204" s="38">
        <v>0.1</v>
      </c>
      <c r="Y204" s="38">
        <v>390137.5</v>
      </c>
      <c r="Z204" s="38">
        <v>-22902.249999999956</v>
      </c>
      <c r="AA204" s="38">
        <v>0</v>
      </c>
      <c r="AB204" s="38">
        <v>652010.61643835623</v>
      </c>
      <c r="AH204" s="38">
        <f>IF(表7[[#This Row],[Instrument]]="Option",表7[[#This Row],[delta]],表7[[#This Row],[qty]])</f>
        <v>-575</v>
      </c>
    </row>
    <row r="205" spans="1:34">
      <c r="A205" s="37" t="s">
        <v>0</v>
      </c>
      <c r="B205" s="38" t="s">
        <v>236</v>
      </c>
      <c r="C205" s="37">
        <v>43140</v>
      </c>
      <c r="D205" s="38" t="s">
        <v>99</v>
      </c>
      <c r="E205" s="38" t="s">
        <v>16</v>
      </c>
      <c r="F205" s="38" t="s">
        <v>67</v>
      </c>
      <c r="G205" s="38">
        <v>5</v>
      </c>
      <c r="H205" s="38">
        <v>6785.5</v>
      </c>
      <c r="I205" s="37">
        <v>43229</v>
      </c>
      <c r="J205" s="38" t="s">
        <v>18</v>
      </c>
      <c r="L205" s="38">
        <v>6824.83</v>
      </c>
      <c r="M205" s="38">
        <v>0</v>
      </c>
      <c r="N205" s="38">
        <v>-4916.2499999999909</v>
      </c>
      <c r="O205" s="38" t="s">
        <v>1173</v>
      </c>
      <c r="P205" s="38" t="s">
        <v>1275</v>
      </c>
      <c r="Q205" s="38">
        <v>25</v>
      </c>
      <c r="R205" s="38">
        <v>-125</v>
      </c>
      <c r="S205" s="38">
        <v>848187.5</v>
      </c>
      <c r="T205" s="37">
        <v>43168</v>
      </c>
      <c r="U205" s="42">
        <v>0.16712328767123288</v>
      </c>
      <c r="V205" s="38">
        <v>0</v>
      </c>
      <c r="W205" s="38">
        <v>5</v>
      </c>
      <c r="X205" s="38">
        <v>0.1</v>
      </c>
      <c r="Y205" s="38">
        <v>84818.75</v>
      </c>
      <c r="Z205" s="38">
        <v>-4916.2499999999909</v>
      </c>
      <c r="AA205" s="38">
        <v>0</v>
      </c>
      <c r="AB205" s="38">
        <v>141751.88356164383</v>
      </c>
      <c r="AH205" s="38">
        <f>IF(表7[[#This Row],[Instrument]]="Option",表7[[#This Row],[delta]],表7[[#This Row],[qty]])</f>
        <v>-125</v>
      </c>
    </row>
    <row r="206" spans="1:34">
      <c r="A206" s="37" t="s">
        <v>0</v>
      </c>
      <c r="B206" s="38" t="s">
        <v>236</v>
      </c>
      <c r="C206" s="37">
        <v>43140</v>
      </c>
      <c r="D206" s="38" t="s">
        <v>99</v>
      </c>
      <c r="E206" s="38" t="s">
        <v>16</v>
      </c>
      <c r="F206" s="38" t="s">
        <v>67</v>
      </c>
      <c r="G206" s="38">
        <v>2</v>
      </c>
      <c r="H206" s="38">
        <v>6786</v>
      </c>
      <c r="I206" s="37">
        <v>43229</v>
      </c>
      <c r="J206" s="38" t="s">
        <v>18</v>
      </c>
      <c r="L206" s="38">
        <v>6824.83</v>
      </c>
      <c r="M206" s="38">
        <v>-794.92</v>
      </c>
      <c r="N206" s="38">
        <v>-1941.4999999999964</v>
      </c>
      <c r="O206" s="38" t="s">
        <v>1173</v>
      </c>
      <c r="P206" s="38" t="s">
        <v>1275</v>
      </c>
      <c r="Q206" s="38">
        <v>25</v>
      </c>
      <c r="R206" s="38">
        <v>-50</v>
      </c>
      <c r="S206" s="38">
        <v>339300</v>
      </c>
      <c r="T206" s="37">
        <v>43168</v>
      </c>
      <c r="U206" s="42">
        <v>0.16712328767123288</v>
      </c>
      <c r="V206" s="38">
        <v>0</v>
      </c>
      <c r="W206" s="38">
        <v>5</v>
      </c>
      <c r="X206" s="38">
        <v>0.1</v>
      </c>
      <c r="Y206" s="38">
        <v>33930</v>
      </c>
      <c r="Z206" s="38">
        <v>-1941.4999999999964</v>
      </c>
      <c r="AA206" s="38">
        <v>0</v>
      </c>
      <c r="AB206" s="38">
        <v>56704.931506849316</v>
      </c>
      <c r="AH206" s="38">
        <f>IF(表7[[#This Row],[Instrument]]="Option",表7[[#This Row],[delta]],表7[[#This Row],[qty]])</f>
        <v>-50</v>
      </c>
    </row>
    <row r="207" spans="1:34">
      <c r="A207" s="37" t="s">
        <v>0</v>
      </c>
      <c r="B207" s="38" t="s">
        <v>237</v>
      </c>
      <c r="C207" s="37">
        <v>43144</v>
      </c>
      <c r="D207" s="38" t="s">
        <v>99</v>
      </c>
      <c r="E207" s="38" t="s">
        <v>16</v>
      </c>
      <c r="F207" s="38" t="s">
        <v>67</v>
      </c>
      <c r="G207" s="38">
        <v>2</v>
      </c>
      <c r="H207" s="38">
        <v>6904.25</v>
      </c>
      <c r="I207" s="37">
        <v>43229</v>
      </c>
      <c r="J207" s="38" t="s">
        <v>18</v>
      </c>
      <c r="L207" s="38">
        <v>6824.83</v>
      </c>
      <c r="M207" s="38">
        <v>-53.92</v>
      </c>
      <c r="N207" s="38">
        <v>3971.0000000000036</v>
      </c>
      <c r="O207" s="38" t="s">
        <v>1173</v>
      </c>
      <c r="P207" s="38" t="s">
        <v>1275</v>
      </c>
      <c r="Q207" s="38">
        <v>25</v>
      </c>
      <c r="R207" s="38">
        <v>-50</v>
      </c>
      <c r="S207" s="38">
        <v>345212.5</v>
      </c>
      <c r="T207" s="37">
        <v>43168</v>
      </c>
      <c r="U207" s="42">
        <v>0.16712328767123288</v>
      </c>
      <c r="V207" s="38">
        <v>0</v>
      </c>
      <c r="W207" s="38">
        <v>5</v>
      </c>
      <c r="X207" s="38">
        <v>0.1</v>
      </c>
      <c r="Y207" s="38">
        <v>34521.25</v>
      </c>
      <c r="Z207" s="38">
        <v>3971.0000000000036</v>
      </c>
      <c r="AA207" s="38">
        <v>3971.0000000000036</v>
      </c>
      <c r="AB207" s="38">
        <v>57693.047945205479</v>
      </c>
      <c r="AH207" s="38">
        <f>IF(表7[[#This Row],[Instrument]]="Option",表7[[#This Row],[delta]],表7[[#This Row],[qty]])</f>
        <v>-50</v>
      </c>
    </row>
    <row r="208" spans="1:34">
      <c r="A208" s="37" t="s">
        <v>0</v>
      </c>
      <c r="B208" s="38" t="s">
        <v>238</v>
      </c>
      <c r="C208" s="37">
        <v>43143</v>
      </c>
      <c r="D208" s="38" t="s">
        <v>99</v>
      </c>
      <c r="E208" s="38" t="s">
        <v>25</v>
      </c>
      <c r="F208" s="38" t="s">
        <v>239</v>
      </c>
      <c r="G208" s="38">
        <v>12</v>
      </c>
      <c r="H208" s="38">
        <v>13060</v>
      </c>
      <c r="I208" s="37">
        <v>43231</v>
      </c>
      <c r="J208" s="38" t="s">
        <v>18</v>
      </c>
      <c r="L208" s="38">
        <v>13253.72</v>
      </c>
      <c r="M208" s="38">
        <v>-146.88</v>
      </c>
      <c r="N208" s="38">
        <v>13947.839999999953</v>
      </c>
      <c r="O208" s="38" t="s">
        <v>1174</v>
      </c>
      <c r="P208" s="38" t="s">
        <v>1282</v>
      </c>
      <c r="Q208" s="38">
        <v>6</v>
      </c>
      <c r="R208" s="38">
        <v>72</v>
      </c>
      <c r="S208" s="38">
        <v>940320</v>
      </c>
      <c r="T208" s="37">
        <v>43168</v>
      </c>
      <c r="U208" s="42">
        <v>0.17260273972602741</v>
      </c>
      <c r="V208" s="38">
        <v>0</v>
      </c>
      <c r="W208" s="38">
        <v>5</v>
      </c>
      <c r="X208" s="38">
        <v>0.1</v>
      </c>
      <c r="Y208" s="38">
        <v>94032</v>
      </c>
      <c r="Z208" s="38">
        <v>13947.839999999953</v>
      </c>
      <c r="AA208" s="38">
        <v>13947.839999999953</v>
      </c>
      <c r="AB208" s="38">
        <v>162301.80821917808</v>
      </c>
      <c r="AH208" s="38">
        <f>IF(表7[[#This Row],[Instrument]]="Option",表7[[#This Row],[delta]],表7[[#This Row],[qty]])</f>
        <v>72</v>
      </c>
    </row>
    <row r="209" spans="1:34">
      <c r="A209" s="37" t="s">
        <v>0</v>
      </c>
      <c r="B209" s="38" t="s">
        <v>240</v>
      </c>
      <c r="C209" s="37">
        <v>43144</v>
      </c>
      <c r="D209" s="38" t="s">
        <v>99</v>
      </c>
      <c r="E209" s="38" t="s">
        <v>16</v>
      </c>
      <c r="F209" s="38" t="s">
        <v>70</v>
      </c>
      <c r="G209" s="38">
        <v>2</v>
      </c>
      <c r="H209" s="38">
        <v>6905.5</v>
      </c>
      <c r="I209" s="37">
        <v>43234</v>
      </c>
      <c r="J209" s="38" t="s">
        <v>18</v>
      </c>
      <c r="L209" s="38">
        <v>6826.5</v>
      </c>
      <c r="M209" s="38">
        <v>0</v>
      </c>
      <c r="N209" s="38">
        <v>3950</v>
      </c>
      <c r="O209" s="38" t="s">
        <v>1173</v>
      </c>
      <c r="P209" s="38" t="s">
        <v>1275</v>
      </c>
      <c r="Q209" s="38">
        <v>25</v>
      </c>
      <c r="R209" s="38">
        <v>-50</v>
      </c>
      <c r="S209" s="38">
        <v>345275</v>
      </c>
      <c r="T209" s="37">
        <v>43168</v>
      </c>
      <c r="U209" s="42">
        <v>0.18082191780821918</v>
      </c>
      <c r="V209" s="38">
        <v>0</v>
      </c>
      <c r="W209" s="38">
        <v>5</v>
      </c>
      <c r="X209" s="38">
        <v>0.1</v>
      </c>
      <c r="Y209" s="38">
        <v>34527.5</v>
      </c>
      <c r="Z209" s="38">
        <v>3950</v>
      </c>
      <c r="AA209" s="38">
        <v>3950</v>
      </c>
      <c r="AB209" s="38">
        <v>62433.28767123288</v>
      </c>
      <c r="AH209" s="38">
        <f>IF(表7[[#This Row],[Instrument]]="Option",表7[[#This Row],[delta]],表7[[#This Row],[qty]])</f>
        <v>-50</v>
      </c>
    </row>
    <row r="210" spans="1:34">
      <c r="A210" s="37" t="s">
        <v>0</v>
      </c>
      <c r="B210" s="38" t="s">
        <v>241</v>
      </c>
      <c r="C210" s="37">
        <v>43144</v>
      </c>
      <c r="D210" s="38" t="s">
        <v>99</v>
      </c>
      <c r="E210" s="38" t="s">
        <v>25</v>
      </c>
      <c r="F210" s="38" t="s">
        <v>70</v>
      </c>
      <c r="G210" s="38">
        <v>2</v>
      </c>
      <c r="H210" s="38">
        <v>6905.5</v>
      </c>
      <c r="I210" s="37">
        <v>43234</v>
      </c>
      <c r="J210" s="38" t="s">
        <v>18</v>
      </c>
      <c r="L210" s="38">
        <v>6826.5</v>
      </c>
      <c r="M210" s="38">
        <v>0</v>
      </c>
      <c r="N210" s="38">
        <v>-3950</v>
      </c>
      <c r="O210" s="38" t="s">
        <v>1173</v>
      </c>
      <c r="P210" s="38" t="s">
        <v>1275</v>
      </c>
      <c r="Q210" s="38">
        <v>25</v>
      </c>
      <c r="R210" s="38">
        <v>50</v>
      </c>
      <c r="S210" s="38">
        <v>345275</v>
      </c>
      <c r="T210" s="37">
        <v>43168</v>
      </c>
      <c r="U210" s="42">
        <v>0.18082191780821918</v>
      </c>
      <c r="V210" s="38">
        <v>0</v>
      </c>
      <c r="W210" s="38">
        <v>5</v>
      </c>
      <c r="X210" s="38">
        <v>0.1</v>
      </c>
      <c r="Y210" s="38">
        <v>34527.5</v>
      </c>
      <c r="Z210" s="38">
        <v>-3950</v>
      </c>
      <c r="AA210" s="38">
        <v>0</v>
      </c>
      <c r="AB210" s="38">
        <v>62433.28767123288</v>
      </c>
      <c r="AH210" s="38">
        <f>IF(表7[[#This Row],[Instrument]]="Option",表7[[#This Row],[delta]],表7[[#This Row],[qty]])</f>
        <v>50</v>
      </c>
    </row>
    <row r="211" spans="1:34">
      <c r="A211" s="37" t="s">
        <v>0</v>
      </c>
      <c r="B211" s="38" t="s">
        <v>242</v>
      </c>
      <c r="C211" s="37">
        <v>43144</v>
      </c>
      <c r="D211" s="38" t="s">
        <v>99</v>
      </c>
      <c r="E211" s="38" t="s">
        <v>25</v>
      </c>
      <c r="F211" s="38" t="s">
        <v>70</v>
      </c>
      <c r="G211" s="38">
        <v>20</v>
      </c>
      <c r="H211" s="38">
        <v>6901</v>
      </c>
      <c r="I211" s="37">
        <v>43234</v>
      </c>
      <c r="J211" s="38" t="s">
        <v>18</v>
      </c>
      <c r="L211" s="38">
        <v>6826.5</v>
      </c>
      <c r="M211" s="38">
        <v>0</v>
      </c>
      <c r="N211" s="38">
        <v>-37250</v>
      </c>
      <c r="O211" s="38" t="s">
        <v>1173</v>
      </c>
      <c r="P211" s="38" t="s">
        <v>1275</v>
      </c>
      <c r="Q211" s="38">
        <v>25</v>
      </c>
      <c r="R211" s="38">
        <v>500</v>
      </c>
      <c r="S211" s="38">
        <v>3450500</v>
      </c>
      <c r="T211" s="37">
        <v>43168</v>
      </c>
      <c r="U211" s="42">
        <v>0.18082191780821918</v>
      </c>
      <c r="V211" s="38">
        <v>0</v>
      </c>
      <c r="W211" s="38">
        <v>5</v>
      </c>
      <c r="X211" s="38">
        <v>0.1</v>
      </c>
      <c r="Y211" s="38">
        <v>345050</v>
      </c>
      <c r="Z211" s="38">
        <v>-37250</v>
      </c>
      <c r="AA211" s="38">
        <v>0</v>
      </c>
      <c r="AB211" s="38">
        <v>623926.0273972603</v>
      </c>
      <c r="AH211" s="38">
        <f>IF(表7[[#This Row],[Instrument]]="Option",表7[[#This Row],[delta]],表7[[#This Row],[qty]])</f>
        <v>500</v>
      </c>
    </row>
    <row r="212" spans="1:34">
      <c r="A212" s="37" t="s">
        <v>0</v>
      </c>
      <c r="B212" s="38" t="s">
        <v>243</v>
      </c>
      <c r="C212" s="37">
        <v>43144</v>
      </c>
      <c r="D212" s="38" t="s">
        <v>99</v>
      </c>
      <c r="E212" s="38" t="s">
        <v>16</v>
      </c>
      <c r="F212" s="38" t="s">
        <v>70</v>
      </c>
      <c r="G212" s="38">
        <v>20</v>
      </c>
      <c r="H212" s="38">
        <v>6901</v>
      </c>
      <c r="I212" s="37">
        <v>43234</v>
      </c>
      <c r="J212" s="38" t="s">
        <v>18</v>
      </c>
      <c r="L212" s="38">
        <v>6826.5</v>
      </c>
      <c r="M212" s="38">
        <v>0</v>
      </c>
      <c r="N212" s="38">
        <v>37250</v>
      </c>
      <c r="O212" s="38" t="s">
        <v>1173</v>
      </c>
      <c r="P212" s="38" t="s">
        <v>1275</v>
      </c>
      <c r="Q212" s="38">
        <v>25</v>
      </c>
      <c r="R212" s="38">
        <v>-500</v>
      </c>
      <c r="S212" s="38">
        <v>3450500</v>
      </c>
      <c r="T212" s="37">
        <v>43168</v>
      </c>
      <c r="U212" s="42">
        <v>0.18082191780821918</v>
      </c>
      <c r="V212" s="38">
        <v>0</v>
      </c>
      <c r="W212" s="38">
        <v>5</v>
      </c>
      <c r="X212" s="38">
        <v>0.1</v>
      </c>
      <c r="Y212" s="38">
        <v>345050</v>
      </c>
      <c r="Z212" s="38">
        <v>37250</v>
      </c>
      <c r="AA212" s="38">
        <v>37250</v>
      </c>
      <c r="AB212" s="38">
        <v>623926.0273972603</v>
      </c>
      <c r="AH212" s="38">
        <f>IF(表7[[#This Row],[Instrument]]="Option",表7[[#This Row],[delta]],表7[[#This Row],[qty]])</f>
        <v>-500</v>
      </c>
    </row>
    <row r="213" spans="1:34">
      <c r="A213" s="37" t="s">
        <v>0</v>
      </c>
      <c r="B213" s="38" t="s">
        <v>244</v>
      </c>
      <c r="C213" s="37">
        <v>43145</v>
      </c>
      <c r="D213" s="38" t="s">
        <v>99</v>
      </c>
      <c r="E213" s="38" t="s">
        <v>16</v>
      </c>
      <c r="F213" s="38" t="s">
        <v>70</v>
      </c>
      <c r="G213" s="38">
        <v>2</v>
      </c>
      <c r="H213" s="38">
        <v>7002</v>
      </c>
      <c r="I213" s="37">
        <v>43234</v>
      </c>
      <c r="J213" s="38" t="s">
        <v>18</v>
      </c>
      <c r="L213" s="38">
        <v>6826.5</v>
      </c>
      <c r="M213" s="38">
        <v>-54.69</v>
      </c>
      <c r="N213" s="38">
        <v>8775</v>
      </c>
      <c r="O213" s="38" t="s">
        <v>1173</v>
      </c>
      <c r="P213" s="38" t="s">
        <v>1275</v>
      </c>
      <c r="Q213" s="38">
        <v>25</v>
      </c>
      <c r="R213" s="38">
        <v>-50</v>
      </c>
      <c r="S213" s="38">
        <v>350100</v>
      </c>
      <c r="T213" s="37">
        <v>43168</v>
      </c>
      <c r="U213" s="42">
        <v>0.18082191780821918</v>
      </c>
      <c r="V213" s="38">
        <v>0</v>
      </c>
      <c r="W213" s="38">
        <v>5</v>
      </c>
      <c r="X213" s="38">
        <v>0.1</v>
      </c>
      <c r="Y213" s="38">
        <v>35010</v>
      </c>
      <c r="Z213" s="38">
        <v>8775</v>
      </c>
      <c r="AA213" s="38">
        <v>8775</v>
      </c>
      <c r="AB213" s="38">
        <v>63305.753424657538</v>
      </c>
      <c r="AH213" s="38">
        <f>IF(表7[[#This Row],[Instrument]]="Option",表7[[#This Row],[delta]],表7[[#This Row],[qty]])</f>
        <v>-50</v>
      </c>
    </row>
    <row r="214" spans="1:34">
      <c r="A214" s="37" t="s">
        <v>0</v>
      </c>
      <c r="B214" s="38" t="s">
        <v>245</v>
      </c>
      <c r="C214" s="37">
        <v>43144</v>
      </c>
      <c r="D214" s="38" t="s">
        <v>99</v>
      </c>
      <c r="E214" s="38" t="s">
        <v>16</v>
      </c>
      <c r="F214" s="38" t="s">
        <v>72</v>
      </c>
      <c r="G214" s="38">
        <v>50</v>
      </c>
      <c r="H214" s="38">
        <v>3438.75</v>
      </c>
      <c r="I214" s="37">
        <v>43234</v>
      </c>
      <c r="J214" s="38" t="s">
        <v>18</v>
      </c>
      <c r="L214" s="38">
        <v>3228.93</v>
      </c>
      <c r="M214" s="38">
        <v>0</v>
      </c>
      <c r="N214" s="38">
        <v>262275.00000000017</v>
      </c>
      <c r="O214" s="38" t="s">
        <v>1177</v>
      </c>
      <c r="P214" s="38" t="s">
        <v>1290</v>
      </c>
      <c r="Q214" s="38">
        <v>25</v>
      </c>
      <c r="R214" s="38">
        <v>-1250</v>
      </c>
      <c r="S214" s="38">
        <v>4298437.5</v>
      </c>
      <c r="T214" s="37">
        <v>43168</v>
      </c>
      <c r="U214" s="42">
        <v>0.18082191780821918</v>
      </c>
      <c r="V214" s="38">
        <v>0</v>
      </c>
      <c r="W214" s="38">
        <v>5</v>
      </c>
      <c r="X214" s="38">
        <v>0.1</v>
      </c>
      <c r="Y214" s="38">
        <v>429843.75</v>
      </c>
      <c r="Z214" s="38">
        <v>262275.00000000017</v>
      </c>
      <c r="AA214" s="38">
        <v>262275.00000000017</v>
      </c>
      <c r="AB214" s="38">
        <v>777251.71232876717</v>
      </c>
      <c r="AH214" s="38">
        <f>IF(表7[[#This Row],[Instrument]]="Option",表7[[#This Row],[delta]],表7[[#This Row],[qty]])</f>
        <v>-1250</v>
      </c>
    </row>
    <row r="215" spans="1:34">
      <c r="A215" s="37" t="s">
        <v>0</v>
      </c>
      <c r="B215" s="38" t="s">
        <v>246</v>
      </c>
      <c r="C215" s="37">
        <v>43144</v>
      </c>
      <c r="D215" s="38" t="s">
        <v>99</v>
      </c>
      <c r="E215" s="38" t="s">
        <v>25</v>
      </c>
      <c r="F215" s="38" t="s">
        <v>72</v>
      </c>
      <c r="G215" s="38">
        <v>50</v>
      </c>
      <c r="H215" s="38">
        <v>3438.75</v>
      </c>
      <c r="I215" s="37">
        <v>43234</v>
      </c>
      <c r="J215" s="38" t="s">
        <v>18</v>
      </c>
      <c r="L215" s="38">
        <v>3228.93</v>
      </c>
      <c r="M215" s="38">
        <v>0</v>
      </c>
      <c r="N215" s="38">
        <v>-262275.00000000017</v>
      </c>
      <c r="O215" s="38" t="s">
        <v>1177</v>
      </c>
      <c r="P215" s="38" t="s">
        <v>1290</v>
      </c>
      <c r="Q215" s="38">
        <v>25</v>
      </c>
      <c r="R215" s="38">
        <v>1250</v>
      </c>
      <c r="S215" s="38">
        <v>4298437.5</v>
      </c>
      <c r="T215" s="37">
        <v>43168</v>
      </c>
      <c r="U215" s="42">
        <v>0.18082191780821918</v>
      </c>
      <c r="V215" s="38">
        <v>0</v>
      </c>
      <c r="W215" s="38">
        <v>5</v>
      </c>
      <c r="X215" s="38">
        <v>0.1</v>
      </c>
      <c r="Y215" s="38">
        <v>429843.75</v>
      </c>
      <c r="Z215" s="38">
        <v>-262275.00000000017</v>
      </c>
      <c r="AA215" s="38">
        <v>0</v>
      </c>
      <c r="AB215" s="38">
        <v>777251.71232876717</v>
      </c>
      <c r="AH215" s="38">
        <f>IF(表7[[#This Row],[Instrument]]="Option",表7[[#This Row],[delta]],表7[[#This Row],[qty]])</f>
        <v>1250</v>
      </c>
    </row>
    <row r="216" spans="1:34">
      <c r="A216" s="37" t="s">
        <v>0</v>
      </c>
      <c r="B216" s="38" t="s">
        <v>247</v>
      </c>
      <c r="C216" s="37">
        <v>43145</v>
      </c>
      <c r="D216" s="38" t="s">
        <v>99</v>
      </c>
      <c r="E216" s="38" t="s">
        <v>16</v>
      </c>
      <c r="F216" s="38" t="s">
        <v>72</v>
      </c>
      <c r="G216" s="38">
        <v>13</v>
      </c>
      <c r="H216" s="38">
        <v>3463</v>
      </c>
      <c r="I216" s="37">
        <v>43234</v>
      </c>
      <c r="J216" s="38" t="s">
        <v>18</v>
      </c>
      <c r="L216" s="38">
        <v>3228.93</v>
      </c>
      <c r="M216" s="38">
        <v>0</v>
      </c>
      <c r="N216" s="38">
        <v>76072.750000000058</v>
      </c>
      <c r="O216" s="38" t="s">
        <v>1177</v>
      </c>
      <c r="P216" s="38" t="s">
        <v>1290</v>
      </c>
      <c r="Q216" s="38">
        <v>25</v>
      </c>
      <c r="R216" s="38">
        <v>-325</v>
      </c>
      <c r="S216" s="38">
        <v>1125475</v>
      </c>
      <c r="T216" s="37">
        <v>43168</v>
      </c>
      <c r="U216" s="42">
        <v>0.18082191780821918</v>
      </c>
      <c r="V216" s="38">
        <v>0</v>
      </c>
      <c r="W216" s="38">
        <v>5</v>
      </c>
      <c r="X216" s="38">
        <v>0.1</v>
      </c>
      <c r="Y216" s="38">
        <v>112547.5</v>
      </c>
      <c r="Z216" s="38">
        <v>76072.750000000058</v>
      </c>
      <c r="AA216" s="38">
        <v>76072.750000000058</v>
      </c>
      <c r="AB216" s="38">
        <v>203510.5479452055</v>
      </c>
      <c r="AH216" s="38">
        <f>IF(表7[[#This Row],[Instrument]]="Option",表7[[#This Row],[delta]],表7[[#This Row],[qty]])</f>
        <v>-325</v>
      </c>
    </row>
    <row r="217" spans="1:34">
      <c r="A217" s="37" t="s">
        <v>0</v>
      </c>
      <c r="B217" s="38" t="s">
        <v>247</v>
      </c>
      <c r="C217" s="37">
        <v>43145</v>
      </c>
      <c r="D217" s="38" t="s">
        <v>99</v>
      </c>
      <c r="E217" s="38" t="s">
        <v>16</v>
      </c>
      <c r="F217" s="38" t="s">
        <v>72</v>
      </c>
      <c r="G217" s="38">
        <v>7</v>
      </c>
      <c r="H217" s="38">
        <v>3463.5</v>
      </c>
      <c r="I217" s="37">
        <v>43234</v>
      </c>
      <c r="J217" s="38" t="s">
        <v>18</v>
      </c>
      <c r="L217" s="38">
        <v>3228.93</v>
      </c>
      <c r="M217" s="38">
        <v>0</v>
      </c>
      <c r="N217" s="38">
        <v>41049.750000000029</v>
      </c>
      <c r="O217" s="38" t="s">
        <v>1177</v>
      </c>
      <c r="P217" s="38" t="s">
        <v>1290</v>
      </c>
      <c r="Q217" s="38">
        <v>25</v>
      </c>
      <c r="R217" s="38">
        <v>-175</v>
      </c>
      <c r="S217" s="38">
        <v>606112.5</v>
      </c>
      <c r="T217" s="37">
        <v>43168</v>
      </c>
      <c r="U217" s="42">
        <v>0.18082191780821918</v>
      </c>
      <c r="V217" s="38">
        <v>0</v>
      </c>
      <c r="W217" s="38">
        <v>5</v>
      </c>
      <c r="X217" s="38">
        <v>0.1</v>
      </c>
      <c r="Y217" s="38">
        <v>60611.25</v>
      </c>
      <c r="Z217" s="38">
        <v>41049.750000000029</v>
      </c>
      <c r="AA217" s="38">
        <v>41049.750000000029</v>
      </c>
      <c r="AB217" s="38">
        <v>109598.42465753425</v>
      </c>
      <c r="AH217" s="38">
        <f>IF(表7[[#This Row],[Instrument]]="Option",表7[[#This Row],[delta]],表7[[#This Row],[qty]])</f>
        <v>-175</v>
      </c>
    </row>
    <row r="218" spans="1:34">
      <c r="A218" s="37" t="s">
        <v>0</v>
      </c>
      <c r="B218" s="38" t="s">
        <v>247</v>
      </c>
      <c r="C218" s="37">
        <v>43145</v>
      </c>
      <c r="D218" s="38" t="s">
        <v>99</v>
      </c>
      <c r="E218" s="38" t="s">
        <v>16</v>
      </c>
      <c r="F218" s="38" t="s">
        <v>72</v>
      </c>
      <c r="G218" s="38">
        <v>8</v>
      </c>
      <c r="H218" s="38">
        <v>3464</v>
      </c>
      <c r="I218" s="37">
        <v>43234</v>
      </c>
      <c r="J218" s="38" t="s">
        <v>18</v>
      </c>
      <c r="L218" s="38">
        <v>3228.93</v>
      </c>
      <c r="M218" s="38">
        <v>0</v>
      </c>
      <c r="N218" s="38">
        <v>47014.000000000029</v>
      </c>
      <c r="O218" s="38" t="s">
        <v>1177</v>
      </c>
      <c r="P218" s="38" t="s">
        <v>1290</v>
      </c>
      <c r="Q218" s="38">
        <v>25</v>
      </c>
      <c r="R218" s="38">
        <v>-200</v>
      </c>
      <c r="S218" s="38">
        <v>692800</v>
      </c>
      <c r="T218" s="37">
        <v>43168</v>
      </c>
      <c r="U218" s="42">
        <v>0.18082191780821918</v>
      </c>
      <c r="V218" s="38">
        <v>0</v>
      </c>
      <c r="W218" s="38">
        <v>5</v>
      </c>
      <c r="X218" s="38">
        <v>0.1</v>
      </c>
      <c r="Y218" s="38">
        <v>69280</v>
      </c>
      <c r="Z218" s="38">
        <v>47014.000000000029</v>
      </c>
      <c r="AA218" s="38">
        <v>47014.000000000029</v>
      </c>
      <c r="AB218" s="38">
        <v>125273.42465753425</v>
      </c>
      <c r="AH218" s="38">
        <f>IF(表7[[#This Row],[Instrument]]="Option",表7[[#This Row],[delta]],表7[[#This Row],[qty]])</f>
        <v>-200</v>
      </c>
    </row>
    <row r="219" spans="1:34">
      <c r="A219" s="37" t="s">
        <v>0</v>
      </c>
      <c r="B219" s="38" t="s">
        <v>247</v>
      </c>
      <c r="C219" s="37">
        <v>43145</v>
      </c>
      <c r="D219" s="38" t="s">
        <v>99</v>
      </c>
      <c r="E219" s="38" t="s">
        <v>16</v>
      </c>
      <c r="F219" s="38" t="s">
        <v>72</v>
      </c>
      <c r="G219" s="38">
        <v>2</v>
      </c>
      <c r="H219" s="38">
        <v>3465.5</v>
      </c>
      <c r="I219" s="37">
        <v>43234</v>
      </c>
      <c r="J219" s="38" t="s">
        <v>18</v>
      </c>
      <c r="L219" s="38">
        <v>3228.93</v>
      </c>
      <c r="M219" s="38">
        <v>0</v>
      </c>
      <c r="N219" s="38">
        <v>11828.500000000007</v>
      </c>
      <c r="O219" s="38" t="s">
        <v>1177</v>
      </c>
      <c r="P219" s="38" t="s">
        <v>1290</v>
      </c>
      <c r="Q219" s="38">
        <v>25</v>
      </c>
      <c r="R219" s="38">
        <v>-50</v>
      </c>
      <c r="S219" s="38">
        <v>173275</v>
      </c>
      <c r="T219" s="37">
        <v>43168</v>
      </c>
      <c r="U219" s="42">
        <v>0.18082191780821918</v>
      </c>
      <c r="V219" s="38">
        <v>0</v>
      </c>
      <c r="W219" s="38">
        <v>5</v>
      </c>
      <c r="X219" s="38">
        <v>0.1</v>
      </c>
      <c r="Y219" s="38">
        <v>17327.5</v>
      </c>
      <c r="Z219" s="38">
        <v>11828.500000000007</v>
      </c>
      <c r="AA219" s="38">
        <v>11828.500000000007</v>
      </c>
      <c r="AB219" s="38">
        <v>31331.917808219179</v>
      </c>
      <c r="AH219" s="38">
        <f>IF(表7[[#This Row],[Instrument]]="Option",表7[[#This Row],[delta]],表7[[#This Row],[qty]])</f>
        <v>-50</v>
      </c>
    </row>
    <row r="220" spans="1:34">
      <c r="A220" s="37" t="s">
        <v>0</v>
      </c>
      <c r="B220" s="38" t="s">
        <v>247</v>
      </c>
      <c r="C220" s="37">
        <v>43145</v>
      </c>
      <c r="D220" s="38" t="s">
        <v>99</v>
      </c>
      <c r="E220" s="38" t="s">
        <v>16</v>
      </c>
      <c r="F220" s="38" t="s">
        <v>72</v>
      </c>
      <c r="G220" s="38">
        <v>6</v>
      </c>
      <c r="H220" s="38">
        <v>3468</v>
      </c>
      <c r="I220" s="37">
        <v>43234</v>
      </c>
      <c r="J220" s="38" t="s">
        <v>18</v>
      </c>
      <c r="L220" s="38">
        <v>3228.93</v>
      </c>
      <c r="M220" s="38">
        <v>0</v>
      </c>
      <c r="N220" s="38">
        <v>35860.500000000022</v>
      </c>
      <c r="O220" s="38" t="s">
        <v>1177</v>
      </c>
      <c r="P220" s="38" t="s">
        <v>1290</v>
      </c>
      <c r="Q220" s="38">
        <v>25</v>
      </c>
      <c r="R220" s="38">
        <v>-150</v>
      </c>
      <c r="S220" s="38">
        <v>520200</v>
      </c>
      <c r="T220" s="37">
        <v>43168</v>
      </c>
      <c r="U220" s="42">
        <v>0.18082191780821918</v>
      </c>
      <c r="V220" s="38">
        <v>0</v>
      </c>
      <c r="W220" s="38">
        <v>5</v>
      </c>
      <c r="X220" s="38">
        <v>0.1</v>
      </c>
      <c r="Y220" s="38">
        <v>52020</v>
      </c>
      <c r="Z220" s="38">
        <v>35860.500000000022</v>
      </c>
      <c r="AA220" s="38">
        <v>35860.500000000022</v>
      </c>
      <c r="AB220" s="38">
        <v>94063.561643835623</v>
      </c>
      <c r="AH220" s="38">
        <f>IF(表7[[#This Row],[Instrument]]="Option",表7[[#This Row],[delta]],表7[[#This Row],[qty]])</f>
        <v>-150</v>
      </c>
    </row>
    <row r="221" spans="1:34">
      <c r="A221" s="37" t="s">
        <v>0</v>
      </c>
      <c r="B221" s="38" t="s">
        <v>247</v>
      </c>
      <c r="C221" s="37">
        <v>43145</v>
      </c>
      <c r="D221" s="38" t="s">
        <v>99</v>
      </c>
      <c r="E221" s="38" t="s">
        <v>16</v>
      </c>
      <c r="F221" s="38" t="s">
        <v>72</v>
      </c>
      <c r="G221" s="38">
        <v>1</v>
      </c>
      <c r="H221" s="38">
        <v>3468.5</v>
      </c>
      <c r="I221" s="37">
        <v>43234</v>
      </c>
      <c r="J221" s="38" t="s">
        <v>18</v>
      </c>
      <c r="L221" s="38">
        <v>3228.93</v>
      </c>
      <c r="M221" s="38">
        <v>0</v>
      </c>
      <c r="N221" s="38">
        <v>5989.2500000000036</v>
      </c>
      <c r="O221" s="38" t="s">
        <v>1177</v>
      </c>
      <c r="P221" s="38" t="s">
        <v>1290</v>
      </c>
      <c r="Q221" s="38">
        <v>25</v>
      </c>
      <c r="R221" s="38">
        <v>-25</v>
      </c>
      <c r="S221" s="38">
        <v>86712.5</v>
      </c>
      <c r="T221" s="37">
        <v>43168</v>
      </c>
      <c r="U221" s="42">
        <v>0.18082191780821918</v>
      </c>
      <c r="V221" s="38">
        <v>0</v>
      </c>
      <c r="W221" s="38">
        <v>5</v>
      </c>
      <c r="X221" s="38">
        <v>0.1</v>
      </c>
      <c r="Y221" s="38">
        <v>8671.25</v>
      </c>
      <c r="Z221" s="38">
        <v>5989.2500000000036</v>
      </c>
      <c r="AA221" s="38">
        <v>5989.2500000000036</v>
      </c>
      <c r="AB221" s="38">
        <v>15679.520547945205</v>
      </c>
      <c r="AH221" s="38">
        <f>IF(表7[[#This Row],[Instrument]]="Option",表7[[#This Row],[delta]],表7[[#This Row],[qty]])</f>
        <v>-25</v>
      </c>
    </row>
    <row r="222" spans="1:34">
      <c r="A222" s="37" t="s">
        <v>0</v>
      </c>
      <c r="B222" s="38" t="s">
        <v>247</v>
      </c>
      <c r="C222" s="37">
        <v>43145</v>
      </c>
      <c r="D222" s="38" t="s">
        <v>99</v>
      </c>
      <c r="E222" s="38" t="s">
        <v>16</v>
      </c>
      <c r="F222" s="38" t="s">
        <v>72</v>
      </c>
      <c r="G222" s="38">
        <v>7</v>
      </c>
      <c r="H222" s="38">
        <v>3469</v>
      </c>
      <c r="I222" s="37">
        <v>43234</v>
      </c>
      <c r="J222" s="38" t="s">
        <v>18</v>
      </c>
      <c r="L222" s="38">
        <v>3228.93</v>
      </c>
      <c r="M222" s="38">
        <v>0</v>
      </c>
      <c r="N222" s="38">
        <v>42012.250000000029</v>
      </c>
      <c r="O222" s="38" t="s">
        <v>1177</v>
      </c>
      <c r="P222" s="38" t="s">
        <v>1290</v>
      </c>
      <c r="Q222" s="38">
        <v>25</v>
      </c>
      <c r="R222" s="38">
        <v>-175</v>
      </c>
      <c r="S222" s="38">
        <v>607075</v>
      </c>
      <c r="T222" s="37">
        <v>43168</v>
      </c>
      <c r="U222" s="42">
        <v>0.18082191780821918</v>
      </c>
      <c r="V222" s="38">
        <v>0</v>
      </c>
      <c r="W222" s="38">
        <v>5</v>
      </c>
      <c r="X222" s="38">
        <v>0.1</v>
      </c>
      <c r="Y222" s="38">
        <v>60707.5</v>
      </c>
      <c r="Z222" s="38">
        <v>42012.250000000029</v>
      </c>
      <c r="AA222" s="38">
        <v>42012.250000000029</v>
      </c>
      <c r="AB222" s="38">
        <v>109772.46575342467</v>
      </c>
      <c r="AH222" s="38">
        <f>IF(表7[[#This Row],[Instrument]]="Option",表7[[#This Row],[delta]],表7[[#This Row],[qty]])</f>
        <v>-175</v>
      </c>
    </row>
    <row r="223" spans="1:34">
      <c r="A223" s="37" t="s">
        <v>0</v>
      </c>
      <c r="B223" s="38" t="s">
        <v>247</v>
      </c>
      <c r="C223" s="37">
        <v>43145</v>
      </c>
      <c r="D223" s="38" t="s">
        <v>99</v>
      </c>
      <c r="E223" s="38" t="s">
        <v>16</v>
      </c>
      <c r="F223" s="38" t="s">
        <v>72</v>
      </c>
      <c r="G223" s="38">
        <v>10</v>
      </c>
      <c r="H223" s="38">
        <v>3469.5</v>
      </c>
      <c r="I223" s="37">
        <v>43234</v>
      </c>
      <c r="J223" s="38" t="s">
        <v>18</v>
      </c>
      <c r="L223" s="38">
        <v>3228.93</v>
      </c>
      <c r="M223" s="38">
        <v>0</v>
      </c>
      <c r="N223" s="38">
        <v>60142.500000000044</v>
      </c>
      <c r="O223" s="38" t="s">
        <v>1177</v>
      </c>
      <c r="P223" s="38" t="s">
        <v>1290</v>
      </c>
      <c r="Q223" s="38">
        <v>25</v>
      </c>
      <c r="R223" s="38">
        <v>-250</v>
      </c>
      <c r="S223" s="38">
        <v>867375</v>
      </c>
      <c r="T223" s="37">
        <v>43168</v>
      </c>
      <c r="U223" s="42">
        <v>0.18082191780821918</v>
      </c>
      <c r="V223" s="38">
        <v>0</v>
      </c>
      <c r="W223" s="38">
        <v>5</v>
      </c>
      <c r="X223" s="38">
        <v>0.1</v>
      </c>
      <c r="Y223" s="38">
        <v>86737.5</v>
      </c>
      <c r="Z223" s="38">
        <v>60142.500000000044</v>
      </c>
      <c r="AA223" s="38">
        <v>60142.500000000044</v>
      </c>
      <c r="AB223" s="38">
        <v>156840.4109589041</v>
      </c>
      <c r="AH223" s="38">
        <f>IF(表7[[#This Row],[Instrument]]="Option",表7[[#This Row],[delta]],表7[[#This Row],[qty]])</f>
        <v>-250</v>
      </c>
    </row>
    <row r="224" spans="1:34">
      <c r="A224" s="37" t="s">
        <v>0</v>
      </c>
      <c r="B224" s="38" t="s">
        <v>247</v>
      </c>
      <c r="C224" s="37">
        <v>43145</v>
      </c>
      <c r="D224" s="38" t="s">
        <v>99</v>
      </c>
      <c r="E224" s="38" t="s">
        <v>16</v>
      </c>
      <c r="F224" s="38" t="s">
        <v>72</v>
      </c>
      <c r="G224" s="38">
        <v>21</v>
      </c>
      <c r="H224" s="38">
        <v>3470.5</v>
      </c>
      <c r="I224" s="37">
        <v>43234</v>
      </c>
      <c r="J224" s="38" t="s">
        <v>18</v>
      </c>
      <c r="L224" s="38">
        <v>3228.93</v>
      </c>
      <c r="M224" s="38">
        <v>-1015.42</v>
      </c>
      <c r="N224" s="38">
        <v>126824.25000000007</v>
      </c>
      <c r="O224" s="38" t="s">
        <v>1177</v>
      </c>
      <c r="P224" s="38" t="s">
        <v>1290</v>
      </c>
      <c r="Q224" s="38">
        <v>25</v>
      </c>
      <c r="R224" s="38">
        <v>-525</v>
      </c>
      <c r="S224" s="38">
        <v>1822012.5</v>
      </c>
      <c r="T224" s="37">
        <v>43168</v>
      </c>
      <c r="U224" s="42">
        <v>0.18082191780821918</v>
      </c>
      <c r="V224" s="38">
        <v>0</v>
      </c>
      <c r="W224" s="38">
        <v>5</v>
      </c>
      <c r="X224" s="38">
        <v>0.1</v>
      </c>
      <c r="Y224" s="38">
        <v>182201.25</v>
      </c>
      <c r="Z224" s="38">
        <v>126824.25000000007</v>
      </c>
      <c r="AA224" s="38">
        <v>126824.25000000007</v>
      </c>
      <c r="AB224" s="38">
        <v>329459.79452054796</v>
      </c>
      <c r="AH224" s="38">
        <f>IF(表7[[#This Row],[Instrument]]="Option",表7[[#This Row],[delta]],表7[[#This Row],[qty]])</f>
        <v>-525</v>
      </c>
    </row>
    <row r="225" spans="1:34">
      <c r="A225" s="37" t="s">
        <v>0</v>
      </c>
      <c r="B225" s="38" t="s">
        <v>248</v>
      </c>
      <c r="C225" s="37">
        <v>43145</v>
      </c>
      <c r="D225" s="38" t="s">
        <v>99</v>
      </c>
      <c r="E225" s="38" t="s">
        <v>25</v>
      </c>
      <c r="F225" s="38" t="s">
        <v>72</v>
      </c>
      <c r="G225" s="38">
        <v>90</v>
      </c>
      <c r="H225" s="38">
        <v>3464</v>
      </c>
      <c r="I225" s="37">
        <v>43234</v>
      </c>
      <c r="J225" s="38" t="s">
        <v>18</v>
      </c>
      <c r="L225" s="38">
        <v>3228.93</v>
      </c>
      <c r="M225" s="38">
        <v>0</v>
      </c>
      <c r="N225" s="38">
        <v>-528907.50000000035</v>
      </c>
      <c r="O225" s="38" t="s">
        <v>1177</v>
      </c>
      <c r="P225" s="38" t="s">
        <v>1290</v>
      </c>
      <c r="Q225" s="38">
        <v>25</v>
      </c>
      <c r="R225" s="38">
        <v>2250</v>
      </c>
      <c r="S225" s="38">
        <v>7794000</v>
      </c>
      <c r="T225" s="37">
        <v>43168</v>
      </c>
      <c r="U225" s="42">
        <v>0.18082191780821918</v>
      </c>
      <c r="V225" s="38">
        <v>0</v>
      </c>
      <c r="W225" s="38">
        <v>5</v>
      </c>
      <c r="X225" s="38">
        <v>0.1</v>
      </c>
      <c r="Y225" s="38">
        <v>779400</v>
      </c>
      <c r="Z225" s="38">
        <v>-528907.50000000035</v>
      </c>
      <c r="AA225" s="38">
        <v>0</v>
      </c>
      <c r="AB225" s="38">
        <v>1409326.0273972603</v>
      </c>
      <c r="AH225" s="38">
        <f>IF(表7[[#This Row],[Instrument]]="Option",表7[[#This Row],[delta]],表7[[#This Row],[qty]])</f>
        <v>2250</v>
      </c>
    </row>
    <row r="226" spans="1:34">
      <c r="A226" s="37" t="s">
        <v>0</v>
      </c>
      <c r="B226" s="38" t="s">
        <v>249</v>
      </c>
      <c r="C226" s="37">
        <v>43150</v>
      </c>
      <c r="D226" s="38" t="s">
        <v>99</v>
      </c>
      <c r="E226" s="38" t="s">
        <v>25</v>
      </c>
      <c r="F226" s="38" t="s">
        <v>250</v>
      </c>
      <c r="G226" s="38">
        <v>2</v>
      </c>
      <c r="H226" s="38">
        <v>7210</v>
      </c>
      <c r="I226" s="37">
        <v>43236</v>
      </c>
      <c r="J226" s="38" t="s">
        <v>18</v>
      </c>
      <c r="L226" s="38">
        <v>6825</v>
      </c>
      <c r="M226" s="38">
        <v>-56.31</v>
      </c>
      <c r="N226" s="38">
        <v>-19250</v>
      </c>
      <c r="O226" s="38" t="s">
        <v>1173</v>
      </c>
      <c r="P226" s="38" t="s">
        <v>1275</v>
      </c>
      <c r="Q226" s="38">
        <v>25</v>
      </c>
      <c r="R226" s="38">
        <v>50</v>
      </c>
      <c r="S226" s="38">
        <v>360500</v>
      </c>
      <c r="T226" s="37">
        <v>43168</v>
      </c>
      <c r="U226" s="42">
        <v>0.18630136986301371</v>
      </c>
      <c r="V226" s="38">
        <v>0</v>
      </c>
      <c r="W226" s="38">
        <v>5</v>
      </c>
      <c r="X226" s="38">
        <v>0.1</v>
      </c>
      <c r="Y226" s="38">
        <v>36050</v>
      </c>
      <c r="Z226" s="38">
        <v>-19250</v>
      </c>
      <c r="AA226" s="38">
        <v>0</v>
      </c>
      <c r="AB226" s="38">
        <v>67161.643835616444</v>
      </c>
      <c r="AH226" s="38">
        <f>IF(表7[[#This Row],[Instrument]]="Option",表7[[#This Row],[delta]],表7[[#This Row],[qty]])</f>
        <v>50</v>
      </c>
    </row>
    <row r="227" spans="1:34">
      <c r="A227" s="37" t="s">
        <v>0</v>
      </c>
      <c r="B227" s="38" t="s">
        <v>251</v>
      </c>
      <c r="C227" s="37">
        <v>43159</v>
      </c>
      <c r="D227" s="38" t="s">
        <v>99</v>
      </c>
      <c r="E227" s="38" t="s">
        <v>16</v>
      </c>
      <c r="F227" s="38" t="s">
        <v>250</v>
      </c>
      <c r="G227" s="38">
        <v>2</v>
      </c>
      <c r="H227" s="38">
        <v>6986.25</v>
      </c>
      <c r="I227" s="37">
        <v>43236</v>
      </c>
      <c r="J227" s="38" t="s">
        <v>18</v>
      </c>
      <c r="L227" s="38">
        <v>6825</v>
      </c>
      <c r="M227" s="38">
        <v>-54.56</v>
      </c>
      <c r="N227" s="38">
        <v>8062.5</v>
      </c>
      <c r="O227" s="38" t="s">
        <v>1173</v>
      </c>
      <c r="P227" s="38" t="s">
        <v>1275</v>
      </c>
      <c r="Q227" s="38">
        <v>25</v>
      </c>
      <c r="R227" s="38">
        <v>-50</v>
      </c>
      <c r="S227" s="38">
        <v>349312.5</v>
      </c>
      <c r="T227" s="37">
        <v>43168</v>
      </c>
      <c r="U227" s="42">
        <v>0.18630136986301371</v>
      </c>
      <c r="V227" s="38">
        <v>0</v>
      </c>
      <c r="W227" s="38">
        <v>5</v>
      </c>
      <c r="X227" s="38">
        <v>0.1</v>
      </c>
      <c r="Y227" s="38">
        <v>34931.25</v>
      </c>
      <c r="Z227" s="38">
        <v>8062.5</v>
      </c>
      <c r="AA227" s="38">
        <v>8062.5</v>
      </c>
      <c r="AB227" s="38">
        <v>65077.397260273974</v>
      </c>
      <c r="AH227" s="38">
        <f>IF(表7[[#This Row],[Instrument]]="Option",表7[[#This Row],[delta]],表7[[#This Row],[qty]])</f>
        <v>-50</v>
      </c>
    </row>
    <row r="228" spans="1:34">
      <c r="A228" s="37" t="s">
        <v>0</v>
      </c>
      <c r="B228" s="38" t="s">
        <v>252</v>
      </c>
      <c r="C228" s="37">
        <v>43150</v>
      </c>
      <c r="D228" s="38" t="s">
        <v>99</v>
      </c>
      <c r="E228" s="38" t="s">
        <v>16</v>
      </c>
      <c r="F228" s="38" t="s">
        <v>78</v>
      </c>
      <c r="G228" s="38">
        <v>10</v>
      </c>
      <c r="H228" s="38">
        <v>3555</v>
      </c>
      <c r="I228" s="37">
        <v>43236</v>
      </c>
      <c r="J228" s="38" t="s">
        <v>18</v>
      </c>
      <c r="L228" s="38">
        <v>3229</v>
      </c>
      <c r="M228" s="38">
        <v>-138.82</v>
      </c>
      <c r="N228" s="38">
        <v>81500</v>
      </c>
      <c r="O228" s="38" t="s">
        <v>1177</v>
      </c>
      <c r="P228" s="38" t="s">
        <v>1290</v>
      </c>
      <c r="Q228" s="38">
        <v>25</v>
      </c>
      <c r="R228" s="38">
        <v>-250</v>
      </c>
      <c r="S228" s="38">
        <v>888750</v>
      </c>
      <c r="T228" s="37">
        <v>43168</v>
      </c>
      <c r="U228" s="42">
        <v>0.18630136986301371</v>
      </c>
      <c r="V228" s="38">
        <v>0</v>
      </c>
      <c r="W228" s="38">
        <v>5</v>
      </c>
      <c r="X228" s="38">
        <v>0.1</v>
      </c>
      <c r="Y228" s="38">
        <v>88875</v>
      </c>
      <c r="Z228" s="38">
        <v>81500</v>
      </c>
      <c r="AA228" s="38">
        <v>81500</v>
      </c>
      <c r="AB228" s="38">
        <v>165575.34246575343</v>
      </c>
      <c r="AH228" s="38">
        <f>IF(表7[[#This Row],[Instrument]]="Option",表7[[#This Row],[delta]],表7[[#This Row],[qty]])</f>
        <v>-250</v>
      </c>
    </row>
    <row r="229" spans="1:34">
      <c r="A229" s="37" t="s">
        <v>0</v>
      </c>
      <c r="B229" s="38" t="s">
        <v>253</v>
      </c>
      <c r="C229" s="37">
        <v>43154</v>
      </c>
      <c r="D229" s="38" t="s">
        <v>99</v>
      </c>
      <c r="E229" s="38" t="s">
        <v>25</v>
      </c>
      <c r="F229" s="38" t="s">
        <v>254</v>
      </c>
      <c r="G229" s="38">
        <v>2</v>
      </c>
      <c r="H229" s="38">
        <v>7124.5</v>
      </c>
      <c r="I229" s="37">
        <v>43243</v>
      </c>
      <c r="J229" s="38" t="s">
        <v>18</v>
      </c>
      <c r="L229" s="38">
        <v>6825.42</v>
      </c>
      <c r="M229" s="38">
        <v>-55.64</v>
      </c>
      <c r="N229" s="38">
        <v>-14953.999999999996</v>
      </c>
      <c r="O229" s="38" t="s">
        <v>1173</v>
      </c>
      <c r="P229" s="38" t="s">
        <v>1275</v>
      </c>
      <c r="Q229" s="38">
        <v>25</v>
      </c>
      <c r="R229" s="38">
        <v>50</v>
      </c>
      <c r="S229" s="38">
        <v>356225</v>
      </c>
      <c r="T229" s="37">
        <v>43168</v>
      </c>
      <c r="U229" s="42">
        <v>0.20547945205479451</v>
      </c>
      <c r="V229" s="38">
        <v>0</v>
      </c>
      <c r="W229" s="38">
        <v>5</v>
      </c>
      <c r="X229" s="38">
        <v>0.1</v>
      </c>
      <c r="Y229" s="38">
        <v>35622.5</v>
      </c>
      <c r="Z229" s="38">
        <v>-14953.999999999996</v>
      </c>
      <c r="AA229" s="38">
        <v>0</v>
      </c>
      <c r="AB229" s="38">
        <v>73196.917808219179</v>
      </c>
      <c r="AH229" s="38">
        <f>IF(表7[[#This Row],[Instrument]]="Option",表7[[#This Row],[delta]],表7[[#This Row],[qty]])</f>
        <v>50</v>
      </c>
    </row>
    <row r="230" spans="1:34">
      <c r="A230" s="37" t="s">
        <v>0</v>
      </c>
      <c r="B230" s="38" t="s">
        <v>255</v>
      </c>
      <c r="C230" s="37">
        <v>43154</v>
      </c>
      <c r="D230" s="38" t="s">
        <v>99</v>
      </c>
      <c r="E230" s="38" t="s">
        <v>25</v>
      </c>
      <c r="F230" s="38" t="s">
        <v>256</v>
      </c>
      <c r="G230" s="38">
        <v>1</v>
      </c>
      <c r="H230" s="38">
        <v>13785</v>
      </c>
      <c r="I230" s="37">
        <v>43243</v>
      </c>
      <c r="J230" s="38" t="s">
        <v>18</v>
      </c>
      <c r="L230" s="38">
        <v>13261.31</v>
      </c>
      <c r="M230" s="38">
        <v>-12.92</v>
      </c>
      <c r="N230" s="38">
        <v>-3142.1400000000031</v>
      </c>
      <c r="O230" s="38" t="s">
        <v>1174</v>
      </c>
      <c r="P230" s="38" t="s">
        <v>1282</v>
      </c>
      <c r="Q230" s="38">
        <v>6</v>
      </c>
      <c r="R230" s="38">
        <v>6</v>
      </c>
      <c r="S230" s="38">
        <v>82710</v>
      </c>
      <c r="T230" s="37">
        <v>43168</v>
      </c>
      <c r="U230" s="42">
        <v>0.20547945205479451</v>
      </c>
      <c r="V230" s="38">
        <v>0</v>
      </c>
      <c r="W230" s="38">
        <v>5</v>
      </c>
      <c r="X230" s="38">
        <v>0.1</v>
      </c>
      <c r="Y230" s="38">
        <v>8271</v>
      </c>
      <c r="Z230" s="38">
        <v>-3142.1400000000031</v>
      </c>
      <c r="AA230" s="38">
        <v>0</v>
      </c>
      <c r="AB230" s="38">
        <v>16995.205479452055</v>
      </c>
      <c r="AH230" s="38">
        <f>IF(表7[[#This Row],[Instrument]]="Option",表7[[#This Row],[delta]],表7[[#This Row],[qty]])</f>
        <v>6</v>
      </c>
    </row>
    <row r="231" spans="1:34">
      <c r="A231" s="37" t="s">
        <v>0</v>
      </c>
      <c r="B231" s="38" t="s">
        <v>257</v>
      </c>
      <c r="C231" s="37">
        <v>43154</v>
      </c>
      <c r="D231" s="38" t="s">
        <v>99</v>
      </c>
      <c r="E231" s="38" t="s">
        <v>25</v>
      </c>
      <c r="F231" s="38" t="s">
        <v>258</v>
      </c>
      <c r="G231" s="38">
        <v>1</v>
      </c>
      <c r="H231" s="38">
        <v>21520</v>
      </c>
      <c r="I231" s="37">
        <v>43243</v>
      </c>
      <c r="J231" s="38" t="s">
        <v>18</v>
      </c>
      <c r="L231" s="38">
        <v>21556.69</v>
      </c>
      <c r="M231" s="38">
        <v>-16.809999999999999</v>
      </c>
      <c r="N231" s="38">
        <v>183.44999999999345</v>
      </c>
      <c r="O231" s="38" t="s">
        <v>1176</v>
      </c>
      <c r="P231" s="38" t="s">
        <v>1286</v>
      </c>
      <c r="Q231" s="38">
        <v>5</v>
      </c>
      <c r="R231" s="38">
        <v>5</v>
      </c>
      <c r="S231" s="38">
        <v>107600</v>
      </c>
      <c r="T231" s="37">
        <v>43168</v>
      </c>
      <c r="U231" s="42">
        <v>0.20547945205479451</v>
      </c>
      <c r="V231" s="38">
        <v>0</v>
      </c>
      <c r="W231" s="38">
        <v>5</v>
      </c>
      <c r="X231" s="38">
        <v>0.1</v>
      </c>
      <c r="Y231" s="38">
        <v>10760</v>
      </c>
      <c r="Z231" s="38">
        <v>183.44999999999345</v>
      </c>
      <c r="AA231" s="38">
        <v>183.44999999999345</v>
      </c>
      <c r="AB231" s="38">
        <v>22109.589041095889</v>
      </c>
      <c r="AH231" s="38">
        <f>IF(表7[[#This Row],[Instrument]]="Option",表7[[#This Row],[delta]],表7[[#This Row],[qty]])</f>
        <v>5</v>
      </c>
    </row>
    <row r="232" spans="1:34">
      <c r="A232" s="37" t="s">
        <v>0</v>
      </c>
      <c r="B232" s="38" t="s">
        <v>259</v>
      </c>
      <c r="C232" s="37">
        <v>43157</v>
      </c>
      <c r="D232" s="38" t="s">
        <v>99</v>
      </c>
      <c r="E232" s="38" t="s">
        <v>25</v>
      </c>
      <c r="F232" s="38" t="s">
        <v>260</v>
      </c>
      <c r="G232" s="38">
        <v>1</v>
      </c>
      <c r="H232" s="38">
        <v>7128</v>
      </c>
      <c r="I232" s="37">
        <v>43245</v>
      </c>
      <c r="J232" s="38" t="s">
        <v>18</v>
      </c>
      <c r="L232" s="38">
        <v>6826.58</v>
      </c>
      <c r="M232" s="38">
        <v>-27.83</v>
      </c>
      <c r="N232" s="38">
        <v>-7535.5000000000018</v>
      </c>
      <c r="O232" s="38" t="s">
        <v>1173</v>
      </c>
      <c r="P232" s="38" t="s">
        <v>1275</v>
      </c>
      <c r="Q232" s="38">
        <v>25</v>
      </c>
      <c r="R232" s="38">
        <v>25</v>
      </c>
      <c r="S232" s="38">
        <v>178200</v>
      </c>
      <c r="T232" s="37">
        <v>43168</v>
      </c>
      <c r="U232" s="42">
        <v>0.21095890410958903</v>
      </c>
      <c r="V232" s="38">
        <v>0</v>
      </c>
      <c r="W232" s="38">
        <v>5</v>
      </c>
      <c r="X232" s="38">
        <v>0.1</v>
      </c>
      <c r="Y232" s="38">
        <v>17820</v>
      </c>
      <c r="Z232" s="38">
        <v>-7535.5000000000018</v>
      </c>
      <c r="AA232" s="38">
        <v>0</v>
      </c>
      <c r="AB232" s="38">
        <v>37592.876712328769</v>
      </c>
      <c r="AH232" s="38">
        <f>IF(表7[[#This Row],[Instrument]]="Option",表7[[#This Row],[delta]],表7[[#This Row],[qty]])</f>
        <v>25</v>
      </c>
    </row>
    <row r="233" spans="1:34">
      <c r="A233" s="37" t="s">
        <v>0</v>
      </c>
      <c r="B233" s="38" t="s">
        <v>261</v>
      </c>
      <c r="C233" s="37">
        <v>43157</v>
      </c>
      <c r="D233" s="38" t="s">
        <v>99</v>
      </c>
      <c r="E233" s="38" t="s">
        <v>16</v>
      </c>
      <c r="F233" s="38" t="s">
        <v>262</v>
      </c>
      <c r="G233" s="38">
        <v>7</v>
      </c>
      <c r="H233" s="38">
        <v>13925</v>
      </c>
      <c r="I233" s="37">
        <v>43245</v>
      </c>
      <c r="J233" s="38" t="s">
        <v>18</v>
      </c>
      <c r="L233" s="38">
        <v>13262.54</v>
      </c>
      <c r="M233" s="38">
        <v>-91.35</v>
      </c>
      <c r="N233" s="38">
        <v>27823.319999999963</v>
      </c>
      <c r="O233" s="38" t="s">
        <v>1174</v>
      </c>
      <c r="P233" s="38" t="s">
        <v>1282</v>
      </c>
      <c r="Q233" s="38">
        <v>6</v>
      </c>
      <c r="R233" s="38">
        <v>-42</v>
      </c>
      <c r="S233" s="38">
        <v>584850</v>
      </c>
      <c r="T233" s="37">
        <v>43168</v>
      </c>
      <c r="U233" s="42">
        <v>0.21095890410958903</v>
      </c>
      <c r="V233" s="38">
        <v>0</v>
      </c>
      <c r="W233" s="38">
        <v>5</v>
      </c>
      <c r="X233" s="38">
        <v>0.1</v>
      </c>
      <c r="Y233" s="38">
        <v>58485</v>
      </c>
      <c r="Z233" s="38">
        <v>27823.319999999963</v>
      </c>
      <c r="AA233" s="38">
        <v>27823.319999999963</v>
      </c>
      <c r="AB233" s="38">
        <v>123379.31506849315</v>
      </c>
      <c r="AH233" s="38">
        <f>IF(表7[[#This Row],[Instrument]]="Option",表7[[#This Row],[delta]],表7[[#This Row],[qty]])</f>
        <v>-42</v>
      </c>
    </row>
    <row r="234" spans="1:34">
      <c r="A234" s="37" t="s">
        <v>0</v>
      </c>
      <c r="B234" s="38" t="s">
        <v>263</v>
      </c>
      <c r="C234" s="37">
        <v>43158</v>
      </c>
      <c r="D234" s="38" t="s">
        <v>99</v>
      </c>
      <c r="E234" s="38" t="s">
        <v>25</v>
      </c>
      <c r="F234" s="38" t="s">
        <v>264</v>
      </c>
      <c r="G234" s="38">
        <v>2</v>
      </c>
      <c r="H234" s="38">
        <v>7077</v>
      </c>
      <c r="I234" s="37">
        <v>43249</v>
      </c>
      <c r="J234" s="38" t="s">
        <v>18</v>
      </c>
      <c r="L234" s="38">
        <v>6828.92</v>
      </c>
      <c r="M234" s="38">
        <v>-55.28</v>
      </c>
      <c r="N234" s="38">
        <v>-12403.999999999996</v>
      </c>
      <c r="O234" s="38" t="s">
        <v>1173</v>
      </c>
      <c r="P234" s="38" t="s">
        <v>1275</v>
      </c>
      <c r="Q234" s="38">
        <v>25</v>
      </c>
      <c r="R234" s="38">
        <v>50</v>
      </c>
      <c r="S234" s="38">
        <v>353850</v>
      </c>
      <c r="T234" s="37">
        <v>43168</v>
      </c>
      <c r="U234" s="42">
        <v>0.22191780821917809</v>
      </c>
      <c r="V234" s="38">
        <v>0</v>
      </c>
      <c r="W234" s="38">
        <v>5</v>
      </c>
      <c r="X234" s="38">
        <v>0.1</v>
      </c>
      <c r="Y234" s="38">
        <v>35385</v>
      </c>
      <c r="Z234" s="38">
        <v>-12403.999999999996</v>
      </c>
      <c r="AA234" s="38">
        <v>0</v>
      </c>
      <c r="AB234" s="38">
        <v>78525.61643835617</v>
      </c>
      <c r="AH234" s="38">
        <f>IF(表7[[#This Row],[Instrument]]="Option",表7[[#This Row],[delta]],表7[[#This Row],[qty]])</f>
        <v>50</v>
      </c>
    </row>
    <row r="235" spans="1:34">
      <c r="A235" s="37" t="s">
        <v>0</v>
      </c>
      <c r="B235" s="38" t="s">
        <v>265</v>
      </c>
      <c r="C235" s="37">
        <v>43159</v>
      </c>
      <c r="D235" s="38" t="s">
        <v>99</v>
      </c>
      <c r="E235" s="38" t="s">
        <v>16</v>
      </c>
      <c r="F235" s="38" t="s">
        <v>264</v>
      </c>
      <c r="G235" s="38">
        <v>4</v>
      </c>
      <c r="H235" s="38">
        <v>6990</v>
      </c>
      <c r="I235" s="37">
        <v>43249</v>
      </c>
      <c r="J235" s="38" t="s">
        <v>18</v>
      </c>
      <c r="L235" s="38">
        <v>6828.92</v>
      </c>
      <c r="M235" s="38">
        <v>0</v>
      </c>
      <c r="N235" s="38">
        <v>16107.999999999993</v>
      </c>
      <c r="O235" s="38" t="s">
        <v>1173</v>
      </c>
      <c r="P235" s="38" t="s">
        <v>1275</v>
      </c>
      <c r="Q235" s="38">
        <v>25</v>
      </c>
      <c r="R235" s="38">
        <v>-100</v>
      </c>
      <c r="S235" s="38">
        <v>699000</v>
      </c>
      <c r="T235" s="37">
        <v>43168</v>
      </c>
      <c r="U235" s="42">
        <v>0.22191780821917809</v>
      </c>
      <c r="V235" s="38">
        <v>0</v>
      </c>
      <c r="W235" s="38">
        <v>5</v>
      </c>
      <c r="X235" s="38">
        <v>0.1</v>
      </c>
      <c r="Y235" s="38">
        <v>69900</v>
      </c>
      <c r="Z235" s="38">
        <v>16107.999999999993</v>
      </c>
      <c r="AA235" s="38">
        <v>16107.999999999993</v>
      </c>
      <c r="AB235" s="38">
        <v>155120.54794520547</v>
      </c>
      <c r="AH235" s="38">
        <f>IF(表7[[#This Row],[Instrument]]="Option",表7[[#This Row],[delta]],表7[[#This Row],[qty]])</f>
        <v>-100</v>
      </c>
    </row>
    <row r="236" spans="1:34">
      <c r="A236" s="37" t="s">
        <v>0</v>
      </c>
      <c r="B236" s="38" t="s">
        <v>266</v>
      </c>
      <c r="C236" s="37">
        <v>43159</v>
      </c>
      <c r="D236" s="38" t="s">
        <v>99</v>
      </c>
      <c r="E236" s="38" t="s">
        <v>25</v>
      </c>
      <c r="F236" s="38" t="s">
        <v>264</v>
      </c>
      <c r="G236" s="38">
        <v>2</v>
      </c>
      <c r="H236" s="38">
        <v>6990</v>
      </c>
      <c r="I236" s="37">
        <v>43249</v>
      </c>
      <c r="J236" s="38" t="s">
        <v>18</v>
      </c>
      <c r="L236" s="38">
        <v>6828.92</v>
      </c>
      <c r="M236" s="38">
        <v>0</v>
      </c>
      <c r="N236" s="38">
        <v>-8053.9999999999964</v>
      </c>
      <c r="O236" s="38" t="s">
        <v>1173</v>
      </c>
      <c r="P236" s="38" t="s">
        <v>1275</v>
      </c>
      <c r="Q236" s="38">
        <v>25</v>
      </c>
      <c r="R236" s="38">
        <v>50</v>
      </c>
      <c r="S236" s="38">
        <v>349500</v>
      </c>
      <c r="T236" s="37">
        <v>43168</v>
      </c>
      <c r="U236" s="42">
        <v>0.22191780821917809</v>
      </c>
      <c r="V236" s="38">
        <v>0</v>
      </c>
      <c r="W236" s="38">
        <v>5</v>
      </c>
      <c r="X236" s="38">
        <v>0.1</v>
      </c>
      <c r="Y236" s="38">
        <v>34950</v>
      </c>
      <c r="Z236" s="38">
        <v>-8053.9999999999964</v>
      </c>
      <c r="AA236" s="38">
        <v>0</v>
      </c>
      <c r="AB236" s="38">
        <v>77560.273972602736</v>
      </c>
      <c r="AH236" s="38">
        <f>IF(表7[[#This Row],[Instrument]]="Option",表7[[#This Row],[delta]],表7[[#This Row],[qty]])</f>
        <v>50</v>
      </c>
    </row>
    <row r="237" spans="1:34">
      <c r="A237" s="37" t="s">
        <v>0</v>
      </c>
      <c r="B237" s="38" t="s">
        <v>267</v>
      </c>
      <c r="C237" s="37">
        <v>43159</v>
      </c>
      <c r="D237" s="38" t="s">
        <v>99</v>
      </c>
      <c r="E237" s="38" t="s">
        <v>25</v>
      </c>
      <c r="F237" s="38" t="s">
        <v>264</v>
      </c>
      <c r="G237" s="38">
        <v>2</v>
      </c>
      <c r="H237" s="38">
        <v>6990</v>
      </c>
      <c r="I237" s="37">
        <v>43249</v>
      </c>
      <c r="J237" s="38" t="s">
        <v>18</v>
      </c>
      <c r="L237" s="38">
        <v>6828.92</v>
      </c>
      <c r="M237" s="38">
        <v>0</v>
      </c>
      <c r="N237" s="38">
        <v>-8053.9999999999964</v>
      </c>
      <c r="O237" s="38" t="s">
        <v>1173</v>
      </c>
      <c r="P237" s="38" t="s">
        <v>1275</v>
      </c>
      <c r="Q237" s="38">
        <v>25</v>
      </c>
      <c r="R237" s="38">
        <v>50</v>
      </c>
      <c r="S237" s="38">
        <v>349500</v>
      </c>
      <c r="T237" s="37">
        <v>43168</v>
      </c>
      <c r="U237" s="42">
        <v>0.22191780821917809</v>
      </c>
      <c r="V237" s="38">
        <v>0</v>
      </c>
      <c r="W237" s="38">
        <v>5</v>
      </c>
      <c r="X237" s="38">
        <v>0.1</v>
      </c>
      <c r="Y237" s="38">
        <v>34950</v>
      </c>
      <c r="Z237" s="38">
        <v>-8053.9999999999964</v>
      </c>
      <c r="AA237" s="38">
        <v>0</v>
      </c>
      <c r="AB237" s="38">
        <v>77560.273972602736</v>
      </c>
      <c r="AH237" s="38">
        <f>IF(表7[[#This Row],[Instrument]]="Option",表7[[#This Row],[delta]],表7[[#This Row],[qty]])</f>
        <v>50</v>
      </c>
    </row>
    <row r="238" spans="1:34">
      <c r="A238" s="37" t="s">
        <v>0</v>
      </c>
      <c r="B238" s="38" t="s">
        <v>268</v>
      </c>
      <c r="C238" s="37">
        <v>43159</v>
      </c>
      <c r="D238" s="38" t="s">
        <v>99</v>
      </c>
      <c r="E238" s="38" t="s">
        <v>16</v>
      </c>
      <c r="F238" s="38" t="s">
        <v>264</v>
      </c>
      <c r="G238" s="38">
        <v>4</v>
      </c>
      <c r="H238" s="38">
        <v>6947</v>
      </c>
      <c r="I238" s="37">
        <v>43249</v>
      </c>
      <c r="J238" s="38" t="s">
        <v>18</v>
      </c>
      <c r="L238" s="38">
        <v>6828.92</v>
      </c>
      <c r="M238" s="38">
        <v>-108.52</v>
      </c>
      <c r="N238" s="38">
        <v>11807.999999999993</v>
      </c>
      <c r="O238" s="38" t="s">
        <v>1173</v>
      </c>
      <c r="P238" s="38" t="s">
        <v>1275</v>
      </c>
      <c r="Q238" s="38">
        <v>25</v>
      </c>
      <c r="R238" s="38">
        <v>-100</v>
      </c>
      <c r="S238" s="38">
        <v>694700</v>
      </c>
      <c r="T238" s="37">
        <v>43168</v>
      </c>
      <c r="U238" s="42">
        <v>0.22191780821917809</v>
      </c>
      <c r="V238" s="38">
        <v>0</v>
      </c>
      <c r="W238" s="38">
        <v>5</v>
      </c>
      <c r="X238" s="38">
        <v>0.1</v>
      </c>
      <c r="Y238" s="38">
        <v>69470</v>
      </c>
      <c r="Z238" s="38">
        <v>11807.999999999993</v>
      </c>
      <c r="AA238" s="38">
        <v>11807.999999999993</v>
      </c>
      <c r="AB238" s="38">
        <v>154166.30136986301</v>
      </c>
      <c r="AH238" s="38">
        <f>IF(表7[[#This Row],[Instrument]]="Option",表7[[#This Row],[delta]],表7[[#This Row],[qty]])</f>
        <v>-100</v>
      </c>
    </row>
    <row r="239" spans="1:34">
      <c r="A239" s="37" t="s">
        <v>0</v>
      </c>
      <c r="B239" s="38" t="s">
        <v>269</v>
      </c>
      <c r="C239" s="37">
        <v>43159</v>
      </c>
      <c r="D239" s="38" t="s">
        <v>99</v>
      </c>
      <c r="E239" s="38" t="s">
        <v>16</v>
      </c>
      <c r="F239" s="38" t="s">
        <v>270</v>
      </c>
      <c r="G239" s="38">
        <v>2</v>
      </c>
      <c r="H239" s="38">
        <v>13750</v>
      </c>
      <c r="I239" s="37">
        <v>43249</v>
      </c>
      <c r="J239" s="38" t="s">
        <v>18</v>
      </c>
      <c r="L239" s="38">
        <v>13265</v>
      </c>
      <c r="M239" s="38">
        <v>-25.77</v>
      </c>
      <c r="N239" s="38">
        <v>5820</v>
      </c>
      <c r="O239" s="38" t="s">
        <v>1174</v>
      </c>
      <c r="P239" s="38" t="s">
        <v>1282</v>
      </c>
      <c r="Q239" s="38">
        <v>6</v>
      </c>
      <c r="R239" s="38">
        <v>-12</v>
      </c>
      <c r="S239" s="38">
        <v>165000</v>
      </c>
      <c r="T239" s="37">
        <v>43168</v>
      </c>
      <c r="U239" s="42">
        <v>0.22191780821917809</v>
      </c>
      <c r="V239" s="38">
        <v>0</v>
      </c>
      <c r="W239" s="38">
        <v>5</v>
      </c>
      <c r="X239" s="38">
        <v>0.1</v>
      </c>
      <c r="Y239" s="38">
        <v>16500</v>
      </c>
      <c r="Z239" s="38">
        <v>5820</v>
      </c>
      <c r="AA239" s="38">
        <v>5820</v>
      </c>
      <c r="AB239" s="38">
        <v>36616.438356164384</v>
      </c>
      <c r="AH239" s="38">
        <f>IF(表7[[#This Row],[Instrument]]="Option",表7[[#This Row],[delta]],表7[[#This Row],[qty]])</f>
        <v>-12</v>
      </c>
    </row>
    <row r="240" spans="1:34">
      <c r="A240" s="37" t="s">
        <v>0</v>
      </c>
      <c r="B240" s="38" t="s">
        <v>271</v>
      </c>
      <c r="C240" s="37">
        <v>43159</v>
      </c>
      <c r="D240" s="38" t="s">
        <v>99</v>
      </c>
      <c r="E240" s="38" t="s">
        <v>16</v>
      </c>
      <c r="F240" s="38" t="s">
        <v>272</v>
      </c>
      <c r="G240" s="38">
        <v>2</v>
      </c>
      <c r="H240" s="38">
        <v>21580</v>
      </c>
      <c r="I240" s="37">
        <v>43249</v>
      </c>
      <c r="J240" s="38" t="s">
        <v>18</v>
      </c>
      <c r="L240" s="38">
        <v>21553.5</v>
      </c>
      <c r="M240" s="38">
        <v>-33.700000000000003</v>
      </c>
      <c r="N240" s="38">
        <v>265</v>
      </c>
      <c r="O240" s="38" t="s">
        <v>1176</v>
      </c>
      <c r="P240" s="38" t="s">
        <v>1286</v>
      </c>
      <c r="Q240" s="38">
        <v>5</v>
      </c>
      <c r="R240" s="38">
        <v>-10</v>
      </c>
      <c r="S240" s="38">
        <v>215800</v>
      </c>
      <c r="T240" s="37">
        <v>43168</v>
      </c>
      <c r="U240" s="42">
        <v>0.22191780821917809</v>
      </c>
      <c r="V240" s="38">
        <v>0</v>
      </c>
      <c r="W240" s="38">
        <v>5</v>
      </c>
      <c r="X240" s="38">
        <v>0.1</v>
      </c>
      <c r="Y240" s="38">
        <v>21580</v>
      </c>
      <c r="Z240" s="38">
        <v>265</v>
      </c>
      <c r="AA240" s="38">
        <v>265</v>
      </c>
      <c r="AB240" s="38">
        <v>47889.863013698632</v>
      </c>
      <c r="AH240" s="38">
        <f>IF(表7[[#This Row],[Instrument]]="Option",表7[[#This Row],[delta]],表7[[#This Row],[qty]])</f>
        <v>-10</v>
      </c>
    </row>
    <row r="241" spans="1:34">
      <c r="A241" s="37" t="s">
        <v>0</v>
      </c>
      <c r="B241" s="38" t="s">
        <v>273</v>
      </c>
      <c r="C241" s="37">
        <v>43160</v>
      </c>
      <c r="D241" s="38" t="s">
        <v>99</v>
      </c>
      <c r="E241" s="38" t="s">
        <v>16</v>
      </c>
      <c r="F241" s="38" t="s">
        <v>80</v>
      </c>
      <c r="G241" s="38">
        <v>1</v>
      </c>
      <c r="H241" s="38">
        <v>6917.5</v>
      </c>
      <c r="I241" s="37">
        <v>43252</v>
      </c>
      <c r="J241" s="38" t="s">
        <v>18</v>
      </c>
      <c r="L241" s="38">
        <v>6830.67</v>
      </c>
      <c r="M241" s="38">
        <v>-27.01</v>
      </c>
      <c r="N241" s="38">
        <v>2170.7499999999982</v>
      </c>
      <c r="O241" s="38" t="s">
        <v>1173</v>
      </c>
      <c r="P241" s="38" t="s">
        <v>1275</v>
      </c>
      <c r="Q241" s="38">
        <v>25</v>
      </c>
      <c r="R241" s="38">
        <v>-25</v>
      </c>
      <c r="S241" s="38">
        <v>172937.5</v>
      </c>
      <c r="T241" s="37">
        <v>43168</v>
      </c>
      <c r="U241" s="42">
        <v>0.23013698630136986</v>
      </c>
      <c r="V241" s="38">
        <v>0</v>
      </c>
      <c r="W241" s="38">
        <v>5</v>
      </c>
      <c r="X241" s="38">
        <v>0.1</v>
      </c>
      <c r="Y241" s="38">
        <v>17293.75</v>
      </c>
      <c r="Z241" s="38">
        <v>2170.7499999999982</v>
      </c>
      <c r="AA241" s="38">
        <v>2170.7499999999982</v>
      </c>
      <c r="AB241" s="38">
        <v>39799.315068493153</v>
      </c>
      <c r="AH241" s="38">
        <f>IF(表7[[#This Row],[Instrument]]="Option",表7[[#This Row],[delta]],表7[[#This Row],[qty]])</f>
        <v>-25</v>
      </c>
    </row>
    <row r="242" spans="1:34">
      <c r="A242" s="37" t="s">
        <v>0</v>
      </c>
      <c r="B242" s="38" t="s">
        <v>273</v>
      </c>
      <c r="C242" s="37">
        <v>43160</v>
      </c>
      <c r="D242" s="38" t="s">
        <v>99</v>
      </c>
      <c r="E242" s="38" t="s">
        <v>16</v>
      </c>
      <c r="F242" s="38" t="s">
        <v>80</v>
      </c>
      <c r="G242" s="38">
        <v>3</v>
      </c>
      <c r="H242" s="38">
        <v>6917</v>
      </c>
      <c r="I242" s="37">
        <v>43252</v>
      </c>
      <c r="J242" s="38" t="s">
        <v>18</v>
      </c>
      <c r="L242" s="38">
        <v>6830.67</v>
      </c>
      <c r="M242" s="38">
        <v>-81.03</v>
      </c>
      <c r="N242" s="38">
        <v>6474.7499999999945</v>
      </c>
      <c r="O242" s="38" t="s">
        <v>1173</v>
      </c>
      <c r="P242" s="38" t="s">
        <v>1275</v>
      </c>
      <c r="Q242" s="38">
        <v>25</v>
      </c>
      <c r="R242" s="38">
        <v>-75</v>
      </c>
      <c r="S242" s="38">
        <v>518775</v>
      </c>
      <c r="T242" s="37">
        <v>43168</v>
      </c>
      <c r="U242" s="42">
        <v>0.23013698630136986</v>
      </c>
      <c r="V242" s="38">
        <v>0</v>
      </c>
      <c r="W242" s="38">
        <v>5</v>
      </c>
      <c r="X242" s="38">
        <v>0.1</v>
      </c>
      <c r="Y242" s="38">
        <v>51877.5</v>
      </c>
      <c r="Z242" s="38">
        <v>6474.7499999999945</v>
      </c>
      <c r="AA242" s="38">
        <v>6474.7499999999945</v>
      </c>
      <c r="AB242" s="38">
        <v>119389.31506849315</v>
      </c>
      <c r="AH242" s="38">
        <f>IF(表7[[#This Row],[Instrument]]="Option",表7[[#This Row],[delta]],表7[[#This Row],[qty]])</f>
        <v>-75</v>
      </c>
    </row>
    <row r="243" spans="1:34">
      <c r="A243" s="37" t="s">
        <v>0</v>
      </c>
      <c r="B243" s="38" t="s">
        <v>274</v>
      </c>
      <c r="C243" s="37">
        <v>43160</v>
      </c>
      <c r="D243" s="38" t="s">
        <v>99</v>
      </c>
      <c r="E243" s="38" t="s">
        <v>16</v>
      </c>
      <c r="F243" s="38" t="s">
        <v>80</v>
      </c>
      <c r="G243" s="38">
        <v>22</v>
      </c>
      <c r="H243" s="38">
        <v>6910</v>
      </c>
      <c r="I243" s="37">
        <v>43252</v>
      </c>
      <c r="J243" s="38" t="s">
        <v>18</v>
      </c>
      <c r="L243" s="38">
        <v>6830.67</v>
      </c>
      <c r="M243" s="38">
        <v>-593.64</v>
      </c>
      <c r="N243" s="38">
        <v>43631.499999999956</v>
      </c>
      <c r="O243" s="38" t="s">
        <v>1173</v>
      </c>
      <c r="P243" s="38" t="s">
        <v>1275</v>
      </c>
      <c r="Q243" s="38">
        <v>25</v>
      </c>
      <c r="R243" s="38">
        <v>-550</v>
      </c>
      <c r="S243" s="38">
        <v>3800500</v>
      </c>
      <c r="T243" s="37">
        <v>43168</v>
      </c>
      <c r="U243" s="42">
        <v>0.23013698630136986</v>
      </c>
      <c r="V243" s="38">
        <v>0</v>
      </c>
      <c r="W243" s="38">
        <v>5</v>
      </c>
      <c r="X243" s="38">
        <v>0.1</v>
      </c>
      <c r="Y243" s="38">
        <v>380050</v>
      </c>
      <c r="Z243" s="38">
        <v>43631.499999999956</v>
      </c>
      <c r="AA243" s="38">
        <v>43631.499999999956</v>
      </c>
      <c r="AB243" s="38">
        <v>874635.61643835611</v>
      </c>
      <c r="AH243" s="38">
        <f>IF(表7[[#This Row],[Instrument]]="Option",表7[[#This Row],[delta]],表7[[#This Row],[qty]])</f>
        <v>-550</v>
      </c>
    </row>
    <row r="244" spans="1:34">
      <c r="A244" s="37" t="s">
        <v>0</v>
      </c>
      <c r="B244" s="38" t="s">
        <v>275</v>
      </c>
      <c r="C244" s="37">
        <v>43160</v>
      </c>
      <c r="D244" s="38" t="s">
        <v>99</v>
      </c>
      <c r="E244" s="38" t="s">
        <v>25</v>
      </c>
      <c r="F244" s="38" t="s">
        <v>80</v>
      </c>
      <c r="G244" s="38">
        <v>8</v>
      </c>
      <c r="H244" s="38">
        <v>6959.81</v>
      </c>
      <c r="I244" s="37">
        <v>43252</v>
      </c>
      <c r="J244" s="38" t="s">
        <v>18</v>
      </c>
      <c r="L244" s="38">
        <v>6830.67</v>
      </c>
      <c r="M244" s="38">
        <v>0</v>
      </c>
      <c r="N244" s="38">
        <v>-25828.000000000065</v>
      </c>
      <c r="O244" s="38" t="s">
        <v>1173</v>
      </c>
      <c r="P244" s="38" t="s">
        <v>1275</v>
      </c>
      <c r="Q244" s="38">
        <v>25</v>
      </c>
      <c r="R244" s="38">
        <v>200</v>
      </c>
      <c r="S244" s="38">
        <v>1391962</v>
      </c>
      <c r="T244" s="37">
        <v>43168</v>
      </c>
      <c r="U244" s="42">
        <v>0.23013698630136986</v>
      </c>
      <c r="V244" s="38">
        <v>0</v>
      </c>
      <c r="W244" s="38">
        <v>5</v>
      </c>
      <c r="X244" s="38">
        <v>0.1</v>
      </c>
      <c r="Y244" s="38">
        <v>139196.20000000001</v>
      </c>
      <c r="Z244" s="38">
        <v>-25828.000000000065</v>
      </c>
      <c r="AA244" s="38">
        <v>0</v>
      </c>
      <c r="AB244" s="38">
        <v>320341.93972602737</v>
      </c>
      <c r="AH244" s="38">
        <f>IF(表7[[#This Row],[Instrument]]="Option",表7[[#This Row],[delta]],表7[[#This Row],[qty]])</f>
        <v>200</v>
      </c>
    </row>
    <row r="245" spans="1:34">
      <c r="A245" s="37" t="s">
        <v>0</v>
      </c>
      <c r="B245" s="38" t="s">
        <v>276</v>
      </c>
      <c r="C245" s="37">
        <v>43160</v>
      </c>
      <c r="D245" s="38" t="s">
        <v>99</v>
      </c>
      <c r="E245" s="38" t="s">
        <v>16</v>
      </c>
      <c r="F245" s="38" t="s">
        <v>80</v>
      </c>
      <c r="G245" s="38">
        <v>8</v>
      </c>
      <c r="H245" s="38">
        <v>6959.81</v>
      </c>
      <c r="I245" s="37">
        <v>43252</v>
      </c>
      <c r="J245" s="38" t="s">
        <v>18</v>
      </c>
      <c r="L245" s="38">
        <v>6830.67</v>
      </c>
      <c r="M245" s="38">
        <v>0</v>
      </c>
      <c r="N245" s="38">
        <v>25828.000000000065</v>
      </c>
      <c r="O245" s="38" t="s">
        <v>1173</v>
      </c>
      <c r="P245" s="38" t="s">
        <v>1275</v>
      </c>
      <c r="Q245" s="38">
        <v>25</v>
      </c>
      <c r="R245" s="38">
        <v>-200</v>
      </c>
      <c r="S245" s="38">
        <v>1391962</v>
      </c>
      <c r="T245" s="37">
        <v>43168</v>
      </c>
      <c r="U245" s="42">
        <v>0.23013698630136986</v>
      </c>
      <c r="V245" s="38">
        <v>0</v>
      </c>
      <c r="W245" s="38">
        <v>5</v>
      </c>
      <c r="X245" s="38">
        <v>0.1</v>
      </c>
      <c r="Y245" s="38">
        <v>139196.20000000001</v>
      </c>
      <c r="Z245" s="38">
        <v>25828.000000000065</v>
      </c>
      <c r="AA245" s="38">
        <v>25828.000000000065</v>
      </c>
      <c r="AB245" s="38">
        <v>320341.93972602737</v>
      </c>
      <c r="AH245" s="38">
        <f>IF(表7[[#This Row],[Instrument]]="Option",表7[[#This Row],[delta]],表7[[#This Row],[qty]])</f>
        <v>-200</v>
      </c>
    </row>
    <row r="246" spans="1:34">
      <c r="A246" s="37" t="s">
        <v>0</v>
      </c>
      <c r="B246" s="38" t="s">
        <v>277</v>
      </c>
      <c r="C246" s="37">
        <v>43164</v>
      </c>
      <c r="D246" s="38" t="s">
        <v>99</v>
      </c>
      <c r="E246" s="38" t="s">
        <v>25</v>
      </c>
      <c r="F246" s="38" t="s">
        <v>278</v>
      </c>
      <c r="G246" s="38">
        <v>1</v>
      </c>
      <c r="H246" s="38">
        <v>6919.5</v>
      </c>
      <c r="I246" s="37">
        <v>43256</v>
      </c>
      <c r="J246" s="38" t="s">
        <v>18</v>
      </c>
      <c r="L246" s="38">
        <v>6833</v>
      </c>
      <c r="M246" s="38">
        <v>-27.02</v>
      </c>
      <c r="N246" s="38">
        <v>-2162.5</v>
      </c>
      <c r="O246" s="38" t="s">
        <v>1173</v>
      </c>
      <c r="P246" s="38" t="s">
        <v>1275</v>
      </c>
      <c r="Q246" s="38">
        <v>25</v>
      </c>
      <c r="R246" s="38">
        <v>25</v>
      </c>
      <c r="S246" s="38">
        <v>172987.5</v>
      </c>
      <c r="T246" s="37">
        <v>43168</v>
      </c>
      <c r="U246" s="42">
        <v>0.24109589041095891</v>
      </c>
      <c r="V246" s="38">
        <v>0</v>
      </c>
      <c r="W246" s="38">
        <v>5</v>
      </c>
      <c r="X246" s="38">
        <v>0.1</v>
      </c>
      <c r="Y246" s="38">
        <v>17298.75</v>
      </c>
      <c r="Z246" s="38">
        <v>-2162.5</v>
      </c>
      <c r="AA246" s="38">
        <v>0</v>
      </c>
      <c r="AB246" s="38">
        <v>41706.575342465752</v>
      </c>
      <c r="AH246" s="38">
        <f>IF(表7[[#This Row],[Instrument]]="Option",表7[[#This Row],[delta]],表7[[#This Row],[qty]])</f>
        <v>25</v>
      </c>
    </row>
    <row r="247" spans="1:34">
      <c r="A247" s="37" t="s">
        <v>0</v>
      </c>
      <c r="B247" s="38" t="s">
        <v>277</v>
      </c>
      <c r="C247" s="37">
        <v>43164</v>
      </c>
      <c r="D247" s="38" t="s">
        <v>99</v>
      </c>
      <c r="E247" s="38" t="s">
        <v>25</v>
      </c>
      <c r="F247" s="38" t="s">
        <v>278</v>
      </c>
      <c r="G247" s="38">
        <v>2</v>
      </c>
      <c r="H247" s="38">
        <v>6920</v>
      </c>
      <c r="I247" s="37">
        <v>43256</v>
      </c>
      <c r="J247" s="38" t="s">
        <v>18</v>
      </c>
      <c r="L247" s="38">
        <v>6833</v>
      </c>
      <c r="M247" s="38">
        <v>-54.04</v>
      </c>
      <c r="N247" s="38">
        <v>-4350</v>
      </c>
      <c r="O247" s="38" t="s">
        <v>1173</v>
      </c>
      <c r="P247" s="38" t="s">
        <v>1275</v>
      </c>
      <c r="Q247" s="38">
        <v>25</v>
      </c>
      <c r="R247" s="38">
        <v>50</v>
      </c>
      <c r="S247" s="38">
        <v>346000</v>
      </c>
      <c r="T247" s="37">
        <v>43168</v>
      </c>
      <c r="U247" s="42">
        <v>0.24109589041095891</v>
      </c>
      <c r="V247" s="38">
        <v>0</v>
      </c>
      <c r="W247" s="38">
        <v>5</v>
      </c>
      <c r="X247" s="38">
        <v>0.1</v>
      </c>
      <c r="Y247" s="38">
        <v>34600</v>
      </c>
      <c r="Z247" s="38">
        <v>-4350</v>
      </c>
      <c r="AA247" s="38">
        <v>0</v>
      </c>
      <c r="AB247" s="38">
        <v>83419.178082191778</v>
      </c>
      <c r="AH247" s="38">
        <f>IF(表7[[#This Row],[Instrument]]="Option",表7[[#This Row],[delta]],表7[[#This Row],[qty]])</f>
        <v>50</v>
      </c>
    </row>
    <row r="248" spans="1:34">
      <c r="A248" s="37" t="s">
        <v>0</v>
      </c>
      <c r="B248" s="38" t="s">
        <v>277</v>
      </c>
      <c r="C248" s="37">
        <v>43164</v>
      </c>
      <c r="D248" s="38" t="s">
        <v>99</v>
      </c>
      <c r="E248" s="38" t="s">
        <v>25</v>
      </c>
      <c r="F248" s="38" t="s">
        <v>278</v>
      </c>
      <c r="G248" s="38">
        <v>1</v>
      </c>
      <c r="H248" s="38">
        <v>6920.5</v>
      </c>
      <c r="I248" s="37">
        <v>43256</v>
      </c>
      <c r="J248" s="38" t="s">
        <v>18</v>
      </c>
      <c r="L248" s="38">
        <v>6833</v>
      </c>
      <c r="M248" s="38">
        <v>-27.02</v>
      </c>
      <c r="N248" s="38">
        <v>-2187.5</v>
      </c>
      <c r="O248" s="38" t="s">
        <v>1173</v>
      </c>
      <c r="P248" s="38" t="s">
        <v>1275</v>
      </c>
      <c r="Q248" s="38">
        <v>25</v>
      </c>
      <c r="R248" s="38">
        <v>25</v>
      </c>
      <c r="S248" s="38">
        <v>173012.5</v>
      </c>
      <c r="T248" s="37">
        <v>43168</v>
      </c>
      <c r="U248" s="42">
        <v>0.24109589041095891</v>
      </c>
      <c r="V248" s="38">
        <v>0</v>
      </c>
      <c r="W248" s="38">
        <v>5</v>
      </c>
      <c r="X248" s="38">
        <v>0.1</v>
      </c>
      <c r="Y248" s="38">
        <v>17301.25</v>
      </c>
      <c r="Z248" s="38">
        <v>-2187.5</v>
      </c>
      <c r="AA248" s="38">
        <v>0</v>
      </c>
      <c r="AB248" s="38">
        <v>41712.602739726026</v>
      </c>
      <c r="AH248" s="38">
        <f>IF(表7[[#This Row],[Instrument]]="Option",表7[[#This Row],[delta]],表7[[#This Row],[qty]])</f>
        <v>25</v>
      </c>
    </row>
    <row r="249" spans="1:34">
      <c r="A249" s="37" t="s">
        <v>0</v>
      </c>
      <c r="B249" s="38" t="s">
        <v>277</v>
      </c>
      <c r="C249" s="37">
        <v>43164</v>
      </c>
      <c r="D249" s="38" t="s">
        <v>99</v>
      </c>
      <c r="E249" s="38" t="s">
        <v>25</v>
      </c>
      <c r="F249" s="38" t="s">
        <v>278</v>
      </c>
      <c r="G249" s="38">
        <v>5</v>
      </c>
      <c r="H249" s="38">
        <v>6923</v>
      </c>
      <c r="I249" s="37">
        <v>43256</v>
      </c>
      <c r="J249" s="38" t="s">
        <v>18</v>
      </c>
      <c r="L249" s="38">
        <v>6833</v>
      </c>
      <c r="M249" s="38">
        <v>-135.16999999999999</v>
      </c>
      <c r="N249" s="38">
        <v>-11250</v>
      </c>
      <c r="O249" s="38" t="s">
        <v>1173</v>
      </c>
      <c r="P249" s="38" t="s">
        <v>1275</v>
      </c>
      <c r="Q249" s="38">
        <v>25</v>
      </c>
      <c r="R249" s="38">
        <v>125</v>
      </c>
      <c r="S249" s="38">
        <v>865375</v>
      </c>
      <c r="T249" s="37">
        <v>43168</v>
      </c>
      <c r="U249" s="42">
        <v>0.24109589041095891</v>
      </c>
      <c r="V249" s="38">
        <v>0</v>
      </c>
      <c r="W249" s="38">
        <v>5</v>
      </c>
      <c r="X249" s="38">
        <v>0.1</v>
      </c>
      <c r="Y249" s="38">
        <v>86537.5</v>
      </c>
      <c r="Z249" s="38">
        <v>-11250</v>
      </c>
      <c r="AA249" s="38">
        <v>0</v>
      </c>
      <c r="AB249" s="38">
        <v>208638.35616438356</v>
      </c>
      <c r="AH249" s="38">
        <f>IF(表7[[#This Row],[Instrument]]="Option",表7[[#This Row],[delta]],表7[[#This Row],[qty]])</f>
        <v>125</v>
      </c>
    </row>
    <row r="250" spans="1:34">
      <c r="A250" s="37" t="s">
        <v>0</v>
      </c>
      <c r="B250" s="38" t="s">
        <v>277</v>
      </c>
      <c r="C250" s="37">
        <v>43164</v>
      </c>
      <c r="D250" s="38" t="s">
        <v>99</v>
      </c>
      <c r="E250" s="38" t="s">
        <v>25</v>
      </c>
      <c r="F250" s="38" t="s">
        <v>278</v>
      </c>
      <c r="G250" s="38">
        <v>1</v>
      </c>
      <c r="H250" s="38">
        <v>6923.5</v>
      </c>
      <c r="I250" s="37">
        <v>43256</v>
      </c>
      <c r="J250" s="38" t="s">
        <v>18</v>
      </c>
      <c r="L250" s="38">
        <v>6833</v>
      </c>
      <c r="M250" s="38">
        <v>-27.04</v>
      </c>
      <c r="N250" s="38">
        <v>-2262.5</v>
      </c>
      <c r="O250" s="38" t="s">
        <v>1173</v>
      </c>
      <c r="P250" s="38" t="s">
        <v>1275</v>
      </c>
      <c r="Q250" s="38">
        <v>25</v>
      </c>
      <c r="R250" s="38">
        <v>25</v>
      </c>
      <c r="S250" s="38">
        <v>173087.5</v>
      </c>
      <c r="T250" s="37">
        <v>43168</v>
      </c>
      <c r="U250" s="42">
        <v>0.24109589041095891</v>
      </c>
      <c r="V250" s="38">
        <v>0</v>
      </c>
      <c r="W250" s="38">
        <v>5</v>
      </c>
      <c r="X250" s="38">
        <v>0.1</v>
      </c>
      <c r="Y250" s="38">
        <v>17308.75</v>
      </c>
      <c r="Z250" s="38">
        <v>-2262.5</v>
      </c>
      <c r="AA250" s="38">
        <v>0</v>
      </c>
      <c r="AB250" s="38">
        <v>41730.684931506854</v>
      </c>
      <c r="AH250" s="38">
        <f>IF(表7[[#This Row],[Instrument]]="Option",表7[[#This Row],[delta]],表7[[#This Row],[qty]])</f>
        <v>25</v>
      </c>
    </row>
    <row r="251" spans="1:34">
      <c r="A251" s="37" t="s">
        <v>0</v>
      </c>
      <c r="B251" s="38" t="s">
        <v>277</v>
      </c>
      <c r="C251" s="37">
        <v>43164</v>
      </c>
      <c r="D251" s="38" t="s">
        <v>99</v>
      </c>
      <c r="E251" s="38" t="s">
        <v>25</v>
      </c>
      <c r="F251" s="38" t="s">
        <v>278</v>
      </c>
      <c r="G251" s="38">
        <v>14</v>
      </c>
      <c r="H251" s="38">
        <v>6924</v>
      </c>
      <c r="I251" s="37">
        <v>43256</v>
      </c>
      <c r="J251" s="38" t="s">
        <v>18</v>
      </c>
      <c r="L251" s="38">
        <v>6833</v>
      </c>
      <c r="M251" s="38">
        <v>-378.54</v>
      </c>
      <c r="N251" s="38">
        <v>-31850</v>
      </c>
      <c r="O251" s="38" t="s">
        <v>1173</v>
      </c>
      <c r="P251" s="38" t="s">
        <v>1275</v>
      </c>
      <c r="Q251" s="38">
        <v>25</v>
      </c>
      <c r="R251" s="38">
        <v>350</v>
      </c>
      <c r="S251" s="38">
        <v>2423400</v>
      </c>
      <c r="T251" s="37">
        <v>43168</v>
      </c>
      <c r="U251" s="42">
        <v>0.24109589041095891</v>
      </c>
      <c r="V251" s="38">
        <v>0</v>
      </c>
      <c r="W251" s="38">
        <v>5</v>
      </c>
      <c r="X251" s="38">
        <v>0.1</v>
      </c>
      <c r="Y251" s="38">
        <v>242340</v>
      </c>
      <c r="Z251" s="38">
        <v>-31850</v>
      </c>
      <c r="AA251" s="38">
        <v>0</v>
      </c>
      <c r="AB251" s="38">
        <v>584271.78082191781</v>
      </c>
      <c r="AH251" s="38">
        <f>IF(表7[[#This Row],[Instrument]]="Option",表7[[#This Row],[delta]],表7[[#This Row],[qty]])</f>
        <v>350</v>
      </c>
    </row>
    <row r="252" spans="1:34">
      <c r="A252" s="37" t="s">
        <v>0</v>
      </c>
      <c r="B252" s="38" t="s">
        <v>277</v>
      </c>
      <c r="C252" s="37">
        <v>43164</v>
      </c>
      <c r="D252" s="38" t="s">
        <v>99</v>
      </c>
      <c r="E252" s="38" t="s">
        <v>25</v>
      </c>
      <c r="F252" s="38" t="s">
        <v>278</v>
      </c>
      <c r="G252" s="38">
        <v>3</v>
      </c>
      <c r="H252" s="38">
        <v>6924.5</v>
      </c>
      <c r="I252" s="37">
        <v>43256</v>
      </c>
      <c r="J252" s="38" t="s">
        <v>18</v>
      </c>
      <c r="L252" s="38">
        <v>6833</v>
      </c>
      <c r="M252" s="38">
        <v>-81.12</v>
      </c>
      <c r="N252" s="38">
        <v>-6862.5</v>
      </c>
      <c r="O252" s="38" t="s">
        <v>1173</v>
      </c>
      <c r="P252" s="38" t="s">
        <v>1275</v>
      </c>
      <c r="Q252" s="38">
        <v>25</v>
      </c>
      <c r="R252" s="38">
        <v>75</v>
      </c>
      <c r="S252" s="38">
        <v>519337.5</v>
      </c>
      <c r="T252" s="37">
        <v>43168</v>
      </c>
      <c r="U252" s="42">
        <v>0.24109589041095891</v>
      </c>
      <c r="V252" s="38">
        <v>0</v>
      </c>
      <c r="W252" s="38">
        <v>5</v>
      </c>
      <c r="X252" s="38">
        <v>0.1</v>
      </c>
      <c r="Y252" s="38">
        <v>51933.75</v>
      </c>
      <c r="Z252" s="38">
        <v>-6862.5</v>
      </c>
      <c r="AA252" s="38">
        <v>0</v>
      </c>
      <c r="AB252" s="38">
        <v>125210.13698630137</v>
      </c>
      <c r="AH252" s="38">
        <f>IF(表7[[#This Row],[Instrument]]="Option",表7[[#This Row],[delta]],表7[[#This Row],[qty]])</f>
        <v>75</v>
      </c>
    </row>
    <row r="253" spans="1:34">
      <c r="A253" s="37" t="s">
        <v>0</v>
      </c>
      <c r="B253" s="38" t="s">
        <v>277</v>
      </c>
      <c r="C253" s="37">
        <v>43164</v>
      </c>
      <c r="D253" s="38" t="s">
        <v>99</v>
      </c>
      <c r="E253" s="38" t="s">
        <v>25</v>
      </c>
      <c r="F253" s="38" t="s">
        <v>278</v>
      </c>
      <c r="G253" s="38">
        <v>18</v>
      </c>
      <c r="H253" s="38">
        <v>6925</v>
      </c>
      <c r="I253" s="37">
        <v>43256</v>
      </c>
      <c r="J253" s="38" t="s">
        <v>18</v>
      </c>
      <c r="L253" s="38">
        <v>6833</v>
      </c>
      <c r="M253" s="38">
        <v>-486.73</v>
      </c>
      <c r="N253" s="38">
        <v>-41400</v>
      </c>
      <c r="O253" s="38" t="s">
        <v>1173</v>
      </c>
      <c r="P253" s="38" t="s">
        <v>1275</v>
      </c>
      <c r="Q253" s="38">
        <v>25</v>
      </c>
      <c r="R253" s="38">
        <v>450</v>
      </c>
      <c r="S253" s="38">
        <v>3116250</v>
      </c>
      <c r="T253" s="37">
        <v>43168</v>
      </c>
      <c r="U253" s="42">
        <v>0.24109589041095891</v>
      </c>
      <c r="V253" s="38">
        <v>0</v>
      </c>
      <c r="W253" s="38">
        <v>5</v>
      </c>
      <c r="X253" s="38">
        <v>0.1</v>
      </c>
      <c r="Y253" s="38">
        <v>311625</v>
      </c>
      <c r="Z253" s="38">
        <v>-41400</v>
      </c>
      <c r="AA253" s="38">
        <v>0</v>
      </c>
      <c r="AB253" s="38">
        <v>751315.06849315076</v>
      </c>
      <c r="AH253" s="38">
        <f>IF(表7[[#This Row],[Instrument]]="Option",表7[[#This Row],[delta]],表7[[#This Row],[qty]])</f>
        <v>450</v>
      </c>
    </row>
    <row r="254" spans="1:34">
      <c r="A254" s="37" t="s">
        <v>0</v>
      </c>
      <c r="B254" s="38" t="s">
        <v>277</v>
      </c>
      <c r="C254" s="37">
        <v>43164</v>
      </c>
      <c r="D254" s="38" t="s">
        <v>99</v>
      </c>
      <c r="E254" s="38" t="s">
        <v>25</v>
      </c>
      <c r="F254" s="38" t="s">
        <v>278</v>
      </c>
      <c r="G254" s="38">
        <v>3</v>
      </c>
      <c r="H254" s="38">
        <v>6926</v>
      </c>
      <c r="I254" s="37">
        <v>43256</v>
      </c>
      <c r="J254" s="38" t="s">
        <v>18</v>
      </c>
      <c r="L254" s="38">
        <v>6833</v>
      </c>
      <c r="M254" s="38">
        <v>-81.150000000000006</v>
      </c>
      <c r="N254" s="38">
        <v>-6975</v>
      </c>
      <c r="O254" s="38" t="s">
        <v>1173</v>
      </c>
      <c r="P254" s="38" t="s">
        <v>1275</v>
      </c>
      <c r="Q254" s="38">
        <v>25</v>
      </c>
      <c r="R254" s="38">
        <v>75</v>
      </c>
      <c r="S254" s="38">
        <v>519450</v>
      </c>
      <c r="T254" s="37">
        <v>43168</v>
      </c>
      <c r="U254" s="42">
        <v>0.24109589041095891</v>
      </c>
      <c r="V254" s="38">
        <v>0</v>
      </c>
      <c r="W254" s="38">
        <v>5</v>
      </c>
      <c r="X254" s="38">
        <v>0.1</v>
      </c>
      <c r="Y254" s="38">
        <v>51945</v>
      </c>
      <c r="Z254" s="38">
        <v>-6975</v>
      </c>
      <c r="AA254" s="38">
        <v>0</v>
      </c>
      <c r="AB254" s="38">
        <v>125237.26027397261</v>
      </c>
      <c r="AH254" s="38">
        <f>IF(表7[[#This Row],[Instrument]]="Option",表7[[#This Row],[delta]],表7[[#This Row],[qty]])</f>
        <v>75</v>
      </c>
    </row>
    <row r="255" spans="1:34">
      <c r="A255" s="37" t="s">
        <v>0</v>
      </c>
      <c r="B255" s="38" t="s">
        <v>277</v>
      </c>
      <c r="C255" s="37">
        <v>43164</v>
      </c>
      <c r="D255" s="38" t="s">
        <v>99</v>
      </c>
      <c r="E255" s="38" t="s">
        <v>25</v>
      </c>
      <c r="F255" s="38" t="s">
        <v>278</v>
      </c>
      <c r="G255" s="38">
        <v>7</v>
      </c>
      <c r="H255" s="38">
        <v>6928</v>
      </c>
      <c r="I255" s="37">
        <v>43256</v>
      </c>
      <c r="J255" s="38" t="s">
        <v>18</v>
      </c>
      <c r="L255" s="38">
        <v>6833</v>
      </c>
      <c r="M255" s="38">
        <v>-189.35</v>
      </c>
      <c r="N255" s="38">
        <v>-16625</v>
      </c>
      <c r="O255" s="38" t="s">
        <v>1173</v>
      </c>
      <c r="P255" s="38" t="s">
        <v>1275</v>
      </c>
      <c r="Q255" s="38">
        <v>25</v>
      </c>
      <c r="R255" s="38">
        <v>175</v>
      </c>
      <c r="S255" s="38">
        <v>1212400</v>
      </c>
      <c r="T255" s="37">
        <v>43168</v>
      </c>
      <c r="U255" s="42">
        <v>0.24109589041095891</v>
      </c>
      <c r="V255" s="38">
        <v>0</v>
      </c>
      <c r="W255" s="38">
        <v>5</v>
      </c>
      <c r="X255" s="38">
        <v>0.1</v>
      </c>
      <c r="Y255" s="38">
        <v>121240</v>
      </c>
      <c r="Z255" s="38">
        <v>-16625</v>
      </c>
      <c r="AA255" s="38">
        <v>0</v>
      </c>
      <c r="AB255" s="38">
        <v>292304.65753424657</v>
      </c>
      <c r="AH255" s="38">
        <f>IF(表7[[#This Row],[Instrument]]="Option",表7[[#This Row],[delta]],表7[[#This Row],[qty]])</f>
        <v>175</v>
      </c>
    </row>
    <row r="256" spans="1:34">
      <c r="A256" s="37" t="s">
        <v>0</v>
      </c>
      <c r="B256" s="38" t="s">
        <v>277</v>
      </c>
      <c r="C256" s="37">
        <v>43164</v>
      </c>
      <c r="D256" s="38" t="s">
        <v>99</v>
      </c>
      <c r="E256" s="38" t="s">
        <v>25</v>
      </c>
      <c r="F256" s="38" t="s">
        <v>278</v>
      </c>
      <c r="G256" s="38">
        <v>6</v>
      </c>
      <c r="H256" s="38">
        <v>6928.5</v>
      </c>
      <c r="I256" s="37">
        <v>43256</v>
      </c>
      <c r="J256" s="38" t="s">
        <v>18</v>
      </c>
      <c r="L256" s="38">
        <v>6833</v>
      </c>
      <c r="M256" s="38">
        <v>-162.36000000000001</v>
      </c>
      <c r="N256" s="38">
        <v>-14325</v>
      </c>
      <c r="O256" s="38" t="s">
        <v>1173</v>
      </c>
      <c r="P256" s="38" t="s">
        <v>1275</v>
      </c>
      <c r="Q256" s="38">
        <v>25</v>
      </c>
      <c r="R256" s="38">
        <v>150</v>
      </c>
      <c r="S256" s="38">
        <v>1039275</v>
      </c>
      <c r="T256" s="37">
        <v>43168</v>
      </c>
      <c r="U256" s="42">
        <v>0.24109589041095891</v>
      </c>
      <c r="V256" s="38">
        <v>0</v>
      </c>
      <c r="W256" s="38">
        <v>5</v>
      </c>
      <c r="X256" s="38">
        <v>0.1</v>
      </c>
      <c r="Y256" s="38">
        <v>103927.5</v>
      </c>
      <c r="Z256" s="38">
        <v>-14325</v>
      </c>
      <c r="AA256" s="38">
        <v>0</v>
      </c>
      <c r="AB256" s="38">
        <v>250564.93150684933</v>
      </c>
      <c r="AH256" s="38">
        <f>IF(表7[[#This Row],[Instrument]]="Option",表7[[#This Row],[delta]],表7[[#This Row],[qty]])</f>
        <v>150</v>
      </c>
    </row>
    <row r="257" spans="1:34">
      <c r="A257" s="37" t="s">
        <v>0</v>
      </c>
      <c r="B257" s="38" t="s">
        <v>277</v>
      </c>
      <c r="C257" s="37">
        <v>43164</v>
      </c>
      <c r="D257" s="38" t="s">
        <v>99</v>
      </c>
      <c r="E257" s="38" t="s">
        <v>25</v>
      </c>
      <c r="F257" s="38" t="s">
        <v>278</v>
      </c>
      <c r="G257" s="38">
        <v>1</v>
      </c>
      <c r="H257" s="38">
        <v>6935.5</v>
      </c>
      <c r="I257" s="37">
        <v>43256</v>
      </c>
      <c r="J257" s="38" t="s">
        <v>18</v>
      </c>
      <c r="L257" s="38">
        <v>6833</v>
      </c>
      <c r="M257" s="38">
        <v>-27.08</v>
      </c>
      <c r="N257" s="38">
        <v>-2562.5</v>
      </c>
      <c r="O257" s="38" t="s">
        <v>1173</v>
      </c>
      <c r="P257" s="38" t="s">
        <v>1275</v>
      </c>
      <c r="Q257" s="38">
        <v>25</v>
      </c>
      <c r="R257" s="38">
        <v>25</v>
      </c>
      <c r="S257" s="38">
        <v>173387.5</v>
      </c>
      <c r="T257" s="37">
        <v>43168</v>
      </c>
      <c r="U257" s="42">
        <v>0.24109589041095891</v>
      </c>
      <c r="V257" s="38">
        <v>0</v>
      </c>
      <c r="W257" s="38">
        <v>5</v>
      </c>
      <c r="X257" s="38">
        <v>0.1</v>
      </c>
      <c r="Y257" s="38">
        <v>17338.75</v>
      </c>
      <c r="Z257" s="38">
        <v>-2562.5</v>
      </c>
      <c r="AA257" s="38">
        <v>0</v>
      </c>
      <c r="AB257" s="38">
        <v>41803.013698630137</v>
      </c>
      <c r="AH257" s="38">
        <f>IF(表7[[#This Row],[Instrument]]="Option",表7[[#This Row],[delta]],表7[[#This Row],[qty]])</f>
        <v>25</v>
      </c>
    </row>
    <row r="258" spans="1:34">
      <c r="A258" s="37" t="s">
        <v>0</v>
      </c>
      <c r="B258" s="38" t="s">
        <v>277</v>
      </c>
      <c r="C258" s="37">
        <v>43164</v>
      </c>
      <c r="D258" s="38" t="s">
        <v>99</v>
      </c>
      <c r="E258" s="38" t="s">
        <v>25</v>
      </c>
      <c r="F258" s="38" t="s">
        <v>278</v>
      </c>
      <c r="G258" s="38">
        <v>7</v>
      </c>
      <c r="H258" s="38">
        <v>6937</v>
      </c>
      <c r="I258" s="37">
        <v>43256</v>
      </c>
      <c r="J258" s="38" t="s">
        <v>18</v>
      </c>
      <c r="L258" s="38">
        <v>6833</v>
      </c>
      <c r="M258" s="38">
        <v>-189.63</v>
      </c>
      <c r="N258" s="38">
        <v>-18200</v>
      </c>
      <c r="O258" s="38" t="s">
        <v>1173</v>
      </c>
      <c r="P258" s="38" t="s">
        <v>1275</v>
      </c>
      <c r="Q258" s="38">
        <v>25</v>
      </c>
      <c r="R258" s="38">
        <v>175</v>
      </c>
      <c r="S258" s="38">
        <v>1213975</v>
      </c>
      <c r="T258" s="37">
        <v>43168</v>
      </c>
      <c r="U258" s="42">
        <v>0.24109589041095891</v>
      </c>
      <c r="V258" s="38">
        <v>0</v>
      </c>
      <c r="W258" s="38">
        <v>5</v>
      </c>
      <c r="X258" s="38">
        <v>0.1</v>
      </c>
      <c r="Y258" s="38">
        <v>121397.5</v>
      </c>
      <c r="Z258" s="38">
        <v>-18200</v>
      </c>
      <c r="AA258" s="38">
        <v>0</v>
      </c>
      <c r="AB258" s="38">
        <v>292684.38356164383</v>
      </c>
      <c r="AH258" s="38">
        <f>IF(表7[[#This Row],[Instrument]]="Option",表7[[#This Row],[delta]],表7[[#This Row],[qty]])</f>
        <v>175</v>
      </c>
    </row>
    <row r="259" spans="1:34">
      <c r="A259" s="37" t="s">
        <v>0</v>
      </c>
      <c r="B259" s="38" t="s">
        <v>279</v>
      </c>
      <c r="C259" s="37">
        <v>43164</v>
      </c>
      <c r="D259" s="38" t="s">
        <v>99</v>
      </c>
      <c r="E259" s="38" t="s">
        <v>16</v>
      </c>
      <c r="F259" s="38" t="s">
        <v>278</v>
      </c>
      <c r="G259" s="38">
        <v>69</v>
      </c>
      <c r="H259" s="38">
        <v>6926.34</v>
      </c>
      <c r="I259" s="37">
        <v>43256</v>
      </c>
      <c r="J259" s="38" t="s">
        <v>18</v>
      </c>
      <c r="L259" s="38">
        <v>6833</v>
      </c>
      <c r="M259" s="38">
        <v>0</v>
      </c>
      <c r="N259" s="38">
        <v>161011.50000000026</v>
      </c>
      <c r="O259" s="38" t="s">
        <v>1173</v>
      </c>
      <c r="P259" s="38" t="s">
        <v>1275</v>
      </c>
      <c r="Q259" s="38">
        <v>25</v>
      </c>
      <c r="R259" s="38">
        <v>-1725</v>
      </c>
      <c r="S259" s="38">
        <v>11947936.5</v>
      </c>
      <c r="T259" s="37">
        <v>43168</v>
      </c>
      <c r="U259" s="42">
        <v>0.24109589041095891</v>
      </c>
      <c r="V259" s="38">
        <v>0</v>
      </c>
      <c r="W259" s="38">
        <v>5</v>
      </c>
      <c r="X259" s="38">
        <v>0.1</v>
      </c>
      <c r="Y259" s="38">
        <v>1194793.6500000001</v>
      </c>
      <c r="Z259" s="38">
        <v>161011.50000000026</v>
      </c>
      <c r="AA259" s="38">
        <v>161011.50000000026</v>
      </c>
      <c r="AB259" s="38">
        <v>2880598.389041096</v>
      </c>
      <c r="AH259" s="38">
        <f>IF(表7[[#This Row],[Instrument]]="Option",表7[[#This Row],[delta]],表7[[#This Row],[qty]])</f>
        <v>-1725</v>
      </c>
    </row>
    <row r="260" spans="1:34">
      <c r="A260" s="37" t="s">
        <v>0</v>
      </c>
      <c r="B260" s="38" t="s">
        <v>280</v>
      </c>
      <c r="C260" s="37">
        <v>43165</v>
      </c>
      <c r="D260" s="38" t="s">
        <v>99</v>
      </c>
      <c r="E260" s="38" t="s">
        <v>25</v>
      </c>
      <c r="F260" s="38" t="s">
        <v>281</v>
      </c>
      <c r="G260" s="38">
        <v>6</v>
      </c>
      <c r="H260" s="38">
        <v>7004.5</v>
      </c>
      <c r="I260" s="37">
        <v>43257</v>
      </c>
      <c r="J260" s="38" t="s">
        <v>18</v>
      </c>
      <c r="L260" s="38">
        <v>6833</v>
      </c>
      <c r="M260" s="38">
        <v>-164.11</v>
      </c>
      <c r="N260" s="38">
        <v>-25725</v>
      </c>
      <c r="O260" s="38" t="s">
        <v>1173</v>
      </c>
      <c r="P260" s="38" t="s">
        <v>1275</v>
      </c>
      <c r="Q260" s="38">
        <v>25</v>
      </c>
      <c r="R260" s="38">
        <v>150</v>
      </c>
      <c r="S260" s="38">
        <v>1050675</v>
      </c>
      <c r="T260" s="37">
        <v>43168</v>
      </c>
      <c r="U260" s="42">
        <v>0.24383561643835616</v>
      </c>
      <c r="V260" s="38">
        <v>0</v>
      </c>
      <c r="W260" s="38">
        <v>5</v>
      </c>
      <c r="X260" s="38">
        <v>0.1</v>
      </c>
      <c r="Y260" s="38">
        <v>105067.5</v>
      </c>
      <c r="Z260" s="38">
        <v>-25725</v>
      </c>
      <c r="AA260" s="38">
        <v>0</v>
      </c>
      <c r="AB260" s="38">
        <v>256191.98630136985</v>
      </c>
      <c r="AH260" s="38">
        <f>IF(表7[[#This Row],[Instrument]]="Option",表7[[#This Row],[delta]],表7[[#This Row],[qty]])</f>
        <v>150</v>
      </c>
    </row>
    <row r="261" spans="1:34">
      <c r="A261" s="37" t="s">
        <v>0</v>
      </c>
      <c r="B261" s="38" t="s">
        <v>282</v>
      </c>
      <c r="C261" s="37">
        <v>43167</v>
      </c>
      <c r="D261" s="38" t="s">
        <v>99</v>
      </c>
      <c r="E261" s="38" t="s">
        <v>16</v>
      </c>
      <c r="F261" s="38" t="s">
        <v>283</v>
      </c>
      <c r="G261" s="38">
        <v>5</v>
      </c>
      <c r="H261" s="38">
        <v>2100</v>
      </c>
      <c r="I261" s="37">
        <v>43259</v>
      </c>
      <c r="J261" s="38" t="s">
        <v>18</v>
      </c>
      <c r="L261" s="38">
        <v>2106</v>
      </c>
      <c r="M261" s="38">
        <v>-41</v>
      </c>
      <c r="N261" s="38">
        <v>-750</v>
      </c>
      <c r="O261" s="38" t="s">
        <v>1172</v>
      </c>
      <c r="P261" s="38" t="s">
        <v>1273</v>
      </c>
      <c r="Q261" s="38">
        <v>25</v>
      </c>
      <c r="R261" s="38">
        <v>-125</v>
      </c>
      <c r="S261" s="38">
        <v>262500</v>
      </c>
      <c r="T261" s="37">
        <v>43168</v>
      </c>
      <c r="U261" s="42">
        <v>0.24931506849315069</v>
      </c>
      <c r="V261" s="38">
        <v>0</v>
      </c>
      <c r="W261" s="38">
        <v>5</v>
      </c>
      <c r="X261" s="38">
        <v>0.1</v>
      </c>
      <c r="Y261" s="38">
        <v>26250</v>
      </c>
      <c r="Z261" s="38">
        <v>-750</v>
      </c>
      <c r="AA261" s="38">
        <v>0</v>
      </c>
      <c r="AB261" s="38">
        <v>65445.205479452059</v>
      </c>
      <c r="AH261" s="38">
        <f>IF(表7[[#This Row],[Instrument]]="Option",表7[[#This Row],[delta]],表7[[#This Row],[qty]])</f>
        <v>-125</v>
      </c>
    </row>
    <row r="262" spans="1:34">
      <c r="A262" s="37" t="s">
        <v>0</v>
      </c>
      <c r="B262" s="38" t="s">
        <v>282</v>
      </c>
      <c r="C262" s="37">
        <v>43167</v>
      </c>
      <c r="D262" s="38" t="s">
        <v>99</v>
      </c>
      <c r="E262" s="38" t="s">
        <v>16</v>
      </c>
      <c r="F262" s="38" t="s">
        <v>283</v>
      </c>
      <c r="G262" s="38">
        <v>5</v>
      </c>
      <c r="H262" s="38">
        <v>2100.5</v>
      </c>
      <c r="I262" s="37">
        <v>43259</v>
      </c>
      <c r="J262" s="38" t="s">
        <v>18</v>
      </c>
      <c r="L262" s="38">
        <v>2106</v>
      </c>
      <c r="M262" s="38">
        <v>-41</v>
      </c>
      <c r="N262" s="38">
        <v>-687.5</v>
      </c>
      <c r="O262" s="38" t="s">
        <v>1172</v>
      </c>
      <c r="P262" s="38" t="s">
        <v>1273</v>
      </c>
      <c r="Q262" s="38">
        <v>25</v>
      </c>
      <c r="R262" s="38">
        <v>-125</v>
      </c>
      <c r="S262" s="38">
        <v>262562.5</v>
      </c>
      <c r="T262" s="37">
        <v>43168</v>
      </c>
      <c r="U262" s="42">
        <v>0.24931506849315069</v>
      </c>
      <c r="V262" s="38">
        <v>0</v>
      </c>
      <c r="W262" s="38">
        <v>5</v>
      </c>
      <c r="X262" s="38">
        <v>0.1</v>
      </c>
      <c r="Y262" s="38">
        <v>26256.25</v>
      </c>
      <c r="Z262" s="38">
        <v>-687.5</v>
      </c>
      <c r="AA262" s="38">
        <v>0</v>
      </c>
      <c r="AB262" s="38">
        <v>65460.78767123288</v>
      </c>
      <c r="AH262" s="38">
        <f>IF(表7[[#This Row],[Instrument]]="Option",表7[[#This Row],[delta]],表7[[#This Row],[qty]])</f>
        <v>-125</v>
      </c>
    </row>
    <row r="263" spans="1:34">
      <c r="A263" s="37" t="s">
        <v>0</v>
      </c>
      <c r="B263" s="38" t="s">
        <v>284</v>
      </c>
      <c r="C263" s="37">
        <v>43167</v>
      </c>
      <c r="D263" s="38" t="s">
        <v>99</v>
      </c>
      <c r="E263" s="38" t="s">
        <v>16</v>
      </c>
      <c r="F263" s="38" t="s">
        <v>285</v>
      </c>
      <c r="G263" s="38">
        <v>2</v>
      </c>
      <c r="H263" s="38">
        <v>2365</v>
      </c>
      <c r="I263" s="37">
        <v>43259</v>
      </c>
      <c r="J263" s="38" t="s">
        <v>18</v>
      </c>
      <c r="L263" s="38">
        <v>2337</v>
      </c>
      <c r="M263" s="38">
        <v>0</v>
      </c>
      <c r="N263" s="38">
        <v>1400</v>
      </c>
      <c r="O263" s="38" t="s">
        <v>1175</v>
      </c>
      <c r="P263" s="38" t="s">
        <v>1283</v>
      </c>
      <c r="Q263" s="38">
        <v>25</v>
      </c>
      <c r="R263" s="38">
        <v>-50</v>
      </c>
      <c r="S263" s="38">
        <v>118250</v>
      </c>
      <c r="T263" s="37">
        <v>43168</v>
      </c>
      <c r="U263" s="42">
        <v>0.24931506849315069</v>
      </c>
      <c r="V263" s="38">
        <v>0</v>
      </c>
      <c r="W263" s="38">
        <v>5</v>
      </c>
      <c r="X263" s="38">
        <v>0.1</v>
      </c>
      <c r="Y263" s="38">
        <v>11825</v>
      </c>
      <c r="Z263" s="38">
        <v>1400</v>
      </c>
      <c r="AA263" s="38">
        <v>1400</v>
      </c>
      <c r="AB263" s="38">
        <v>29481.506849315068</v>
      </c>
      <c r="AH263" s="38">
        <f>IF(表7[[#This Row],[Instrument]]="Option",表7[[#This Row],[delta]],表7[[#This Row],[qty]])</f>
        <v>-50</v>
      </c>
    </row>
    <row r="264" spans="1:34">
      <c r="A264" s="37" t="s">
        <v>0</v>
      </c>
      <c r="B264" s="38" t="s">
        <v>284</v>
      </c>
      <c r="C264" s="37">
        <v>43167</v>
      </c>
      <c r="D264" s="38" t="s">
        <v>99</v>
      </c>
      <c r="E264" s="38" t="s">
        <v>16</v>
      </c>
      <c r="F264" s="38" t="s">
        <v>285</v>
      </c>
      <c r="G264" s="38">
        <v>5</v>
      </c>
      <c r="H264" s="38">
        <v>2365.5</v>
      </c>
      <c r="I264" s="37">
        <v>43259</v>
      </c>
      <c r="J264" s="38" t="s">
        <v>18</v>
      </c>
      <c r="L264" s="38">
        <v>2337</v>
      </c>
      <c r="M264" s="38">
        <v>0</v>
      </c>
      <c r="N264" s="38">
        <v>3562.5</v>
      </c>
      <c r="O264" s="38" t="s">
        <v>1175</v>
      </c>
      <c r="P264" s="38" t="s">
        <v>1283</v>
      </c>
      <c r="Q264" s="38">
        <v>25</v>
      </c>
      <c r="R264" s="38">
        <v>-125</v>
      </c>
      <c r="S264" s="38">
        <v>295687.5</v>
      </c>
      <c r="T264" s="37">
        <v>43168</v>
      </c>
      <c r="U264" s="42">
        <v>0.24931506849315069</v>
      </c>
      <c r="V264" s="38">
        <v>0</v>
      </c>
      <c r="W264" s="38">
        <v>5</v>
      </c>
      <c r="X264" s="38">
        <v>0.1</v>
      </c>
      <c r="Y264" s="38">
        <v>29568.75</v>
      </c>
      <c r="Z264" s="38">
        <v>3562.5</v>
      </c>
      <c r="AA264" s="38">
        <v>3562.5</v>
      </c>
      <c r="AB264" s="38">
        <v>73719.349315068495</v>
      </c>
      <c r="AH264" s="38">
        <f>IF(表7[[#This Row],[Instrument]]="Option",表7[[#This Row],[delta]],表7[[#This Row],[qty]])</f>
        <v>-125</v>
      </c>
    </row>
    <row r="265" spans="1:34">
      <c r="A265" s="37" t="s">
        <v>0</v>
      </c>
      <c r="B265" s="38" t="s">
        <v>284</v>
      </c>
      <c r="C265" s="37">
        <v>43167</v>
      </c>
      <c r="D265" s="38" t="s">
        <v>99</v>
      </c>
      <c r="E265" s="38" t="s">
        <v>16</v>
      </c>
      <c r="F265" s="38" t="s">
        <v>285</v>
      </c>
      <c r="G265" s="38">
        <v>3</v>
      </c>
      <c r="H265" s="38">
        <v>2366</v>
      </c>
      <c r="I265" s="37">
        <v>43259</v>
      </c>
      <c r="J265" s="38" t="s">
        <v>18</v>
      </c>
      <c r="L265" s="38">
        <v>2337</v>
      </c>
      <c r="M265" s="38">
        <v>0</v>
      </c>
      <c r="N265" s="38">
        <v>2175</v>
      </c>
      <c r="O265" s="38" t="s">
        <v>1175</v>
      </c>
      <c r="P265" s="38" t="s">
        <v>1283</v>
      </c>
      <c r="Q265" s="38">
        <v>25</v>
      </c>
      <c r="R265" s="38">
        <v>-75</v>
      </c>
      <c r="S265" s="38">
        <v>177450</v>
      </c>
      <c r="T265" s="37">
        <v>43168</v>
      </c>
      <c r="U265" s="42">
        <v>0.24931506849315069</v>
      </c>
      <c r="V265" s="38">
        <v>0</v>
      </c>
      <c r="W265" s="38">
        <v>5</v>
      </c>
      <c r="X265" s="38">
        <v>0.1</v>
      </c>
      <c r="Y265" s="38">
        <v>17745</v>
      </c>
      <c r="Z265" s="38">
        <v>2175</v>
      </c>
      <c r="AA265" s="38">
        <v>2175</v>
      </c>
      <c r="AB265" s="38">
        <v>44240.95890410959</v>
      </c>
      <c r="AH265" s="38">
        <f>IF(表7[[#This Row],[Instrument]]="Option",表7[[#This Row],[delta]],表7[[#This Row],[qty]])</f>
        <v>-75</v>
      </c>
    </row>
    <row r="266" spans="1:34">
      <c r="A266" s="37" t="s">
        <v>0</v>
      </c>
      <c r="B266" s="38" t="s">
        <v>284</v>
      </c>
      <c r="C266" s="37">
        <v>43167</v>
      </c>
      <c r="D266" s="38" t="s">
        <v>99</v>
      </c>
      <c r="E266" s="38" t="s">
        <v>16</v>
      </c>
      <c r="F266" s="38" t="s">
        <v>285</v>
      </c>
      <c r="G266" s="38">
        <v>1</v>
      </c>
      <c r="H266" s="38">
        <v>2367</v>
      </c>
      <c r="I266" s="37">
        <v>43259</v>
      </c>
      <c r="J266" s="38" t="s">
        <v>18</v>
      </c>
      <c r="L266" s="38">
        <v>2337</v>
      </c>
      <c r="M266" s="38">
        <v>0</v>
      </c>
      <c r="N266" s="38">
        <v>750</v>
      </c>
      <c r="O266" s="38" t="s">
        <v>1175</v>
      </c>
      <c r="P266" s="38" t="s">
        <v>1283</v>
      </c>
      <c r="Q266" s="38">
        <v>25</v>
      </c>
      <c r="R266" s="38">
        <v>-25</v>
      </c>
      <c r="S266" s="38">
        <v>59175</v>
      </c>
      <c r="T266" s="37">
        <v>43168</v>
      </c>
      <c r="U266" s="42">
        <v>0.24931506849315069</v>
      </c>
      <c r="V266" s="38">
        <v>0</v>
      </c>
      <c r="W266" s="38">
        <v>5</v>
      </c>
      <c r="X266" s="38">
        <v>0.1</v>
      </c>
      <c r="Y266" s="38">
        <v>5917.5</v>
      </c>
      <c r="Z266" s="38">
        <v>750</v>
      </c>
      <c r="AA266" s="38">
        <v>750</v>
      </c>
      <c r="AB266" s="38">
        <v>14753.219178082192</v>
      </c>
      <c r="AH266" s="38">
        <f>IF(表7[[#This Row],[Instrument]]="Option",表7[[#This Row],[delta]],表7[[#This Row],[qty]])</f>
        <v>-25</v>
      </c>
    </row>
    <row r="267" spans="1:34">
      <c r="A267" s="37" t="s">
        <v>0</v>
      </c>
      <c r="B267" s="38" t="s">
        <v>284</v>
      </c>
      <c r="C267" s="37">
        <v>43167</v>
      </c>
      <c r="D267" s="38" t="s">
        <v>99</v>
      </c>
      <c r="E267" s="38" t="s">
        <v>16</v>
      </c>
      <c r="F267" s="38" t="s">
        <v>285</v>
      </c>
      <c r="G267" s="38">
        <v>1</v>
      </c>
      <c r="H267" s="38">
        <v>2369.5</v>
      </c>
      <c r="I267" s="37">
        <v>43259</v>
      </c>
      <c r="J267" s="38" t="s">
        <v>18</v>
      </c>
      <c r="L267" s="38">
        <v>2337</v>
      </c>
      <c r="M267" s="38">
        <v>-110.89</v>
      </c>
      <c r="N267" s="38">
        <v>812.5</v>
      </c>
      <c r="O267" s="38" t="s">
        <v>1175</v>
      </c>
      <c r="P267" s="38" t="s">
        <v>1283</v>
      </c>
      <c r="Q267" s="38">
        <v>25</v>
      </c>
      <c r="R267" s="38">
        <v>-25</v>
      </c>
      <c r="S267" s="38">
        <v>59237.5</v>
      </c>
      <c r="T267" s="37">
        <v>43168</v>
      </c>
      <c r="U267" s="42">
        <v>0.24931506849315069</v>
      </c>
      <c r="V267" s="38">
        <v>0</v>
      </c>
      <c r="W267" s="38">
        <v>5</v>
      </c>
      <c r="X267" s="38">
        <v>0.1</v>
      </c>
      <c r="Y267" s="38">
        <v>5923.75</v>
      </c>
      <c r="Z267" s="38">
        <v>812.5</v>
      </c>
      <c r="AA267" s="38">
        <v>812.5</v>
      </c>
      <c r="AB267" s="38">
        <v>14768.801369863015</v>
      </c>
      <c r="AH267" s="38">
        <f>IF(表7[[#This Row],[Instrument]]="Option",表7[[#This Row],[delta]],表7[[#This Row],[qty]])</f>
        <v>-25</v>
      </c>
    </row>
    <row r="268" spans="1:34">
      <c r="A268" s="37" t="s">
        <v>0</v>
      </c>
      <c r="B268" s="38" t="s">
        <v>286</v>
      </c>
      <c r="C268" s="37">
        <v>43167</v>
      </c>
      <c r="D268" s="38" t="s">
        <v>99</v>
      </c>
      <c r="E268" s="38" t="s">
        <v>25</v>
      </c>
      <c r="F268" s="38" t="s">
        <v>285</v>
      </c>
      <c r="G268" s="38">
        <v>12</v>
      </c>
      <c r="H268" s="38">
        <v>2366</v>
      </c>
      <c r="I268" s="37">
        <v>43259</v>
      </c>
      <c r="J268" s="38" t="s">
        <v>18</v>
      </c>
      <c r="L268" s="38">
        <v>2337</v>
      </c>
      <c r="M268" s="38">
        <v>0</v>
      </c>
      <c r="N268" s="38">
        <v>-8700</v>
      </c>
      <c r="O268" s="38" t="s">
        <v>1175</v>
      </c>
      <c r="P268" s="38" t="s">
        <v>1283</v>
      </c>
      <c r="Q268" s="38">
        <v>25</v>
      </c>
      <c r="R268" s="38">
        <v>300</v>
      </c>
      <c r="S268" s="38">
        <v>709800</v>
      </c>
      <c r="T268" s="37">
        <v>43168</v>
      </c>
      <c r="U268" s="42">
        <v>0.24931506849315069</v>
      </c>
      <c r="V268" s="38">
        <v>0</v>
      </c>
      <c r="W268" s="38">
        <v>5</v>
      </c>
      <c r="X268" s="38">
        <v>0.1</v>
      </c>
      <c r="Y268" s="38">
        <v>70980</v>
      </c>
      <c r="Z268" s="38">
        <v>-8700</v>
      </c>
      <c r="AA268" s="38">
        <v>0</v>
      </c>
      <c r="AB268" s="38">
        <v>176963.83561643836</v>
      </c>
      <c r="AH268" s="38">
        <f>IF(表7[[#This Row],[Instrument]]="Option",表7[[#This Row],[delta]],表7[[#This Row],[qty]])</f>
        <v>300</v>
      </c>
    </row>
    <row r="269" spans="1:34">
      <c r="A269" s="37" t="s">
        <v>0</v>
      </c>
      <c r="B269" s="38" t="s">
        <v>287</v>
      </c>
      <c r="C269" s="37">
        <v>43167</v>
      </c>
      <c r="D269" s="38" t="s">
        <v>99</v>
      </c>
      <c r="E269" s="38" t="s">
        <v>25</v>
      </c>
      <c r="F269" s="38" t="s">
        <v>288</v>
      </c>
      <c r="G269" s="38">
        <v>1</v>
      </c>
      <c r="H269" s="38">
        <v>3243.5</v>
      </c>
      <c r="I269" s="37">
        <v>43259</v>
      </c>
      <c r="J269" s="38" t="s">
        <v>18</v>
      </c>
      <c r="L269" s="38">
        <v>3230</v>
      </c>
      <c r="M269" s="38">
        <v>0</v>
      </c>
      <c r="N269" s="38">
        <v>-337.5</v>
      </c>
      <c r="O269" s="38" t="s">
        <v>1177</v>
      </c>
      <c r="P269" s="38" t="s">
        <v>1290</v>
      </c>
      <c r="Q269" s="38">
        <v>25</v>
      </c>
      <c r="R269" s="38">
        <v>25</v>
      </c>
      <c r="S269" s="38">
        <v>81087.5</v>
      </c>
      <c r="T269" s="37">
        <v>43168</v>
      </c>
      <c r="U269" s="42">
        <v>0.24931506849315069</v>
      </c>
      <c r="V269" s="38">
        <v>0</v>
      </c>
      <c r="W269" s="38">
        <v>5</v>
      </c>
      <c r="X269" s="38">
        <v>0.1</v>
      </c>
      <c r="Y269" s="38">
        <v>8108.75</v>
      </c>
      <c r="Z269" s="38">
        <v>-337.5</v>
      </c>
      <c r="AA269" s="38">
        <v>0</v>
      </c>
      <c r="AB269" s="38">
        <v>20216.335616438355</v>
      </c>
      <c r="AH269" s="38">
        <f>IF(表7[[#This Row],[Instrument]]="Option",表7[[#This Row],[delta]],表7[[#This Row],[qty]])</f>
        <v>25</v>
      </c>
    </row>
    <row r="270" spans="1:34">
      <c r="A270" s="37" t="s">
        <v>0</v>
      </c>
      <c r="B270" s="38" t="s">
        <v>287</v>
      </c>
      <c r="C270" s="37">
        <v>43167</v>
      </c>
      <c r="D270" s="38" t="s">
        <v>99</v>
      </c>
      <c r="E270" s="38" t="s">
        <v>25</v>
      </c>
      <c r="F270" s="38" t="s">
        <v>288</v>
      </c>
      <c r="G270" s="38">
        <v>3</v>
      </c>
      <c r="H270" s="38">
        <v>3244.5</v>
      </c>
      <c r="I270" s="37">
        <v>43259</v>
      </c>
      <c r="J270" s="38" t="s">
        <v>18</v>
      </c>
      <c r="L270" s="38">
        <v>3230</v>
      </c>
      <c r="M270" s="38">
        <v>0</v>
      </c>
      <c r="N270" s="38">
        <v>-1087.5</v>
      </c>
      <c r="O270" s="38" t="s">
        <v>1177</v>
      </c>
      <c r="P270" s="38" t="s">
        <v>1290</v>
      </c>
      <c r="Q270" s="38">
        <v>25</v>
      </c>
      <c r="R270" s="38">
        <v>75</v>
      </c>
      <c r="S270" s="38">
        <v>243337.5</v>
      </c>
      <c r="T270" s="37">
        <v>43168</v>
      </c>
      <c r="U270" s="42">
        <v>0.24931506849315069</v>
      </c>
      <c r="V270" s="38">
        <v>0</v>
      </c>
      <c r="W270" s="38">
        <v>5</v>
      </c>
      <c r="X270" s="38">
        <v>0.1</v>
      </c>
      <c r="Y270" s="38">
        <v>24333.75</v>
      </c>
      <c r="Z270" s="38">
        <v>-1087.5</v>
      </c>
      <c r="AA270" s="38">
        <v>0</v>
      </c>
      <c r="AB270" s="38">
        <v>60667.705479452059</v>
      </c>
      <c r="AH270" s="38">
        <f>IF(表7[[#This Row],[Instrument]]="Option",表7[[#This Row],[delta]],表7[[#This Row],[qty]])</f>
        <v>75</v>
      </c>
    </row>
    <row r="271" spans="1:34">
      <c r="A271" s="37" t="s">
        <v>0</v>
      </c>
      <c r="B271" s="38" t="s">
        <v>287</v>
      </c>
      <c r="C271" s="37">
        <v>43167</v>
      </c>
      <c r="D271" s="38" t="s">
        <v>99</v>
      </c>
      <c r="E271" s="38" t="s">
        <v>25</v>
      </c>
      <c r="F271" s="38" t="s">
        <v>288</v>
      </c>
      <c r="G271" s="38">
        <v>1</v>
      </c>
      <c r="H271" s="38">
        <v>3245</v>
      </c>
      <c r="I271" s="37">
        <v>43259</v>
      </c>
      <c r="J271" s="38" t="s">
        <v>18</v>
      </c>
      <c r="L271" s="38">
        <v>3230</v>
      </c>
      <c r="M271" s="38">
        <v>0</v>
      </c>
      <c r="N271" s="38">
        <v>-375</v>
      </c>
      <c r="O271" s="38" t="s">
        <v>1177</v>
      </c>
      <c r="P271" s="38" t="s">
        <v>1290</v>
      </c>
      <c r="Q271" s="38">
        <v>25</v>
      </c>
      <c r="R271" s="38">
        <v>25</v>
      </c>
      <c r="S271" s="38">
        <v>81125</v>
      </c>
      <c r="T271" s="37">
        <v>43168</v>
      </c>
      <c r="U271" s="42">
        <v>0.24931506849315069</v>
      </c>
      <c r="V271" s="38">
        <v>0</v>
      </c>
      <c r="W271" s="38">
        <v>5</v>
      </c>
      <c r="X271" s="38">
        <v>0.1</v>
      </c>
      <c r="Y271" s="38">
        <v>8112.5</v>
      </c>
      <c r="Z271" s="38">
        <v>-375</v>
      </c>
      <c r="AA271" s="38">
        <v>0</v>
      </c>
      <c r="AB271" s="38">
        <v>20225.68493150685</v>
      </c>
      <c r="AH271" s="38">
        <f>IF(表7[[#This Row],[Instrument]]="Option",表7[[#This Row],[delta]],表7[[#This Row],[qty]])</f>
        <v>25</v>
      </c>
    </row>
    <row r="272" spans="1:34">
      <c r="A272" s="37" t="s">
        <v>0</v>
      </c>
      <c r="B272" s="38" t="s">
        <v>287</v>
      </c>
      <c r="C272" s="37">
        <v>43167</v>
      </c>
      <c r="D272" s="38" t="s">
        <v>99</v>
      </c>
      <c r="E272" s="38" t="s">
        <v>25</v>
      </c>
      <c r="F272" s="38" t="s">
        <v>288</v>
      </c>
      <c r="G272" s="38">
        <v>3</v>
      </c>
      <c r="H272" s="38">
        <v>3245.5</v>
      </c>
      <c r="I272" s="37">
        <v>43259</v>
      </c>
      <c r="J272" s="38" t="s">
        <v>18</v>
      </c>
      <c r="L272" s="38">
        <v>3230</v>
      </c>
      <c r="M272" s="38">
        <v>-152.08000000000001</v>
      </c>
      <c r="N272" s="38">
        <v>-1162.5</v>
      </c>
      <c r="O272" s="38" t="s">
        <v>1177</v>
      </c>
      <c r="P272" s="38" t="s">
        <v>1290</v>
      </c>
      <c r="Q272" s="38">
        <v>25</v>
      </c>
      <c r="R272" s="38">
        <v>75</v>
      </c>
      <c r="S272" s="38">
        <v>243412.5</v>
      </c>
      <c r="T272" s="37">
        <v>43168</v>
      </c>
      <c r="U272" s="42">
        <v>0.24931506849315069</v>
      </c>
      <c r="V272" s="38">
        <v>0</v>
      </c>
      <c r="W272" s="38">
        <v>5</v>
      </c>
      <c r="X272" s="38">
        <v>0.1</v>
      </c>
      <c r="Y272" s="38">
        <v>24341.25</v>
      </c>
      <c r="Z272" s="38">
        <v>-1162.5</v>
      </c>
      <c r="AA272" s="38">
        <v>0</v>
      </c>
      <c r="AB272" s="38">
        <v>60686.404109589042</v>
      </c>
      <c r="AH272" s="38">
        <f>IF(表7[[#This Row],[Instrument]]="Option",表7[[#This Row],[delta]],表7[[#This Row],[qty]])</f>
        <v>75</v>
      </c>
    </row>
    <row r="273" spans="1:34">
      <c r="A273" s="37" t="s">
        <v>0</v>
      </c>
      <c r="B273" s="38" t="s">
        <v>287</v>
      </c>
      <c r="C273" s="37">
        <v>43167</v>
      </c>
      <c r="D273" s="38" t="s">
        <v>99</v>
      </c>
      <c r="E273" s="38" t="s">
        <v>25</v>
      </c>
      <c r="F273" s="38" t="s">
        <v>288</v>
      </c>
      <c r="G273" s="38">
        <v>3</v>
      </c>
      <c r="H273" s="38">
        <v>3246</v>
      </c>
      <c r="I273" s="37">
        <v>43259</v>
      </c>
      <c r="J273" s="38" t="s">
        <v>18</v>
      </c>
      <c r="L273" s="38">
        <v>3230</v>
      </c>
      <c r="M273" s="38">
        <v>0</v>
      </c>
      <c r="N273" s="38">
        <v>-1200</v>
      </c>
      <c r="O273" s="38" t="s">
        <v>1177</v>
      </c>
      <c r="P273" s="38" t="s">
        <v>1290</v>
      </c>
      <c r="Q273" s="38">
        <v>25</v>
      </c>
      <c r="R273" s="38">
        <v>75</v>
      </c>
      <c r="S273" s="38">
        <v>243450</v>
      </c>
      <c r="T273" s="37">
        <v>43168</v>
      </c>
      <c r="U273" s="42">
        <v>0.24931506849315069</v>
      </c>
      <c r="V273" s="38">
        <v>0</v>
      </c>
      <c r="W273" s="38">
        <v>5</v>
      </c>
      <c r="X273" s="38">
        <v>0.1</v>
      </c>
      <c r="Y273" s="38">
        <v>24345</v>
      </c>
      <c r="Z273" s="38">
        <v>-1200</v>
      </c>
      <c r="AA273" s="38">
        <v>0</v>
      </c>
      <c r="AB273" s="38">
        <v>60695.753424657538</v>
      </c>
      <c r="AH273" s="38">
        <f>IF(表7[[#This Row],[Instrument]]="Option",表7[[#This Row],[delta]],表7[[#This Row],[qty]])</f>
        <v>75</v>
      </c>
    </row>
    <row r="274" spans="1:34">
      <c r="A274" s="37" t="s">
        <v>0</v>
      </c>
      <c r="B274" s="38" t="s">
        <v>287</v>
      </c>
      <c r="C274" s="37">
        <v>43167</v>
      </c>
      <c r="D274" s="38" t="s">
        <v>99</v>
      </c>
      <c r="E274" s="38" t="s">
        <v>25</v>
      </c>
      <c r="F274" s="38" t="s">
        <v>288</v>
      </c>
      <c r="G274" s="38">
        <v>1</v>
      </c>
      <c r="H274" s="38">
        <v>3246.5</v>
      </c>
      <c r="I274" s="37">
        <v>43259</v>
      </c>
      <c r="J274" s="38" t="s">
        <v>18</v>
      </c>
      <c r="L274" s="38">
        <v>3230</v>
      </c>
      <c r="M274" s="38">
        <v>0</v>
      </c>
      <c r="N274" s="38">
        <v>-412.5</v>
      </c>
      <c r="O274" s="38" t="s">
        <v>1177</v>
      </c>
      <c r="P274" s="38" t="s">
        <v>1290</v>
      </c>
      <c r="Q274" s="38">
        <v>25</v>
      </c>
      <c r="R274" s="38">
        <v>25</v>
      </c>
      <c r="S274" s="38">
        <v>81162.5</v>
      </c>
      <c r="T274" s="37">
        <v>43168</v>
      </c>
      <c r="U274" s="42">
        <v>0.24931506849315069</v>
      </c>
      <c r="V274" s="38">
        <v>0</v>
      </c>
      <c r="W274" s="38">
        <v>5</v>
      </c>
      <c r="X274" s="38">
        <v>0.1</v>
      </c>
      <c r="Y274" s="38">
        <v>8116.25</v>
      </c>
      <c r="Z274" s="38">
        <v>-412.5</v>
      </c>
      <c r="AA274" s="38">
        <v>0</v>
      </c>
      <c r="AB274" s="38">
        <v>20235.034246575342</v>
      </c>
      <c r="AH274" s="38">
        <f>IF(表7[[#This Row],[Instrument]]="Option",表7[[#This Row],[delta]],表7[[#This Row],[qty]])</f>
        <v>25</v>
      </c>
    </row>
    <row r="275" spans="1:34">
      <c r="A275" s="37" t="s">
        <v>0</v>
      </c>
      <c r="B275" s="38" t="s">
        <v>289</v>
      </c>
      <c r="C275" s="37">
        <v>43167</v>
      </c>
      <c r="D275" s="38" t="s">
        <v>99</v>
      </c>
      <c r="E275" s="38" t="s">
        <v>16</v>
      </c>
      <c r="F275" s="38" t="s">
        <v>288</v>
      </c>
      <c r="G275" s="38">
        <v>12</v>
      </c>
      <c r="H275" s="38">
        <v>3245.25</v>
      </c>
      <c r="I275" s="37">
        <v>43259</v>
      </c>
      <c r="J275" s="38" t="s">
        <v>18</v>
      </c>
      <c r="L275" s="38">
        <v>3230</v>
      </c>
      <c r="M275" s="38">
        <v>0</v>
      </c>
      <c r="N275" s="38">
        <v>4575</v>
      </c>
      <c r="O275" s="38" t="s">
        <v>1177</v>
      </c>
      <c r="P275" s="38" t="s">
        <v>1290</v>
      </c>
      <c r="Q275" s="38">
        <v>25</v>
      </c>
      <c r="R275" s="38">
        <v>-300</v>
      </c>
      <c r="S275" s="38">
        <v>973575</v>
      </c>
      <c r="T275" s="37">
        <v>43168</v>
      </c>
      <c r="U275" s="42">
        <v>0.24931506849315069</v>
      </c>
      <c r="V275" s="38">
        <v>0</v>
      </c>
      <c r="W275" s="38">
        <v>5</v>
      </c>
      <c r="X275" s="38">
        <v>0.1</v>
      </c>
      <c r="Y275" s="38">
        <v>97357.5</v>
      </c>
      <c r="Z275" s="38">
        <v>4575</v>
      </c>
      <c r="AA275" s="38">
        <v>4575</v>
      </c>
      <c r="AB275" s="38">
        <v>242726.91780821918</v>
      </c>
      <c r="AH275" s="38">
        <f>IF(表7[[#This Row],[Instrument]]="Option",表7[[#This Row],[delta]],表7[[#This Row],[qty]])</f>
        <v>-300</v>
      </c>
    </row>
    <row r="276" spans="1:34">
      <c r="A276" s="37" t="s">
        <v>0</v>
      </c>
      <c r="B276" s="38" t="s">
        <v>290</v>
      </c>
      <c r="C276" s="37">
        <v>43164</v>
      </c>
      <c r="D276" s="38" t="s">
        <v>99</v>
      </c>
      <c r="E276" s="38" t="s">
        <v>25</v>
      </c>
      <c r="F276" s="38" t="s">
        <v>291</v>
      </c>
      <c r="G276" s="38">
        <v>11</v>
      </c>
      <c r="H276" s="38">
        <v>13396</v>
      </c>
      <c r="I276" s="37">
        <v>43271</v>
      </c>
      <c r="J276" s="38" t="s">
        <v>18</v>
      </c>
      <c r="L276" s="38">
        <v>13275.5</v>
      </c>
      <c r="M276" s="38">
        <v>-138.1</v>
      </c>
      <c r="N276" s="38">
        <v>-7953</v>
      </c>
      <c r="O276" s="38" t="s">
        <v>1174</v>
      </c>
      <c r="P276" s="38" t="s">
        <v>1282</v>
      </c>
      <c r="Q276" s="38">
        <v>6</v>
      </c>
      <c r="R276" s="38">
        <v>66</v>
      </c>
      <c r="S276" s="38">
        <v>884136</v>
      </c>
      <c r="T276" s="37">
        <v>43168</v>
      </c>
      <c r="U276" s="42">
        <v>0.28219178082191781</v>
      </c>
      <c r="V276" s="38">
        <v>0</v>
      </c>
      <c r="W276" s="38">
        <v>5</v>
      </c>
      <c r="X276" s="38">
        <v>0.1</v>
      </c>
      <c r="Y276" s="38">
        <v>88413.6</v>
      </c>
      <c r="Z276" s="38">
        <v>-7953</v>
      </c>
      <c r="AA276" s="38">
        <v>0</v>
      </c>
      <c r="AB276" s="38">
        <v>249495.91232876712</v>
      </c>
      <c r="AH276" s="38">
        <f>IF(表7[[#This Row],[Instrument]]="Option",表7[[#This Row],[delta]],表7[[#This Row],[qty]])</f>
        <v>66</v>
      </c>
    </row>
    <row r="277" spans="1:34">
      <c r="A277" s="37" t="s">
        <v>0</v>
      </c>
      <c r="B277" s="38" t="s">
        <v>292</v>
      </c>
      <c r="C277" s="37">
        <v>43160</v>
      </c>
      <c r="D277" s="38" t="s">
        <v>99</v>
      </c>
      <c r="E277" s="38" t="s">
        <v>25</v>
      </c>
      <c r="F277" s="38" t="s">
        <v>293</v>
      </c>
      <c r="G277" s="38">
        <v>10</v>
      </c>
      <c r="H277" s="38">
        <v>13488</v>
      </c>
      <c r="I277" s="37">
        <v>43299</v>
      </c>
      <c r="J277" s="38" t="s">
        <v>18</v>
      </c>
      <c r="L277" s="38">
        <v>13291.5</v>
      </c>
      <c r="M277" s="38">
        <v>-126.41</v>
      </c>
      <c r="N277" s="38">
        <v>-11790</v>
      </c>
      <c r="O277" s="38" t="s">
        <v>1174</v>
      </c>
      <c r="P277" s="38" t="s">
        <v>1282</v>
      </c>
      <c r="Q277" s="38">
        <v>6</v>
      </c>
      <c r="R277" s="38">
        <v>60</v>
      </c>
      <c r="S277" s="38">
        <v>809280</v>
      </c>
      <c r="T277" s="37">
        <v>43168</v>
      </c>
      <c r="U277" s="42">
        <v>0.35890410958904112</v>
      </c>
      <c r="V277" s="38">
        <v>0</v>
      </c>
      <c r="W277" s="38">
        <v>5</v>
      </c>
      <c r="X277" s="38">
        <v>0.1</v>
      </c>
      <c r="Y277" s="38">
        <v>80928</v>
      </c>
      <c r="Z277" s="38">
        <v>-11790</v>
      </c>
      <c r="AA277" s="38">
        <v>0</v>
      </c>
      <c r="AB277" s="38">
        <v>290453.91780821921</v>
      </c>
      <c r="AH277" s="38">
        <f>IF(表7[[#This Row],[Instrument]]="Option",表7[[#This Row],[delta]],表7[[#This Row],[qty]])</f>
        <v>60</v>
      </c>
    </row>
    <row r="278" spans="1:34">
      <c r="A278" s="37" t="s">
        <v>0</v>
      </c>
      <c r="B278" s="38" t="s">
        <v>294</v>
      </c>
      <c r="C278" s="37">
        <v>43164</v>
      </c>
      <c r="D278" s="38" t="s">
        <v>99</v>
      </c>
      <c r="E278" s="38" t="s">
        <v>25</v>
      </c>
      <c r="F278" s="38" t="s">
        <v>293</v>
      </c>
      <c r="G278" s="38">
        <v>11</v>
      </c>
      <c r="H278" s="38">
        <v>13413</v>
      </c>
      <c r="I278" s="37">
        <v>43299</v>
      </c>
      <c r="J278" s="38" t="s">
        <v>18</v>
      </c>
      <c r="L278" s="38">
        <v>13291.5</v>
      </c>
      <c r="M278" s="38">
        <v>0</v>
      </c>
      <c r="N278" s="38">
        <v>-8019</v>
      </c>
      <c r="O278" s="38" t="s">
        <v>1174</v>
      </c>
      <c r="P278" s="38" t="s">
        <v>1282</v>
      </c>
      <c r="Q278" s="38">
        <v>6</v>
      </c>
      <c r="R278" s="38">
        <v>66</v>
      </c>
      <c r="S278" s="38">
        <v>885258</v>
      </c>
      <c r="T278" s="37">
        <v>43168</v>
      </c>
      <c r="U278" s="42">
        <v>0.35890410958904112</v>
      </c>
      <c r="V278" s="38">
        <v>0</v>
      </c>
      <c r="W278" s="38">
        <v>5</v>
      </c>
      <c r="X278" s="38">
        <v>0.1</v>
      </c>
      <c r="Y278" s="38">
        <v>88525.8</v>
      </c>
      <c r="Z278" s="38">
        <v>-8019</v>
      </c>
      <c r="AA278" s="38">
        <v>0</v>
      </c>
      <c r="AB278" s="38">
        <v>317722.73424657539</v>
      </c>
      <c r="AH278" s="38">
        <f>IF(表7[[#This Row],[Instrument]]="Option",表7[[#This Row],[delta]],表7[[#This Row],[qty]])</f>
        <v>66</v>
      </c>
    </row>
    <row r="279" spans="1:34">
      <c r="A279" s="37" t="s">
        <v>0</v>
      </c>
      <c r="B279" s="38" t="s">
        <v>295</v>
      </c>
      <c r="C279" s="37">
        <v>43164</v>
      </c>
      <c r="D279" s="38" t="s">
        <v>99</v>
      </c>
      <c r="E279" s="38" t="s">
        <v>25</v>
      </c>
      <c r="F279" s="38" t="s">
        <v>296</v>
      </c>
      <c r="G279" s="38">
        <v>18</v>
      </c>
      <c r="H279" s="38">
        <v>13430</v>
      </c>
      <c r="I279" s="37">
        <v>43327</v>
      </c>
      <c r="J279" s="38" t="s">
        <v>18</v>
      </c>
      <c r="L279" s="38">
        <v>13309.5</v>
      </c>
      <c r="M279" s="38">
        <v>0</v>
      </c>
      <c r="N279" s="38">
        <v>-13014</v>
      </c>
      <c r="O279" s="38" t="s">
        <v>1174</v>
      </c>
      <c r="P279" s="38" t="s">
        <v>1282</v>
      </c>
      <c r="Q279" s="38">
        <v>6</v>
      </c>
      <c r="R279" s="38">
        <v>108</v>
      </c>
      <c r="S279" s="38">
        <v>1450440</v>
      </c>
      <c r="T279" s="37">
        <v>43168</v>
      </c>
      <c r="U279" s="42">
        <v>0.43561643835616437</v>
      </c>
      <c r="V279" s="38">
        <v>0</v>
      </c>
      <c r="W279" s="38">
        <v>5</v>
      </c>
      <c r="X279" s="38">
        <v>0.1</v>
      </c>
      <c r="Y279" s="38">
        <v>145044</v>
      </c>
      <c r="Z279" s="38">
        <v>-13014</v>
      </c>
      <c r="AA279" s="38">
        <v>0</v>
      </c>
      <c r="AB279" s="38">
        <v>631835.50684931502</v>
      </c>
      <c r="AH279" s="38">
        <f>IF(表7[[#This Row],[Instrument]]="Option",表7[[#This Row],[delta]],表7[[#This Row],[qty]])</f>
        <v>108</v>
      </c>
    </row>
    <row r="280" spans="1:34">
      <c r="A280" s="37" t="s">
        <v>0</v>
      </c>
      <c r="B280" s="38" t="s">
        <v>297</v>
      </c>
      <c r="C280" s="37">
        <v>43144</v>
      </c>
      <c r="D280" s="38" t="s">
        <v>99</v>
      </c>
      <c r="E280" s="38" t="s">
        <v>16</v>
      </c>
      <c r="F280" s="38" t="s">
        <v>83</v>
      </c>
      <c r="G280" s="38">
        <v>50</v>
      </c>
      <c r="H280" s="38">
        <v>3416.75</v>
      </c>
      <c r="I280" s="37">
        <v>43362</v>
      </c>
      <c r="J280" s="38" t="s">
        <v>18</v>
      </c>
      <c r="L280" s="38">
        <v>3221</v>
      </c>
      <c r="M280" s="38">
        <v>-667.12</v>
      </c>
      <c r="N280" s="38">
        <v>244687.5</v>
      </c>
      <c r="O280" s="38" t="s">
        <v>1177</v>
      </c>
      <c r="P280" s="38" t="s">
        <v>1290</v>
      </c>
      <c r="Q280" s="38">
        <v>25</v>
      </c>
      <c r="R280" s="38">
        <v>-1250</v>
      </c>
      <c r="S280" s="38">
        <v>4270937.5</v>
      </c>
      <c r="T280" s="37">
        <v>43168</v>
      </c>
      <c r="U280" s="42">
        <v>0.53150684931506853</v>
      </c>
      <c r="V280" s="38">
        <v>0</v>
      </c>
      <c r="W280" s="38">
        <v>5</v>
      </c>
      <c r="X280" s="38">
        <v>0.1</v>
      </c>
      <c r="Y280" s="38">
        <v>427093.75</v>
      </c>
      <c r="Z280" s="38">
        <v>244687.5</v>
      </c>
      <c r="AA280" s="38">
        <v>244687.5</v>
      </c>
      <c r="AB280" s="38">
        <v>2270032.5342465756</v>
      </c>
      <c r="AH280" s="38">
        <f>IF(表7[[#This Row],[Instrument]]="Option",表7[[#This Row],[delta]],表7[[#This Row],[qty]])</f>
        <v>-1250</v>
      </c>
    </row>
    <row r="281" spans="1:34">
      <c r="A281" s="37" t="s">
        <v>0</v>
      </c>
      <c r="B281" s="38" t="s">
        <v>298</v>
      </c>
      <c r="C281" s="37">
        <v>43145</v>
      </c>
      <c r="D281" s="38" t="s">
        <v>99</v>
      </c>
      <c r="E281" s="38" t="s">
        <v>16</v>
      </c>
      <c r="F281" s="38" t="s">
        <v>83</v>
      </c>
      <c r="G281" s="38">
        <v>90</v>
      </c>
      <c r="H281" s="38">
        <v>3441.25</v>
      </c>
      <c r="I281" s="37">
        <v>43362</v>
      </c>
      <c r="J281" s="38" t="s">
        <v>18</v>
      </c>
      <c r="L281" s="38">
        <v>3221</v>
      </c>
      <c r="M281" s="38">
        <v>-201.57</v>
      </c>
      <c r="N281" s="38">
        <v>495562.5</v>
      </c>
      <c r="O281" s="38" t="s">
        <v>1177</v>
      </c>
      <c r="P281" s="38" t="s">
        <v>1290</v>
      </c>
      <c r="Q281" s="38">
        <v>25</v>
      </c>
      <c r="R281" s="38">
        <v>-2250</v>
      </c>
      <c r="S281" s="38">
        <v>7742812.5</v>
      </c>
      <c r="T281" s="37">
        <v>43168</v>
      </c>
      <c r="U281" s="42">
        <v>0.53150684931506853</v>
      </c>
      <c r="V281" s="38">
        <v>0</v>
      </c>
      <c r="W281" s="38">
        <v>5</v>
      </c>
      <c r="X281" s="38">
        <v>0.1</v>
      </c>
      <c r="Y281" s="38">
        <v>774281.25</v>
      </c>
      <c r="Z281" s="38">
        <v>495562.5</v>
      </c>
      <c r="AA281" s="38">
        <v>495562.5</v>
      </c>
      <c r="AB281" s="38">
        <v>4115357.8767123292</v>
      </c>
      <c r="AH281" s="38">
        <f>IF(表7[[#This Row],[Instrument]]="Option",表7[[#This Row],[delta]],表7[[#This Row],[qty]])</f>
        <v>-2250</v>
      </c>
    </row>
    <row r="282" spans="1:34">
      <c r="A282" s="37" t="s">
        <v>0</v>
      </c>
      <c r="B282" s="38" t="s">
        <v>299</v>
      </c>
      <c r="C282" s="37">
        <v>43167</v>
      </c>
      <c r="D282" s="38" t="s">
        <v>300</v>
      </c>
      <c r="E282" s="38" t="s">
        <v>16</v>
      </c>
      <c r="F282" s="38" t="s">
        <v>301</v>
      </c>
      <c r="G282" s="38">
        <v>20</v>
      </c>
      <c r="H282" s="38">
        <v>6829</v>
      </c>
      <c r="I282" s="37">
        <v>43171</v>
      </c>
      <c r="J282" s="38" t="s">
        <v>18</v>
      </c>
      <c r="L282" s="38">
        <v>6799.75</v>
      </c>
      <c r="M282" s="38">
        <v>0</v>
      </c>
      <c r="N282" s="38">
        <v>14625</v>
      </c>
      <c r="O282" s="38" t="s">
        <v>1173</v>
      </c>
      <c r="P282" s="38" t="s">
        <v>1275</v>
      </c>
      <c r="Q282" s="38">
        <v>25</v>
      </c>
      <c r="R282" s="38">
        <v>-500</v>
      </c>
      <c r="S282" s="38">
        <v>3414500</v>
      </c>
      <c r="T282" s="37">
        <v>43168</v>
      </c>
      <c r="U282" s="42">
        <v>8.21917808219178E-3</v>
      </c>
      <c r="V282" s="38">
        <v>0</v>
      </c>
      <c r="W282" s="38">
        <v>5</v>
      </c>
      <c r="X282" s="38">
        <v>0.1</v>
      </c>
      <c r="Y282" s="38">
        <v>341450</v>
      </c>
      <c r="Z282" s="38">
        <v>14625</v>
      </c>
      <c r="AA282" s="38">
        <v>14625</v>
      </c>
      <c r="AB282" s="38">
        <v>28064.383561643834</v>
      </c>
      <c r="AH282" s="38">
        <f>IF(表7[[#This Row],[Instrument]]="Option",表7[[#This Row],[delta]],表7[[#This Row],[qty]])</f>
        <v>-500</v>
      </c>
    </row>
    <row r="283" spans="1:34">
      <c r="A283" s="37" t="s">
        <v>0</v>
      </c>
      <c r="B283" s="38" t="s">
        <v>302</v>
      </c>
      <c r="C283" s="37">
        <v>43167</v>
      </c>
      <c r="D283" s="38" t="s">
        <v>300</v>
      </c>
      <c r="E283" s="38" t="s">
        <v>25</v>
      </c>
      <c r="F283" s="38" t="s">
        <v>301</v>
      </c>
      <c r="G283" s="38">
        <v>20</v>
      </c>
      <c r="H283" s="38">
        <v>6829</v>
      </c>
      <c r="I283" s="37">
        <v>43171</v>
      </c>
      <c r="J283" s="38" t="s">
        <v>18</v>
      </c>
      <c r="L283" s="38">
        <v>6799.75</v>
      </c>
      <c r="M283" s="38">
        <v>0</v>
      </c>
      <c r="N283" s="38">
        <v>-14625</v>
      </c>
      <c r="O283" s="38" t="s">
        <v>1173</v>
      </c>
      <c r="P283" s="38" t="s">
        <v>1275</v>
      </c>
      <c r="Q283" s="38">
        <v>25</v>
      </c>
      <c r="R283" s="38">
        <v>500</v>
      </c>
      <c r="S283" s="38">
        <v>3414500</v>
      </c>
      <c r="T283" s="37">
        <v>43168</v>
      </c>
      <c r="U283" s="42">
        <v>8.21917808219178E-3</v>
      </c>
      <c r="V283" s="38">
        <v>0</v>
      </c>
      <c r="W283" s="38">
        <v>5</v>
      </c>
      <c r="X283" s="38">
        <v>0.1</v>
      </c>
      <c r="Y283" s="38">
        <v>341450</v>
      </c>
      <c r="Z283" s="38">
        <v>-14625</v>
      </c>
      <c r="AA283" s="38">
        <v>0</v>
      </c>
      <c r="AB283" s="38">
        <v>28064.383561643834</v>
      </c>
      <c r="AH283" s="38">
        <f>IF(表7[[#This Row],[Instrument]]="Option",表7[[#This Row],[delta]],表7[[#This Row],[qty]])</f>
        <v>500</v>
      </c>
    </row>
    <row r="284" spans="1:34">
      <c r="A284" s="37" t="s">
        <v>0</v>
      </c>
      <c r="B284" s="38" t="s">
        <v>303</v>
      </c>
      <c r="C284" s="37">
        <v>43167</v>
      </c>
      <c r="D284" s="38" t="s">
        <v>300</v>
      </c>
      <c r="E284" s="38" t="s">
        <v>16</v>
      </c>
      <c r="F284" s="38" t="s">
        <v>304</v>
      </c>
      <c r="G284" s="38">
        <v>40</v>
      </c>
      <c r="H284" s="38">
        <v>3241.25</v>
      </c>
      <c r="I284" s="37">
        <v>43171</v>
      </c>
      <c r="J284" s="38" t="s">
        <v>18</v>
      </c>
      <c r="L284" s="38">
        <v>3226.5</v>
      </c>
      <c r="M284" s="38">
        <v>0</v>
      </c>
      <c r="N284" s="38">
        <v>14750</v>
      </c>
      <c r="O284" s="38" t="s">
        <v>1177</v>
      </c>
      <c r="P284" s="38" t="s">
        <v>1290</v>
      </c>
      <c r="Q284" s="38">
        <v>25</v>
      </c>
      <c r="R284" s="38">
        <v>-1000</v>
      </c>
      <c r="S284" s="38">
        <v>3241250</v>
      </c>
      <c r="T284" s="37">
        <v>43168</v>
      </c>
      <c r="U284" s="42">
        <v>8.21917808219178E-3</v>
      </c>
      <c r="V284" s="38">
        <v>0</v>
      </c>
      <c r="W284" s="38">
        <v>5</v>
      </c>
      <c r="X284" s="38">
        <v>0.1</v>
      </c>
      <c r="Y284" s="38">
        <v>324125</v>
      </c>
      <c r="Z284" s="38">
        <v>14750</v>
      </c>
      <c r="AA284" s="38">
        <v>14750</v>
      </c>
      <c r="AB284" s="38">
        <v>26640.410958904107</v>
      </c>
      <c r="AH284" s="38">
        <f>IF(表7[[#This Row],[Instrument]]="Option",表7[[#This Row],[delta]],表7[[#This Row],[qty]])</f>
        <v>-1000</v>
      </c>
    </row>
    <row r="285" spans="1:34">
      <c r="A285" s="37" t="s">
        <v>0</v>
      </c>
      <c r="B285" s="38" t="s">
        <v>305</v>
      </c>
      <c r="C285" s="37">
        <v>43167</v>
      </c>
      <c r="D285" s="38" t="s">
        <v>300</v>
      </c>
      <c r="E285" s="38" t="s">
        <v>25</v>
      </c>
      <c r="F285" s="38" t="s">
        <v>304</v>
      </c>
      <c r="G285" s="38">
        <v>40</v>
      </c>
      <c r="H285" s="38">
        <v>3241.25</v>
      </c>
      <c r="I285" s="37">
        <v>43171</v>
      </c>
      <c r="J285" s="38" t="s">
        <v>18</v>
      </c>
      <c r="L285" s="38">
        <v>3226.5</v>
      </c>
      <c r="M285" s="38">
        <v>0</v>
      </c>
      <c r="N285" s="38">
        <v>-14750</v>
      </c>
      <c r="O285" s="38" t="s">
        <v>1177</v>
      </c>
      <c r="P285" s="38" t="s">
        <v>1290</v>
      </c>
      <c r="Q285" s="38">
        <v>25</v>
      </c>
      <c r="R285" s="38">
        <v>1000</v>
      </c>
      <c r="S285" s="38">
        <v>3241250</v>
      </c>
      <c r="T285" s="37">
        <v>43168</v>
      </c>
      <c r="U285" s="42">
        <v>8.21917808219178E-3</v>
      </c>
      <c r="V285" s="38">
        <v>0</v>
      </c>
      <c r="W285" s="38">
        <v>5</v>
      </c>
      <c r="X285" s="38">
        <v>0.1</v>
      </c>
      <c r="Y285" s="38">
        <v>324125</v>
      </c>
      <c r="Z285" s="38">
        <v>-14750</v>
      </c>
      <c r="AA285" s="38">
        <v>0</v>
      </c>
      <c r="AB285" s="38">
        <v>26640.410958904107</v>
      </c>
      <c r="AH285" s="38">
        <f>IF(表7[[#This Row],[Instrument]]="Option",表7[[#This Row],[delta]],表7[[#This Row],[qty]])</f>
        <v>1000</v>
      </c>
    </row>
    <row r="286" spans="1:34">
      <c r="A286" s="37" t="s">
        <v>0</v>
      </c>
      <c r="B286" s="38" t="s">
        <v>306</v>
      </c>
      <c r="C286" s="37">
        <v>43082</v>
      </c>
      <c r="D286" s="38" t="s">
        <v>300</v>
      </c>
      <c r="E286" s="38" t="s">
        <v>25</v>
      </c>
      <c r="F286" s="38" t="s">
        <v>307</v>
      </c>
      <c r="G286" s="38">
        <v>8</v>
      </c>
      <c r="H286" s="38">
        <v>2020</v>
      </c>
      <c r="I286" s="37">
        <v>43172</v>
      </c>
      <c r="J286" s="38" t="s">
        <v>18</v>
      </c>
      <c r="L286" s="38">
        <v>2086.08</v>
      </c>
      <c r="M286" s="38">
        <v>-78.900000000000006</v>
      </c>
      <c r="N286" s="38">
        <v>13215.999999999985</v>
      </c>
      <c r="O286" s="38" t="s">
        <v>1172</v>
      </c>
      <c r="P286" s="38" t="s">
        <v>1273</v>
      </c>
      <c r="Q286" s="38">
        <v>25</v>
      </c>
      <c r="R286" s="38">
        <v>200</v>
      </c>
      <c r="S286" s="38">
        <v>404000</v>
      </c>
      <c r="T286" s="37">
        <v>43168</v>
      </c>
      <c r="U286" s="42">
        <v>1.0958904109589041E-2</v>
      </c>
      <c r="V286" s="38">
        <v>0</v>
      </c>
      <c r="W286" s="38">
        <v>5</v>
      </c>
      <c r="X286" s="38">
        <v>0.1</v>
      </c>
      <c r="Y286" s="38">
        <v>40400</v>
      </c>
      <c r="Z286" s="38">
        <v>13215.999999999985</v>
      </c>
      <c r="AA286" s="38">
        <v>13215.999999999985</v>
      </c>
      <c r="AB286" s="38">
        <v>4427.3972602739723</v>
      </c>
      <c r="AH286" s="38">
        <f>IF(表7[[#This Row],[Instrument]]="Option",表7[[#This Row],[delta]],表7[[#This Row],[qty]])</f>
        <v>200</v>
      </c>
    </row>
    <row r="287" spans="1:34">
      <c r="A287" s="37" t="s">
        <v>0</v>
      </c>
      <c r="B287" s="38" t="s">
        <v>306</v>
      </c>
      <c r="C287" s="37">
        <v>43082</v>
      </c>
      <c r="D287" s="38" t="s">
        <v>300</v>
      </c>
      <c r="E287" s="38" t="s">
        <v>25</v>
      </c>
      <c r="F287" s="38" t="s">
        <v>307</v>
      </c>
      <c r="G287" s="38">
        <v>2</v>
      </c>
      <c r="H287" s="38">
        <v>2020.5</v>
      </c>
      <c r="I287" s="37">
        <v>43172</v>
      </c>
      <c r="J287" s="38" t="s">
        <v>18</v>
      </c>
      <c r="L287" s="38">
        <v>2086.08</v>
      </c>
      <c r="M287" s="38">
        <v>0</v>
      </c>
      <c r="N287" s="38">
        <v>3278.9999999999964</v>
      </c>
      <c r="O287" s="38" t="s">
        <v>1172</v>
      </c>
      <c r="P287" s="38" t="s">
        <v>1273</v>
      </c>
      <c r="Q287" s="38">
        <v>25</v>
      </c>
      <c r="R287" s="38">
        <v>50</v>
      </c>
      <c r="S287" s="38">
        <v>101025</v>
      </c>
      <c r="T287" s="37">
        <v>43168</v>
      </c>
      <c r="U287" s="42">
        <v>1.0958904109589041E-2</v>
      </c>
      <c r="V287" s="38">
        <v>0</v>
      </c>
      <c r="W287" s="38">
        <v>5</v>
      </c>
      <c r="X287" s="38">
        <v>0.1</v>
      </c>
      <c r="Y287" s="38">
        <v>10102.5</v>
      </c>
      <c r="Z287" s="38">
        <v>3278.9999999999964</v>
      </c>
      <c r="AA287" s="38">
        <v>3278.9999999999964</v>
      </c>
      <c r="AB287" s="38">
        <v>1107.1232876712329</v>
      </c>
      <c r="AH287" s="38">
        <f>IF(表7[[#This Row],[Instrument]]="Option",表7[[#This Row],[delta]],表7[[#This Row],[qty]])</f>
        <v>50</v>
      </c>
    </row>
    <row r="288" spans="1:34">
      <c r="A288" s="37" t="s">
        <v>0</v>
      </c>
      <c r="B288" s="38" t="s">
        <v>308</v>
      </c>
      <c r="C288" s="37">
        <v>43082</v>
      </c>
      <c r="D288" s="38" t="s">
        <v>300</v>
      </c>
      <c r="E288" s="38" t="s">
        <v>16</v>
      </c>
      <c r="F288" s="38" t="s">
        <v>120</v>
      </c>
      <c r="G288" s="38">
        <v>4</v>
      </c>
      <c r="H288" s="38">
        <v>3153</v>
      </c>
      <c r="I288" s="37">
        <v>43172</v>
      </c>
      <c r="J288" s="38" t="s">
        <v>18</v>
      </c>
      <c r="L288" s="38">
        <v>3226.67</v>
      </c>
      <c r="M288" s="38">
        <v>0</v>
      </c>
      <c r="N288" s="38">
        <v>-7367.0000000000073</v>
      </c>
      <c r="O288" s="38" t="s">
        <v>1177</v>
      </c>
      <c r="P288" s="38" t="s">
        <v>1290</v>
      </c>
      <c r="Q288" s="38">
        <v>25</v>
      </c>
      <c r="R288" s="38">
        <v>-100</v>
      </c>
      <c r="S288" s="38">
        <v>315300</v>
      </c>
      <c r="T288" s="37">
        <v>43168</v>
      </c>
      <c r="U288" s="42">
        <v>1.0958904109589041E-2</v>
      </c>
      <c r="V288" s="38">
        <v>0</v>
      </c>
      <c r="W288" s="38">
        <v>5</v>
      </c>
      <c r="X288" s="38">
        <v>0.1</v>
      </c>
      <c r="Y288" s="38">
        <v>31530</v>
      </c>
      <c r="Z288" s="38">
        <v>-7367.0000000000073</v>
      </c>
      <c r="AA288" s="38">
        <v>0</v>
      </c>
      <c r="AB288" s="38">
        <v>3455.3424657534247</v>
      </c>
      <c r="AH288" s="38">
        <f>IF(表7[[#This Row],[Instrument]]="Option",表7[[#This Row],[delta]],表7[[#This Row],[qty]])</f>
        <v>-100</v>
      </c>
    </row>
    <row r="289" spans="1:34">
      <c r="A289" s="37" t="s">
        <v>0</v>
      </c>
      <c r="B289" s="38" t="s">
        <v>308</v>
      </c>
      <c r="C289" s="37">
        <v>43082</v>
      </c>
      <c r="D289" s="38" t="s">
        <v>300</v>
      </c>
      <c r="E289" s="38" t="s">
        <v>16</v>
      </c>
      <c r="F289" s="38" t="s">
        <v>120</v>
      </c>
      <c r="G289" s="38">
        <v>6</v>
      </c>
      <c r="H289" s="38">
        <v>3153.5</v>
      </c>
      <c r="I289" s="37">
        <v>43172</v>
      </c>
      <c r="J289" s="38" t="s">
        <v>18</v>
      </c>
      <c r="L289" s="38">
        <v>3226.67</v>
      </c>
      <c r="M289" s="38">
        <v>-123.2</v>
      </c>
      <c r="N289" s="38">
        <v>-10975.500000000011</v>
      </c>
      <c r="O289" s="38" t="s">
        <v>1177</v>
      </c>
      <c r="P289" s="38" t="s">
        <v>1290</v>
      </c>
      <c r="Q289" s="38">
        <v>25</v>
      </c>
      <c r="R289" s="38">
        <v>-150</v>
      </c>
      <c r="S289" s="38">
        <v>473025</v>
      </c>
      <c r="T289" s="37">
        <v>43168</v>
      </c>
      <c r="U289" s="42">
        <v>1.0958904109589041E-2</v>
      </c>
      <c r="V289" s="38">
        <v>0</v>
      </c>
      <c r="W289" s="38">
        <v>5</v>
      </c>
      <c r="X289" s="38">
        <v>0.1</v>
      </c>
      <c r="Y289" s="38">
        <v>47302.5</v>
      </c>
      <c r="Z289" s="38">
        <v>-10975.500000000011</v>
      </c>
      <c r="AA289" s="38">
        <v>0</v>
      </c>
      <c r="AB289" s="38">
        <v>5183.8356164383558</v>
      </c>
      <c r="AH289" s="38">
        <f>IF(表7[[#This Row],[Instrument]]="Option",表7[[#This Row],[delta]],表7[[#This Row],[qty]])</f>
        <v>-150</v>
      </c>
    </row>
    <row r="290" spans="1:34">
      <c r="A290" s="37" t="s">
        <v>0</v>
      </c>
      <c r="B290" s="38" t="s">
        <v>309</v>
      </c>
      <c r="C290" s="37">
        <v>43088</v>
      </c>
      <c r="D290" s="38" t="s">
        <v>300</v>
      </c>
      <c r="E290" s="38" t="s">
        <v>25</v>
      </c>
      <c r="F290" s="38" t="s">
        <v>310</v>
      </c>
      <c r="G290" s="38">
        <v>8</v>
      </c>
      <c r="H290" s="38">
        <v>6890</v>
      </c>
      <c r="I290" s="37">
        <v>43178</v>
      </c>
      <c r="J290" s="38" t="s">
        <v>18</v>
      </c>
      <c r="L290" s="38">
        <v>6803.25</v>
      </c>
      <c r="M290" s="38">
        <v>0</v>
      </c>
      <c r="N290" s="38">
        <v>-17350</v>
      </c>
      <c r="O290" s="38" t="s">
        <v>1173</v>
      </c>
      <c r="P290" s="38" t="s">
        <v>1275</v>
      </c>
      <c r="Q290" s="38">
        <v>25</v>
      </c>
      <c r="R290" s="38">
        <v>200</v>
      </c>
      <c r="S290" s="38">
        <v>1378000</v>
      </c>
      <c r="T290" s="37">
        <v>43168</v>
      </c>
      <c r="U290" s="42">
        <v>2.7397260273972601E-2</v>
      </c>
      <c r="V290" s="38">
        <v>0</v>
      </c>
      <c r="W290" s="38">
        <v>5</v>
      </c>
      <c r="X290" s="38">
        <v>0.1</v>
      </c>
      <c r="Y290" s="38">
        <v>137800</v>
      </c>
      <c r="Z290" s="38">
        <v>-17350</v>
      </c>
      <c r="AA290" s="38">
        <v>0</v>
      </c>
      <c r="AB290" s="38">
        <v>37753.424657534248</v>
      </c>
      <c r="AH290" s="38">
        <f>IF(表7[[#This Row],[Instrument]]="Option",表7[[#This Row],[delta]],表7[[#This Row],[qty]])</f>
        <v>200</v>
      </c>
    </row>
    <row r="291" spans="1:34">
      <c r="A291" s="37" t="s">
        <v>0</v>
      </c>
      <c r="B291" s="38" t="s">
        <v>311</v>
      </c>
      <c r="C291" s="37">
        <v>43088</v>
      </c>
      <c r="D291" s="38" t="s">
        <v>300</v>
      </c>
      <c r="E291" s="38" t="s">
        <v>25</v>
      </c>
      <c r="F291" s="38" t="s">
        <v>310</v>
      </c>
      <c r="G291" s="38">
        <v>8</v>
      </c>
      <c r="H291" s="38">
        <v>6886</v>
      </c>
      <c r="I291" s="37">
        <v>43178</v>
      </c>
      <c r="J291" s="38" t="s">
        <v>18</v>
      </c>
      <c r="L291" s="38">
        <v>6803.25</v>
      </c>
      <c r="M291" s="38">
        <v>0</v>
      </c>
      <c r="N291" s="38">
        <v>-16550</v>
      </c>
      <c r="O291" s="38" t="s">
        <v>1173</v>
      </c>
      <c r="P291" s="38" t="s">
        <v>1275</v>
      </c>
      <c r="Q291" s="38">
        <v>25</v>
      </c>
      <c r="R291" s="38">
        <v>200</v>
      </c>
      <c r="S291" s="38">
        <v>1377200</v>
      </c>
      <c r="T291" s="37">
        <v>43168</v>
      </c>
      <c r="U291" s="42">
        <v>2.7397260273972601E-2</v>
      </c>
      <c r="V291" s="38">
        <v>0</v>
      </c>
      <c r="W291" s="38">
        <v>5</v>
      </c>
      <c r="X291" s="38">
        <v>0.1</v>
      </c>
      <c r="Y291" s="38">
        <v>137720</v>
      </c>
      <c r="Z291" s="38">
        <v>-16550</v>
      </c>
      <c r="AA291" s="38">
        <v>0</v>
      </c>
      <c r="AB291" s="38">
        <v>37731.506849315068</v>
      </c>
      <c r="AH291" s="38">
        <f>IF(表7[[#This Row],[Instrument]]="Option",表7[[#This Row],[delta]],表7[[#This Row],[qty]])</f>
        <v>200</v>
      </c>
    </row>
    <row r="292" spans="1:34">
      <c r="A292" s="37" t="s">
        <v>0</v>
      </c>
      <c r="B292" s="38" t="s">
        <v>312</v>
      </c>
      <c r="C292" s="37">
        <v>43088</v>
      </c>
      <c r="D292" s="38" t="s">
        <v>300</v>
      </c>
      <c r="E292" s="38" t="s">
        <v>25</v>
      </c>
      <c r="F292" s="38" t="s">
        <v>310</v>
      </c>
      <c r="G292" s="38">
        <v>8</v>
      </c>
      <c r="H292" s="38">
        <v>6885</v>
      </c>
      <c r="I292" s="37">
        <v>43178</v>
      </c>
      <c r="J292" s="38" t="s">
        <v>18</v>
      </c>
      <c r="L292" s="38">
        <v>6803.25</v>
      </c>
      <c r="M292" s="38">
        <v>0</v>
      </c>
      <c r="N292" s="38">
        <v>-16350</v>
      </c>
      <c r="O292" s="38" t="s">
        <v>1173</v>
      </c>
      <c r="P292" s="38" t="s">
        <v>1275</v>
      </c>
      <c r="Q292" s="38">
        <v>25</v>
      </c>
      <c r="R292" s="38">
        <v>200</v>
      </c>
      <c r="S292" s="38">
        <v>1377000</v>
      </c>
      <c r="T292" s="37">
        <v>43168</v>
      </c>
      <c r="U292" s="42">
        <v>2.7397260273972601E-2</v>
      </c>
      <c r="V292" s="38">
        <v>0</v>
      </c>
      <c r="W292" s="38">
        <v>5</v>
      </c>
      <c r="X292" s="38">
        <v>0.1</v>
      </c>
      <c r="Y292" s="38">
        <v>137700</v>
      </c>
      <c r="Z292" s="38">
        <v>-16350</v>
      </c>
      <c r="AA292" s="38">
        <v>0</v>
      </c>
      <c r="AB292" s="38">
        <v>37726.027397260274</v>
      </c>
      <c r="AH292" s="38">
        <f>IF(表7[[#This Row],[Instrument]]="Option",表7[[#This Row],[delta]],表7[[#This Row],[qty]])</f>
        <v>200</v>
      </c>
    </row>
    <row r="293" spans="1:34">
      <c r="A293" s="37" t="s">
        <v>0</v>
      </c>
      <c r="B293" s="38" t="s">
        <v>313</v>
      </c>
      <c r="C293" s="37">
        <v>43088</v>
      </c>
      <c r="D293" s="38" t="s">
        <v>300</v>
      </c>
      <c r="E293" s="38" t="s">
        <v>25</v>
      </c>
      <c r="F293" s="38" t="s">
        <v>310</v>
      </c>
      <c r="G293" s="38">
        <v>8</v>
      </c>
      <c r="H293" s="38">
        <v>6882</v>
      </c>
      <c r="I293" s="37">
        <v>43178</v>
      </c>
      <c r="J293" s="38" t="s">
        <v>18</v>
      </c>
      <c r="L293" s="38">
        <v>6803.25</v>
      </c>
      <c r="M293" s="38">
        <v>0</v>
      </c>
      <c r="N293" s="38">
        <v>-15750</v>
      </c>
      <c r="O293" s="38" t="s">
        <v>1173</v>
      </c>
      <c r="P293" s="38" t="s">
        <v>1275</v>
      </c>
      <c r="Q293" s="38">
        <v>25</v>
      </c>
      <c r="R293" s="38">
        <v>200</v>
      </c>
      <c r="S293" s="38">
        <v>1376400</v>
      </c>
      <c r="T293" s="37">
        <v>43168</v>
      </c>
      <c r="U293" s="42">
        <v>2.7397260273972601E-2</v>
      </c>
      <c r="V293" s="38">
        <v>0</v>
      </c>
      <c r="W293" s="38">
        <v>5</v>
      </c>
      <c r="X293" s="38">
        <v>0.1</v>
      </c>
      <c r="Y293" s="38">
        <v>137640</v>
      </c>
      <c r="Z293" s="38">
        <v>-15750</v>
      </c>
      <c r="AA293" s="38">
        <v>0</v>
      </c>
      <c r="AB293" s="38">
        <v>37709.589041095889</v>
      </c>
      <c r="AH293" s="38">
        <f>IF(表7[[#This Row],[Instrument]]="Option",表7[[#This Row],[delta]],表7[[#This Row],[qty]])</f>
        <v>200</v>
      </c>
    </row>
    <row r="294" spans="1:34">
      <c r="A294" s="37" t="s">
        <v>0</v>
      </c>
      <c r="B294" s="38" t="s">
        <v>314</v>
      </c>
      <c r="C294" s="37">
        <v>43088</v>
      </c>
      <c r="D294" s="38" t="s">
        <v>300</v>
      </c>
      <c r="E294" s="38" t="s">
        <v>25</v>
      </c>
      <c r="F294" s="38" t="s">
        <v>310</v>
      </c>
      <c r="G294" s="38">
        <v>8</v>
      </c>
      <c r="H294" s="38">
        <v>6880</v>
      </c>
      <c r="I294" s="37">
        <v>43178</v>
      </c>
      <c r="J294" s="38" t="s">
        <v>18</v>
      </c>
      <c r="L294" s="38">
        <v>6803.25</v>
      </c>
      <c r="M294" s="38">
        <v>0</v>
      </c>
      <c r="N294" s="38">
        <v>-15350</v>
      </c>
      <c r="O294" s="38" t="s">
        <v>1173</v>
      </c>
      <c r="P294" s="38" t="s">
        <v>1275</v>
      </c>
      <c r="Q294" s="38">
        <v>25</v>
      </c>
      <c r="R294" s="38">
        <v>200</v>
      </c>
      <c r="S294" s="38">
        <v>1376000</v>
      </c>
      <c r="T294" s="37">
        <v>43168</v>
      </c>
      <c r="U294" s="42">
        <v>2.7397260273972601E-2</v>
      </c>
      <c r="V294" s="38">
        <v>0</v>
      </c>
      <c r="W294" s="38">
        <v>5</v>
      </c>
      <c r="X294" s="38">
        <v>0.1</v>
      </c>
      <c r="Y294" s="38">
        <v>137600</v>
      </c>
      <c r="Z294" s="38">
        <v>-15350</v>
      </c>
      <c r="AA294" s="38">
        <v>0</v>
      </c>
      <c r="AB294" s="38">
        <v>37698.630136986299</v>
      </c>
      <c r="AH294" s="38">
        <f>IF(表7[[#This Row],[Instrument]]="Option",表7[[#This Row],[delta]],表7[[#This Row],[qty]])</f>
        <v>200</v>
      </c>
    </row>
    <row r="295" spans="1:34">
      <c r="A295" s="37" t="s">
        <v>0</v>
      </c>
      <c r="B295" s="38" t="s">
        <v>315</v>
      </c>
      <c r="C295" s="37">
        <v>43088</v>
      </c>
      <c r="D295" s="38" t="s">
        <v>300</v>
      </c>
      <c r="E295" s="38" t="s">
        <v>25</v>
      </c>
      <c r="F295" s="38" t="s">
        <v>310</v>
      </c>
      <c r="G295" s="38">
        <v>8</v>
      </c>
      <c r="H295" s="38">
        <v>6878</v>
      </c>
      <c r="I295" s="37">
        <v>43178</v>
      </c>
      <c r="J295" s="38" t="s">
        <v>18</v>
      </c>
      <c r="L295" s="38">
        <v>6803.25</v>
      </c>
      <c r="M295" s="38">
        <v>0</v>
      </c>
      <c r="N295" s="38">
        <v>-14950</v>
      </c>
      <c r="O295" s="38" t="s">
        <v>1173</v>
      </c>
      <c r="P295" s="38" t="s">
        <v>1275</v>
      </c>
      <c r="Q295" s="38">
        <v>25</v>
      </c>
      <c r="R295" s="38">
        <v>200</v>
      </c>
      <c r="S295" s="38">
        <v>1375600</v>
      </c>
      <c r="T295" s="37">
        <v>43168</v>
      </c>
      <c r="U295" s="42">
        <v>2.7397260273972601E-2</v>
      </c>
      <c r="V295" s="38">
        <v>0</v>
      </c>
      <c r="W295" s="38">
        <v>5</v>
      </c>
      <c r="X295" s="38">
        <v>0.1</v>
      </c>
      <c r="Y295" s="38">
        <v>137560</v>
      </c>
      <c r="Z295" s="38">
        <v>-14950</v>
      </c>
      <c r="AA295" s="38">
        <v>0</v>
      </c>
      <c r="AB295" s="38">
        <v>37687.67123287671</v>
      </c>
      <c r="AH295" s="38">
        <f>IF(表7[[#This Row],[Instrument]]="Option",表7[[#This Row],[delta]],表7[[#This Row],[qty]])</f>
        <v>200</v>
      </c>
    </row>
    <row r="296" spans="1:34">
      <c r="A296" s="37" t="s">
        <v>0</v>
      </c>
      <c r="B296" s="38" t="s">
        <v>316</v>
      </c>
      <c r="C296" s="37">
        <v>43088</v>
      </c>
      <c r="D296" s="38" t="s">
        <v>300</v>
      </c>
      <c r="E296" s="38" t="s">
        <v>25</v>
      </c>
      <c r="F296" s="38" t="s">
        <v>310</v>
      </c>
      <c r="G296" s="38">
        <v>8</v>
      </c>
      <c r="H296" s="38">
        <v>6873</v>
      </c>
      <c r="I296" s="37">
        <v>43178</v>
      </c>
      <c r="J296" s="38" t="s">
        <v>18</v>
      </c>
      <c r="L296" s="38">
        <v>6803.25</v>
      </c>
      <c r="M296" s="38">
        <v>0</v>
      </c>
      <c r="N296" s="38">
        <v>-13950</v>
      </c>
      <c r="O296" s="38" t="s">
        <v>1173</v>
      </c>
      <c r="P296" s="38" t="s">
        <v>1275</v>
      </c>
      <c r="Q296" s="38">
        <v>25</v>
      </c>
      <c r="R296" s="38">
        <v>200</v>
      </c>
      <c r="S296" s="38">
        <v>1374600</v>
      </c>
      <c r="T296" s="37">
        <v>43168</v>
      </c>
      <c r="U296" s="42">
        <v>2.7397260273972601E-2</v>
      </c>
      <c r="V296" s="38">
        <v>0</v>
      </c>
      <c r="W296" s="38">
        <v>5</v>
      </c>
      <c r="X296" s="38">
        <v>0.1</v>
      </c>
      <c r="Y296" s="38">
        <v>137460</v>
      </c>
      <c r="Z296" s="38">
        <v>-13950</v>
      </c>
      <c r="AA296" s="38">
        <v>0</v>
      </c>
      <c r="AB296" s="38">
        <v>37660.273972602736</v>
      </c>
      <c r="AH296" s="38">
        <f>IF(表7[[#This Row],[Instrument]]="Option",表7[[#This Row],[delta]],表7[[#This Row],[qty]])</f>
        <v>200</v>
      </c>
    </row>
    <row r="297" spans="1:34">
      <c r="A297" s="37" t="s">
        <v>0</v>
      </c>
      <c r="B297" s="38" t="s">
        <v>317</v>
      </c>
      <c r="C297" s="37">
        <v>43088</v>
      </c>
      <c r="D297" s="38" t="s">
        <v>300</v>
      </c>
      <c r="E297" s="38" t="s">
        <v>25</v>
      </c>
      <c r="F297" s="38" t="s">
        <v>310</v>
      </c>
      <c r="G297" s="38">
        <v>8</v>
      </c>
      <c r="H297" s="38">
        <v>6868</v>
      </c>
      <c r="I297" s="37">
        <v>43178</v>
      </c>
      <c r="J297" s="38" t="s">
        <v>18</v>
      </c>
      <c r="L297" s="38">
        <v>6803.25</v>
      </c>
      <c r="M297" s="38">
        <v>0</v>
      </c>
      <c r="N297" s="38">
        <v>-12950</v>
      </c>
      <c r="O297" s="38" t="s">
        <v>1173</v>
      </c>
      <c r="P297" s="38" t="s">
        <v>1275</v>
      </c>
      <c r="Q297" s="38">
        <v>25</v>
      </c>
      <c r="R297" s="38">
        <v>200</v>
      </c>
      <c r="S297" s="38">
        <v>1373600</v>
      </c>
      <c r="T297" s="37">
        <v>43168</v>
      </c>
      <c r="U297" s="42">
        <v>2.7397260273972601E-2</v>
      </c>
      <c r="V297" s="38">
        <v>0</v>
      </c>
      <c r="W297" s="38">
        <v>5</v>
      </c>
      <c r="X297" s="38">
        <v>0.1</v>
      </c>
      <c r="Y297" s="38">
        <v>137360</v>
      </c>
      <c r="Z297" s="38">
        <v>-12950</v>
      </c>
      <c r="AA297" s="38">
        <v>0</v>
      </c>
      <c r="AB297" s="38">
        <v>37632.876712328762</v>
      </c>
      <c r="AH297" s="38">
        <f>IF(表7[[#This Row],[Instrument]]="Option",表7[[#This Row],[delta]],表7[[#This Row],[qty]])</f>
        <v>200</v>
      </c>
    </row>
    <row r="298" spans="1:34">
      <c r="A298" s="37" t="s">
        <v>0</v>
      </c>
      <c r="B298" s="38" t="s">
        <v>318</v>
      </c>
      <c r="C298" s="37">
        <v>43088</v>
      </c>
      <c r="D298" s="38" t="s">
        <v>300</v>
      </c>
      <c r="E298" s="38" t="s">
        <v>25</v>
      </c>
      <c r="F298" s="38" t="s">
        <v>310</v>
      </c>
      <c r="G298" s="38">
        <v>8</v>
      </c>
      <c r="H298" s="38">
        <v>6863</v>
      </c>
      <c r="I298" s="37">
        <v>43178</v>
      </c>
      <c r="J298" s="38" t="s">
        <v>18</v>
      </c>
      <c r="L298" s="38">
        <v>6803.25</v>
      </c>
      <c r="M298" s="38">
        <v>0</v>
      </c>
      <c r="N298" s="38">
        <v>-11950</v>
      </c>
      <c r="O298" s="38" t="s">
        <v>1173</v>
      </c>
      <c r="P298" s="38" t="s">
        <v>1275</v>
      </c>
      <c r="Q298" s="38">
        <v>25</v>
      </c>
      <c r="R298" s="38">
        <v>200</v>
      </c>
      <c r="S298" s="38">
        <v>1372600</v>
      </c>
      <c r="T298" s="37">
        <v>43168</v>
      </c>
      <c r="U298" s="42">
        <v>2.7397260273972601E-2</v>
      </c>
      <c r="V298" s="38">
        <v>0</v>
      </c>
      <c r="W298" s="38">
        <v>5</v>
      </c>
      <c r="X298" s="38">
        <v>0.1</v>
      </c>
      <c r="Y298" s="38">
        <v>137260</v>
      </c>
      <c r="Z298" s="38">
        <v>-11950</v>
      </c>
      <c r="AA298" s="38">
        <v>0</v>
      </c>
      <c r="AB298" s="38">
        <v>37605.479452054795</v>
      </c>
      <c r="AH298" s="38">
        <f>IF(表7[[#This Row],[Instrument]]="Option",表7[[#This Row],[delta]],表7[[#This Row],[qty]])</f>
        <v>200</v>
      </c>
    </row>
    <row r="299" spans="1:34">
      <c r="A299" s="37" t="s">
        <v>0</v>
      </c>
      <c r="B299" s="38" t="s">
        <v>319</v>
      </c>
      <c r="C299" s="37">
        <v>43088</v>
      </c>
      <c r="D299" s="38" t="s">
        <v>300</v>
      </c>
      <c r="E299" s="38" t="s">
        <v>16</v>
      </c>
      <c r="F299" s="38" t="s">
        <v>310</v>
      </c>
      <c r="G299" s="38">
        <v>8</v>
      </c>
      <c r="H299" s="38">
        <v>6890</v>
      </c>
      <c r="I299" s="37">
        <v>43178</v>
      </c>
      <c r="J299" s="38" t="s">
        <v>18</v>
      </c>
      <c r="L299" s="38">
        <v>6803.25</v>
      </c>
      <c r="M299" s="38">
        <v>0</v>
      </c>
      <c r="N299" s="38">
        <v>17350</v>
      </c>
      <c r="O299" s="38" t="s">
        <v>1173</v>
      </c>
      <c r="P299" s="38" t="s">
        <v>1275</v>
      </c>
      <c r="Q299" s="38">
        <v>25</v>
      </c>
      <c r="R299" s="38">
        <v>-200</v>
      </c>
      <c r="S299" s="38">
        <v>1378000</v>
      </c>
      <c r="T299" s="37">
        <v>43168</v>
      </c>
      <c r="U299" s="42">
        <v>2.7397260273972601E-2</v>
      </c>
      <c r="V299" s="38">
        <v>0</v>
      </c>
      <c r="W299" s="38">
        <v>5</v>
      </c>
      <c r="X299" s="38">
        <v>0.1</v>
      </c>
      <c r="Y299" s="38">
        <v>137800</v>
      </c>
      <c r="Z299" s="38">
        <v>17350</v>
      </c>
      <c r="AA299" s="38">
        <v>17350</v>
      </c>
      <c r="AB299" s="38">
        <v>37753.424657534248</v>
      </c>
      <c r="AH299" s="38">
        <f>IF(表7[[#This Row],[Instrument]]="Option",表7[[#This Row],[delta]],表7[[#This Row],[qty]])</f>
        <v>-200</v>
      </c>
    </row>
    <row r="300" spans="1:34">
      <c r="A300" s="37" t="s">
        <v>0</v>
      </c>
      <c r="B300" s="38" t="s">
        <v>320</v>
      </c>
      <c r="C300" s="37">
        <v>43088</v>
      </c>
      <c r="D300" s="38" t="s">
        <v>300</v>
      </c>
      <c r="E300" s="38" t="s">
        <v>16</v>
      </c>
      <c r="F300" s="38" t="s">
        <v>310</v>
      </c>
      <c r="G300" s="38">
        <v>8</v>
      </c>
      <c r="H300" s="38">
        <v>6886</v>
      </c>
      <c r="I300" s="37">
        <v>43178</v>
      </c>
      <c r="J300" s="38" t="s">
        <v>18</v>
      </c>
      <c r="L300" s="38">
        <v>6803.25</v>
      </c>
      <c r="M300" s="38">
        <v>0</v>
      </c>
      <c r="N300" s="38">
        <v>16550</v>
      </c>
      <c r="O300" s="38" t="s">
        <v>1173</v>
      </c>
      <c r="P300" s="38" t="s">
        <v>1275</v>
      </c>
      <c r="Q300" s="38">
        <v>25</v>
      </c>
      <c r="R300" s="38">
        <v>-200</v>
      </c>
      <c r="S300" s="38">
        <v>1377200</v>
      </c>
      <c r="T300" s="37">
        <v>43168</v>
      </c>
      <c r="U300" s="42">
        <v>2.7397260273972601E-2</v>
      </c>
      <c r="V300" s="38">
        <v>0</v>
      </c>
      <c r="W300" s="38">
        <v>5</v>
      </c>
      <c r="X300" s="38">
        <v>0.1</v>
      </c>
      <c r="Y300" s="38">
        <v>137720</v>
      </c>
      <c r="Z300" s="38">
        <v>16550</v>
      </c>
      <c r="AA300" s="38">
        <v>16550</v>
      </c>
      <c r="AB300" s="38">
        <v>37731.506849315068</v>
      </c>
      <c r="AH300" s="38">
        <f>IF(表7[[#This Row],[Instrument]]="Option",表7[[#This Row],[delta]],表7[[#This Row],[qty]])</f>
        <v>-200</v>
      </c>
    </row>
    <row r="301" spans="1:34">
      <c r="A301" s="37" t="s">
        <v>0</v>
      </c>
      <c r="B301" s="38" t="s">
        <v>321</v>
      </c>
      <c r="C301" s="37">
        <v>43088</v>
      </c>
      <c r="D301" s="38" t="s">
        <v>300</v>
      </c>
      <c r="E301" s="38" t="s">
        <v>16</v>
      </c>
      <c r="F301" s="38" t="s">
        <v>310</v>
      </c>
      <c r="G301" s="38">
        <v>8</v>
      </c>
      <c r="H301" s="38">
        <v>6885</v>
      </c>
      <c r="I301" s="37">
        <v>43178</v>
      </c>
      <c r="J301" s="38" t="s">
        <v>18</v>
      </c>
      <c r="L301" s="38">
        <v>6803.25</v>
      </c>
      <c r="M301" s="38">
        <v>0</v>
      </c>
      <c r="N301" s="38">
        <v>16350</v>
      </c>
      <c r="O301" s="38" t="s">
        <v>1173</v>
      </c>
      <c r="P301" s="38" t="s">
        <v>1275</v>
      </c>
      <c r="Q301" s="38">
        <v>25</v>
      </c>
      <c r="R301" s="38">
        <v>-200</v>
      </c>
      <c r="S301" s="38">
        <v>1377000</v>
      </c>
      <c r="T301" s="37">
        <v>43168</v>
      </c>
      <c r="U301" s="42">
        <v>2.7397260273972601E-2</v>
      </c>
      <c r="V301" s="38">
        <v>0</v>
      </c>
      <c r="W301" s="38">
        <v>5</v>
      </c>
      <c r="X301" s="38">
        <v>0.1</v>
      </c>
      <c r="Y301" s="38">
        <v>137700</v>
      </c>
      <c r="Z301" s="38">
        <v>16350</v>
      </c>
      <c r="AA301" s="38">
        <v>16350</v>
      </c>
      <c r="AB301" s="38">
        <v>37726.027397260274</v>
      </c>
      <c r="AH301" s="38">
        <f>IF(表7[[#This Row],[Instrument]]="Option",表7[[#This Row],[delta]],表7[[#This Row],[qty]])</f>
        <v>-200</v>
      </c>
    </row>
    <row r="302" spans="1:34">
      <c r="A302" s="37" t="s">
        <v>0</v>
      </c>
      <c r="B302" s="38" t="s">
        <v>322</v>
      </c>
      <c r="C302" s="37">
        <v>43088</v>
      </c>
      <c r="D302" s="38" t="s">
        <v>300</v>
      </c>
      <c r="E302" s="38" t="s">
        <v>16</v>
      </c>
      <c r="F302" s="38" t="s">
        <v>310</v>
      </c>
      <c r="G302" s="38">
        <v>8</v>
      </c>
      <c r="H302" s="38">
        <v>6882</v>
      </c>
      <c r="I302" s="37">
        <v>43178</v>
      </c>
      <c r="J302" s="38" t="s">
        <v>18</v>
      </c>
      <c r="L302" s="38">
        <v>6803.25</v>
      </c>
      <c r="M302" s="38">
        <v>0</v>
      </c>
      <c r="N302" s="38">
        <v>15750</v>
      </c>
      <c r="O302" s="38" t="s">
        <v>1173</v>
      </c>
      <c r="P302" s="38" t="s">
        <v>1275</v>
      </c>
      <c r="Q302" s="38">
        <v>25</v>
      </c>
      <c r="R302" s="38">
        <v>-200</v>
      </c>
      <c r="S302" s="38">
        <v>1376400</v>
      </c>
      <c r="T302" s="37">
        <v>43168</v>
      </c>
      <c r="U302" s="42">
        <v>2.7397260273972601E-2</v>
      </c>
      <c r="V302" s="38">
        <v>0</v>
      </c>
      <c r="W302" s="38">
        <v>5</v>
      </c>
      <c r="X302" s="38">
        <v>0.1</v>
      </c>
      <c r="Y302" s="38">
        <v>137640</v>
      </c>
      <c r="Z302" s="38">
        <v>15750</v>
      </c>
      <c r="AA302" s="38">
        <v>15750</v>
      </c>
      <c r="AB302" s="38">
        <v>37709.589041095889</v>
      </c>
      <c r="AH302" s="38">
        <f>IF(表7[[#This Row],[Instrument]]="Option",表7[[#This Row],[delta]],表7[[#This Row],[qty]])</f>
        <v>-200</v>
      </c>
    </row>
    <row r="303" spans="1:34">
      <c r="A303" s="37" t="s">
        <v>0</v>
      </c>
      <c r="B303" s="38" t="s">
        <v>323</v>
      </c>
      <c r="C303" s="37">
        <v>43088</v>
      </c>
      <c r="D303" s="38" t="s">
        <v>300</v>
      </c>
      <c r="E303" s="38" t="s">
        <v>16</v>
      </c>
      <c r="F303" s="38" t="s">
        <v>310</v>
      </c>
      <c r="G303" s="38">
        <v>8</v>
      </c>
      <c r="H303" s="38">
        <v>6880</v>
      </c>
      <c r="I303" s="37">
        <v>43178</v>
      </c>
      <c r="J303" s="38" t="s">
        <v>18</v>
      </c>
      <c r="L303" s="38">
        <v>6803.25</v>
      </c>
      <c r="M303" s="38">
        <v>0</v>
      </c>
      <c r="N303" s="38">
        <v>15350</v>
      </c>
      <c r="O303" s="38" t="s">
        <v>1173</v>
      </c>
      <c r="P303" s="38" t="s">
        <v>1275</v>
      </c>
      <c r="Q303" s="38">
        <v>25</v>
      </c>
      <c r="R303" s="38">
        <v>-200</v>
      </c>
      <c r="S303" s="38">
        <v>1376000</v>
      </c>
      <c r="T303" s="37">
        <v>43168</v>
      </c>
      <c r="U303" s="42">
        <v>2.7397260273972601E-2</v>
      </c>
      <c r="V303" s="38">
        <v>0</v>
      </c>
      <c r="W303" s="38">
        <v>5</v>
      </c>
      <c r="X303" s="38">
        <v>0.1</v>
      </c>
      <c r="Y303" s="38">
        <v>137600</v>
      </c>
      <c r="Z303" s="38">
        <v>15350</v>
      </c>
      <c r="AA303" s="38">
        <v>15350</v>
      </c>
      <c r="AB303" s="38">
        <v>37698.630136986299</v>
      </c>
      <c r="AH303" s="38">
        <f>IF(表7[[#This Row],[Instrument]]="Option",表7[[#This Row],[delta]],表7[[#This Row],[qty]])</f>
        <v>-200</v>
      </c>
    </row>
    <row r="304" spans="1:34">
      <c r="A304" s="37" t="s">
        <v>0</v>
      </c>
      <c r="B304" s="38" t="s">
        <v>324</v>
      </c>
      <c r="C304" s="37">
        <v>43088</v>
      </c>
      <c r="D304" s="38" t="s">
        <v>300</v>
      </c>
      <c r="E304" s="38" t="s">
        <v>16</v>
      </c>
      <c r="F304" s="38" t="s">
        <v>310</v>
      </c>
      <c r="G304" s="38">
        <v>8</v>
      </c>
      <c r="H304" s="38">
        <v>6878</v>
      </c>
      <c r="I304" s="37">
        <v>43178</v>
      </c>
      <c r="J304" s="38" t="s">
        <v>18</v>
      </c>
      <c r="L304" s="38">
        <v>6803.25</v>
      </c>
      <c r="M304" s="38">
        <v>0</v>
      </c>
      <c r="N304" s="38">
        <v>14950</v>
      </c>
      <c r="O304" s="38" t="s">
        <v>1173</v>
      </c>
      <c r="P304" s="38" t="s">
        <v>1275</v>
      </c>
      <c r="Q304" s="38">
        <v>25</v>
      </c>
      <c r="R304" s="38">
        <v>-200</v>
      </c>
      <c r="S304" s="38">
        <v>1375600</v>
      </c>
      <c r="T304" s="37">
        <v>43168</v>
      </c>
      <c r="U304" s="42">
        <v>2.7397260273972601E-2</v>
      </c>
      <c r="V304" s="38">
        <v>0</v>
      </c>
      <c r="W304" s="38">
        <v>5</v>
      </c>
      <c r="X304" s="38">
        <v>0.1</v>
      </c>
      <c r="Y304" s="38">
        <v>137560</v>
      </c>
      <c r="Z304" s="38">
        <v>14950</v>
      </c>
      <c r="AA304" s="38">
        <v>14950</v>
      </c>
      <c r="AB304" s="38">
        <v>37687.67123287671</v>
      </c>
      <c r="AH304" s="38">
        <f>IF(表7[[#This Row],[Instrument]]="Option",表7[[#This Row],[delta]],表7[[#This Row],[qty]])</f>
        <v>-200</v>
      </c>
    </row>
    <row r="305" spans="1:34">
      <c r="A305" s="37" t="s">
        <v>0</v>
      </c>
      <c r="B305" s="38" t="s">
        <v>325</v>
      </c>
      <c r="C305" s="37">
        <v>43088</v>
      </c>
      <c r="D305" s="38" t="s">
        <v>300</v>
      </c>
      <c r="E305" s="38" t="s">
        <v>16</v>
      </c>
      <c r="F305" s="38" t="s">
        <v>310</v>
      </c>
      <c r="G305" s="38">
        <v>8</v>
      </c>
      <c r="H305" s="38">
        <v>6873</v>
      </c>
      <c r="I305" s="37">
        <v>43178</v>
      </c>
      <c r="J305" s="38" t="s">
        <v>18</v>
      </c>
      <c r="L305" s="38">
        <v>6803.25</v>
      </c>
      <c r="M305" s="38">
        <v>0</v>
      </c>
      <c r="N305" s="38">
        <v>13950</v>
      </c>
      <c r="O305" s="38" t="s">
        <v>1173</v>
      </c>
      <c r="P305" s="38" t="s">
        <v>1275</v>
      </c>
      <c r="Q305" s="38">
        <v>25</v>
      </c>
      <c r="R305" s="38">
        <v>-200</v>
      </c>
      <c r="S305" s="38">
        <v>1374600</v>
      </c>
      <c r="T305" s="37">
        <v>43168</v>
      </c>
      <c r="U305" s="42">
        <v>2.7397260273972601E-2</v>
      </c>
      <c r="V305" s="38">
        <v>0</v>
      </c>
      <c r="W305" s="38">
        <v>5</v>
      </c>
      <c r="X305" s="38">
        <v>0.1</v>
      </c>
      <c r="Y305" s="38">
        <v>137460</v>
      </c>
      <c r="Z305" s="38">
        <v>13950</v>
      </c>
      <c r="AA305" s="38">
        <v>13950</v>
      </c>
      <c r="AB305" s="38">
        <v>37660.273972602736</v>
      </c>
      <c r="AH305" s="38">
        <f>IF(表7[[#This Row],[Instrument]]="Option",表7[[#This Row],[delta]],表7[[#This Row],[qty]])</f>
        <v>-200</v>
      </c>
    </row>
    <row r="306" spans="1:34">
      <c r="A306" s="37" t="s">
        <v>0</v>
      </c>
      <c r="B306" s="38" t="s">
        <v>326</v>
      </c>
      <c r="C306" s="37">
        <v>43088</v>
      </c>
      <c r="D306" s="38" t="s">
        <v>300</v>
      </c>
      <c r="E306" s="38" t="s">
        <v>16</v>
      </c>
      <c r="F306" s="38" t="s">
        <v>310</v>
      </c>
      <c r="G306" s="38">
        <v>8</v>
      </c>
      <c r="H306" s="38">
        <v>6868</v>
      </c>
      <c r="I306" s="37">
        <v>43178</v>
      </c>
      <c r="J306" s="38" t="s">
        <v>18</v>
      </c>
      <c r="L306" s="38">
        <v>6803.25</v>
      </c>
      <c r="M306" s="38">
        <v>0</v>
      </c>
      <c r="N306" s="38">
        <v>12950</v>
      </c>
      <c r="O306" s="38" t="s">
        <v>1173</v>
      </c>
      <c r="P306" s="38" t="s">
        <v>1275</v>
      </c>
      <c r="Q306" s="38">
        <v>25</v>
      </c>
      <c r="R306" s="38">
        <v>-200</v>
      </c>
      <c r="S306" s="38">
        <v>1373600</v>
      </c>
      <c r="T306" s="37">
        <v>43168</v>
      </c>
      <c r="U306" s="42">
        <v>2.7397260273972601E-2</v>
      </c>
      <c r="V306" s="38">
        <v>0</v>
      </c>
      <c r="W306" s="38">
        <v>5</v>
      </c>
      <c r="X306" s="38">
        <v>0.1</v>
      </c>
      <c r="Y306" s="38">
        <v>137360</v>
      </c>
      <c r="Z306" s="38">
        <v>12950</v>
      </c>
      <c r="AA306" s="38">
        <v>12950</v>
      </c>
      <c r="AB306" s="38">
        <v>37632.876712328762</v>
      </c>
      <c r="AH306" s="38">
        <f>IF(表7[[#This Row],[Instrument]]="Option",表7[[#This Row],[delta]],表7[[#This Row],[qty]])</f>
        <v>-200</v>
      </c>
    </row>
    <row r="307" spans="1:34">
      <c r="A307" s="37" t="s">
        <v>0</v>
      </c>
      <c r="B307" s="38" t="s">
        <v>327</v>
      </c>
      <c r="C307" s="37">
        <v>43088</v>
      </c>
      <c r="D307" s="38" t="s">
        <v>300</v>
      </c>
      <c r="E307" s="38" t="s">
        <v>16</v>
      </c>
      <c r="F307" s="38" t="s">
        <v>310</v>
      </c>
      <c r="G307" s="38">
        <v>8</v>
      </c>
      <c r="H307" s="38">
        <v>6863</v>
      </c>
      <c r="I307" s="37">
        <v>43178</v>
      </c>
      <c r="J307" s="38" t="s">
        <v>18</v>
      </c>
      <c r="L307" s="38">
        <v>6803.25</v>
      </c>
      <c r="M307" s="38">
        <v>0</v>
      </c>
      <c r="N307" s="38">
        <v>11950</v>
      </c>
      <c r="O307" s="38" t="s">
        <v>1173</v>
      </c>
      <c r="P307" s="38" t="s">
        <v>1275</v>
      </c>
      <c r="Q307" s="38">
        <v>25</v>
      </c>
      <c r="R307" s="38">
        <v>-200</v>
      </c>
      <c r="S307" s="38">
        <v>1372600</v>
      </c>
      <c r="T307" s="37">
        <v>43168</v>
      </c>
      <c r="U307" s="42">
        <v>2.7397260273972601E-2</v>
      </c>
      <c r="V307" s="38">
        <v>0</v>
      </c>
      <c r="W307" s="38">
        <v>5</v>
      </c>
      <c r="X307" s="38">
        <v>0.1</v>
      </c>
      <c r="Y307" s="38">
        <v>137260</v>
      </c>
      <c r="Z307" s="38">
        <v>11950</v>
      </c>
      <c r="AA307" s="38">
        <v>11950</v>
      </c>
      <c r="AB307" s="38">
        <v>37605.479452054795</v>
      </c>
      <c r="AH307" s="38">
        <f>IF(表7[[#This Row],[Instrument]]="Option",表7[[#This Row],[delta]],表7[[#This Row],[qty]])</f>
        <v>-200</v>
      </c>
    </row>
    <row r="308" spans="1:34">
      <c r="A308" s="37" t="s">
        <v>0</v>
      </c>
      <c r="B308" s="38" t="s">
        <v>328</v>
      </c>
      <c r="C308" s="37">
        <v>43090</v>
      </c>
      <c r="D308" s="38" t="s">
        <v>300</v>
      </c>
      <c r="E308" s="38" t="s">
        <v>16</v>
      </c>
      <c r="F308" s="38" t="s">
        <v>20</v>
      </c>
      <c r="G308" s="38">
        <v>20</v>
      </c>
      <c r="H308" s="38">
        <v>7045</v>
      </c>
      <c r="I308" s="37">
        <v>43180</v>
      </c>
      <c r="J308" s="38" t="s">
        <v>18</v>
      </c>
      <c r="L308" s="38">
        <v>6801.75</v>
      </c>
      <c r="M308" s="38">
        <v>0</v>
      </c>
      <c r="N308" s="38">
        <v>121625</v>
      </c>
      <c r="O308" s="38" t="s">
        <v>1173</v>
      </c>
      <c r="P308" s="38" t="s">
        <v>1275</v>
      </c>
      <c r="Q308" s="38">
        <v>25</v>
      </c>
      <c r="R308" s="38">
        <v>-500</v>
      </c>
      <c r="S308" s="38">
        <v>3522500</v>
      </c>
      <c r="T308" s="37">
        <v>43168</v>
      </c>
      <c r="U308" s="42">
        <v>3.287671232876712E-2</v>
      </c>
      <c r="V308" s="38">
        <v>0</v>
      </c>
      <c r="W308" s="38">
        <v>5</v>
      </c>
      <c r="X308" s="38">
        <v>0.1</v>
      </c>
      <c r="Y308" s="38">
        <v>352250</v>
      </c>
      <c r="Z308" s="38">
        <v>121625</v>
      </c>
      <c r="AA308" s="38">
        <v>121625</v>
      </c>
      <c r="AB308" s="38">
        <v>115808.21917808217</v>
      </c>
      <c r="AH308" s="38">
        <f>IF(表7[[#This Row],[Instrument]]="Option",表7[[#This Row],[delta]],表7[[#This Row],[qty]])</f>
        <v>-500</v>
      </c>
    </row>
    <row r="309" spans="1:34">
      <c r="A309" s="37" t="s">
        <v>0</v>
      </c>
      <c r="B309" s="38" t="s">
        <v>329</v>
      </c>
      <c r="C309" s="37">
        <v>43090</v>
      </c>
      <c r="D309" s="38" t="s">
        <v>300</v>
      </c>
      <c r="E309" s="38" t="s">
        <v>25</v>
      </c>
      <c r="F309" s="38" t="s">
        <v>20</v>
      </c>
      <c r="G309" s="38">
        <v>20</v>
      </c>
      <c r="H309" s="38">
        <v>7045</v>
      </c>
      <c r="I309" s="37">
        <v>43180</v>
      </c>
      <c r="J309" s="38" t="s">
        <v>18</v>
      </c>
      <c r="L309" s="38">
        <v>6801.75</v>
      </c>
      <c r="M309" s="38">
        <v>0</v>
      </c>
      <c r="N309" s="38">
        <v>-121625</v>
      </c>
      <c r="O309" s="38" t="s">
        <v>1173</v>
      </c>
      <c r="P309" s="38" t="s">
        <v>1275</v>
      </c>
      <c r="Q309" s="38">
        <v>25</v>
      </c>
      <c r="R309" s="38">
        <v>500</v>
      </c>
      <c r="S309" s="38">
        <v>3522500</v>
      </c>
      <c r="T309" s="37">
        <v>43168</v>
      </c>
      <c r="U309" s="42">
        <v>3.287671232876712E-2</v>
      </c>
      <c r="V309" s="38">
        <v>0</v>
      </c>
      <c r="W309" s="38">
        <v>5</v>
      </c>
      <c r="X309" s="38">
        <v>0.1</v>
      </c>
      <c r="Y309" s="38">
        <v>352250</v>
      </c>
      <c r="Z309" s="38">
        <v>-121625</v>
      </c>
      <c r="AA309" s="38">
        <v>0</v>
      </c>
      <c r="AB309" s="38">
        <v>115808.21917808217</v>
      </c>
      <c r="AH309" s="38">
        <f>IF(表7[[#This Row],[Instrument]]="Option",表7[[#This Row],[delta]],表7[[#This Row],[qty]])</f>
        <v>500</v>
      </c>
    </row>
    <row r="310" spans="1:34">
      <c r="A310" s="37" t="s">
        <v>0</v>
      </c>
      <c r="B310" s="38" t="s">
        <v>330</v>
      </c>
      <c r="C310" s="37">
        <v>43118</v>
      </c>
      <c r="D310" s="38" t="s">
        <v>300</v>
      </c>
      <c r="E310" s="38" t="s">
        <v>16</v>
      </c>
      <c r="F310" s="38" t="s">
        <v>20</v>
      </c>
      <c r="G310" s="38">
        <v>30</v>
      </c>
      <c r="H310" s="38">
        <v>7077.25</v>
      </c>
      <c r="I310" s="37">
        <v>43180</v>
      </c>
      <c r="J310" s="38" t="s">
        <v>18</v>
      </c>
      <c r="L310" s="38">
        <v>6801.75</v>
      </c>
      <c r="M310" s="38">
        <v>-829.37</v>
      </c>
      <c r="N310" s="38">
        <v>206625</v>
      </c>
      <c r="O310" s="38" t="s">
        <v>1173</v>
      </c>
      <c r="P310" s="38" t="s">
        <v>1275</v>
      </c>
      <c r="Q310" s="38">
        <v>25</v>
      </c>
      <c r="R310" s="38">
        <v>-750</v>
      </c>
      <c r="S310" s="38">
        <v>5307937.5</v>
      </c>
      <c r="T310" s="37">
        <v>43168</v>
      </c>
      <c r="U310" s="42">
        <v>3.287671232876712E-2</v>
      </c>
      <c r="V310" s="38">
        <v>0</v>
      </c>
      <c r="W310" s="38">
        <v>5</v>
      </c>
      <c r="X310" s="38">
        <v>0.1</v>
      </c>
      <c r="Y310" s="38">
        <v>530793.75</v>
      </c>
      <c r="Z310" s="38">
        <v>206625</v>
      </c>
      <c r="AA310" s="38">
        <v>206625</v>
      </c>
      <c r="AB310" s="38">
        <v>174507.53424657532</v>
      </c>
      <c r="AH310" s="38">
        <f>IF(表7[[#This Row],[Instrument]]="Option",表7[[#This Row],[delta]],表7[[#This Row],[qty]])</f>
        <v>-750</v>
      </c>
    </row>
    <row r="311" spans="1:34">
      <c r="A311" s="37" t="s">
        <v>0</v>
      </c>
      <c r="B311" s="38" t="s">
        <v>331</v>
      </c>
      <c r="C311" s="37">
        <v>43138</v>
      </c>
      <c r="D311" s="38" t="s">
        <v>300</v>
      </c>
      <c r="E311" s="38" t="s">
        <v>16</v>
      </c>
      <c r="F311" s="38" t="s">
        <v>20</v>
      </c>
      <c r="G311" s="38">
        <v>33</v>
      </c>
      <c r="H311" s="38">
        <v>7024.75</v>
      </c>
      <c r="I311" s="37">
        <v>43180</v>
      </c>
      <c r="J311" s="38" t="s">
        <v>18</v>
      </c>
      <c r="L311" s="38">
        <v>6801.75</v>
      </c>
      <c r="M311" s="38">
        <v>-905.53</v>
      </c>
      <c r="N311" s="38">
        <v>183975</v>
      </c>
      <c r="O311" s="38" t="s">
        <v>1173</v>
      </c>
      <c r="P311" s="38" t="s">
        <v>1275</v>
      </c>
      <c r="Q311" s="38">
        <v>25</v>
      </c>
      <c r="R311" s="38">
        <v>-825</v>
      </c>
      <c r="S311" s="38">
        <v>5795418.75</v>
      </c>
      <c r="T311" s="37">
        <v>43168</v>
      </c>
      <c r="U311" s="42">
        <v>3.287671232876712E-2</v>
      </c>
      <c r="V311" s="38">
        <v>0</v>
      </c>
      <c r="W311" s="38">
        <v>5</v>
      </c>
      <c r="X311" s="38">
        <v>0.1</v>
      </c>
      <c r="Y311" s="38">
        <v>579541.875</v>
      </c>
      <c r="Z311" s="38">
        <v>183975</v>
      </c>
      <c r="AA311" s="38">
        <v>183975</v>
      </c>
      <c r="AB311" s="38">
        <v>190534.31506849313</v>
      </c>
      <c r="AH311" s="38">
        <f>IF(表7[[#This Row],[Instrument]]="Option",表7[[#This Row],[delta]],表7[[#This Row],[qty]])</f>
        <v>-825</v>
      </c>
    </row>
    <row r="312" spans="1:34">
      <c r="A312" s="37" t="s">
        <v>0</v>
      </c>
      <c r="B312" s="38" t="s">
        <v>332</v>
      </c>
      <c r="C312" s="37">
        <v>43165</v>
      </c>
      <c r="D312" s="38" t="s">
        <v>300</v>
      </c>
      <c r="E312" s="38" t="s">
        <v>25</v>
      </c>
      <c r="F312" s="38" t="s">
        <v>20</v>
      </c>
      <c r="G312" s="38">
        <v>20</v>
      </c>
      <c r="H312" s="38">
        <v>6971.75</v>
      </c>
      <c r="I312" s="37">
        <v>43180</v>
      </c>
      <c r="J312" s="38" t="s">
        <v>18</v>
      </c>
      <c r="L312" s="38">
        <v>6801.75</v>
      </c>
      <c r="M312" s="38">
        <v>-544.66999999999996</v>
      </c>
      <c r="N312" s="38">
        <v>-85000</v>
      </c>
      <c r="O312" s="38" t="s">
        <v>1173</v>
      </c>
      <c r="P312" s="38" t="s">
        <v>1275</v>
      </c>
      <c r="Q312" s="38">
        <v>25</v>
      </c>
      <c r="R312" s="38">
        <v>500</v>
      </c>
      <c r="S312" s="38">
        <v>3485875</v>
      </c>
      <c r="T312" s="37">
        <v>43168</v>
      </c>
      <c r="U312" s="42">
        <v>3.287671232876712E-2</v>
      </c>
      <c r="V312" s="38">
        <v>0</v>
      </c>
      <c r="W312" s="38">
        <v>5</v>
      </c>
      <c r="X312" s="38">
        <v>0.1</v>
      </c>
      <c r="Y312" s="38">
        <v>348587.5</v>
      </c>
      <c r="Z312" s="38">
        <v>-85000</v>
      </c>
      <c r="AA312" s="38">
        <v>0</v>
      </c>
      <c r="AB312" s="38">
        <v>114604.10958904108</v>
      </c>
      <c r="AH312" s="38">
        <f>IF(表7[[#This Row],[Instrument]]="Option",表7[[#This Row],[delta]],表7[[#This Row],[qty]])</f>
        <v>500</v>
      </c>
    </row>
    <row r="313" spans="1:34">
      <c r="A313" s="37" t="s">
        <v>0</v>
      </c>
      <c r="B313" s="38" t="s">
        <v>333</v>
      </c>
      <c r="C313" s="37">
        <v>43167</v>
      </c>
      <c r="D313" s="38" t="s">
        <v>300</v>
      </c>
      <c r="E313" s="38" t="s">
        <v>16</v>
      </c>
      <c r="F313" s="38" t="s">
        <v>20</v>
      </c>
      <c r="G313" s="38">
        <v>20</v>
      </c>
      <c r="H313" s="38">
        <v>6831</v>
      </c>
      <c r="I313" s="37">
        <v>43180</v>
      </c>
      <c r="J313" s="38" t="s">
        <v>18</v>
      </c>
      <c r="L313" s="38">
        <v>6801.75</v>
      </c>
      <c r="M313" s="38">
        <v>-533.66999999999996</v>
      </c>
      <c r="N313" s="38">
        <v>14625</v>
      </c>
      <c r="O313" s="38" t="s">
        <v>1173</v>
      </c>
      <c r="P313" s="38" t="s">
        <v>1275</v>
      </c>
      <c r="Q313" s="38">
        <v>25</v>
      </c>
      <c r="R313" s="38">
        <v>-500</v>
      </c>
      <c r="S313" s="38">
        <v>3415500</v>
      </c>
      <c r="T313" s="37">
        <v>43168</v>
      </c>
      <c r="U313" s="42">
        <v>3.287671232876712E-2</v>
      </c>
      <c r="V313" s="38">
        <v>0</v>
      </c>
      <c r="W313" s="38">
        <v>5</v>
      </c>
      <c r="X313" s="38">
        <v>0.1</v>
      </c>
      <c r="Y313" s="38">
        <v>341550</v>
      </c>
      <c r="Z313" s="38">
        <v>14625</v>
      </c>
      <c r="AA313" s="38">
        <v>14625</v>
      </c>
      <c r="AB313" s="38">
        <v>112290.4109589041</v>
      </c>
      <c r="AH313" s="38">
        <f>IF(表7[[#This Row],[Instrument]]="Option",表7[[#This Row],[delta]],表7[[#This Row],[qty]])</f>
        <v>-500</v>
      </c>
    </row>
    <row r="314" spans="1:34">
      <c r="A314" s="37" t="s">
        <v>0</v>
      </c>
      <c r="B314" s="38" t="s">
        <v>334</v>
      </c>
      <c r="C314" s="37">
        <v>43167</v>
      </c>
      <c r="D314" s="38" t="s">
        <v>300</v>
      </c>
      <c r="E314" s="38" t="s">
        <v>16</v>
      </c>
      <c r="F314" s="38" t="s">
        <v>28</v>
      </c>
      <c r="G314" s="38">
        <v>40</v>
      </c>
      <c r="H314" s="38">
        <v>3242.75</v>
      </c>
      <c r="I314" s="37">
        <v>43180</v>
      </c>
      <c r="J314" s="38" t="s">
        <v>18</v>
      </c>
      <c r="L314" s="38">
        <v>3228</v>
      </c>
      <c r="M314" s="38">
        <v>-506.68</v>
      </c>
      <c r="N314" s="38">
        <v>14750</v>
      </c>
      <c r="O314" s="38" t="s">
        <v>1177</v>
      </c>
      <c r="P314" s="38" t="s">
        <v>1290</v>
      </c>
      <c r="Q314" s="38">
        <v>25</v>
      </c>
      <c r="R314" s="38">
        <v>-1000</v>
      </c>
      <c r="S314" s="38">
        <v>3242750</v>
      </c>
      <c r="T314" s="37">
        <v>43168</v>
      </c>
      <c r="U314" s="42">
        <v>3.287671232876712E-2</v>
      </c>
      <c r="V314" s="38">
        <v>0</v>
      </c>
      <c r="W314" s="38">
        <v>5</v>
      </c>
      <c r="X314" s="38">
        <v>0.1</v>
      </c>
      <c r="Y314" s="38">
        <v>324275</v>
      </c>
      <c r="Z314" s="38">
        <v>14750</v>
      </c>
      <c r="AA314" s="38">
        <v>14750</v>
      </c>
      <c r="AB314" s="38">
        <v>106610.95890410958</v>
      </c>
      <c r="AH314" s="38">
        <f>IF(表7[[#This Row],[Instrument]]="Option",表7[[#This Row],[delta]],表7[[#This Row],[qty]])</f>
        <v>-1000</v>
      </c>
    </row>
    <row r="315" spans="1:34">
      <c r="A315" s="37" t="s">
        <v>0</v>
      </c>
      <c r="B315" s="38" t="s">
        <v>335</v>
      </c>
      <c r="C315" s="37">
        <v>43102</v>
      </c>
      <c r="D315" s="38" t="s">
        <v>300</v>
      </c>
      <c r="E315" s="38" t="s">
        <v>25</v>
      </c>
      <c r="F315" s="38" t="s">
        <v>154</v>
      </c>
      <c r="G315" s="38">
        <v>10</v>
      </c>
      <c r="H315" s="38">
        <v>7231</v>
      </c>
      <c r="I315" s="37">
        <v>43193</v>
      </c>
      <c r="J315" s="38" t="s">
        <v>18</v>
      </c>
      <c r="L315" s="38">
        <v>6804.75</v>
      </c>
      <c r="M315" s="38">
        <v>0</v>
      </c>
      <c r="N315" s="38">
        <v>-106562.5</v>
      </c>
      <c r="O315" s="38" t="s">
        <v>1173</v>
      </c>
      <c r="P315" s="38" t="s">
        <v>1275</v>
      </c>
      <c r="Q315" s="38">
        <v>25</v>
      </c>
      <c r="R315" s="38">
        <v>250</v>
      </c>
      <c r="S315" s="38">
        <v>1807750</v>
      </c>
      <c r="T315" s="37">
        <v>43168</v>
      </c>
      <c r="U315" s="42">
        <v>6.8493150684931503E-2</v>
      </c>
      <c r="V315" s="38">
        <v>0</v>
      </c>
      <c r="W315" s="38">
        <v>5</v>
      </c>
      <c r="X315" s="38">
        <v>0.1</v>
      </c>
      <c r="Y315" s="38">
        <v>180775</v>
      </c>
      <c r="Z315" s="38">
        <v>-106562.5</v>
      </c>
      <c r="AA315" s="38">
        <v>0</v>
      </c>
      <c r="AB315" s="38">
        <v>123818.49315068492</v>
      </c>
      <c r="AH315" s="38">
        <f>IF(表7[[#This Row],[Instrument]]="Option",表7[[#This Row],[delta]],表7[[#This Row],[qty]])</f>
        <v>250</v>
      </c>
    </row>
    <row r="316" spans="1:34">
      <c r="A316" s="37" t="s">
        <v>0</v>
      </c>
      <c r="B316" s="38" t="s">
        <v>336</v>
      </c>
      <c r="C316" s="37">
        <v>43102</v>
      </c>
      <c r="D316" s="38" t="s">
        <v>300</v>
      </c>
      <c r="E316" s="38" t="s">
        <v>16</v>
      </c>
      <c r="F316" s="38" t="s">
        <v>154</v>
      </c>
      <c r="G316" s="38">
        <v>10</v>
      </c>
      <c r="H316" s="38">
        <v>7231</v>
      </c>
      <c r="I316" s="37">
        <v>43193</v>
      </c>
      <c r="J316" s="38" t="s">
        <v>18</v>
      </c>
      <c r="L316" s="38">
        <v>6804.75</v>
      </c>
      <c r="M316" s="38">
        <v>0</v>
      </c>
      <c r="N316" s="38">
        <v>106562.5</v>
      </c>
      <c r="O316" s="38" t="s">
        <v>1173</v>
      </c>
      <c r="P316" s="38" t="s">
        <v>1275</v>
      </c>
      <c r="Q316" s="38">
        <v>25</v>
      </c>
      <c r="R316" s="38">
        <v>-250</v>
      </c>
      <c r="S316" s="38">
        <v>1807750</v>
      </c>
      <c r="T316" s="37">
        <v>43168</v>
      </c>
      <c r="U316" s="42">
        <v>6.8493150684931503E-2</v>
      </c>
      <c r="V316" s="38">
        <v>0</v>
      </c>
      <c r="W316" s="38">
        <v>5</v>
      </c>
      <c r="X316" s="38">
        <v>0.1</v>
      </c>
      <c r="Y316" s="38">
        <v>180775</v>
      </c>
      <c r="Z316" s="38">
        <v>106562.5</v>
      </c>
      <c r="AA316" s="38">
        <v>106562.5</v>
      </c>
      <c r="AB316" s="38">
        <v>123818.49315068492</v>
      </c>
      <c r="AH316" s="38">
        <f>IF(表7[[#This Row],[Instrument]]="Option",表7[[#This Row],[delta]],表7[[#This Row],[qty]])</f>
        <v>-250</v>
      </c>
    </row>
    <row r="317" spans="1:34">
      <c r="A317" s="37" t="s">
        <v>0</v>
      </c>
      <c r="B317" s="38" t="s">
        <v>337</v>
      </c>
      <c r="C317" s="37">
        <v>43111</v>
      </c>
      <c r="D317" s="38" t="s">
        <v>300</v>
      </c>
      <c r="E317" s="38" t="s">
        <v>25</v>
      </c>
      <c r="F317" s="38" t="s">
        <v>338</v>
      </c>
      <c r="G317" s="38">
        <v>12</v>
      </c>
      <c r="H317" s="38">
        <v>7152</v>
      </c>
      <c r="I317" s="37">
        <v>43201</v>
      </c>
      <c r="J317" s="38" t="s">
        <v>18</v>
      </c>
      <c r="L317" s="38">
        <v>6810.75</v>
      </c>
      <c r="M317" s="38">
        <v>0</v>
      </c>
      <c r="N317" s="38">
        <v>-102375</v>
      </c>
      <c r="O317" s="38" t="s">
        <v>1173</v>
      </c>
      <c r="P317" s="38" t="s">
        <v>1275</v>
      </c>
      <c r="Q317" s="38">
        <v>25</v>
      </c>
      <c r="R317" s="38">
        <v>300</v>
      </c>
      <c r="S317" s="38">
        <v>2145600</v>
      </c>
      <c r="T317" s="37">
        <v>43168</v>
      </c>
      <c r="U317" s="42">
        <v>9.0410958904109592E-2</v>
      </c>
      <c r="V317" s="38">
        <v>0</v>
      </c>
      <c r="W317" s="38">
        <v>5</v>
      </c>
      <c r="X317" s="38">
        <v>0.1</v>
      </c>
      <c r="Y317" s="38">
        <v>214560</v>
      </c>
      <c r="Z317" s="38">
        <v>-102375</v>
      </c>
      <c r="AA317" s="38">
        <v>0</v>
      </c>
      <c r="AB317" s="38">
        <v>193985.75342465754</v>
      </c>
      <c r="AH317" s="38">
        <f>IF(表7[[#This Row],[Instrument]]="Option",表7[[#This Row],[delta]],表7[[#This Row],[qty]])</f>
        <v>300</v>
      </c>
    </row>
    <row r="318" spans="1:34">
      <c r="A318" s="37" t="s">
        <v>0</v>
      </c>
      <c r="B318" s="38" t="s">
        <v>339</v>
      </c>
      <c r="C318" s="37">
        <v>43111</v>
      </c>
      <c r="D318" s="38" t="s">
        <v>300</v>
      </c>
      <c r="E318" s="38" t="s">
        <v>16</v>
      </c>
      <c r="F318" s="38" t="s">
        <v>338</v>
      </c>
      <c r="G318" s="38">
        <v>12</v>
      </c>
      <c r="H318" s="38">
        <v>7152</v>
      </c>
      <c r="I318" s="37">
        <v>43201</v>
      </c>
      <c r="J318" s="38" t="s">
        <v>18</v>
      </c>
      <c r="L318" s="38">
        <v>6810.75</v>
      </c>
      <c r="M318" s="38">
        <v>0</v>
      </c>
      <c r="N318" s="38">
        <v>102375</v>
      </c>
      <c r="O318" s="38" t="s">
        <v>1173</v>
      </c>
      <c r="P318" s="38" t="s">
        <v>1275</v>
      </c>
      <c r="Q318" s="38">
        <v>25</v>
      </c>
      <c r="R318" s="38">
        <v>-300</v>
      </c>
      <c r="S318" s="38">
        <v>2145600</v>
      </c>
      <c r="T318" s="37">
        <v>43168</v>
      </c>
      <c r="U318" s="42">
        <v>9.0410958904109592E-2</v>
      </c>
      <c r="V318" s="38">
        <v>0</v>
      </c>
      <c r="W318" s="38">
        <v>5</v>
      </c>
      <c r="X318" s="38">
        <v>0.1</v>
      </c>
      <c r="Y318" s="38">
        <v>214560</v>
      </c>
      <c r="Z318" s="38">
        <v>102375</v>
      </c>
      <c r="AA318" s="38">
        <v>102375</v>
      </c>
      <c r="AB318" s="38">
        <v>193985.75342465754</v>
      </c>
      <c r="AH318" s="38">
        <f>IF(表7[[#This Row],[Instrument]]="Option",表7[[#This Row],[delta]],表7[[#This Row],[qty]])</f>
        <v>-300</v>
      </c>
    </row>
    <row r="319" spans="1:34">
      <c r="A319" s="37" t="s">
        <v>0</v>
      </c>
      <c r="B319" s="38" t="s">
        <v>340</v>
      </c>
      <c r="C319" s="37">
        <v>43115</v>
      </c>
      <c r="D319" s="38" t="s">
        <v>300</v>
      </c>
      <c r="E319" s="38" t="s">
        <v>25</v>
      </c>
      <c r="F319" s="38" t="s">
        <v>40</v>
      </c>
      <c r="G319" s="38">
        <v>24</v>
      </c>
      <c r="H319" s="38">
        <v>7217.5</v>
      </c>
      <c r="I319" s="37">
        <v>43206</v>
      </c>
      <c r="J319" s="38" t="s">
        <v>18</v>
      </c>
      <c r="L319" s="38">
        <v>6814.5</v>
      </c>
      <c r="M319" s="38">
        <v>-676.64</v>
      </c>
      <c r="N319" s="38">
        <v>-241800</v>
      </c>
      <c r="O319" s="38" t="s">
        <v>1173</v>
      </c>
      <c r="P319" s="38" t="s">
        <v>1275</v>
      </c>
      <c r="Q319" s="38">
        <v>25</v>
      </c>
      <c r="R319" s="38">
        <v>600</v>
      </c>
      <c r="S319" s="38">
        <v>4330500</v>
      </c>
      <c r="T319" s="37">
        <v>43168</v>
      </c>
      <c r="U319" s="42">
        <v>0.10410958904109589</v>
      </c>
      <c r="V319" s="38">
        <v>0</v>
      </c>
      <c r="W319" s="38">
        <v>5</v>
      </c>
      <c r="X319" s="38">
        <v>0.1</v>
      </c>
      <c r="Y319" s="38">
        <v>433050</v>
      </c>
      <c r="Z319" s="38">
        <v>-241800</v>
      </c>
      <c r="AA319" s="38">
        <v>0</v>
      </c>
      <c r="AB319" s="38">
        <v>450846.57534246577</v>
      </c>
      <c r="AH319" s="38">
        <f>IF(表7[[#This Row],[Instrument]]="Option",表7[[#This Row],[delta]],表7[[#This Row],[qty]])</f>
        <v>600</v>
      </c>
    </row>
    <row r="320" spans="1:34">
      <c r="A320" s="37" t="s">
        <v>0</v>
      </c>
      <c r="B320" s="38" t="s">
        <v>341</v>
      </c>
      <c r="C320" s="37">
        <v>43122</v>
      </c>
      <c r="D320" s="38" t="s">
        <v>300</v>
      </c>
      <c r="E320" s="38" t="s">
        <v>25</v>
      </c>
      <c r="F320" s="38" t="s">
        <v>52</v>
      </c>
      <c r="G320" s="38">
        <v>13</v>
      </c>
      <c r="H320" s="38">
        <v>7067</v>
      </c>
      <c r="I320" s="37">
        <v>43213</v>
      </c>
      <c r="J320" s="38" t="s">
        <v>18</v>
      </c>
      <c r="L320" s="38">
        <v>6813.98</v>
      </c>
      <c r="M320" s="38">
        <v>0</v>
      </c>
      <c r="N320" s="38">
        <v>-82231.500000000146</v>
      </c>
      <c r="O320" s="38" t="s">
        <v>1173</v>
      </c>
      <c r="P320" s="38" t="s">
        <v>1275</v>
      </c>
      <c r="Q320" s="38">
        <v>25</v>
      </c>
      <c r="R320" s="38">
        <v>325</v>
      </c>
      <c r="S320" s="38">
        <v>2296775</v>
      </c>
      <c r="T320" s="37">
        <v>43168</v>
      </c>
      <c r="U320" s="42">
        <v>0.12328767123287671</v>
      </c>
      <c r="V320" s="38">
        <v>0</v>
      </c>
      <c r="W320" s="38">
        <v>5</v>
      </c>
      <c r="X320" s="38">
        <v>0.1</v>
      </c>
      <c r="Y320" s="38">
        <v>229677.5</v>
      </c>
      <c r="Z320" s="38">
        <v>-82231.500000000146</v>
      </c>
      <c r="AA320" s="38">
        <v>0</v>
      </c>
      <c r="AB320" s="38">
        <v>283164.0410958904</v>
      </c>
      <c r="AH320" s="38">
        <f>IF(表7[[#This Row],[Instrument]]="Option",表7[[#This Row],[delta]],表7[[#This Row],[qty]])</f>
        <v>325</v>
      </c>
    </row>
    <row r="321" spans="1:34">
      <c r="A321" s="37" t="s">
        <v>0</v>
      </c>
      <c r="B321" s="38" t="s">
        <v>342</v>
      </c>
      <c r="C321" s="37">
        <v>43122</v>
      </c>
      <c r="D321" s="38" t="s">
        <v>300</v>
      </c>
      <c r="E321" s="38" t="s">
        <v>16</v>
      </c>
      <c r="F321" s="38" t="s">
        <v>52</v>
      </c>
      <c r="G321" s="38">
        <v>13</v>
      </c>
      <c r="H321" s="38">
        <v>7067</v>
      </c>
      <c r="I321" s="37">
        <v>43213</v>
      </c>
      <c r="J321" s="38" t="s">
        <v>18</v>
      </c>
      <c r="L321" s="38">
        <v>6813.98</v>
      </c>
      <c r="M321" s="38">
        <v>0</v>
      </c>
      <c r="N321" s="38">
        <v>82231.500000000146</v>
      </c>
      <c r="O321" s="38" t="s">
        <v>1173</v>
      </c>
      <c r="P321" s="38" t="s">
        <v>1275</v>
      </c>
      <c r="Q321" s="38">
        <v>25</v>
      </c>
      <c r="R321" s="38">
        <v>-325</v>
      </c>
      <c r="S321" s="38">
        <v>2296775</v>
      </c>
      <c r="T321" s="37">
        <v>43168</v>
      </c>
      <c r="U321" s="42">
        <v>0.12328767123287671</v>
      </c>
      <c r="V321" s="38">
        <v>0</v>
      </c>
      <c r="W321" s="38">
        <v>5</v>
      </c>
      <c r="X321" s="38">
        <v>0.1</v>
      </c>
      <c r="Y321" s="38">
        <v>229677.5</v>
      </c>
      <c r="Z321" s="38">
        <v>82231.500000000146</v>
      </c>
      <c r="AA321" s="38">
        <v>82231.500000000146</v>
      </c>
      <c r="AB321" s="38">
        <v>283164.0410958904</v>
      </c>
      <c r="AH321" s="38">
        <f>IF(表7[[#This Row],[Instrument]]="Option",表7[[#This Row],[delta]],表7[[#This Row],[qty]])</f>
        <v>-325</v>
      </c>
    </row>
    <row r="322" spans="1:34">
      <c r="A322" s="37" t="s">
        <v>0</v>
      </c>
      <c r="B322" s="38" t="s">
        <v>343</v>
      </c>
      <c r="C322" s="37">
        <v>43125</v>
      </c>
      <c r="D322" s="38" t="s">
        <v>300</v>
      </c>
      <c r="E322" s="38" t="s">
        <v>25</v>
      </c>
      <c r="F322" s="38" t="s">
        <v>55</v>
      </c>
      <c r="G322" s="38">
        <v>4</v>
      </c>
      <c r="H322" s="38">
        <v>7146.5</v>
      </c>
      <c r="I322" s="37">
        <v>43215</v>
      </c>
      <c r="J322" s="38" t="s">
        <v>18</v>
      </c>
      <c r="L322" s="38">
        <v>6815.34</v>
      </c>
      <c r="M322" s="38">
        <v>0</v>
      </c>
      <c r="N322" s="38">
        <v>-33115.999999999985</v>
      </c>
      <c r="O322" s="38" t="s">
        <v>1173</v>
      </c>
      <c r="P322" s="38" t="s">
        <v>1275</v>
      </c>
      <c r="Q322" s="38">
        <v>25</v>
      </c>
      <c r="R322" s="38">
        <v>100</v>
      </c>
      <c r="S322" s="38">
        <v>714650</v>
      </c>
      <c r="T322" s="37">
        <v>43168</v>
      </c>
      <c r="U322" s="42">
        <v>0.12876712328767123</v>
      </c>
      <c r="V322" s="38">
        <v>0</v>
      </c>
      <c r="W322" s="38">
        <v>5</v>
      </c>
      <c r="X322" s="38">
        <v>0.1</v>
      </c>
      <c r="Y322" s="38">
        <v>71465</v>
      </c>
      <c r="Z322" s="38">
        <v>-33115.999999999985</v>
      </c>
      <c r="AA322" s="38">
        <v>0</v>
      </c>
      <c r="AB322" s="38">
        <v>92023.42465753424</v>
      </c>
      <c r="AH322" s="38">
        <f>IF(表7[[#This Row],[Instrument]]="Option",表7[[#This Row],[delta]],表7[[#This Row],[qty]])</f>
        <v>100</v>
      </c>
    </row>
    <row r="323" spans="1:34">
      <c r="A323" s="37" t="s">
        <v>0</v>
      </c>
      <c r="B323" s="38" t="s">
        <v>344</v>
      </c>
      <c r="C323" s="37">
        <v>43125</v>
      </c>
      <c r="D323" s="38" t="s">
        <v>300</v>
      </c>
      <c r="E323" s="38" t="s">
        <v>25</v>
      </c>
      <c r="F323" s="38" t="s">
        <v>55</v>
      </c>
      <c r="G323" s="38">
        <v>4</v>
      </c>
      <c r="H323" s="38">
        <v>7130</v>
      </c>
      <c r="I323" s="37">
        <v>43215</v>
      </c>
      <c r="J323" s="38" t="s">
        <v>18</v>
      </c>
      <c r="L323" s="38">
        <v>6815.34</v>
      </c>
      <c r="M323" s="38">
        <v>-334.41</v>
      </c>
      <c r="N323" s="38">
        <v>-31465.999999999985</v>
      </c>
      <c r="O323" s="38" t="s">
        <v>1173</v>
      </c>
      <c r="P323" s="38" t="s">
        <v>1275</v>
      </c>
      <c r="Q323" s="38">
        <v>25</v>
      </c>
      <c r="R323" s="38">
        <v>100</v>
      </c>
      <c r="S323" s="38">
        <v>713000</v>
      </c>
      <c r="T323" s="37">
        <v>43168</v>
      </c>
      <c r="U323" s="42">
        <v>0.12876712328767123</v>
      </c>
      <c r="V323" s="38">
        <v>0</v>
      </c>
      <c r="W323" s="38">
        <v>5</v>
      </c>
      <c r="X323" s="38">
        <v>0.1</v>
      </c>
      <c r="Y323" s="38">
        <v>71300</v>
      </c>
      <c r="Z323" s="38">
        <v>-31465.999999999985</v>
      </c>
      <c r="AA323" s="38">
        <v>0</v>
      </c>
      <c r="AB323" s="38">
        <v>91810.95890410959</v>
      </c>
      <c r="AH323" s="38">
        <f>IF(表7[[#This Row],[Instrument]]="Option",表7[[#This Row],[delta]],表7[[#This Row],[qty]])</f>
        <v>100</v>
      </c>
    </row>
    <row r="324" spans="1:34">
      <c r="A324" s="37" t="s">
        <v>0</v>
      </c>
      <c r="B324" s="38" t="s">
        <v>345</v>
      </c>
      <c r="C324" s="37">
        <v>43125</v>
      </c>
      <c r="D324" s="38" t="s">
        <v>300</v>
      </c>
      <c r="E324" s="38" t="s">
        <v>25</v>
      </c>
      <c r="F324" s="38" t="s">
        <v>55</v>
      </c>
      <c r="G324" s="38">
        <v>4</v>
      </c>
      <c r="H324" s="38">
        <v>7126</v>
      </c>
      <c r="I324" s="37">
        <v>43215</v>
      </c>
      <c r="J324" s="38" t="s">
        <v>18</v>
      </c>
      <c r="L324" s="38">
        <v>6815.34</v>
      </c>
      <c r="M324" s="38">
        <v>0</v>
      </c>
      <c r="N324" s="38">
        <v>-31065.999999999985</v>
      </c>
      <c r="O324" s="38" t="s">
        <v>1173</v>
      </c>
      <c r="P324" s="38" t="s">
        <v>1275</v>
      </c>
      <c r="Q324" s="38">
        <v>25</v>
      </c>
      <c r="R324" s="38">
        <v>100</v>
      </c>
      <c r="S324" s="38">
        <v>712600</v>
      </c>
      <c r="T324" s="37">
        <v>43168</v>
      </c>
      <c r="U324" s="42">
        <v>0.12876712328767123</v>
      </c>
      <c r="V324" s="38">
        <v>0</v>
      </c>
      <c r="W324" s="38">
        <v>5</v>
      </c>
      <c r="X324" s="38">
        <v>0.1</v>
      </c>
      <c r="Y324" s="38">
        <v>71260</v>
      </c>
      <c r="Z324" s="38">
        <v>-31065.999999999985</v>
      </c>
      <c r="AA324" s="38">
        <v>0</v>
      </c>
      <c r="AB324" s="38">
        <v>91759.452054794514</v>
      </c>
      <c r="AH324" s="38">
        <f>IF(表7[[#This Row],[Instrument]]="Option",表7[[#This Row],[delta]],表7[[#This Row],[qty]])</f>
        <v>100</v>
      </c>
    </row>
    <row r="325" spans="1:34">
      <c r="A325" s="37" t="s">
        <v>0</v>
      </c>
      <c r="B325" s="38" t="s">
        <v>346</v>
      </c>
      <c r="C325" s="37">
        <v>43133</v>
      </c>
      <c r="D325" s="38" t="s">
        <v>300</v>
      </c>
      <c r="E325" s="38" t="s">
        <v>25</v>
      </c>
      <c r="F325" s="38" t="s">
        <v>58</v>
      </c>
      <c r="G325" s="38">
        <v>10</v>
      </c>
      <c r="H325" s="38">
        <v>7109.5</v>
      </c>
      <c r="I325" s="37">
        <v>43222</v>
      </c>
      <c r="J325" s="38" t="s">
        <v>18</v>
      </c>
      <c r="L325" s="38">
        <v>6820.19</v>
      </c>
      <c r="M325" s="38">
        <v>0</v>
      </c>
      <c r="N325" s="38">
        <v>-72327.500000000102</v>
      </c>
      <c r="O325" s="38" t="s">
        <v>1173</v>
      </c>
      <c r="P325" s="38" t="s">
        <v>1275</v>
      </c>
      <c r="Q325" s="38">
        <v>25</v>
      </c>
      <c r="R325" s="38">
        <v>250</v>
      </c>
      <c r="S325" s="38">
        <v>1777375</v>
      </c>
      <c r="T325" s="37">
        <v>43168</v>
      </c>
      <c r="U325" s="42">
        <v>0.14794520547945206</v>
      </c>
      <c r="V325" s="38">
        <v>0</v>
      </c>
      <c r="W325" s="38">
        <v>5</v>
      </c>
      <c r="X325" s="38">
        <v>0.1</v>
      </c>
      <c r="Y325" s="38">
        <v>177737.5</v>
      </c>
      <c r="Z325" s="38">
        <v>-72327.500000000102</v>
      </c>
      <c r="AA325" s="38">
        <v>0</v>
      </c>
      <c r="AB325" s="38">
        <v>262954.10958904109</v>
      </c>
      <c r="AH325" s="38">
        <f>IF(表7[[#This Row],[Instrument]]="Option",表7[[#This Row],[delta]],表7[[#This Row],[qty]])</f>
        <v>250</v>
      </c>
    </row>
    <row r="326" spans="1:34">
      <c r="A326" s="37" t="s">
        <v>0</v>
      </c>
      <c r="B326" s="38" t="s">
        <v>347</v>
      </c>
      <c r="C326" s="37">
        <v>43133</v>
      </c>
      <c r="D326" s="38" t="s">
        <v>300</v>
      </c>
      <c r="E326" s="38" t="s">
        <v>25</v>
      </c>
      <c r="F326" s="38" t="s">
        <v>58</v>
      </c>
      <c r="G326" s="38">
        <v>2</v>
      </c>
      <c r="H326" s="38">
        <v>7128.75</v>
      </c>
      <c r="I326" s="37">
        <v>43222</v>
      </c>
      <c r="J326" s="38" t="s">
        <v>18</v>
      </c>
      <c r="L326" s="38">
        <v>6820.19</v>
      </c>
      <c r="M326" s="38">
        <v>-333.4</v>
      </c>
      <c r="N326" s="38">
        <v>-15428.00000000002</v>
      </c>
      <c r="O326" s="38" t="s">
        <v>1173</v>
      </c>
      <c r="P326" s="38" t="s">
        <v>1275</v>
      </c>
      <c r="Q326" s="38">
        <v>25</v>
      </c>
      <c r="R326" s="38">
        <v>50</v>
      </c>
      <c r="S326" s="38">
        <v>356437.5</v>
      </c>
      <c r="T326" s="37">
        <v>43168</v>
      </c>
      <c r="U326" s="42">
        <v>0.14794520547945206</v>
      </c>
      <c r="V326" s="38">
        <v>0</v>
      </c>
      <c r="W326" s="38">
        <v>5</v>
      </c>
      <c r="X326" s="38">
        <v>0.1</v>
      </c>
      <c r="Y326" s="38">
        <v>35643.75</v>
      </c>
      <c r="Z326" s="38">
        <v>-15428.00000000002</v>
      </c>
      <c r="AA326" s="38">
        <v>0</v>
      </c>
      <c r="AB326" s="38">
        <v>52733.219178082196</v>
      </c>
      <c r="AH326" s="38">
        <f>IF(表7[[#This Row],[Instrument]]="Option",表7[[#This Row],[delta]],表7[[#This Row],[qty]])</f>
        <v>50</v>
      </c>
    </row>
    <row r="327" spans="1:34">
      <c r="A327" s="37" t="s">
        <v>0</v>
      </c>
      <c r="B327" s="38" t="s">
        <v>348</v>
      </c>
      <c r="C327" s="37">
        <v>43136</v>
      </c>
      <c r="D327" s="38" t="s">
        <v>300</v>
      </c>
      <c r="E327" s="38" t="s">
        <v>25</v>
      </c>
      <c r="F327" s="38" t="s">
        <v>60</v>
      </c>
      <c r="G327" s="38">
        <v>2</v>
      </c>
      <c r="H327" s="38">
        <v>7094.75</v>
      </c>
      <c r="I327" s="37">
        <v>43224</v>
      </c>
      <c r="J327" s="38" t="s">
        <v>18</v>
      </c>
      <c r="L327" s="38">
        <v>6821.63</v>
      </c>
      <c r="M327" s="38">
        <v>-55.43</v>
      </c>
      <c r="N327" s="38">
        <v>-13655.999999999995</v>
      </c>
      <c r="O327" s="38" t="s">
        <v>1173</v>
      </c>
      <c r="P327" s="38" t="s">
        <v>1275</v>
      </c>
      <c r="Q327" s="38">
        <v>25</v>
      </c>
      <c r="R327" s="38">
        <v>50</v>
      </c>
      <c r="S327" s="38">
        <v>354737.5</v>
      </c>
      <c r="T327" s="37">
        <v>43168</v>
      </c>
      <c r="U327" s="42">
        <v>0.15342465753424658</v>
      </c>
      <c r="V327" s="38">
        <v>0</v>
      </c>
      <c r="W327" s="38">
        <v>5</v>
      </c>
      <c r="X327" s="38">
        <v>0.1</v>
      </c>
      <c r="Y327" s="38">
        <v>35473.75</v>
      </c>
      <c r="Z327" s="38">
        <v>-13655.999999999995</v>
      </c>
      <c r="AA327" s="38">
        <v>0</v>
      </c>
      <c r="AB327" s="38">
        <v>54425.479452054795</v>
      </c>
      <c r="AH327" s="38">
        <f>IF(表7[[#This Row],[Instrument]]="Option",表7[[#This Row],[delta]],表7[[#This Row],[qty]])</f>
        <v>50</v>
      </c>
    </row>
    <row r="328" spans="1:34">
      <c r="A328" s="37" t="s">
        <v>0</v>
      </c>
      <c r="B328" s="38" t="s">
        <v>349</v>
      </c>
      <c r="C328" s="37">
        <v>43144</v>
      </c>
      <c r="D328" s="38" t="s">
        <v>300</v>
      </c>
      <c r="E328" s="38" t="s">
        <v>16</v>
      </c>
      <c r="F328" s="38" t="s">
        <v>70</v>
      </c>
      <c r="G328" s="38">
        <v>21</v>
      </c>
      <c r="H328" s="38">
        <v>7021</v>
      </c>
      <c r="I328" s="37">
        <v>43234</v>
      </c>
      <c r="J328" s="38" t="s">
        <v>18</v>
      </c>
      <c r="L328" s="38">
        <v>6826.5</v>
      </c>
      <c r="M328" s="38">
        <v>-575.95000000000005</v>
      </c>
      <c r="N328" s="38">
        <v>102112.5</v>
      </c>
      <c r="O328" s="38" t="s">
        <v>1173</v>
      </c>
      <c r="P328" s="38" t="s">
        <v>1275</v>
      </c>
      <c r="Q328" s="38">
        <v>25</v>
      </c>
      <c r="R328" s="38">
        <v>-525</v>
      </c>
      <c r="S328" s="38">
        <v>3686025</v>
      </c>
      <c r="T328" s="37">
        <v>43168</v>
      </c>
      <c r="U328" s="42">
        <v>0.18082191780821918</v>
      </c>
      <c r="V328" s="38">
        <v>0</v>
      </c>
      <c r="W328" s="38">
        <v>5</v>
      </c>
      <c r="X328" s="38">
        <v>0.1</v>
      </c>
      <c r="Y328" s="38">
        <v>368602.5</v>
      </c>
      <c r="Z328" s="38">
        <v>102112.5</v>
      </c>
      <c r="AA328" s="38">
        <v>102112.5</v>
      </c>
      <c r="AB328" s="38">
        <v>666514.10958904109</v>
      </c>
      <c r="AH328" s="38">
        <f>IF(表7[[#This Row],[Instrument]]="Option",表7[[#This Row],[delta]],表7[[#This Row],[qty]])</f>
        <v>-525</v>
      </c>
    </row>
    <row r="329" spans="1:34">
      <c r="A329" s="37" t="s">
        <v>0</v>
      </c>
      <c r="B329" s="38" t="s">
        <v>350</v>
      </c>
      <c r="C329" s="37">
        <v>43144</v>
      </c>
      <c r="D329" s="38" t="s">
        <v>300</v>
      </c>
      <c r="E329" s="38" t="s">
        <v>16</v>
      </c>
      <c r="F329" s="38" t="s">
        <v>72</v>
      </c>
      <c r="G329" s="38">
        <v>50</v>
      </c>
      <c r="H329" s="38">
        <v>3438.75</v>
      </c>
      <c r="I329" s="37">
        <v>43234</v>
      </c>
      <c r="J329" s="38" t="s">
        <v>18</v>
      </c>
      <c r="L329" s="38">
        <v>3228.93</v>
      </c>
      <c r="M329" s="38">
        <v>0</v>
      </c>
      <c r="N329" s="38">
        <v>262275.00000000017</v>
      </c>
      <c r="O329" s="38" t="s">
        <v>1177</v>
      </c>
      <c r="P329" s="38" t="s">
        <v>1290</v>
      </c>
      <c r="Q329" s="38">
        <v>25</v>
      </c>
      <c r="R329" s="38">
        <v>-1250</v>
      </c>
      <c r="S329" s="38">
        <v>4298437.5</v>
      </c>
      <c r="T329" s="37">
        <v>43168</v>
      </c>
      <c r="U329" s="42">
        <v>0.18082191780821918</v>
      </c>
      <c r="V329" s="38">
        <v>0</v>
      </c>
      <c r="W329" s="38">
        <v>5</v>
      </c>
      <c r="X329" s="38">
        <v>0.1</v>
      </c>
      <c r="Y329" s="38">
        <v>429843.75</v>
      </c>
      <c r="Z329" s="38">
        <v>262275.00000000017</v>
      </c>
      <c r="AA329" s="38">
        <v>262275.00000000017</v>
      </c>
      <c r="AB329" s="38">
        <v>777251.71232876717</v>
      </c>
      <c r="AH329" s="38">
        <f>IF(表7[[#This Row],[Instrument]]="Option",表7[[#This Row],[delta]],表7[[#This Row],[qty]])</f>
        <v>-1250</v>
      </c>
    </row>
    <row r="330" spans="1:34">
      <c r="A330" s="37" t="s">
        <v>0</v>
      </c>
      <c r="B330" s="38" t="s">
        <v>351</v>
      </c>
      <c r="C330" s="37">
        <v>43144</v>
      </c>
      <c r="D330" s="38" t="s">
        <v>300</v>
      </c>
      <c r="E330" s="38" t="s">
        <v>25</v>
      </c>
      <c r="F330" s="38" t="s">
        <v>72</v>
      </c>
      <c r="G330" s="38">
        <v>50</v>
      </c>
      <c r="H330" s="38">
        <v>3438.75</v>
      </c>
      <c r="I330" s="37">
        <v>43234</v>
      </c>
      <c r="J330" s="38" t="s">
        <v>18</v>
      </c>
      <c r="L330" s="38">
        <v>3228.93</v>
      </c>
      <c r="M330" s="38">
        <v>0</v>
      </c>
      <c r="N330" s="38">
        <v>-262275.00000000017</v>
      </c>
      <c r="O330" s="38" t="s">
        <v>1177</v>
      </c>
      <c r="P330" s="38" t="s">
        <v>1290</v>
      </c>
      <c r="Q330" s="38">
        <v>25</v>
      </c>
      <c r="R330" s="38">
        <v>1250</v>
      </c>
      <c r="S330" s="38">
        <v>4298437.5</v>
      </c>
      <c r="T330" s="37">
        <v>43168</v>
      </c>
      <c r="U330" s="42">
        <v>0.18082191780821918</v>
      </c>
      <c r="V330" s="38">
        <v>0</v>
      </c>
      <c r="W330" s="38">
        <v>5</v>
      </c>
      <c r="X330" s="38">
        <v>0.1</v>
      </c>
      <c r="Y330" s="38">
        <v>429843.75</v>
      </c>
      <c r="Z330" s="38">
        <v>-262275.00000000017</v>
      </c>
      <c r="AA330" s="38">
        <v>0</v>
      </c>
      <c r="AB330" s="38">
        <v>777251.71232876717</v>
      </c>
      <c r="AH330" s="38">
        <f>IF(表7[[#This Row],[Instrument]]="Option",表7[[#This Row],[delta]],表7[[#This Row],[qty]])</f>
        <v>1250</v>
      </c>
    </row>
    <row r="331" spans="1:34">
      <c r="A331" s="37" t="s">
        <v>0</v>
      </c>
      <c r="B331" s="38" t="s">
        <v>352</v>
      </c>
      <c r="C331" s="37">
        <v>43158</v>
      </c>
      <c r="D331" s="38" t="s">
        <v>300</v>
      </c>
      <c r="E331" s="38" t="s">
        <v>16</v>
      </c>
      <c r="F331" s="38" t="s">
        <v>264</v>
      </c>
      <c r="G331" s="38">
        <v>40</v>
      </c>
      <c r="H331" s="38">
        <v>7066.5</v>
      </c>
      <c r="I331" s="37">
        <v>43249</v>
      </c>
      <c r="J331" s="38" t="s">
        <v>18</v>
      </c>
      <c r="L331" s="38">
        <v>6828.92</v>
      </c>
      <c r="M331" s="38">
        <v>-1104.1400000000001</v>
      </c>
      <c r="N331" s="38">
        <v>237579.99999999994</v>
      </c>
      <c r="O331" s="38" t="s">
        <v>1173</v>
      </c>
      <c r="P331" s="38" t="s">
        <v>1275</v>
      </c>
      <c r="Q331" s="38">
        <v>25</v>
      </c>
      <c r="R331" s="38">
        <v>-1000</v>
      </c>
      <c r="S331" s="38">
        <v>7066500</v>
      </c>
      <c r="T331" s="37">
        <v>43168</v>
      </c>
      <c r="U331" s="42">
        <v>0.22191780821917809</v>
      </c>
      <c r="V331" s="38">
        <v>0</v>
      </c>
      <c r="W331" s="38">
        <v>5</v>
      </c>
      <c r="X331" s="38">
        <v>0.1</v>
      </c>
      <c r="Y331" s="38">
        <v>706650</v>
      </c>
      <c r="Z331" s="38">
        <v>237579.99999999994</v>
      </c>
      <c r="AA331" s="38">
        <v>237579.99999999994</v>
      </c>
      <c r="AB331" s="38">
        <v>1568182.1917808219</v>
      </c>
      <c r="AH331" s="38">
        <f>IF(表7[[#This Row],[Instrument]]="Option",表7[[#This Row],[delta]],表7[[#This Row],[qty]])</f>
        <v>-1000</v>
      </c>
    </row>
    <row r="332" spans="1:34">
      <c r="A332" s="37" t="s">
        <v>0</v>
      </c>
      <c r="B332" s="38" t="s">
        <v>353</v>
      </c>
      <c r="C332" s="37">
        <v>43160</v>
      </c>
      <c r="D332" s="38" t="s">
        <v>300</v>
      </c>
      <c r="E332" s="38" t="s">
        <v>25</v>
      </c>
      <c r="F332" s="38" t="s">
        <v>80</v>
      </c>
      <c r="G332" s="38">
        <v>18</v>
      </c>
      <c r="H332" s="38">
        <v>6889.5</v>
      </c>
      <c r="I332" s="37">
        <v>43252</v>
      </c>
      <c r="J332" s="38" t="s">
        <v>18</v>
      </c>
      <c r="L332" s="38">
        <v>6830.67</v>
      </c>
      <c r="M332" s="38">
        <v>-484.42</v>
      </c>
      <c r="N332" s="38">
        <v>-26473.499999999967</v>
      </c>
      <c r="O332" s="38" t="s">
        <v>1173</v>
      </c>
      <c r="P332" s="38" t="s">
        <v>1275</v>
      </c>
      <c r="Q332" s="38">
        <v>25</v>
      </c>
      <c r="R332" s="38">
        <v>450</v>
      </c>
      <c r="S332" s="38">
        <v>3100275</v>
      </c>
      <c r="T332" s="37">
        <v>43168</v>
      </c>
      <c r="U332" s="42">
        <v>0.23013698630136986</v>
      </c>
      <c r="V332" s="38">
        <v>0</v>
      </c>
      <c r="W332" s="38">
        <v>5</v>
      </c>
      <c r="X332" s="38">
        <v>0.1</v>
      </c>
      <c r="Y332" s="38">
        <v>310027.5</v>
      </c>
      <c r="Z332" s="38">
        <v>-26473.499999999967</v>
      </c>
      <c r="AA332" s="38">
        <v>0</v>
      </c>
      <c r="AB332" s="38">
        <v>713487.94520547939</v>
      </c>
      <c r="AH332" s="38">
        <f>IF(表7[[#This Row],[Instrument]]="Option",表7[[#This Row],[delta]],表7[[#This Row],[qty]])</f>
        <v>450</v>
      </c>
    </row>
    <row r="333" spans="1:34">
      <c r="A333" s="37" t="s">
        <v>0</v>
      </c>
      <c r="B333" s="38" t="s">
        <v>354</v>
      </c>
      <c r="C333" s="37">
        <v>43160</v>
      </c>
      <c r="D333" s="38" t="s">
        <v>300</v>
      </c>
      <c r="E333" s="38" t="s">
        <v>25</v>
      </c>
      <c r="F333" s="38" t="s">
        <v>293</v>
      </c>
      <c r="G333" s="38">
        <v>15</v>
      </c>
      <c r="H333" s="38">
        <v>13488</v>
      </c>
      <c r="I333" s="37">
        <v>43299</v>
      </c>
      <c r="J333" s="38" t="s">
        <v>18</v>
      </c>
      <c r="L333" s="38">
        <v>13291.5</v>
      </c>
      <c r="M333" s="38">
        <v>-189.68</v>
      </c>
      <c r="N333" s="38">
        <v>-17685</v>
      </c>
      <c r="O333" s="38" t="s">
        <v>1174</v>
      </c>
      <c r="P333" s="38" t="s">
        <v>1282</v>
      </c>
      <c r="Q333" s="38">
        <v>6</v>
      </c>
      <c r="R333" s="38">
        <v>90</v>
      </c>
      <c r="S333" s="38">
        <v>1213920</v>
      </c>
      <c r="T333" s="37">
        <v>43168</v>
      </c>
      <c r="U333" s="42">
        <v>0.35890410958904112</v>
      </c>
      <c r="V333" s="38">
        <v>0</v>
      </c>
      <c r="W333" s="38">
        <v>5</v>
      </c>
      <c r="X333" s="38">
        <v>0.1</v>
      </c>
      <c r="Y333" s="38">
        <v>121392</v>
      </c>
      <c r="Z333" s="38">
        <v>-17685</v>
      </c>
      <c r="AA333" s="38">
        <v>0</v>
      </c>
      <c r="AB333" s="38">
        <v>435680.87671232881</v>
      </c>
      <c r="AH333" s="38">
        <f>IF(表7[[#This Row],[Instrument]]="Option",表7[[#This Row],[delta]],表7[[#This Row],[qty]])</f>
        <v>90</v>
      </c>
    </row>
    <row r="334" spans="1:34">
      <c r="A334" s="37" t="s">
        <v>0</v>
      </c>
      <c r="B334" s="38" t="s">
        <v>355</v>
      </c>
      <c r="C334" s="37">
        <v>43144</v>
      </c>
      <c r="D334" s="38" t="s">
        <v>300</v>
      </c>
      <c r="E334" s="38" t="s">
        <v>16</v>
      </c>
      <c r="F334" s="38" t="s">
        <v>83</v>
      </c>
      <c r="G334" s="38">
        <v>50</v>
      </c>
      <c r="H334" s="38">
        <v>3416.75</v>
      </c>
      <c r="I334" s="37">
        <v>43362</v>
      </c>
      <c r="J334" s="38" t="s">
        <v>18</v>
      </c>
      <c r="L334" s="38">
        <v>3221</v>
      </c>
      <c r="M334" s="38">
        <v>-667.33</v>
      </c>
      <c r="N334" s="38">
        <v>244687.5</v>
      </c>
      <c r="O334" s="38" t="s">
        <v>1177</v>
      </c>
      <c r="P334" s="38" t="s">
        <v>1290</v>
      </c>
      <c r="Q334" s="38">
        <v>25</v>
      </c>
      <c r="R334" s="38">
        <v>-1250</v>
      </c>
      <c r="S334" s="38">
        <v>4270937.5</v>
      </c>
      <c r="T334" s="37">
        <v>43168</v>
      </c>
      <c r="U334" s="42">
        <v>0.53150684931506853</v>
      </c>
      <c r="V334" s="38">
        <v>0</v>
      </c>
      <c r="W334" s="38">
        <v>5</v>
      </c>
      <c r="X334" s="38">
        <v>0.1</v>
      </c>
      <c r="Y334" s="38">
        <v>427093.75</v>
      </c>
      <c r="Z334" s="38">
        <v>244687.5</v>
      </c>
      <c r="AA334" s="38">
        <v>244687.5</v>
      </c>
      <c r="AB334" s="38">
        <v>2270032.5342465756</v>
      </c>
      <c r="AH334" s="38">
        <f>IF(表7[[#This Row],[Instrument]]="Option",表7[[#This Row],[delta]],表7[[#This Row],[qty]])</f>
        <v>-1250</v>
      </c>
    </row>
    <row r="335" spans="1:34">
      <c r="A335" s="37" t="s">
        <v>0</v>
      </c>
      <c r="B335" s="38" t="s">
        <v>356</v>
      </c>
      <c r="C335" s="37">
        <v>43080</v>
      </c>
      <c r="D335" s="38" t="s">
        <v>357</v>
      </c>
      <c r="E335" s="38" t="s">
        <v>25</v>
      </c>
      <c r="F335" s="38" t="s">
        <v>301</v>
      </c>
      <c r="G335" s="38">
        <v>20</v>
      </c>
      <c r="H335" s="38">
        <v>6586</v>
      </c>
      <c r="I335" s="37">
        <v>43171</v>
      </c>
      <c r="J335" s="38" t="s">
        <v>18</v>
      </c>
      <c r="L335" s="38">
        <v>6799.75</v>
      </c>
      <c r="M335" s="38">
        <v>0</v>
      </c>
      <c r="N335" s="38">
        <v>106875</v>
      </c>
      <c r="O335" s="38" t="s">
        <v>1173</v>
      </c>
      <c r="P335" s="38" t="s">
        <v>1275</v>
      </c>
      <c r="Q335" s="38">
        <v>25</v>
      </c>
      <c r="R335" s="38">
        <v>500</v>
      </c>
      <c r="S335" s="38">
        <v>3293000</v>
      </c>
      <c r="T335" s="37">
        <v>43168</v>
      </c>
      <c r="U335" s="42">
        <v>8.21917808219178E-3</v>
      </c>
      <c r="V335" s="38">
        <v>0</v>
      </c>
      <c r="W335" s="38">
        <v>5</v>
      </c>
      <c r="X335" s="38">
        <v>0.1</v>
      </c>
      <c r="Y335" s="38">
        <v>329300</v>
      </c>
      <c r="Z335" s="38">
        <v>106875</v>
      </c>
      <c r="AA335" s="38">
        <v>106875</v>
      </c>
      <c r="AB335" s="38">
        <v>27065.753424657531</v>
      </c>
      <c r="AH335" s="38">
        <f>IF(表7[[#This Row],[Instrument]]="Option",表7[[#This Row],[delta]],表7[[#This Row],[qty]])</f>
        <v>500</v>
      </c>
    </row>
    <row r="336" spans="1:34">
      <c r="A336" s="37" t="s">
        <v>0</v>
      </c>
      <c r="B336" s="38" t="s">
        <v>356</v>
      </c>
      <c r="C336" s="37">
        <v>43080</v>
      </c>
      <c r="D336" s="38" t="s">
        <v>357</v>
      </c>
      <c r="E336" s="38" t="s">
        <v>25</v>
      </c>
      <c r="F336" s="38" t="s">
        <v>301</v>
      </c>
      <c r="G336" s="38">
        <v>20</v>
      </c>
      <c r="H336" s="38">
        <v>6584</v>
      </c>
      <c r="I336" s="37">
        <v>43171</v>
      </c>
      <c r="J336" s="38" t="s">
        <v>18</v>
      </c>
      <c r="L336" s="38">
        <v>6799.75</v>
      </c>
      <c r="M336" s="38">
        <v>0</v>
      </c>
      <c r="N336" s="38">
        <v>107875</v>
      </c>
      <c r="O336" s="38" t="s">
        <v>1173</v>
      </c>
      <c r="P336" s="38" t="s">
        <v>1275</v>
      </c>
      <c r="Q336" s="38">
        <v>25</v>
      </c>
      <c r="R336" s="38">
        <v>500</v>
      </c>
      <c r="S336" s="38">
        <v>3292000</v>
      </c>
      <c r="T336" s="37">
        <v>43168</v>
      </c>
      <c r="U336" s="42">
        <v>8.21917808219178E-3</v>
      </c>
      <c r="V336" s="38">
        <v>0</v>
      </c>
      <c r="W336" s="38">
        <v>5</v>
      </c>
      <c r="X336" s="38">
        <v>0.1</v>
      </c>
      <c r="Y336" s="38">
        <v>329200</v>
      </c>
      <c r="Z336" s="38">
        <v>107875</v>
      </c>
      <c r="AA336" s="38">
        <v>107875</v>
      </c>
      <c r="AB336" s="38">
        <v>27057.534246575338</v>
      </c>
      <c r="AH336" s="38">
        <f>IF(表7[[#This Row],[Instrument]]="Option",表7[[#This Row],[delta]],表7[[#This Row],[qty]])</f>
        <v>500</v>
      </c>
    </row>
    <row r="337" spans="1:34">
      <c r="A337" s="37" t="s">
        <v>0</v>
      </c>
      <c r="B337" s="38" t="s">
        <v>358</v>
      </c>
      <c r="C337" s="37">
        <v>43080</v>
      </c>
      <c r="D337" s="38" t="s">
        <v>357</v>
      </c>
      <c r="E337" s="38" t="s">
        <v>16</v>
      </c>
      <c r="F337" s="38" t="s">
        <v>301</v>
      </c>
      <c r="G337" s="38">
        <v>40</v>
      </c>
      <c r="H337" s="38">
        <v>6669.85</v>
      </c>
      <c r="I337" s="37">
        <v>43171</v>
      </c>
      <c r="J337" s="38" t="s">
        <v>18</v>
      </c>
      <c r="L337" s="38">
        <v>6799.75</v>
      </c>
      <c r="M337" s="38">
        <v>-1130.54</v>
      </c>
      <c r="N337" s="38">
        <v>-129899.99999999964</v>
      </c>
      <c r="O337" s="38" t="s">
        <v>1173</v>
      </c>
      <c r="P337" s="38" t="s">
        <v>1275</v>
      </c>
      <c r="Q337" s="38">
        <v>25</v>
      </c>
      <c r="R337" s="38">
        <v>-1000</v>
      </c>
      <c r="S337" s="38">
        <v>6669850</v>
      </c>
      <c r="T337" s="37">
        <v>43168</v>
      </c>
      <c r="U337" s="42">
        <v>8.21917808219178E-3</v>
      </c>
      <c r="V337" s="38">
        <v>0</v>
      </c>
      <c r="W337" s="38">
        <v>5</v>
      </c>
      <c r="X337" s="38">
        <v>0.1</v>
      </c>
      <c r="Y337" s="38">
        <v>666985</v>
      </c>
      <c r="Z337" s="38">
        <v>-129899.99999999964</v>
      </c>
      <c r="AA337" s="38">
        <v>0</v>
      </c>
      <c r="AB337" s="38">
        <v>54820.684931506847</v>
      </c>
      <c r="AH337" s="38">
        <f>IF(表7[[#This Row],[Instrument]]="Option",表7[[#This Row],[delta]],表7[[#This Row],[qty]])</f>
        <v>-1000</v>
      </c>
    </row>
    <row r="338" spans="1:34">
      <c r="A338" s="37" t="s">
        <v>0</v>
      </c>
      <c r="B338" s="38" t="s">
        <v>359</v>
      </c>
      <c r="C338" s="37">
        <v>43080</v>
      </c>
      <c r="D338" s="38" t="s">
        <v>357</v>
      </c>
      <c r="E338" s="38" t="s">
        <v>25</v>
      </c>
      <c r="F338" s="38" t="s">
        <v>360</v>
      </c>
      <c r="G338" s="38">
        <v>6</v>
      </c>
      <c r="H338" s="38">
        <v>10885</v>
      </c>
      <c r="I338" s="37">
        <v>43171</v>
      </c>
      <c r="J338" s="38" t="s">
        <v>18</v>
      </c>
      <c r="L338" s="38">
        <v>13213.5</v>
      </c>
      <c r="M338" s="38">
        <v>-70.62</v>
      </c>
      <c r="N338" s="38">
        <v>83826</v>
      </c>
      <c r="O338" s="38" t="s">
        <v>1174</v>
      </c>
      <c r="P338" s="38" t="s">
        <v>1282</v>
      </c>
      <c r="Q338" s="38">
        <v>6</v>
      </c>
      <c r="R338" s="38">
        <v>36</v>
      </c>
      <c r="S338" s="38">
        <v>391860</v>
      </c>
      <c r="T338" s="37">
        <v>43168</v>
      </c>
      <c r="U338" s="42">
        <v>8.21917808219178E-3</v>
      </c>
      <c r="V338" s="38">
        <v>0</v>
      </c>
      <c r="W338" s="38">
        <v>5</v>
      </c>
      <c r="X338" s="38">
        <v>0.1</v>
      </c>
      <c r="Y338" s="38">
        <v>39186</v>
      </c>
      <c r="Z338" s="38">
        <v>83826</v>
      </c>
      <c r="AA338" s="38">
        <v>83826</v>
      </c>
      <c r="AB338" s="38">
        <v>3220.767123287671</v>
      </c>
      <c r="AH338" s="38">
        <f>IF(表7[[#This Row],[Instrument]]="Option",表7[[#This Row],[delta]],表7[[#This Row],[qty]])</f>
        <v>36</v>
      </c>
    </row>
    <row r="339" spans="1:34">
      <c r="A339" s="37" t="s">
        <v>0</v>
      </c>
      <c r="B339" s="38" t="s">
        <v>361</v>
      </c>
      <c r="C339" s="37">
        <v>43167</v>
      </c>
      <c r="D339" s="38" t="s">
        <v>357</v>
      </c>
      <c r="E339" s="38" t="s">
        <v>16</v>
      </c>
      <c r="F339" s="38" t="s">
        <v>360</v>
      </c>
      <c r="G339" s="38">
        <v>6</v>
      </c>
      <c r="H339" s="38">
        <v>13213.5</v>
      </c>
      <c r="I339" s="37">
        <v>43171</v>
      </c>
      <c r="J339" s="38" t="s">
        <v>18</v>
      </c>
      <c r="L339" s="38">
        <v>13213.5</v>
      </c>
      <c r="M339" s="38">
        <v>-16.2</v>
      </c>
      <c r="N339" s="38">
        <v>0</v>
      </c>
      <c r="O339" s="38" t="s">
        <v>1174</v>
      </c>
      <c r="P339" s="38" t="s">
        <v>1282</v>
      </c>
      <c r="Q339" s="38">
        <v>6</v>
      </c>
      <c r="R339" s="38">
        <v>-36</v>
      </c>
      <c r="S339" s="38">
        <v>475686</v>
      </c>
      <c r="T339" s="37">
        <v>43168</v>
      </c>
      <c r="U339" s="42">
        <v>8.21917808219178E-3</v>
      </c>
      <c r="V339" s="38">
        <v>0</v>
      </c>
      <c r="W339" s="38">
        <v>5</v>
      </c>
      <c r="X339" s="38">
        <v>0.1</v>
      </c>
      <c r="Y339" s="38">
        <v>47568.600000000006</v>
      </c>
      <c r="Z339" s="38">
        <v>0</v>
      </c>
      <c r="AA339" s="38">
        <v>0</v>
      </c>
      <c r="AB339" s="38">
        <v>3909.747945205479</v>
      </c>
      <c r="AH339" s="38">
        <f>IF(表7[[#This Row],[Instrument]]="Option",表7[[#This Row],[delta]],表7[[#This Row],[qty]])</f>
        <v>-36</v>
      </c>
    </row>
    <row r="340" spans="1:34">
      <c r="A340" s="37" t="s">
        <v>0</v>
      </c>
      <c r="B340" s="38" t="s">
        <v>362</v>
      </c>
      <c r="C340" s="37">
        <v>43082</v>
      </c>
      <c r="D340" s="38" t="s">
        <v>357</v>
      </c>
      <c r="E340" s="38" t="s">
        <v>16</v>
      </c>
      <c r="F340" s="38" t="s">
        <v>118</v>
      </c>
      <c r="G340" s="38">
        <v>2</v>
      </c>
      <c r="H340" s="38">
        <v>6723.5</v>
      </c>
      <c r="I340" s="37">
        <v>43172</v>
      </c>
      <c r="J340" s="38" t="s">
        <v>18</v>
      </c>
      <c r="L340" s="38">
        <v>6800.25</v>
      </c>
      <c r="M340" s="38">
        <v>-52.08</v>
      </c>
      <c r="N340" s="38">
        <v>-3837.5</v>
      </c>
      <c r="O340" s="38" t="s">
        <v>1173</v>
      </c>
      <c r="P340" s="38" t="s">
        <v>1275</v>
      </c>
      <c r="Q340" s="38">
        <v>25</v>
      </c>
      <c r="R340" s="38">
        <v>-50</v>
      </c>
      <c r="S340" s="38">
        <v>336175</v>
      </c>
      <c r="T340" s="37">
        <v>43168</v>
      </c>
      <c r="U340" s="42">
        <v>1.0958904109589041E-2</v>
      </c>
      <c r="V340" s="38">
        <v>0</v>
      </c>
      <c r="W340" s="38">
        <v>5</v>
      </c>
      <c r="X340" s="38">
        <v>0.1</v>
      </c>
      <c r="Y340" s="38">
        <v>33617.5</v>
      </c>
      <c r="Z340" s="38">
        <v>-3837.5</v>
      </c>
      <c r="AA340" s="38">
        <v>0</v>
      </c>
      <c r="AB340" s="38">
        <v>3684.1095890410961</v>
      </c>
      <c r="AH340" s="38">
        <f>IF(表7[[#This Row],[Instrument]]="Option",表7[[#This Row],[delta]],表7[[#This Row],[qty]])</f>
        <v>-50</v>
      </c>
    </row>
    <row r="341" spans="1:34">
      <c r="A341" s="37" t="s">
        <v>0</v>
      </c>
      <c r="B341" s="38" t="s">
        <v>363</v>
      </c>
      <c r="C341" s="37">
        <v>43088</v>
      </c>
      <c r="D341" s="38" t="s">
        <v>357</v>
      </c>
      <c r="E341" s="38" t="s">
        <v>25</v>
      </c>
      <c r="F341" s="38" t="s">
        <v>310</v>
      </c>
      <c r="G341" s="38">
        <v>8</v>
      </c>
      <c r="H341" s="38">
        <v>6891.5</v>
      </c>
      <c r="I341" s="37">
        <v>43178</v>
      </c>
      <c r="J341" s="38" t="s">
        <v>18</v>
      </c>
      <c r="L341" s="38">
        <v>6803.25</v>
      </c>
      <c r="M341" s="38">
        <v>-213.01999999999998</v>
      </c>
      <c r="N341" s="38">
        <v>-17650</v>
      </c>
      <c r="O341" s="38" t="s">
        <v>1173</v>
      </c>
      <c r="P341" s="38" t="s">
        <v>1275</v>
      </c>
      <c r="Q341" s="38">
        <v>25</v>
      </c>
      <c r="R341" s="38">
        <v>200</v>
      </c>
      <c r="S341" s="38">
        <v>1378300</v>
      </c>
      <c r="T341" s="37">
        <v>43168</v>
      </c>
      <c r="U341" s="42">
        <v>2.7397260273972601E-2</v>
      </c>
      <c r="V341" s="38">
        <v>0</v>
      </c>
      <c r="W341" s="38">
        <v>5</v>
      </c>
      <c r="X341" s="38">
        <v>0.1</v>
      </c>
      <c r="Y341" s="38">
        <v>137830</v>
      </c>
      <c r="Z341" s="38">
        <v>-17650</v>
      </c>
      <c r="AA341" s="38">
        <v>0</v>
      </c>
      <c r="AB341" s="38">
        <v>37761.643835616436</v>
      </c>
      <c r="AH341" s="38">
        <f>IF(表7[[#This Row],[Instrument]]="Option",表7[[#This Row],[delta]],表7[[#This Row],[qty]])</f>
        <v>200</v>
      </c>
    </row>
    <row r="342" spans="1:34">
      <c r="A342" s="37" t="s">
        <v>0</v>
      </c>
      <c r="B342" s="38" t="s">
        <v>364</v>
      </c>
      <c r="C342" s="37">
        <v>43088</v>
      </c>
      <c r="D342" s="38" t="s">
        <v>357</v>
      </c>
      <c r="E342" s="38" t="s">
        <v>16</v>
      </c>
      <c r="F342" s="38" t="s">
        <v>310</v>
      </c>
      <c r="G342" s="38">
        <v>8</v>
      </c>
      <c r="H342" s="38">
        <v>6942</v>
      </c>
      <c r="I342" s="37">
        <v>43178</v>
      </c>
      <c r="J342" s="38" t="s">
        <v>18</v>
      </c>
      <c r="L342" s="38">
        <v>6803.25</v>
      </c>
      <c r="M342" s="38">
        <v>-214.42</v>
      </c>
      <c r="N342" s="38">
        <v>27750</v>
      </c>
      <c r="O342" s="38" t="s">
        <v>1173</v>
      </c>
      <c r="P342" s="38" t="s">
        <v>1275</v>
      </c>
      <c r="Q342" s="38">
        <v>25</v>
      </c>
      <c r="R342" s="38">
        <v>-200</v>
      </c>
      <c r="S342" s="38">
        <v>1388400</v>
      </c>
      <c r="T342" s="37">
        <v>43168</v>
      </c>
      <c r="U342" s="42">
        <v>2.7397260273972601E-2</v>
      </c>
      <c r="V342" s="38">
        <v>0</v>
      </c>
      <c r="W342" s="38">
        <v>5</v>
      </c>
      <c r="X342" s="38">
        <v>0.1</v>
      </c>
      <c r="Y342" s="38">
        <v>138840</v>
      </c>
      <c r="Z342" s="38">
        <v>27750</v>
      </c>
      <c r="AA342" s="38">
        <v>27750</v>
      </c>
      <c r="AB342" s="38">
        <v>38038.356164383556</v>
      </c>
      <c r="AH342" s="38">
        <f>IF(表7[[#This Row],[Instrument]]="Option",表7[[#This Row],[delta]],表7[[#This Row],[qty]])</f>
        <v>-200</v>
      </c>
    </row>
    <row r="343" spans="1:34">
      <c r="A343" s="37" t="s">
        <v>0</v>
      </c>
      <c r="B343" s="38" t="s">
        <v>365</v>
      </c>
      <c r="C343" s="37">
        <v>43089</v>
      </c>
      <c r="D343" s="38" t="s">
        <v>357</v>
      </c>
      <c r="E343" s="38" t="s">
        <v>25</v>
      </c>
      <c r="F343" s="38" t="s">
        <v>366</v>
      </c>
      <c r="G343" s="38">
        <v>2</v>
      </c>
      <c r="H343" s="38">
        <v>3220</v>
      </c>
      <c r="I343" s="37">
        <v>43179</v>
      </c>
      <c r="J343" s="38" t="s">
        <v>18</v>
      </c>
      <c r="L343" s="38">
        <v>3227.83</v>
      </c>
      <c r="M343" s="38">
        <v>-27.759999999999998</v>
      </c>
      <c r="N343" s="38">
        <v>391.49999999999636</v>
      </c>
      <c r="O343" s="38" t="s">
        <v>1177</v>
      </c>
      <c r="P343" s="38" t="s">
        <v>1290</v>
      </c>
      <c r="Q343" s="38">
        <v>25</v>
      </c>
      <c r="R343" s="38">
        <v>50</v>
      </c>
      <c r="S343" s="38">
        <v>161000</v>
      </c>
      <c r="T343" s="37">
        <v>43168</v>
      </c>
      <c r="U343" s="42">
        <v>3.0136986301369864E-2</v>
      </c>
      <c r="V343" s="38">
        <v>0</v>
      </c>
      <c r="W343" s="38">
        <v>5</v>
      </c>
      <c r="X343" s="38">
        <v>0.1</v>
      </c>
      <c r="Y343" s="38">
        <v>16100</v>
      </c>
      <c r="Z343" s="38">
        <v>391.49999999999636</v>
      </c>
      <c r="AA343" s="38">
        <v>391.49999999999636</v>
      </c>
      <c r="AB343" s="38">
        <v>4852.0547945205481</v>
      </c>
      <c r="AH343" s="38">
        <f>IF(表7[[#This Row],[Instrument]]="Option",表7[[#This Row],[delta]],表7[[#This Row],[qty]])</f>
        <v>50</v>
      </c>
    </row>
    <row r="344" spans="1:34">
      <c r="A344" s="37" t="s">
        <v>0</v>
      </c>
      <c r="B344" s="38" t="s">
        <v>367</v>
      </c>
      <c r="C344" s="37">
        <v>43089</v>
      </c>
      <c r="D344" s="38" t="s">
        <v>357</v>
      </c>
      <c r="E344" s="38" t="s">
        <v>16</v>
      </c>
      <c r="F344" s="38" t="s">
        <v>366</v>
      </c>
      <c r="G344" s="38">
        <v>2</v>
      </c>
      <c r="H344" s="38">
        <v>3228</v>
      </c>
      <c r="I344" s="37">
        <v>43179</v>
      </c>
      <c r="J344" s="38" t="s">
        <v>18</v>
      </c>
      <c r="L344" s="38">
        <v>3227.83</v>
      </c>
      <c r="M344" s="38">
        <v>-5.4</v>
      </c>
      <c r="N344" s="38">
        <v>8.500000000003638</v>
      </c>
      <c r="O344" s="38" t="s">
        <v>1177</v>
      </c>
      <c r="P344" s="38" t="s">
        <v>1290</v>
      </c>
      <c r="Q344" s="38">
        <v>25</v>
      </c>
      <c r="R344" s="38">
        <v>-50</v>
      </c>
      <c r="S344" s="38">
        <v>161400</v>
      </c>
      <c r="T344" s="37">
        <v>43168</v>
      </c>
      <c r="U344" s="42">
        <v>3.0136986301369864E-2</v>
      </c>
      <c r="V344" s="38">
        <v>0</v>
      </c>
      <c r="W344" s="38">
        <v>5</v>
      </c>
      <c r="X344" s="38">
        <v>0.1</v>
      </c>
      <c r="Y344" s="38">
        <v>16140</v>
      </c>
      <c r="Z344" s="38">
        <v>8.500000000003638</v>
      </c>
      <c r="AA344" s="38">
        <v>8.500000000003638</v>
      </c>
      <c r="AB344" s="38">
        <v>4864.1095890410961</v>
      </c>
      <c r="AH344" s="38">
        <f>IF(表7[[#This Row],[Instrument]]="Option",表7[[#This Row],[delta]],表7[[#This Row],[qty]])</f>
        <v>-50</v>
      </c>
    </row>
    <row r="345" spans="1:34">
      <c r="A345" s="37" t="s">
        <v>0</v>
      </c>
      <c r="B345" s="38" t="s">
        <v>368</v>
      </c>
      <c r="C345" s="37">
        <v>43118</v>
      </c>
      <c r="D345" s="38" t="s">
        <v>357</v>
      </c>
      <c r="E345" s="38" t="s">
        <v>16</v>
      </c>
      <c r="F345" s="38" t="s">
        <v>20</v>
      </c>
      <c r="G345" s="38">
        <v>30</v>
      </c>
      <c r="H345" s="38">
        <v>7077.25</v>
      </c>
      <c r="I345" s="37">
        <v>43180</v>
      </c>
      <c r="J345" s="38" t="s">
        <v>18</v>
      </c>
      <c r="L345" s="38">
        <v>6801.75</v>
      </c>
      <c r="M345" s="38">
        <v>-818.17</v>
      </c>
      <c r="N345" s="38">
        <v>206625</v>
      </c>
      <c r="O345" s="38" t="s">
        <v>1173</v>
      </c>
      <c r="P345" s="38" t="s">
        <v>1275</v>
      </c>
      <c r="Q345" s="38">
        <v>25</v>
      </c>
      <c r="R345" s="38">
        <v>-750</v>
      </c>
      <c r="S345" s="38">
        <v>5307937.5</v>
      </c>
      <c r="T345" s="37">
        <v>43168</v>
      </c>
      <c r="U345" s="42">
        <v>3.287671232876712E-2</v>
      </c>
      <c r="V345" s="38">
        <v>0</v>
      </c>
      <c r="W345" s="38">
        <v>5</v>
      </c>
      <c r="X345" s="38">
        <v>0.1</v>
      </c>
      <c r="Y345" s="38">
        <v>530793.75</v>
      </c>
      <c r="Z345" s="38">
        <v>206625</v>
      </c>
      <c r="AA345" s="38">
        <v>206625</v>
      </c>
      <c r="AB345" s="38">
        <v>174507.53424657532</v>
      </c>
      <c r="AH345" s="38">
        <f>IF(表7[[#This Row],[Instrument]]="Option",表7[[#This Row],[delta]],表7[[#This Row],[qty]])</f>
        <v>-750</v>
      </c>
    </row>
    <row r="346" spans="1:34">
      <c r="A346" s="37" t="s">
        <v>0</v>
      </c>
      <c r="B346" s="38" t="s">
        <v>369</v>
      </c>
      <c r="C346" s="37">
        <v>43129</v>
      </c>
      <c r="D346" s="38" t="s">
        <v>357</v>
      </c>
      <c r="E346" s="38" t="s">
        <v>16</v>
      </c>
      <c r="F346" s="38" t="s">
        <v>20</v>
      </c>
      <c r="G346" s="38">
        <v>20</v>
      </c>
      <c r="H346" s="38">
        <v>7069</v>
      </c>
      <c r="I346" s="37">
        <v>43180</v>
      </c>
      <c r="J346" s="38" t="s">
        <v>18</v>
      </c>
      <c r="L346" s="38">
        <v>6801.75</v>
      </c>
      <c r="M346" s="38">
        <v>-54</v>
      </c>
      <c r="N346" s="38">
        <v>133625</v>
      </c>
      <c r="O346" s="38" t="s">
        <v>1173</v>
      </c>
      <c r="P346" s="38" t="s">
        <v>1275</v>
      </c>
      <c r="Q346" s="38">
        <v>25</v>
      </c>
      <c r="R346" s="38">
        <v>-500</v>
      </c>
      <c r="S346" s="38">
        <v>3534500</v>
      </c>
      <c r="T346" s="37">
        <v>43168</v>
      </c>
      <c r="U346" s="42">
        <v>3.287671232876712E-2</v>
      </c>
      <c r="V346" s="38">
        <v>0</v>
      </c>
      <c r="W346" s="38">
        <v>5</v>
      </c>
      <c r="X346" s="38">
        <v>0.1</v>
      </c>
      <c r="Y346" s="38">
        <v>353450</v>
      </c>
      <c r="Z346" s="38">
        <v>133625</v>
      </c>
      <c r="AA346" s="38">
        <v>133625</v>
      </c>
      <c r="AB346" s="38">
        <v>116202.73972602739</v>
      </c>
      <c r="AH346" s="38">
        <f>IF(表7[[#This Row],[Instrument]]="Option",表7[[#This Row],[delta]],表7[[#This Row],[qty]])</f>
        <v>-500</v>
      </c>
    </row>
    <row r="347" spans="1:34">
      <c r="A347" s="37" t="s">
        <v>0</v>
      </c>
      <c r="B347" s="38" t="s">
        <v>370</v>
      </c>
      <c r="C347" s="37">
        <v>43133</v>
      </c>
      <c r="D347" s="38" t="s">
        <v>357</v>
      </c>
      <c r="E347" s="38" t="s">
        <v>16</v>
      </c>
      <c r="F347" s="38" t="s">
        <v>20</v>
      </c>
      <c r="G347" s="38">
        <v>30</v>
      </c>
      <c r="H347" s="38">
        <v>7089.85</v>
      </c>
      <c r="I347" s="37">
        <v>43180</v>
      </c>
      <c r="J347" s="38" t="s">
        <v>18</v>
      </c>
      <c r="L347" s="38">
        <v>6801.75</v>
      </c>
      <c r="M347" s="38">
        <v>-819.48</v>
      </c>
      <c r="N347" s="38">
        <v>216075.00000000026</v>
      </c>
      <c r="O347" s="38" t="s">
        <v>1173</v>
      </c>
      <c r="P347" s="38" t="s">
        <v>1275</v>
      </c>
      <c r="Q347" s="38">
        <v>25</v>
      </c>
      <c r="R347" s="38">
        <v>-750</v>
      </c>
      <c r="S347" s="38">
        <v>5317387.5</v>
      </c>
      <c r="T347" s="37">
        <v>43168</v>
      </c>
      <c r="U347" s="42">
        <v>3.287671232876712E-2</v>
      </c>
      <c r="V347" s="38">
        <v>0</v>
      </c>
      <c r="W347" s="38">
        <v>5</v>
      </c>
      <c r="X347" s="38">
        <v>0.1</v>
      </c>
      <c r="Y347" s="38">
        <v>531738.75</v>
      </c>
      <c r="Z347" s="38">
        <v>216075.00000000026</v>
      </c>
      <c r="AA347" s="38">
        <v>216075.00000000026</v>
      </c>
      <c r="AB347" s="38">
        <v>174818.21917808219</v>
      </c>
      <c r="AH347" s="38">
        <f>IF(表7[[#This Row],[Instrument]]="Option",表7[[#This Row],[delta]],表7[[#This Row],[qty]])</f>
        <v>-750</v>
      </c>
    </row>
    <row r="348" spans="1:34">
      <c r="A348" s="37" t="s">
        <v>0</v>
      </c>
      <c r="B348" s="38" t="s">
        <v>371</v>
      </c>
      <c r="C348" s="37">
        <v>43138</v>
      </c>
      <c r="D348" s="38" t="s">
        <v>357</v>
      </c>
      <c r="E348" s="38" t="s">
        <v>16</v>
      </c>
      <c r="F348" s="38" t="s">
        <v>20</v>
      </c>
      <c r="G348" s="38">
        <v>20</v>
      </c>
      <c r="H348" s="38">
        <v>7024.6</v>
      </c>
      <c r="I348" s="37">
        <v>43180</v>
      </c>
      <c r="J348" s="38" t="s">
        <v>18</v>
      </c>
      <c r="L348" s="38">
        <v>6801.75</v>
      </c>
      <c r="M348" s="38">
        <v>-541.79</v>
      </c>
      <c r="N348" s="38">
        <v>111425.00000000017</v>
      </c>
      <c r="O348" s="38" t="s">
        <v>1173</v>
      </c>
      <c r="P348" s="38" t="s">
        <v>1275</v>
      </c>
      <c r="Q348" s="38">
        <v>25</v>
      </c>
      <c r="R348" s="38">
        <v>-500</v>
      </c>
      <c r="S348" s="38">
        <v>3512300</v>
      </c>
      <c r="T348" s="37">
        <v>43168</v>
      </c>
      <c r="U348" s="42">
        <v>3.287671232876712E-2</v>
      </c>
      <c r="V348" s="38">
        <v>0</v>
      </c>
      <c r="W348" s="38">
        <v>5</v>
      </c>
      <c r="X348" s="38">
        <v>0.1</v>
      </c>
      <c r="Y348" s="38">
        <v>351230</v>
      </c>
      <c r="Z348" s="38">
        <v>111425.00000000017</v>
      </c>
      <c r="AA348" s="38">
        <v>111425.00000000017</v>
      </c>
      <c r="AB348" s="38">
        <v>115472.87671232875</v>
      </c>
      <c r="AH348" s="38">
        <f>IF(表7[[#This Row],[Instrument]]="Option",表7[[#This Row],[delta]],表7[[#This Row],[qty]])</f>
        <v>-500</v>
      </c>
    </row>
    <row r="349" spans="1:34">
      <c r="A349" s="37" t="s">
        <v>0</v>
      </c>
      <c r="B349" s="38" t="s">
        <v>372</v>
      </c>
      <c r="C349" s="37">
        <v>43138</v>
      </c>
      <c r="D349" s="38" t="s">
        <v>357</v>
      </c>
      <c r="E349" s="38" t="s">
        <v>16</v>
      </c>
      <c r="F349" s="38" t="s">
        <v>20</v>
      </c>
      <c r="G349" s="38">
        <v>14</v>
      </c>
      <c r="H349" s="38">
        <v>6855.5</v>
      </c>
      <c r="I349" s="37">
        <v>43180</v>
      </c>
      <c r="J349" s="38" t="s">
        <v>18</v>
      </c>
      <c r="L349" s="38">
        <v>6801.75</v>
      </c>
      <c r="M349" s="38">
        <v>-37.799999999999997</v>
      </c>
      <c r="N349" s="38">
        <v>18812.5</v>
      </c>
      <c r="O349" s="38" t="s">
        <v>1173</v>
      </c>
      <c r="P349" s="38" t="s">
        <v>1275</v>
      </c>
      <c r="Q349" s="38">
        <v>25</v>
      </c>
      <c r="R349" s="38">
        <v>-350</v>
      </c>
      <c r="S349" s="38">
        <v>2399425</v>
      </c>
      <c r="T349" s="37">
        <v>43168</v>
      </c>
      <c r="U349" s="42">
        <v>3.287671232876712E-2</v>
      </c>
      <c r="V349" s="38">
        <v>0</v>
      </c>
      <c r="W349" s="38">
        <v>5</v>
      </c>
      <c r="X349" s="38">
        <v>0.1</v>
      </c>
      <c r="Y349" s="38">
        <v>239942.5</v>
      </c>
      <c r="Z349" s="38">
        <v>18812.5</v>
      </c>
      <c r="AA349" s="38">
        <v>18812.5</v>
      </c>
      <c r="AB349" s="38">
        <v>78885.205479452052</v>
      </c>
      <c r="AH349" s="38">
        <f>IF(表7[[#This Row],[Instrument]]="Option",表7[[#This Row],[delta]],表7[[#This Row],[qty]])</f>
        <v>-350</v>
      </c>
    </row>
    <row r="350" spans="1:34">
      <c r="A350" s="37" t="s">
        <v>0</v>
      </c>
      <c r="B350" s="38" t="s">
        <v>373</v>
      </c>
      <c r="C350" s="37">
        <v>43140</v>
      </c>
      <c r="D350" s="38" t="s">
        <v>357</v>
      </c>
      <c r="E350" s="38" t="s">
        <v>25</v>
      </c>
      <c r="F350" s="38" t="s">
        <v>20</v>
      </c>
      <c r="G350" s="38">
        <v>40</v>
      </c>
      <c r="H350" s="38">
        <v>6731.5</v>
      </c>
      <c r="I350" s="37">
        <v>43180</v>
      </c>
      <c r="J350" s="38" t="s">
        <v>18</v>
      </c>
      <c r="L350" s="38">
        <v>6801.75</v>
      </c>
      <c r="M350" s="38">
        <v>-108</v>
      </c>
      <c r="N350" s="38">
        <v>70250</v>
      </c>
      <c r="O350" s="38" t="s">
        <v>1173</v>
      </c>
      <c r="P350" s="38" t="s">
        <v>1275</v>
      </c>
      <c r="Q350" s="38">
        <v>25</v>
      </c>
      <c r="R350" s="38">
        <v>1000</v>
      </c>
      <c r="S350" s="38">
        <v>6731500</v>
      </c>
      <c r="T350" s="37">
        <v>43168</v>
      </c>
      <c r="U350" s="42">
        <v>3.287671232876712E-2</v>
      </c>
      <c r="V350" s="38">
        <v>0</v>
      </c>
      <c r="W350" s="38">
        <v>5</v>
      </c>
      <c r="X350" s="38">
        <v>0.1</v>
      </c>
      <c r="Y350" s="38">
        <v>673150</v>
      </c>
      <c r="Z350" s="38">
        <v>70250</v>
      </c>
      <c r="AA350" s="38">
        <v>70250</v>
      </c>
      <c r="AB350" s="38">
        <v>221309.58904109587</v>
      </c>
      <c r="AH350" s="38">
        <f>IF(表7[[#This Row],[Instrument]]="Option",表7[[#This Row],[delta]],表7[[#This Row],[qty]])</f>
        <v>1000</v>
      </c>
    </row>
    <row r="351" spans="1:34">
      <c r="A351" s="37" t="s">
        <v>0</v>
      </c>
      <c r="B351" s="38" t="s">
        <v>374</v>
      </c>
      <c r="C351" s="37">
        <v>42951</v>
      </c>
      <c r="D351" s="38" t="s">
        <v>357</v>
      </c>
      <c r="E351" s="38" t="s">
        <v>16</v>
      </c>
      <c r="F351" s="38" t="s">
        <v>137</v>
      </c>
      <c r="G351" s="38">
        <v>11</v>
      </c>
      <c r="H351" s="38">
        <v>10480</v>
      </c>
      <c r="I351" s="37">
        <v>43180</v>
      </c>
      <c r="J351" s="38" t="s">
        <v>18</v>
      </c>
      <c r="L351" s="38">
        <v>13220</v>
      </c>
      <c r="M351" s="38">
        <v>-29.7</v>
      </c>
      <c r="N351" s="38">
        <v>-180840</v>
      </c>
      <c r="O351" s="38" t="s">
        <v>1174</v>
      </c>
      <c r="P351" s="38" t="s">
        <v>1282</v>
      </c>
      <c r="Q351" s="38">
        <v>6</v>
      </c>
      <c r="R351" s="38">
        <v>-66</v>
      </c>
      <c r="S351" s="38">
        <v>691680</v>
      </c>
      <c r="T351" s="37">
        <v>43168</v>
      </c>
      <c r="U351" s="42">
        <v>3.287671232876712E-2</v>
      </c>
      <c r="V351" s="38">
        <v>0</v>
      </c>
      <c r="W351" s="38">
        <v>5</v>
      </c>
      <c r="X351" s="38">
        <v>0.1</v>
      </c>
      <c r="Y351" s="38">
        <v>69168</v>
      </c>
      <c r="Z351" s="38">
        <v>-180840</v>
      </c>
      <c r="AA351" s="38">
        <v>0</v>
      </c>
      <c r="AB351" s="38">
        <v>22740.164383561641</v>
      </c>
      <c r="AH351" s="38">
        <f>IF(表7[[#This Row],[Instrument]]="Option",表7[[#This Row],[delta]],表7[[#This Row],[qty]])</f>
        <v>-66</v>
      </c>
    </row>
    <row r="352" spans="1:34">
      <c r="A352" s="37" t="s">
        <v>0</v>
      </c>
      <c r="B352" s="38" t="s">
        <v>375</v>
      </c>
      <c r="C352" s="37">
        <v>43109</v>
      </c>
      <c r="D352" s="38" t="s">
        <v>357</v>
      </c>
      <c r="E352" s="38" t="s">
        <v>25</v>
      </c>
      <c r="F352" s="38" t="s">
        <v>28</v>
      </c>
      <c r="G352" s="38">
        <v>80</v>
      </c>
      <c r="H352" s="38">
        <v>3370</v>
      </c>
      <c r="I352" s="37">
        <v>43180</v>
      </c>
      <c r="J352" s="38" t="s">
        <v>18</v>
      </c>
      <c r="L352" s="38">
        <v>3228</v>
      </c>
      <c r="M352" s="38">
        <v>-1152.05</v>
      </c>
      <c r="N352" s="38">
        <v>-284000</v>
      </c>
      <c r="O352" s="38" t="s">
        <v>1177</v>
      </c>
      <c r="P352" s="38" t="s">
        <v>1290</v>
      </c>
      <c r="Q352" s="38">
        <v>25</v>
      </c>
      <c r="R352" s="38">
        <v>2000</v>
      </c>
      <c r="S352" s="38">
        <v>6740000</v>
      </c>
      <c r="T352" s="37">
        <v>43168</v>
      </c>
      <c r="U352" s="42">
        <v>3.287671232876712E-2</v>
      </c>
      <c r="V352" s="38">
        <v>0</v>
      </c>
      <c r="W352" s="38">
        <v>5</v>
      </c>
      <c r="X352" s="38">
        <v>0.1</v>
      </c>
      <c r="Y352" s="38">
        <v>674000</v>
      </c>
      <c r="Z352" s="38">
        <v>-284000</v>
      </c>
      <c r="AA352" s="38">
        <v>0</v>
      </c>
      <c r="AB352" s="38">
        <v>221589.0410958904</v>
      </c>
      <c r="AH352" s="38">
        <f>IF(表7[[#This Row],[Instrument]]="Option",表7[[#This Row],[delta]],表7[[#This Row],[qty]])</f>
        <v>2000</v>
      </c>
    </row>
    <row r="353" spans="1:34">
      <c r="A353" s="37" t="s">
        <v>0</v>
      </c>
      <c r="B353" s="38" t="s">
        <v>376</v>
      </c>
      <c r="C353" s="37">
        <v>43110</v>
      </c>
      <c r="D353" s="38" t="s">
        <v>357</v>
      </c>
      <c r="E353" s="38" t="s">
        <v>16</v>
      </c>
      <c r="F353" s="38" t="s">
        <v>28</v>
      </c>
      <c r="G353" s="38">
        <v>40</v>
      </c>
      <c r="H353" s="38">
        <v>3340</v>
      </c>
      <c r="I353" s="37">
        <v>43180</v>
      </c>
      <c r="J353" s="38" t="s">
        <v>18</v>
      </c>
      <c r="L353" s="38">
        <v>3228</v>
      </c>
      <c r="M353" s="38">
        <v>-571.86</v>
      </c>
      <c r="N353" s="38">
        <v>112000</v>
      </c>
      <c r="O353" s="38" t="s">
        <v>1177</v>
      </c>
      <c r="P353" s="38" t="s">
        <v>1290</v>
      </c>
      <c r="Q353" s="38">
        <v>25</v>
      </c>
      <c r="R353" s="38">
        <v>-1000</v>
      </c>
      <c r="S353" s="38">
        <v>3340000</v>
      </c>
      <c r="T353" s="37">
        <v>43168</v>
      </c>
      <c r="U353" s="42">
        <v>3.287671232876712E-2</v>
      </c>
      <c r="V353" s="38">
        <v>0</v>
      </c>
      <c r="W353" s="38">
        <v>5</v>
      </c>
      <c r="X353" s="38">
        <v>0.1</v>
      </c>
      <c r="Y353" s="38">
        <v>334000</v>
      </c>
      <c r="Z353" s="38">
        <v>112000</v>
      </c>
      <c r="AA353" s="38">
        <v>112000</v>
      </c>
      <c r="AB353" s="38">
        <v>109808.21917808217</v>
      </c>
      <c r="AH353" s="38">
        <f>IF(表7[[#This Row],[Instrument]]="Option",表7[[#This Row],[delta]],表7[[#This Row],[qty]])</f>
        <v>-1000</v>
      </c>
    </row>
    <row r="354" spans="1:34">
      <c r="A354" s="37" t="s">
        <v>0</v>
      </c>
      <c r="B354" s="38" t="s">
        <v>377</v>
      </c>
      <c r="C354" s="37">
        <v>43091</v>
      </c>
      <c r="D354" s="38" t="s">
        <v>357</v>
      </c>
      <c r="E354" s="38" t="s">
        <v>16</v>
      </c>
      <c r="F354" s="38" t="s">
        <v>142</v>
      </c>
      <c r="G354" s="38">
        <v>5</v>
      </c>
      <c r="H354" s="38">
        <v>7090.5</v>
      </c>
      <c r="I354" s="37">
        <v>43181</v>
      </c>
      <c r="J354" s="38" t="s">
        <v>18</v>
      </c>
      <c r="L354" s="38">
        <v>6798.75</v>
      </c>
      <c r="M354" s="38">
        <v>0</v>
      </c>
      <c r="N354" s="38">
        <v>36468.75</v>
      </c>
      <c r="O354" s="38" t="s">
        <v>1173</v>
      </c>
      <c r="P354" s="38" t="s">
        <v>1275</v>
      </c>
      <c r="Q354" s="38">
        <v>25</v>
      </c>
      <c r="R354" s="38">
        <v>-125</v>
      </c>
      <c r="S354" s="38">
        <v>886312.5</v>
      </c>
      <c r="T354" s="37">
        <v>43168</v>
      </c>
      <c r="U354" s="42">
        <v>3.5616438356164383E-2</v>
      </c>
      <c r="V354" s="38">
        <v>0</v>
      </c>
      <c r="W354" s="38">
        <v>5</v>
      </c>
      <c r="X354" s="38">
        <v>0.1</v>
      </c>
      <c r="Y354" s="38">
        <v>88631.25</v>
      </c>
      <c r="Z354" s="38">
        <v>36468.75</v>
      </c>
      <c r="AA354" s="38">
        <v>36468.75</v>
      </c>
      <c r="AB354" s="38">
        <v>31567.294520547945</v>
      </c>
      <c r="AH354" s="38">
        <f>IF(表7[[#This Row],[Instrument]]="Option",表7[[#This Row],[delta]],表7[[#This Row],[qty]])</f>
        <v>-125</v>
      </c>
    </row>
    <row r="355" spans="1:34">
      <c r="A355" s="37" t="s">
        <v>0</v>
      </c>
      <c r="B355" s="38" t="s">
        <v>377</v>
      </c>
      <c r="C355" s="37">
        <v>43091</v>
      </c>
      <c r="D355" s="38" t="s">
        <v>357</v>
      </c>
      <c r="E355" s="38" t="s">
        <v>16</v>
      </c>
      <c r="F355" s="38" t="s">
        <v>142</v>
      </c>
      <c r="G355" s="38">
        <v>15</v>
      </c>
      <c r="H355" s="38">
        <v>7085.5</v>
      </c>
      <c r="I355" s="37">
        <v>43181</v>
      </c>
      <c r="J355" s="38" t="s">
        <v>18</v>
      </c>
      <c r="L355" s="38">
        <v>6798.75</v>
      </c>
      <c r="M355" s="38">
        <v>0</v>
      </c>
      <c r="N355" s="38">
        <v>107531.25</v>
      </c>
      <c r="O355" s="38" t="s">
        <v>1173</v>
      </c>
      <c r="P355" s="38" t="s">
        <v>1275</v>
      </c>
      <c r="Q355" s="38">
        <v>25</v>
      </c>
      <c r="R355" s="38">
        <v>-375</v>
      </c>
      <c r="S355" s="38">
        <v>2657062.5</v>
      </c>
      <c r="T355" s="37">
        <v>43168</v>
      </c>
      <c r="U355" s="42">
        <v>3.5616438356164383E-2</v>
      </c>
      <c r="V355" s="38">
        <v>0</v>
      </c>
      <c r="W355" s="38">
        <v>5</v>
      </c>
      <c r="X355" s="38">
        <v>0.1</v>
      </c>
      <c r="Y355" s="38">
        <v>265706.25</v>
      </c>
      <c r="Z355" s="38">
        <v>107531.25</v>
      </c>
      <c r="AA355" s="38">
        <v>107531.25</v>
      </c>
      <c r="AB355" s="38">
        <v>94635.102739726019</v>
      </c>
      <c r="AH355" s="38">
        <f>IF(表7[[#This Row],[Instrument]]="Option",表7[[#This Row],[delta]],表7[[#This Row],[qty]])</f>
        <v>-375</v>
      </c>
    </row>
    <row r="356" spans="1:34">
      <c r="A356" s="37" t="s">
        <v>0</v>
      </c>
      <c r="B356" s="38" t="s">
        <v>377</v>
      </c>
      <c r="C356" s="37">
        <v>43091</v>
      </c>
      <c r="D356" s="38" t="s">
        <v>357</v>
      </c>
      <c r="E356" s="38" t="s">
        <v>16</v>
      </c>
      <c r="F356" s="38" t="s">
        <v>142</v>
      </c>
      <c r="G356" s="38">
        <v>20</v>
      </c>
      <c r="H356" s="38">
        <v>7119</v>
      </c>
      <c r="I356" s="37">
        <v>43181</v>
      </c>
      <c r="J356" s="38" t="s">
        <v>18</v>
      </c>
      <c r="L356" s="38">
        <v>6798.75</v>
      </c>
      <c r="M356" s="38">
        <v>-1094.4299999999998</v>
      </c>
      <c r="N356" s="38">
        <v>160125</v>
      </c>
      <c r="O356" s="38" t="s">
        <v>1173</v>
      </c>
      <c r="P356" s="38" t="s">
        <v>1275</v>
      </c>
      <c r="Q356" s="38">
        <v>25</v>
      </c>
      <c r="R356" s="38">
        <v>-500</v>
      </c>
      <c r="S356" s="38">
        <v>3559500</v>
      </c>
      <c r="T356" s="37">
        <v>43168</v>
      </c>
      <c r="U356" s="42">
        <v>3.5616438356164383E-2</v>
      </c>
      <c r="V356" s="38">
        <v>0</v>
      </c>
      <c r="W356" s="38">
        <v>5</v>
      </c>
      <c r="X356" s="38">
        <v>0.1</v>
      </c>
      <c r="Y356" s="38">
        <v>355950</v>
      </c>
      <c r="Z356" s="38">
        <v>160125</v>
      </c>
      <c r="AA356" s="38">
        <v>160125</v>
      </c>
      <c r="AB356" s="38">
        <v>126776.71232876713</v>
      </c>
      <c r="AH356" s="38">
        <f>IF(表7[[#This Row],[Instrument]]="Option",表7[[#This Row],[delta]],表7[[#This Row],[qty]])</f>
        <v>-500</v>
      </c>
    </row>
    <row r="357" spans="1:34">
      <c r="A357" s="37" t="s">
        <v>0</v>
      </c>
      <c r="B357" s="38" t="s">
        <v>378</v>
      </c>
      <c r="C357" s="37">
        <v>43102</v>
      </c>
      <c r="D357" s="38" t="s">
        <v>357</v>
      </c>
      <c r="E357" s="38" t="s">
        <v>25</v>
      </c>
      <c r="F357" s="38" t="s">
        <v>154</v>
      </c>
      <c r="G357" s="38">
        <v>10</v>
      </c>
      <c r="H357" s="38">
        <v>7238.5</v>
      </c>
      <c r="I357" s="37">
        <v>43193</v>
      </c>
      <c r="J357" s="38" t="s">
        <v>18</v>
      </c>
      <c r="L357" s="38">
        <v>6804.75</v>
      </c>
      <c r="M357" s="38">
        <v>-305.31</v>
      </c>
      <c r="N357" s="38">
        <v>-108437.5</v>
      </c>
      <c r="O357" s="38" t="s">
        <v>1173</v>
      </c>
      <c r="P357" s="38" t="s">
        <v>1275</v>
      </c>
      <c r="Q357" s="38">
        <v>25</v>
      </c>
      <c r="R357" s="38">
        <v>250</v>
      </c>
      <c r="S357" s="38">
        <v>1809625</v>
      </c>
      <c r="T357" s="37">
        <v>43168</v>
      </c>
      <c r="U357" s="42">
        <v>6.8493150684931503E-2</v>
      </c>
      <c r="V357" s="38">
        <v>0</v>
      </c>
      <c r="W357" s="38">
        <v>5</v>
      </c>
      <c r="X357" s="38">
        <v>0.1</v>
      </c>
      <c r="Y357" s="38">
        <v>180962.5</v>
      </c>
      <c r="Z357" s="38">
        <v>-108437.5</v>
      </c>
      <c r="AA357" s="38">
        <v>0</v>
      </c>
      <c r="AB357" s="38">
        <v>123946.91780821916</v>
      </c>
      <c r="AH357" s="38">
        <f>IF(表7[[#This Row],[Instrument]]="Option",表7[[#This Row],[delta]],表7[[#This Row],[qty]])</f>
        <v>250</v>
      </c>
    </row>
    <row r="358" spans="1:34">
      <c r="A358" s="37" t="s">
        <v>0</v>
      </c>
      <c r="B358" s="38" t="s">
        <v>379</v>
      </c>
      <c r="C358" s="37">
        <v>43102</v>
      </c>
      <c r="D358" s="38" t="s">
        <v>357</v>
      </c>
      <c r="E358" s="38" t="s">
        <v>16</v>
      </c>
      <c r="F358" s="38" t="s">
        <v>154</v>
      </c>
      <c r="G358" s="38">
        <v>10</v>
      </c>
      <c r="H358" s="38">
        <v>7204.85</v>
      </c>
      <c r="I358" s="37">
        <v>43193</v>
      </c>
      <c r="J358" s="38" t="s">
        <v>18</v>
      </c>
      <c r="L358" s="38">
        <v>6804.75</v>
      </c>
      <c r="M358" s="38">
        <v>0</v>
      </c>
      <c r="N358" s="38">
        <v>100025.00000000009</v>
      </c>
      <c r="O358" s="38" t="s">
        <v>1173</v>
      </c>
      <c r="P358" s="38" t="s">
        <v>1275</v>
      </c>
      <c r="Q358" s="38">
        <v>25</v>
      </c>
      <c r="R358" s="38">
        <v>-250</v>
      </c>
      <c r="S358" s="38">
        <v>1801212.5</v>
      </c>
      <c r="T358" s="37">
        <v>43168</v>
      </c>
      <c r="U358" s="42">
        <v>6.8493150684931503E-2</v>
      </c>
      <c r="V358" s="38">
        <v>0</v>
      </c>
      <c r="W358" s="38">
        <v>5</v>
      </c>
      <c r="X358" s="38">
        <v>0.1</v>
      </c>
      <c r="Y358" s="38">
        <v>180121.25</v>
      </c>
      <c r="Z358" s="38">
        <v>100025.00000000009</v>
      </c>
      <c r="AA358" s="38">
        <v>100025.00000000009</v>
      </c>
      <c r="AB358" s="38">
        <v>123370.71917808219</v>
      </c>
      <c r="AH358" s="38">
        <f>IF(表7[[#This Row],[Instrument]]="Option",表7[[#This Row],[delta]],表7[[#This Row],[qty]])</f>
        <v>-250</v>
      </c>
    </row>
    <row r="359" spans="1:34">
      <c r="A359" s="37" t="s">
        <v>0</v>
      </c>
      <c r="B359" s="38" t="s">
        <v>380</v>
      </c>
      <c r="C359" s="37">
        <v>43103</v>
      </c>
      <c r="D359" s="38" t="s">
        <v>357</v>
      </c>
      <c r="E359" s="38" t="s">
        <v>25</v>
      </c>
      <c r="F359" s="38" t="s">
        <v>154</v>
      </c>
      <c r="G359" s="38">
        <v>20</v>
      </c>
      <c r="H359" s="38">
        <v>7183</v>
      </c>
      <c r="I359" s="37">
        <v>43193</v>
      </c>
      <c r="J359" s="38" t="s">
        <v>18</v>
      </c>
      <c r="L359" s="38">
        <v>6804.75</v>
      </c>
      <c r="M359" s="38">
        <v>0</v>
      </c>
      <c r="N359" s="38">
        <v>-189125</v>
      </c>
      <c r="O359" s="38" t="s">
        <v>1173</v>
      </c>
      <c r="P359" s="38" t="s">
        <v>1275</v>
      </c>
      <c r="Q359" s="38">
        <v>25</v>
      </c>
      <c r="R359" s="38">
        <v>500</v>
      </c>
      <c r="S359" s="38">
        <v>3591500</v>
      </c>
      <c r="T359" s="37">
        <v>43168</v>
      </c>
      <c r="U359" s="42">
        <v>6.8493150684931503E-2</v>
      </c>
      <c r="V359" s="38">
        <v>0</v>
      </c>
      <c r="W359" s="38">
        <v>5</v>
      </c>
      <c r="X359" s="38">
        <v>0.1</v>
      </c>
      <c r="Y359" s="38">
        <v>359150</v>
      </c>
      <c r="Z359" s="38">
        <v>-189125</v>
      </c>
      <c r="AA359" s="38">
        <v>0</v>
      </c>
      <c r="AB359" s="38">
        <v>245993.15068493149</v>
      </c>
      <c r="AH359" s="38">
        <f>IF(表7[[#This Row],[Instrument]]="Option",表7[[#This Row],[delta]],表7[[#This Row],[qty]])</f>
        <v>500</v>
      </c>
    </row>
    <row r="360" spans="1:34">
      <c r="A360" s="37" t="s">
        <v>0</v>
      </c>
      <c r="B360" s="38" t="s">
        <v>380</v>
      </c>
      <c r="C360" s="37">
        <v>43103</v>
      </c>
      <c r="D360" s="38" t="s">
        <v>357</v>
      </c>
      <c r="E360" s="38" t="s">
        <v>25</v>
      </c>
      <c r="F360" s="38" t="s">
        <v>154</v>
      </c>
      <c r="G360" s="38">
        <v>20</v>
      </c>
      <c r="H360" s="38">
        <v>7173</v>
      </c>
      <c r="I360" s="37">
        <v>43193</v>
      </c>
      <c r="J360" s="38" t="s">
        <v>18</v>
      </c>
      <c r="L360" s="38">
        <v>6804.75</v>
      </c>
      <c r="M360" s="38">
        <v>-1104.8800000000001</v>
      </c>
      <c r="N360" s="38">
        <v>-184125</v>
      </c>
      <c r="O360" s="38" t="s">
        <v>1173</v>
      </c>
      <c r="P360" s="38" t="s">
        <v>1275</v>
      </c>
      <c r="Q360" s="38">
        <v>25</v>
      </c>
      <c r="R360" s="38">
        <v>500</v>
      </c>
      <c r="S360" s="38">
        <v>3586500</v>
      </c>
      <c r="T360" s="37">
        <v>43168</v>
      </c>
      <c r="U360" s="42">
        <v>6.8493150684931503E-2</v>
      </c>
      <c r="V360" s="38">
        <v>0</v>
      </c>
      <c r="W360" s="38">
        <v>5</v>
      </c>
      <c r="X360" s="38">
        <v>0.1</v>
      </c>
      <c r="Y360" s="38">
        <v>358650</v>
      </c>
      <c r="Z360" s="38">
        <v>-184125</v>
      </c>
      <c r="AA360" s="38">
        <v>0</v>
      </c>
      <c r="AB360" s="38">
        <v>245650.68493150684</v>
      </c>
      <c r="AH360" s="38">
        <f>IF(表7[[#This Row],[Instrument]]="Option",表7[[#This Row],[delta]],表7[[#This Row],[qty]])</f>
        <v>500</v>
      </c>
    </row>
    <row r="361" spans="1:34">
      <c r="A361" s="37" t="s">
        <v>0</v>
      </c>
      <c r="B361" s="38" t="s">
        <v>381</v>
      </c>
      <c r="C361" s="37">
        <v>43103</v>
      </c>
      <c r="D361" s="38" t="s">
        <v>357</v>
      </c>
      <c r="E361" s="38" t="s">
        <v>16</v>
      </c>
      <c r="F361" s="38" t="s">
        <v>154</v>
      </c>
      <c r="G361" s="38">
        <v>40</v>
      </c>
      <c r="H361" s="38">
        <v>7146.85</v>
      </c>
      <c r="I361" s="37">
        <v>43193</v>
      </c>
      <c r="J361" s="38" t="s">
        <v>18</v>
      </c>
      <c r="L361" s="38">
        <v>6804.75</v>
      </c>
      <c r="M361" s="38">
        <v>-108</v>
      </c>
      <c r="N361" s="38">
        <v>342100.00000000035</v>
      </c>
      <c r="O361" s="38" t="s">
        <v>1173</v>
      </c>
      <c r="P361" s="38" t="s">
        <v>1275</v>
      </c>
      <c r="Q361" s="38">
        <v>25</v>
      </c>
      <c r="R361" s="38">
        <v>-1000</v>
      </c>
      <c r="S361" s="38">
        <v>7146850</v>
      </c>
      <c r="T361" s="37">
        <v>43168</v>
      </c>
      <c r="U361" s="42">
        <v>6.8493150684931503E-2</v>
      </c>
      <c r="V361" s="38">
        <v>0</v>
      </c>
      <c r="W361" s="38">
        <v>5</v>
      </c>
      <c r="X361" s="38">
        <v>0.1</v>
      </c>
      <c r="Y361" s="38">
        <v>714685</v>
      </c>
      <c r="Z361" s="38">
        <v>342100.00000000035</v>
      </c>
      <c r="AA361" s="38">
        <v>342100.00000000035</v>
      </c>
      <c r="AB361" s="38">
        <v>489510.27397260274</v>
      </c>
      <c r="AH361" s="38">
        <f>IF(表7[[#This Row],[Instrument]]="Option",表7[[#This Row],[delta]],表7[[#This Row],[qty]])</f>
        <v>-1000</v>
      </c>
    </row>
    <row r="362" spans="1:34">
      <c r="A362" s="37" t="s">
        <v>0</v>
      </c>
      <c r="B362" s="38" t="s">
        <v>382</v>
      </c>
      <c r="C362" s="37">
        <v>43104</v>
      </c>
      <c r="D362" s="38" t="s">
        <v>357</v>
      </c>
      <c r="E362" s="38" t="s">
        <v>16</v>
      </c>
      <c r="F362" s="38" t="s">
        <v>383</v>
      </c>
      <c r="G362" s="38">
        <v>10</v>
      </c>
      <c r="H362" s="38">
        <v>7235</v>
      </c>
      <c r="I362" s="37">
        <v>43194</v>
      </c>
      <c r="J362" s="38" t="s">
        <v>18</v>
      </c>
      <c r="L362" s="38">
        <v>6805.5</v>
      </c>
      <c r="M362" s="38">
        <v>-278.2</v>
      </c>
      <c r="N362" s="38">
        <v>107375</v>
      </c>
      <c r="O362" s="38" t="s">
        <v>1173</v>
      </c>
      <c r="P362" s="38" t="s">
        <v>1275</v>
      </c>
      <c r="Q362" s="38">
        <v>25</v>
      </c>
      <c r="R362" s="38">
        <v>-250</v>
      </c>
      <c r="S362" s="38">
        <v>1808750</v>
      </c>
      <c r="T362" s="37">
        <v>43168</v>
      </c>
      <c r="U362" s="42">
        <v>7.1232876712328766E-2</v>
      </c>
      <c r="V362" s="38">
        <v>0</v>
      </c>
      <c r="W362" s="38">
        <v>5</v>
      </c>
      <c r="X362" s="38">
        <v>0.1</v>
      </c>
      <c r="Y362" s="38">
        <v>180875</v>
      </c>
      <c r="Z362" s="38">
        <v>107375</v>
      </c>
      <c r="AA362" s="38">
        <v>107375</v>
      </c>
      <c r="AB362" s="38">
        <v>128842.46575342465</v>
      </c>
      <c r="AH362" s="38">
        <f>IF(表7[[#This Row],[Instrument]]="Option",表7[[#This Row],[delta]],表7[[#This Row],[qty]])</f>
        <v>-250</v>
      </c>
    </row>
    <row r="363" spans="1:34">
      <c r="A363" s="37" t="s">
        <v>0</v>
      </c>
      <c r="B363" s="38" t="s">
        <v>384</v>
      </c>
      <c r="C363" s="37">
        <v>43104</v>
      </c>
      <c r="D363" s="38" t="s">
        <v>357</v>
      </c>
      <c r="E363" s="38" t="s">
        <v>25</v>
      </c>
      <c r="F363" s="38" t="s">
        <v>383</v>
      </c>
      <c r="G363" s="38">
        <v>10</v>
      </c>
      <c r="H363" s="38">
        <v>7188.65</v>
      </c>
      <c r="I363" s="37">
        <v>43194</v>
      </c>
      <c r="J363" s="38" t="s">
        <v>18</v>
      </c>
      <c r="L363" s="38">
        <v>6805.5</v>
      </c>
      <c r="M363" s="38">
        <v>-27</v>
      </c>
      <c r="N363" s="38">
        <v>-95787.499999999913</v>
      </c>
      <c r="O363" s="38" t="s">
        <v>1173</v>
      </c>
      <c r="P363" s="38" t="s">
        <v>1275</v>
      </c>
      <c r="Q363" s="38">
        <v>25</v>
      </c>
      <c r="R363" s="38">
        <v>250</v>
      </c>
      <c r="S363" s="38">
        <v>1797162.5</v>
      </c>
      <c r="T363" s="37">
        <v>43168</v>
      </c>
      <c r="U363" s="42">
        <v>7.1232876712328766E-2</v>
      </c>
      <c r="V363" s="38">
        <v>0</v>
      </c>
      <c r="W363" s="38">
        <v>5</v>
      </c>
      <c r="X363" s="38">
        <v>0.1</v>
      </c>
      <c r="Y363" s="38">
        <v>179716.25</v>
      </c>
      <c r="Z363" s="38">
        <v>-95787.499999999913</v>
      </c>
      <c r="AA363" s="38">
        <v>0</v>
      </c>
      <c r="AB363" s="38">
        <v>128017.05479452055</v>
      </c>
      <c r="AH363" s="38">
        <f>IF(表7[[#This Row],[Instrument]]="Option",表7[[#This Row],[delta]],表7[[#This Row],[qty]])</f>
        <v>250</v>
      </c>
    </row>
    <row r="364" spans="1:34">
      <c r="A364" s="37" t="s">
        <v>0</v>
      </c>
      <c r="B364" s="38" t="s">
        <v>385</v>
      </c>
      <c r="C364" s="37">
        <v>43105</v>
      </c>
      <c r="D364" s="38" t="s">
        <v>357</v>
      </c>
      <c r="E364" s="38" t="s">
        <v>25</v>
      </c>
      <c r="F364" s="38" t="s">
        <v>386</v>
      </c>
      <c r="G364" s="38">
        <v>1</v>
      </c>
      <c r="H364" s="38">
        <v>12600</v>
      </c>
      <c r="I364" s="37">
        <v>43195</v>
      </c>
      <c r="J364" s="38" t="s">
        <v>18</v>
      </c>
      <c r="L364" s="38">
        <v>13229.85</v>
      </c>
      <c r="M364" s="38">
        <v>0</v>
      </c>
      <c r="N364" s="38">
        <v>3779.1000000000022</v>
      </c>
      <c r="O364" s="38" t="s">
        <v>1174</v>
      </c>
      <c r="P364" s="38" t="s">
        <v>1282</v>
      </c>
      <c r="Q364" s="38">
        <v>6</v>
      </c>
      <c r="R364" s="38">
        <v>6</v>
      </c>
      <c r="S364" s="38">
        <v>75600</v>
      </c>
      <c r="T364" s="37">
        <v>43168</v>
      </c>
      <c r="U364" s="42">
        <v>7.3972602739726029E-2</v>
      </c>
      <c r="V364" s="38">
        <v>0</v>
      </c>
      <c r="W364" s="38">
        <v>5</v>
      </c>
      <c r="X364" s="38">
        <v>0.1</v>
      </c>
      <c r="Y364" s="38">
        <v>7560</v>
      </c>
      <c r="Z364" s="38">
        <v>3779.1000000000022</v>
      </c>
      <c r="AA364" s="38">
        <v>3779.1000000000022</v>
      </c>
      <c r="AB364" s="38">
        <v>5592.3287671232874</v>
      </c>
      <c r="AH364" s="38">
        <f>IF(表7[[#This Row],[Instrument]]="Option",表7[[#This Row],[delta]],表7[[#This Row],[qty]])</f>
        <v>6</v>
      </c>
    </row>
    <row r="365" spans="1:34">
      <c r="A365" s="37" t="s">
        <v>0</v>
      </c>
      <c r="B365" s="38" t="s">
        <v>387</v>
      </c>
      <c r="C365" s="37">
        <v>43105</v>
      </c>
      <c r="D365" s="38" t="s">
        <v>357</v>
      </c>
      <c r="E365" s="38" t="s">
        <v>25</v>
      </c>
      <c r="F365" s="38" t="s">
        <v>386</v>
      </c>
      <c r="G365" s="38">
        <v>15</v>
      </c>
      <c r="H365" s="38">
        <v>12605</v>
      </c>
      <c r="I365" s="37">
        <v>43195</v>
      </c>
      <c r="J365" s="38" t="s">
        <v>18</v>
      </c>
      <c r="L365" s="38">
        <v>13229.85</v>
      </c>
      <c r="M365" s="38">
        <v>0</v>
      </c>
      <c r="N365" s="38">
        <v>56236.500000000029</v>
      </c>
      <c r="O365" s="38" t="s">
        <v>1174</v>
      </c>
      <c r="P365" s="38" t="s">
        <v>1282</v>
      </c>
      <c r="Q365" s="38">
        <v>6</v>
      </c>
      <c r="R365" s="38">
        <v>90</v>
      </c>
      <c r="S365" s="38">
        <v>1134450</v>
      </c>
      <c r="T365" s="37">
        <v>43168</v>
      </c>
      <c r="U365" s="42">
        <v>7.3972602739726029E-2</v>
      </c>
      <c r="V365" s="38">
        <v>0</v>
      </c>
      <c r="W365" s="38">
        <v>5</v>
      </c>
      <c r="X365" s="38">
        <v>0.1</v>
      </c>
      <c r="Y365" s="38">
        <v>113445</v>
      </c>
      <c r="Z365" s="38">
        <v>56236.500000000029</v>
      </c>
      <c r="AA365" s="38">
        <v>56236.500000000029</v>
      </c>
      <c r="AB365" s="38">
        <v>83918.219178082189</v>
      </c>
      <c r="AH365" s="38">
        <f>IF(表7[[#This Row],[Instrument]]="Option",表7[[#This Row],[delta]],表7[[#This Row],[qty]])</f>
        <v>90</v>
      </c>
    </row>
    <row r="366" spans="1:34">
      <c r="A366" s="37" t="s">
        <v>0</v>
      </c>
      <c r="B366" s="38" t="s">
        <v>387</v>
      </c>
      <c r="C366" s="37">
        <v>43105</v>
      </c>
      <c r="D366" s="38" t="s">
        <v>357</v>
      </c>
      <c r="E366" s="38" t="s">
        <v>25</v>
      </c>
      <c r="F366" s="38" t="s">
        <v>386</v>
      </c>
      <c r="G366" s="38">
        <v>4</v>
      </c>
      <c r="H366" s="38">
        <v>12610</v>
      </c>
      <c r="I366" s="37">
        <v>43195</v>
      </c>
      <c r="J366" s="38" t="s">
        <v>18</v>
      </c>
      <c r="L366" s="38">
        <v>13229.85</v>
      </c>
      <c r="M366" s="38">
        <v>-395.53</v>
      </c>
      <c r="N366" s="38">
        <v>14876.400000000009</v>
      </c>
      <c r="O366" s="38" t="s">
        <v>1174</v>
      </c>
      <c r="P366" s="38" t="s">
        <v>1282</v>
      </c>
      <c r="Q366" s="38">
        <v>6</v>
      </c>
      <c r="R366" s="38">
        <v>24</v>
      </c>
      <c r="S366" s="38">
        <v>302640</v>
      </c>
      <c r="T366" s="37">
        <v>43168</v>
      </c>
      <c r="U366" s="42">
        <v>7.3972602739726029E-2</v>
      </c>
      <c r="V366" s="38">
        <v>0</v>
      </c>
      <c r="W366" s="38">
        <v>5</v>
      </c>
      <c r="X366" s="38">
        <v>0.1</v>
      </c>
      <c r="Y366" s="38">
        <v>30264</v>
      </c>
      <c r="Z366" s="38">
        <v>14876.400000000009</v>
      </c>
      <c r="AA366" s="38">
        <v>14876.400000000009</v>
      </c>
      <c r="AB366" s="38">
        <v>22387.068493150684</v>
      </c>
      <c r="AH366" s="38">
        <f>IF(表7[[#This Row],[Instrument]]="Option",表7[[#This Row],[delta]],表7[[#This Row],[qty]])</f>
        <v>24</v>
      </c>
    </row>
    <row r="367" spans="1:34">
      <c r="A367" s="37" t="s">
        <v>0</v>
      </c>
      <c r="B367" s="38" t="s">
        <v>387</v>
      </c>
      <c r="C367" s="37">
        <v>43105</v>
      </c>
      <c r="D367" s="38" t="s">
        <v>357</v>
      </c>
      <c r="E367" s="38" t="s">
        <v>16</v>
      </c>
      <c r="F367" s="38" t="s">
        <v>386</v>
      </c>
      <c r="G367" s="38">
        <v>5</v>
      </c>
      <c r="H367" s="38">
        <v>12550</v>
      </c>
      <c r="I367" s="37">
        <v>43195</v>
      </c>
      <c r="J367" s="38" t="s">
        <v>18</v>
      </c>
      <c r="L367" s="38">
        <v>13229.85</v>
      </c>
      <c r="M367" s="38">
        <v>0</v>
      </c>
      <c r="N367" s="38">
        <v>-20395.500000000011</v>
      </c>
      <c r="O367" s="38" t="s">
        <v>1174</v>
      </c>
      <c r="P367" s="38" t="s">
        <v>1282</v>
      </c>
      <c r="Q367" s="38">
        <v>6</v>
      </c>
      <c r="R367" s="38">
        <v>-30</v>
      </c>
      <c r="S367" s="38">
        <v>376500</v>
      </c>
      <c r="T367" s="37">
        <v>43168</v>
      </c>
      <c r="U367" s="42">
        <v>7.3972602739726029E-2</v>
      </c>
      <c r="V367" s="38">
        <v>0</v>
      </c>
      <c r="W367" s="38">
        <v>5</v>
      </c>
      <c r="X367" s="38">
        <v>0.1</v>
      </c>
      <c r="Y367" s="38">
        <v>37650</v>
      </c>
      <c r="Z367" s="38">
        <v>-20395.500000000011</v>
      </c>
      <c r="AA367" s="38">
        <v>0</v>
      </c>
      <c r="AB367" s="38">
        <v>27850.68493150685</v>
      </c>
      <c r="AH367" s="38">
        <f>IF(表7[[#This Row],[Instrument]]="Option",表7[[#This Row],[delta]],表7[[#This Row],[qty]])</f>
        <v>-30</v>
      </c>
    </row>
    <row r="368" spans="1:34">
      <c r="A368" s="37" t="s">
        <v>0</v>
      </c>
      <c r="B368" s="38" t="s">
        <v>387</v>
      </c>
      <c r="C368" s="37">
        <v>43105</v>
      </c>
      <c r="D368" s="38" t="s">
        <v>357</v>
      </c>
      <c r="E368" s="38" t="s">
        <v>16</v>
      </c>
      <c r="F368" s="38" t="s">
        <v>386</v>
      </c>
      <c r="G368" s="38">
        <v>5</v>
      </c>
      <c r="H368" s="38">
        <v>12530</v>
      </c>
      <c r="I368" s="37">
        <v>43195</v>
      </c>
      <c r="J368" s="38" t="s">
        <v>18</v>
      </c>
      <c r="L368" s="38">
        <v>13229.85</v>
      </c>
      <c r="M368" s="38">
        <v>0</v>
      </c>
      <c r="N368" s="38">
        <v>-20995.500000000011</v>
      </c>
      <c r="O368" s="38" t="s">
        <v>1174</v>
      </c>
      <c r="P368" s="38" t="s">
        <v>1282</v>
      </c>
      <c r="Q368" s="38">
        <v>6</v>
      </c>
      <c r="R368" s="38">
        <v>-30</v>
      </c>
      <c r="S368" s="38">
        <v>375900</v>
      </c>
      <c r="T368" s="37">
        <v>43168</v>
      </c>
      <c r="U368" s="42">
        <v>7.3972602739726029E-2</v>
      </c>
      <c r="V368" s="38">
        <v>0</v>
      </c>
      <c r="W368" s="38">
        <v>5</v>
      </c>
      <c r="X368" s="38">
        <v>0.1</v>
      </c>
      <c r="Y368" s="38">
        <v>37590</v>
      </c>
      <c r="Z368" s="38">
        <v>-20995.500000000011</v>
      </c>
      <c r="AA368" s="38">
        <v>0</v>
      </c>
      <c r="AB368" s="38">
        <v>27806.301369863013</v>
      </c>
      <c r="AH368" s="38">
        <f>IF(表7[[#This Row],[Instrument]]="Option",表7[[#This Row],[delta]],表7[[#This Row],[qty]])</f>
        <v>-30</v>
      </c>
    </row>
    <row r="369" spans="1:34">
      <c r="A369" s="37" t="s">
        <v>0</v>
      </c>
      <c r="B369" s="38" t="s">
        <v>388</v>
      </c>
      <c r="C369" s="37">
        <v>43108</v>
      </c>
      <c r="D369" s="38" t="s">
        <v>357</v>
      </c>
      <c r="E369" s="38" t="s">
        <v>25</v>
      </c>
      <c r="F369" s="38" t="s">
        <v>389</v>
      </c>
      <c r="G369" s="38">
        <v>20</v>
      </c>
      <c r="H369" s="38">
        <v>7132</v>
      </c>
      <c r="I369" s="37">
        <v>43199</v>
      </c>
      <c r="J369" s="38" t="s">
        <v>18</v>
      </c>
      <c r="L369" s="38">
        <v>6809.25</v>
      </c>
      <c r="M369" s="38">
        <v>0</v>
      </c>
      <c r="N369" s="38">
        <v>-161375</v>
      </c>
      <c r="O369" s="38" t="s">
        <v>1173</v>
      </c>
      <c r="P369" s="38" t="s">
        <v>1275</v>
      </c>
      <c r="Q369" s="38">
        <v>25</v>
      </c>
      <c r="R369" s="38">
        <v>500</v>
      </c>
      <c r="S369" s="38">
        <v>3566000</v>
      </c>
      <c r="T369" s="37">
        <v>43168</v>
      </c>
      <c r="U369" s="42">
        <v>8.4931506849315067E-2</v>
      </c>
      <c r="V369" s="38">
        <v>0</v>
      </c>
      <c r="W369" s="38">
        <v>5</v>
      </c>
      <c r="X369" s="38">
        <v>0.1</v>
      </c>
      <c r="Y369" s="38">
        <v>356600</v>
      </c>
      <c r="Z369" s="38">
        <v>-161375</v>
      </c>
      <c r="AA369" s="38">
        <v>0</v>
      </c>
      <c r="AB369" s="38">
        <v>302865.75342465751</v>
      </c>
      <c r="AH369" s="38">
        <f>IF(表7[[#This Row],[Instrument]]="Option",表7[[#This Row],[delta]],表7[[#This Row],[qty]])</f>
        <v>500</v>
      </c>
    </row>
    <row r="370" spans="1:34">
      <c r="A370" s="37" t="s">
        <v>0</v>
      </c>
      <c r="B370" s="38" t="s">
        <v>388</v>
      </c>
      <c r="C370" s="37">
        <v>43108</v>
      </c>
      <c r="D370" s="38" t="s">
        <v>357</v>
      </c>
      <c r="E370" s="38" t="s">
        <v>25</v>
      </c>
      <c r="F370" s="38" t="s">
        <v>389</v>
      </c>
      <c r="G370" s="38">
        <v>20</v>
      </c>
      <c r="H370" s="38">
        <v>7124</v>
      </c>
      <c r="I370" s="37">
        <v>43199</v>
      </c>
      <c r="J370" s="38" t="s">
        <v>18</v>
      </c>
      <c r="L370" s="38">
        <v>6809.25</v>
      </c>
      <c r="M370" s="38">
        <v>0</v>
      </c>
      <c r="N370" s="38">
        <v>-157375</v>
      </c>
      <c r="O370" s="38" t="s">
        <v>1173</v>
      </c>
      <c r="P370" s="38" t="s">
        <v>1275</v>
      </c>
      <c r="Q370" s="38">
        <v>25</v>
      </c>
      <c r="R370" s="38">
        <v>500</v>
      </c>
      <c r="S370" s="38">
        <v>3562000</v>
      </c>
      <c r="T370" s="37">
        <v>43168</v>
      </c>
      <c r="U370" s="42">
        <v>8.4931506849315067E-2</v>
      </c>
      <c r="V370" s="38">
        <v>0</v>
      </c>
      <c r="W370" s="38">
        <v>5</v>
      </c>
      <c r="X370" s="38">
        <v>0.1</v>
      </c>
      <c r="Y370" s="38">
        <v>356200</v>
      </c>
      <c r="Z370" s="38">
        <v>-157375</v>
      </c>
      <c r="AA370" s="38">
        <v>0</v>
      </c>
      <c r="AB370" s="38">
        <v>302526.02739726024</v>
      </c>
      <c r="AH370" s="38">
        <f>IF(表7[[#This Row],[Instrument]]="Option",表7[[#This Row],[delta]],表7[[#This Row],[qty]])</f>
        <v>500</v>
      </c>
    </row>
    <row r="371" spans="1:34">
      <c r="A371" s="37" t="s">
        <v>0</v>
      </c>
      <c r="B371" s="38" t="s">
        <v>388</v>
      </c>
      <c r="C371" s="37">
        <v>43108</v>
      </c>
      <c r="D371" s="38" t="s">
        <v>357</v>
      </c>
      <c r="E371" s="38" t="s">
        <v>25</v>
      </c>
      <c r="F371" s="38" t="s">
        <v>389</v>
      </c>
      <c r="G371" s="38">
        <v>20</v>
      </c>
      <c r="H371" s="38">
        <v>7118</v>
      </c>
      <c r="I371" s="37">
        <v>43199</v>
      </c>
      <c r="J371" s="38" t="s">
        <v>18</v>
      </c>
      <c r="L371" s="38">
        <v>6809.25</v>
      </c>
      <c r="M371" s="38">
        <v>0</v>
      </c>
      <c r="N371" s="38">
        <v>-154375</v>
      </c>
      <c r="O371" s="38" t="s">
        <v>1173</v>
      </c>
      <c r="P371" s="38" t="s">
        <v>1275</v>
      </c>
      <c r="Q371" s="38">
        <v>25</v>
      </c>
      <c r="R371" s="38">
        <v>500</v>
      </c>
      <c r="S371" s="38">
        <v>3559000</v>
      </c>
      <c r="T371" s="37">
        <v>43168</v>
      </c>
      <c r="U371" s="42">
        <v>8.4931506849315067E-2</v>
      </c>
      <c r="V371" s="38">
        <v>0</v>
      </c>
      <c r="W371" s="38">
        <v>5</v>
      </c>
      <c r="X371" s="38">
        <v>0.1</v>
      </c>
      <c r="Y371" s="38">
        <v>355900</v>
      </c>
      <c r="Z371" s="38">
        <v>-154375</v>
      </c>
      <c r="AA371" s="38">
        <v>0</v>
      </c>
      <c r="AB371" s="38">
        <v>302271.23287671234</v>
      </c>
      <c r="AH371" s="38">
        <f>IF(表7[[#This Row],[Instrument]]="Option",表7[[#This Row],[delta]],表7[[#This Row],[qty]])</f>
        <v>500</v>
      </c>
    </row>
    <row r="372" spans="1:34">
      <c r="A372" s="37" t="s">
        <v>0</v>
      </c>
      <c r="B372" s="38" t="s">
        <v>390</v>
      </c>
      <c r="C372" s="37">
        <v>43108</v>
      </c>
      <c r="D372" s="38" t="s">
        <v>357</v>
      </c>
      <c r="E372" s="38" t="s">
        <v>16</v>
      </c>
      <c r="F372" s="38" t="s">
        <v>389</v>
      </c>
      <c r="G372" s="38">
        <v>60</v>
      </c>
      <c r="H372" s="38">
        <v>7124.85</v>
      </c>
      <c r="I372" s="37">
        <v>43199</v>
      </c>
      <c r="J372" s="38" t="s">
        <v>18</v>
      </c>
      <c r="L372" s="38">
        <v>6809.25</v>
      </c>
      <c r="M372" s="38">
        <v>-3292.38</v>
      </c>
      <c r="N372" s="38">
        <v>473400.00000000052</v>
      </c>
      <c r="O372" s="38" t="s">
        <v>1173</v>
      </c>
      <c r="P372" s="38" t="s">
        <v>1275</v>
      </c>
      <c r="Q372" s="38">
        <v>25</v>
      </c>
      <c r="R372" s="38">
        <v>-1500</v>
      </c>
      <c r="S372" s="38">
        <v>10687275</v>
      </c>
      <c r="T372" s="37">
        <v>43168</v>
      </c>
      <c r="U372" s="42">
        <v>8.4931506849315067E-2</v>
      </c>
      <c r="V372" s="38">
        <v>0</v>
      </c>
      <c r="W372" s="38">
        <v>5</v>
      </c>
      <c r="X372" s="38">
        <v>0.1</v>
      </c>
      <c r="Y372" s="38">
        <v>1068727.5</v>
      </c>
      <c r="Z372" s="38">
        <v>473400.00000000052</v>
      </c>
      <c r="AA372" s="38">
        <v>473400.00000000052</v>
      </c>
      <c r="AB372" s="38">
        <v>907686.36986301362</v>
      </c>
      <c r="AH372" s="38">
        <f>IF(表7[[#This Row],[Instrument]]="Option",表7[[#This Row],[delta]],表7[[#This Row],[qty]])</f>
        <v>-1500</v>
      </c>
    </row>
    <row r="373" spans="1:34">
      <c r="A373" s="37" t="s">
        <v>0</v>
      </c>
      <c r="B373" s="38" t="s">
        <v>391</v>
      </c>
      <c r="C373" s="37">
        <v>43112</v>
      </c>
      <c r="D373" s="38" t="s">
        <v>357</v>
      </c>
      <c r="E373" s="38" t="s">
        <v>16</v>
      </c>
      <c r="F373" s="38" t="s">
        <v>38</v>
      </c>
      <c r="G373" s="38">
        <v>14</v>
      </c>
      <c r="H373" s="38">
        <v>7110</v>
      </c>
      <c r="I373" s="37">
        <v>43202</v>
      </c>
      <c r="J373" s="38" t="s">
        <v>18</v>
      </c>
      <c r="L373" s="38">
        <v>6811.5</v>
      </c>
      <c r="M373" s="38">
        <v>0</v>
      </c>
      <c r="N373" s="38">
        <v>104475</v>
      </c>
      <c r="O373" s="38" t="s">
        <v>1173</v>
      </c>
      <c r="P373" s="38" t="s">
        <v>1275</v>
      </c>
      <c r="Q373" s="38">
        <v>25</v>
      </c>
      <c r="R373" s="38">
        <v>-350</v>
      </c>
      <c r="S373" s="38">
        <v>2488500</v>
      </c>
      <c r="T373" s="37">
        <v>43168</v>
      </c>
      <c r="U373" s="42">
        <v>9.3150684931506855E-2</v>
      </c>
      <c r="V373" s="38">
        <v>0</v>
      </c>
      <c r="W373" s="38">
        <v>5</v>
      </c>
      <c r="X373" s="38">
        <v>0.1</v>
      </c>
      <c r="Y373" s="38">
        <v>248850</v>
      </c>
      <c r="Z373" s="38">
        <v>104475</v>
      </c>
      <c r="AA373" s="38">
        <v>104475</v>
      </c>
      <c r="AB373" s="38">
        <v>231805.4794520548</v>
      </c>
      <c r="AH373" s="38">
        <f>IF(表7[[#This Row],[Instrument]]="Option",表7[[#This Row],[delta]],表7[[#This Row],[qty]])</f>
        <v>-350</v>
      </c>
    </row>
    <row r="374" spans="1:34">
      <c r="A374" s="37" t="s">
        <v>0</v>
      </c>
      <c r="B374" s="38" t="s">
        <v>391</v>
      </c>
      <c r="C374" s="37">
        <v>43112</v>
      </c>
      <c r="D374" s="38" t="s">
        <v>357</v>
      </c>
      <c r="E374" s="38" t="s">
        <v>16</v>
      </c>
      <c r="F374" s="38" t="s">
        <v>38</v>
      </c>
      <c r="G374" s="38">
        <v>3</v>
      </c>
      <c r="H374" s="38">
        <v>7127</v>
      </c>
      <c r="I374" s="37">
        <v>43202</v>
      </c>
      <c r="J374" s="38" t="s">
        <v>18</v>
      </c>
      <c r="L374" s="38">
        <v>6811.5</v>
      </c>
      <c r="M374" s="38">
        <v>0</v>
      </c>
      <c r="N374" s="38">
        <v>23662.5</v>
      </c>
      <c r="O374" s="38" t="s">
        <v>1173</v>
      </c>
      <c r="P374" s="38" t="s">
        <v>1275</v>
      </c>
      <c r="Q374" s="38">
        <v>25</v>
      </c>
      <c r="R374" s="38">
        <v>-75</v>
      </c>
      <c r="S374" s="38">
        <v>534525</v>
      </c>
      <c r="T374" s="37">
        <v>43168</v>
      </c>
      <c r="U374" s="42">
        <v>9.3150684931506855E-2</v>
      </c>
      <c r="V374" s="38">
        <v>0</v>
      </c>
      <c r="W374" s="38">
        <v>5</v>
      </c>
      <c r="X374" s="38">
        <v>0.1</v>
      </c>
      <c r="Y374" s="38">
        <v>53452.5</v>
      </c>
      <c r="Z374" s="38">
        <v>23662.5</v>
      </c>
      <c r="AA374" s="38">
        <v>23662.5</v>
      </c>
      <c r="AB374" s="38">
        <v>49791.369863013701</v>
      </c>
      <c r="AH374" s="38">
        <f>IF(表7[[#This Row],[Instrument]]="Option",表7[[#This Row],[delta]],表7[[#This Row],[qty]])</f>
        <v>-75</v>
      </c>
    </row>
    <row r="375" spans="1:34">
      <c r="A375" s="37" t="s">
        <v>0</v>
      </c>
      <c r="B375" s="38" t="s">
        <v>391</v>
      </c>
      <c r="C375" s="37">
        <v>43112</v>
      </c>
      <c r="D375" s="38" t="s">
        <v>357</v>
      </c>
      <c r="E375" s="38" t="s">
        <v>16</v>
      </c>
      <c r="F375" s="38" t="s">
        <v>38</v>
      </c>
      <c r="G375" s="38">
        <v>12</v>
      </c>
      <c r="H375" s="38">
        <v>7127.5</v>
      </c>
      <c r="I375" s="37">
        <v>43202</v>
      </c>
      <c r="J375" s="38" t="s">
        <v>18</v>
      </c>
      <c r="L375" s="38">
        <v>6811.5</v>
      </c>
      <c r="M375" s="38">
        <v>0</v>
      </c>
      <c r="N375" s="38">
        <v>94800</v>
      </c>
      <c r="O375" s="38" t="s">
        <v>1173</v>
      </c>
      <c r="P375" s="38" t="s">
        <v>1275</v>
      </c>
      <c r="Q375" s="38">
        <v>25</v>
      </c>
      <c r="R375" s="38">
        <v>-300</v>
      </c>
      <c r="S375" s="38">
        <v>2138250</v>
      </c>
      <c r="T375" s="37">
        <v>43168</v>
      </c>
      <c r="U375" s="42">
        <v>9.3150684931506855E-2</v>
      </c>
      <c r="V375" s="38">
        <v>0</v>
      </c>
      <c r="W375" s="38">
        <v>5</v>
      </c>
      <c r="X375" s="38">
        <v>0.1</v>
      </c>
      <c r="Y375" s="38">
        <v>213825</v>
      </c>
      <c r="Z375" s="38">
        <v>94800</v>
      </c>
      <c r="AA375" s="38">
        <v>94800</v>
      </c>
      <c r="AB375" s="38">
        <v>199179.45205479453</v>
      </c>
      <c r="AH375" s="38">
        <f>IF(表7[[#This Row],[Instrument]]="Option",表7[[#This Row],[delta]],表7[[#This Row],[qty]])</f>
        <v>-300</v>
      </c>
    </row>
    <row r="376" spans="1:34">
      <c r="A376" s="37" t="s">
        <v>0</v>
      </c>
      <c r="B376" s="38" t="s">
        <v>391</v>
      </c>
      <c r="C376" s="37">
        <v>43112</v>
      </c>
      <c r="D376" s="38" t="s">
        <v>357</v>
      </c>
      <c r="E376" s="38" t="s">
        <v>16</v>
      </c>
      <c r="F376" s="38" t="s">
        <v>38</v>
      </c>
      <c r="G376" s="38">
        <v>5</v>
      </c>
      <c r="H376" s="38">
        <v>7129.5</v>
      </c>
      <c r="I376" s="37">
        <v>43202</v>
      </c>
      <c r="J376" s="38" t="s">
        <v>18</v>
      </c>
      <c r="L376" s="38">
        <v>6811.5</v>
      </c>
      <c r="M376" s="38">
        <v>-3558.85</v>
      </c>
      <c r="N376" s="38">
        <v>39750</v>
      </c>
      <c r="O376" s="38" t="s">
        <v>1173</v>
      </c>
      <c r="P376" s="38" t="s">
        <v>1275</v>
      </c>
      <c r="Q376" s="38">
        <v>25</v>
      </c>
      <c r="R376" s="38">
        <v>-125</v>
      </c>
      <c r="S376" s="38">
        <v>891187.5</v>
      </c>
      <c r="T376" s="37">
        <v>43168</v>
      </c>
      <c r="U376" s="42">
        <v>9.3150684931506855E-2</v>
      </c>
      <c r="V376" s="38">
        <v>0</v>
      </c>
      <c r="W376" s="38">
        <v>5</v>
      </c>
      <c r="X376" s="38">
        <v>0.1</v>
      </c>
      <c r="Y376" s="38">
        <v>89118.75</v>
      </c>
      <c r="Z376" s="38">
        <v>39750</v>
      </c>
      <c r="AA376" s="38">
        <v>39750</v>
      </c>
      <c r="AB376" s="38">
        <v>83014.726027397264</v>
      </c>
      <c r="AH376" s="38">
        <f>IF(表7[[#This Row],[Instrument]]="Option",表7[[#This Row],[delta]],表7[[#This Row],[qty]])</f>
        <v>-125</v>
      </c>
    </row>
    <row r="377" spans="1:34">
      <c r="A377" s="37" t="s">
        <v>0</v>
      </c>
      <c r="B377" s="38" t="s">
        <v>391</v>
      </c>
      <c r="C377" s="37">
        <v>43112</v>
      </c>
      <c r="D377" s="38" t="s">
        <v>357</v>
      </c>
      <c r="E377" s="38" t="s">
        <v>16</v>
      </c>
      <c r="F377" s="38" t="s">
        <v>38</v>
      </c>
      <c r="G377" s="38">
        <v>18</v>
      </c>
      <c r="H377" s="38">
        <v>7130</v>
      </c>
      <c r="I377" s="37">
        <v>43202</v>
      </c>
      <c r="J377" s="38" t="s">
        <v>18</v>
      </c>
      <c r="L377" s="38">
        <v>6811.5</v>
      </c>
      <c r="M377" s="38">
        <v>0</v>
      </c>
      <c r="N377" s="38">
        <v>143325</v>
      </c>
      <c r="O377" s="38" t="s">
        <v>1173</v>
      </c>
      <c r="P377" s="38" t="s">
        <v>1275</v>
      </c>
      <c r="Q377" s="38">
        <v>25</v>
      </c>
      <c r="R377" s="38">
        <v>-450</v>
      </c>
      <c r="S377" s="38">
        <v>3208500</v>
      </c>
      <c r="T377" s="37">
        <v>43168</v>
      </c>
      <c r="U377" s="42">
        <v>9.3150684931506855E-2</v>
      </c>
      <c r="V377" s="38">
        <v>0</v>
      </c>
      <c r="W377" s="38">
        <v>5</v>
      </c>
      <c r="X377" s="38">
        <v>0.1</v>
      </c>
      <c r="Y377" s="38">
        <v>320850</v>
      </c>
      <c r="Z377" s="38">
        <v>143325</v>
      </c>
      <c r="AA377" s="38">
        <v>143325</v>
      </c>
      <c r="AB377" s="38">
        <v>298873.97260273976</v>
      </c>
      <c r="AH377" s="38">
        <f>IF(表7[[#This Row],[Instrument]]="Option",表7[[#This Row],[delta]],表7[[#This Row],[qty]])</f>
        <v>-450</v>
      </c>
    </row>
    <row r="378" spans="1:34">
      <c r="A378" s="37" t="s">
        <v>0</v>
      </c>
      <c r="B378" s="38" t="s">
        <v>391</v>
      </c>
      <c r="C378" s="37">
        <v>43112</v>
      </c>
      <c r="D378" s="38" t="s">
        <v>357</v>
      </c>
      <c r="E378" s="38" t="s">
        <v>16</v>
      </c>
      <c r="F378" s="38" t="s">
        <v>38</v>
      </c>
      <c r="G378" s="38">
        <v>20</v>
      </c>
      <c r="H378" s="38">
        <v>7132</v>
      </c>
      <c r="I378" s="37">
        <v>43202</v>
      </c>
      <c r="J378" s="38" t="s">
        <v>18</v>
      </c>
      <c r="L378" s="38">
        <v>6811.5</v>
      </c>
      <c r="M378" s="38">
        <v>-388.8</v>
      </c>
      <c r="N378" s="38">
        <v>160250</v>
      </c>
      <c r="O378" s="38" t="s">
        <v>1173</v>
      </c>
      <c r="P378" s="38" t="s">
        <v>1275</v>
      </c>
      <c r="Q378" s="38">
        <v>25</v>
      </c>
      <c r="R378" s="38">
        <v>-500</v>
      </c>
      <c r="S378" s="38">
        <v>3566000</v>
      </c>
      <c r="T378" s="37">
        <v>43168</v>
      </c>
      <c r="U378" s="42">
        <v>9.3150684931506855E-2</v>
      </c>
      <c r="V378" s="38">
        <v>0</v>
      </c>
      <c r="W378" s="38">
        <v>5</v>
      </c>
      <c r="X378" s="38">
        <v>0.1</v>
      </c>
      <c r="Y378" s="38">
        <v>356600</v>
      </c>
      <c r="Z378" s="38">
        <v>160250</v>
      </c>
      <c r="AA378" s="38">
        <v>160250</v>
      </c>
      <c r="AB378" s="38">
        <v>332175.34246575343</v>
      </c>
      <c r="AH378" s="38">
        <f>IF(表7[[#This Row],[Instrument]]="Option",表7[[#This Row],[delta]],表7[[#This Row],[qty]])</f>
        <v>-500</v>
      </c>
    </row>
    <row r="379" spans="1:34">
      <c r="A379" s="37" t="s">
        <v>0</v>
      </c>
      <c r="B379" s="38" t="s">
        <v>392</v>
      </c>
      <c r="C379" s="37">
        <v>43112</v>
      </c>
      <c r="D379" s="38" t="s">
        <v>357</v>
      </c>
      <c r="E379" s="38" t="s">
        <v>25</v>
      </c>
      <c r="F379" s="38" t="s">
        <v>38</v>
      </c>
      <c r="G379" s="38">
        <v>72</v>
      </c>
      <c r="H379" s="38">
        <v>7110.15</v>
      </c>
      <c r="I379" s="37">
        <v>43202</v>
      </c>
      <c r="J379" s="38" t="s">
        <v>18</v>
      </c>
      <c r="L379" s="38">
        <v>6811.5</v>
      </c>
      <c r="M379" s="38">
        <v>0</v>
      </c>
      <c r="N379" s="38">
        <v>-537569.9999999993</v>
      </c>
      <c r="O379" s="38" t="s">
        <v>1173</v>
      </c>
      <c r="P379" s="38" t="s">
        <v>1275</v>
      </c>
      <c r="Q379" s="38">
        <v>25</v>
      </c>
      <c r="R379" s="38">
        <v>1800</v>
      </c>
      <c r="S379" s="38">
        <v>12798270</v>
      </c>
      <c r="T379" s="37">
        <v>43168</v>
      </c>
      <c r="U379" s="42">
        <v>9.3150684931506855E-2</v>
      </c>
      <c r="V379" s="38">
        <v>0</v>
      </c>
      <c r="W379" s="38">
        <v>5</v>
      </c>
      <c r="X379" s="38">
        <v>0.1</v>
      </c>
      <c r="Y379" s="38">
        <v>1279827</v>
      </c>
      <c r="Z379" s="38">
        <v>-537569.9999999993</v>
      </c>
      <c r="AA379" s="38">
        <v>0</v>
      </c>
      <c r="AB379" s="38">
        <v>1192167.6164383562</v>
      </c>
      <c r="AH379" s="38">
        <f>IF(表7[[#This Row],[Instrument]]="Option",表7[[#This Row],[delta]],表7[[#This Row],[qty]])</f>
        <v>1800</v>
      </c>
    </row>
    <row r="380" spans="1:34">
      <c r="A380" s="37" t="s">
        <v>0</v>
      </c>
      <c r="B380" s="38" t="s">
        <v>393</v>
      </c>
      <c r="C380" s="37">
        <v>43115</v>
      </c>
      <c r="D380" s="38" t="s">
        <v>357</v>
      </c>
      <c r="E380" s="38" t="s">
        <v>25</v>
      </c>
      <c r="F380" s="38" t="s">
        <v>40</v>
      </c>
      <c r="G380" s="38">
        <v>19</v>
      </c>
      <c r="H380" s="38">
        <v>7232.5</v>
      </c>
      <c r="I380" s="37">
        <v>43206</v>
      </c>
      <c r="J380" s="38" t="s">
        <v>18</v>
      </c>
      <c r="L380" s="38">
        <v>6814.5</v>
      </c>
      <c r="M380" s="38">
        <v>0</v>
      </c>
      <c r="N380" s="38">
        <v>-198550</v>
      </c>
      <c r="O380" s="38" t="s">
        <v>1173</v>
      </c>
      <c r="P380" s="38" t="s">
        <v>1275</v>
      </c>
      <c r="Q380" s="38">
        <v>25</v>
      </c>
      <c r="R380" s="38">
        <v>475</v>
      </c>
      <c r="S380" s="38">
        <v>3435437.5</v>
      </c>
      <c r="T380" s="37">
        <v>43168</v>
      </c>
      <c r="U380" s="42">
        <v>0.10410958904109589</v>
      </c>
      <c r="V380" s="38">
        <v>0</v>
      </c>
      <c r="W380" s="38">
        <v>5</v>
      </c>
      <c r="X380" s="38">
        <v>0.1</v>
      </c>
      <c r="Y380" s="38">
        <v>343543.75</v>
      </c>
      <c r="Z380" s="38">
        <v>-198550</v>
      </c>
      <c r="AA380" s="38">
        <v>0</v>
      </c>
      <c r="AB380" s="38">
        <v>357661.98630136985</v>
      </c>
      <c r="AH380" s="38">
        <f>IF(表7[[#This Row],[Instrument]]="Option",表7[[#This Row],[delta]],表7[[#This Row],[qty]])</f>
        <v>475</v>
      </c>
    </row>
    <row r="381" spans="1:34">
      <c r="A381" s="37" t="s">
        <v>0</v>
      </c>
      <c r="B381" s="38" t="s">
        <v>393</v>
      </c>
      <c r="C381" s="37">
        <v>43115</v>
      </c>
      <c r="D381" s="38" t="s">
        <v>357</v>
      </c>
      <c r="E381" s="38" t="s">
        <v>25</v>
      </c>
      <c r="F381" s="38" t="s">
        <v>40</v>
      </c>
      <c r="G381" s="38">
        <v>1</v>
      </c>
      <c r="H381" s="38">
        <v>7234.5</v>
      </c>
      <c r="I381" s="37">
        <v>43206</v>
      </c>
      <c r="J381" s="38" t="s">
        <v>18</v>
      </c>
      <c r="L381" s="38">
        <v>6814.5</v>
      </c>
      <c r="M381" s="38">
        <v>0</v>
      </c>
      <c r="N381" s="38">
        <v>-10500</v>
      </c>
      <c r="O381" s="38" t="s">
        <v>1173</v>
      </c>
      <c r="P381" s="38" t="s">
        <v>1275</v>
      </c>
      <c r="Q381" s="38">
        <v>25</v>
      </c>
      <c r="R381" s="38">
        <v>25</v>
      </c>
      <c r="S381" s="38">
        <v>180862.5</v>
      </c>
      <c r="T381" s="37">
        <v>43168</v>
      </c>
      <c r="U381" s="42">
        <v>0.10410958904109589</v>
      </c>
      <c r="V381" s="38">
        <v>0</v>
      </c>
      <c r="W381" s="38">
        <v>5</v>
      </c>
      <c r="X381" s="38">
        <v>0.1</v>
      </c>
      <c r="Y381" s="38">
        <v>18086.25</v>
      </c>
      <c r="Z381" s="38">
        <v>-10500</v>
      </c>
      <c r="AA381" s="38">
        <v>0</v>
      </c>
      <c r="AB381" s="38">
        <v>18829.520547945205</v>
      </c>
      <c r="AH381" s="38">
        <f>IF(表7[[#This Row],[Instrument]]="Option",表7[[#This Row],[delta]],表7[[#This Row],[qty]])</f>
        <v>25</v>
      </c>
    </row>
    <row r="382" spans="1:34">
      <c r="A382" s="37" t="s">
        <v>0</v>
      </c>
      <c r="B382" s="38" t="s">
        <v>393</v>
      </c>
      <c r="C382" s="37">
        <v>43115</v>
      </c>
      <c r="D382" s="38" t="s">
        <v>357</v>
      </c>
      <c r="E382" s="38" t="s">
        <v>25</v>
      </c>
      <c r="F382" s="38" t="s">
        <v>40</v>
      </c>
      <c r="G382" s="38">
        <v>20</v>
      </c>
      <c r="H382" s="38">
        <v>7217.5</v>
      </c>
      <c r="I382" s="37">
        <v>43206</v>
      </c>
      <c r="J382" s="38" t="s">
        <v>18</v>
      </c>
      <c r="L382" s="38">
        <v>6814.5</v>
      </c>
      <c r="M382" s="38">
        <v>0</v>
      </c>
      <c r="N382" s="38">
        <v>-201500</v>
      </c>
      <c r="O382" s="38" t="s">
        <v>1173</v>
      </c>
      <c r="P382" s="38" t="s">
        <v>1275</v>
      </c>
      <c r="Q382" s="38">
        <v>25</v>
      </c>
      <c r="R382" s="38">
        <v>500</v>
      </c>
      <c r="S382" s="38">
        <v>3608750</v>
      </c>
      <c r="T382" s="37">
        <v>43168</v>
      </c>
      <c r="U382" s="42">
        <v>0.10410958904109589</v>
      </c>
      <c r="V382" s="38">
        <v>0</v>
      </c>
      <c r="W382" s="38">
        <v>5</v>
      </c>
      <c r="X382" s="38">
        <v>0.1</v>
      </c>
      <c r="Y382" s="38">
        <v>360875</v>
      </c>
      <c r="Z382" s="38">
        <v>-201500</v>
      </c>
      <c r="AA382" s="38">
        <v>0</v>
      </c>
      <c r="AB382" s="38">
        <v>375705.47945205483</v>
      </c>
      <c r="AH382" s="38">
        <f>IF(表7[[#This Row],[Instrument]]="Option",表7[[#This Row],[delta]],表7[[#This Row],[qty]])</f>
        <v>500</v>
      </c>
    </row>
    <row r="383" spans="1:34">
      <c r="A383" s="37" t="s">
        <v>0</v>
      </c>
      <c r="B383" s="38" t="s">
        <v>394</v>
      </c>
      <c r="C383" s="37">
        <v>43115</v>
      </c>
      <c r="D383" s="38" t="s">
        <v>357</v>
      </c>
      <c r="E383" s="38" t="s">
        <v>25</v>
      </c>
      <c r="F383" s="38" t="s">
        <v>40</v>
      </c>
      <c r="G383" s="38">
        <v>1</v>
      </c>
      <c r="H383" s="38">
        <v>7206</v>
      </c>
      <c r="I383" s="37">
        <v>43206</v>
      </c>
      <c r="J383" s="38" t="s">
        <v>18</v>
      </c>
      <c r="L383" s="38">
        <v>6814.5</v>
      </c>
      <c r="M383" s="38">
        <v>0</v>
      </c>
      <c r="N383" s="38">
        <v>-9787.5</v>
      </c>
      <c r="O383" s="38" t="s">
        <v>1173</v>
      </c>
      <c r="P383" s="38" t="s">
        <v>1275</v>
      </c>
      <c r="Q383" s="38">
        <v>25</v>
      </c>
      <c r="R383" s="38">
        <v>25</v>
      </c>
      <c r="S383" s="38">
        <v>180150</v>
      </c>
      <c r="T383" s="37">
        <v>43168</v>
      </c>
      <c r="U383" s="42">
        <v>0.10410958904109589</v>
      </c>
      <c r="V383" s="38">
        <v>0</v>
      </c>
      <c r="W383" s="38">
        <v>5</v>
      </c>
      <c r="X383" s="38">
        <v>0.1</v>
      </c>
      <c r="Y383" s="38">
        <v>18015</v>
      </c>
      <c r="Z383" s="38">
        <v>-9787.5</v>
      </c>
      <c r="AA383" s="38">
        <v>0</v>
      </c>
      <c r="AB383" s="38">
        <v>18755.342465753423</v>
      </c>
      <c r="AH383" s="38">
        <f>IF(表7[[#This Row],[Instrument]]="Option",表7[[#This Row],[delta]],表7[[#This Row],[qty]])</f>
        <v>25</v>
      </c>
    </row>
    <row r="384" spans="1:34">
      <c r="A384" s="37" t="s">
        <v>0</v>
      </c>
      <c r="B384" s="38" t="s">
        <v>395</v>
      </c>
      <c r="C384" s="37">
        <v>43115</v>
      </c>
      <c r="D384" s="38" t="s">
        <v>357</v>
      </c>
      <c r="E384" s="38" t="s">
        <v>25</v>
      </c>
      <c r="F384" s="38" t="s">
        <v>40</v>
      </c>
      <c r="G384" s="38">
        <v>20</v>
      </c>
      <c r="H384" s="38">
        <v>7217.5</v>
      </c>
      <c r="I384" s="37">
        <v>43206</v>
      </c>
      <c r="J384" s="38" t="s">
        <v>18</v>
      </c>
      <c r="L384" s="38">
        <v>6814.5</v>
      </c>
      <c r="M384" s="38">
        <v>554.65</v>
      </c>
      <c r="N384" s="38">
        <v>-201500</v>
      </c>
      <c r="O384" s="38" t="s">
        <v>1173</v>
      </c>
      <c r="P384" s="38" t="s">
        <v>1275</v>
      </c>
      <c r="Q384" s="38">
        <v>25</v>
      </c>
      <c r="R384" s="38">
        <v>500</v>
      </c>
      <c r="S384" s="38">
        <v>3608750</v>
      </c>
      <c r="T384" s="37">
        <v>43168</v>
      </c>
      <c r="U384" s="42">
        <v>0.10410958904109589</v>
      </c>
      <c r="V384" s="38">
        <v>0</v>
      </c>
      <c r="W384" s="38">
        <v>5</v>
      </c>
      <c r="X384" s="38">
        <v>0.1</v>
      </c>
      <c r="Y384" s="38">
        <v>360875</v>
      </c>
      <c r="Z384" s="38">
        <v>-201500</v>
      </c>
      <c r="AA384" s="38">
        <v>0</v>
      </c>
      <c r="AB384" s="38">
        <v>375705.47945205483</v>
      </c>
      <c r="AH384" s="38">
        <f>IF(表7[[#This Row],[Instrument]]="Option",表7[[#This Row],[delta]],表7[[#This Row],[qty]])</f>
        <v>500</v>
      </c>
    </row>
    <row r="385" spans="1:34">
      <c r="A385" s="37" t="s">
        <v>0</v>
      </c>
      <c r="B385" s="38" t="s">
        <v>396</v>
      </c>
      <c r="C385" s="37">
        <v>43115</v>
      </c>
      <c r="D385" s="38" t="s">
        <v>357</v>
      </c>
      <c r="E385" s="38" t="s">
        <v>16</v>
      </c>
      <c r="F385" s="38" t="s">
        <v>40</v>
      </c>
      <c r="G385" s="38">
        <v>20</v>
      </c>
      <c r="H385" s="38">
        <v>7209.85</v>
      </c>
      <c r="I385" s="37">
        <v>43206</v>
      </c>
      <c r="J385" s="38" t="s">
        <v>18</v>
      </c>
      <c r="L385" s="38">
        <v>6814.5</v>
      </c>
      <c r="M385" s="38">
        <v>-2302.9499999999998</v>
      </c>
      <c r="N385" s="38">
        <v>197675.00000000017</v>
      </c>
      <c r="O385" s="38" t="s">
        <v>1173</v>
      </c>
      <c r="P385" s="38" t="s">
        <v>1275</v>
      </c>
      <c r="Q385" s="38">
        <v>25</v>
      </c>
      <c r="R385" s="38">
        <v>-500</v>
      </c>
      <c r="S385" s="38">
        <v>3604925</v>
      </c>
      <c r="T385" s="37">
        <v>43168</v>
      </c>
      <c r="U385" s="42">
        <v>0.10410958904109589</v>
      </c>
      <c r="V385" s="38">
        <v>0</v>
      </c>
      <c r="W385" s="38">
        <v>5</v>
      </c>
      <c r="X385" s="38">
        <v>0.1</v>
      </c>
      <c r="Y385" s="38">
        <v>360492.5</v>
      </c>
      <c r="Z385" s="38">
        <v>197675.00000000017</v>
      </c>
      <c r="AA385" s="38">
        <v>197675.00000000017</v>
      </c>
      <c r="AB385" s="38">
        <v>375307.26027397258</v>
      </c>
      <c r="AH385" s="38">
        <f>IF(表7[[#This Row],[Instrument]]="Option",表7[[#This Row],[delta]],表7[[#This Row],[qty]])</f>
        <v>-500</v>
      </c>
    </row>
    <row r="386" spans="1:34">
      <c r="A386" s="37" t="s">
        <v>0</v>
      </c>
      <c r="B386" s="38" t="s">
        <v>397</v>
      </c>
      <c r="C386" s="37">
        <v>43132</v>
      </c>
      <c r="D386" s="38" t="s">
        <v>357</v>
      </c>
      <c r="E386" s="38" t="s">
        <v>16</v>
      </c>
      <c r="F386" s="38" t="s">
        <v>40</v>
      </c>
      <c r="G386" s="38">
        <v>22</v>
      </c>
      <c r="H386" s="38">
        <v>7102.5</v>
      </c>
      <c r="I386" s="37">
        <v>43206</v>
      </c>
      <c r="J386" s="38" t="s">
        <v>18</v>
      </c>
      <c r="L386" s="38">
        <v>6814.5</v>
      </c>
      <c r="M386" s="38">
        <v>-59.4</v>
      </c>
      <c r="N386" s="38">
        <v>158400</v>
      </c>
      <c r="O386" s="38" t="s">
        <v>1173</v>
      </c>
      <c r="P386" s="38" t="s">
        <v>1275</v>
      </c>
      <c r="Q386" s="38">
        <v>25</v>
      </c>
      <c r="R386" s="38">
        <v>-550</v>
      </c>
      <c r="S386" s="38">
        <v>3906375</v>
      </c>
      <c r="T386" s="37">
        <v>43168</v>
      </c>
      <c r="U386" s="42">
        <v>0.10410958904109589</v>
      </c>
      <c r="V386" s="38">
        <v>0</v>
      </c>
      <c r="W386" s="38">
        <v>5</v>
      </c>
      <c r="X386" s="38">
        <v>0.1</v>
      </c>
      <c r="Y386" s="38">
        <v>390637.5</v>
      </c>
      <c r="Z386" s="38">
        <v>158400</v>
      </c>
      <c r="AA386" s="38">
        <v>158400</v>
      </c>
      <c r="AB386" s="38">
        <v>406691.09589041094</v>
      </c>
      <c r="AH386" s="38">
        <f>IF(表7[[#This Row],[Instrument]]="Option",表7[[#This Row],[delta]],表7[[#This Row],[qty]])</f>
        <v>-550</v>
      </c>
    </row>
    <row r="387" spans="1:34">
      <c r="A387" s="37" t="s">
        <v>0</v>
      </c>
      <c r="B387" s="38" t="s">
        <v>398</v>
      </c>
      <c r="C387" s="37">
        <v>43154</v>
      </c>
      <c r="D387" s="38" t="s">
        <v>357</v>
      </c>
      <c r="E387" s="38" t="s">
        <v>16</v>
      </c>
      <c r="F387" s="38" t="s">
        <v>40</v>
      </c>
      <c r="G387" s="38">
        <v>8</v>
      </c>
      <c r="H387" s="38">
        <v>7098.75</v>
      </c>
      <c r="I387" s="37">
        <v>43206</v>
      </c>
      <c r="J387" s="38" t="s">
        <v>18</v>
      </c>
      <c r="L387" s="38">
        <v>6814.5</v>
      </c>
      <c r="M387" s="38">
        <v>-218.76999999999998</v>
      </c>
      <c r="N387" s="38">
        <v>56850</v>
      </c>
      <c r="O387" s="38" t="s">
        <v>1173</v>
      </c>
      <c r="P387" s="38" t="s">
        <v>1275</v>
      </c>
      <c r="Q387" s="38">
        <v>25</v>
      </c>
      <c r="R387" s="38">
        <v>-200</v>
      </c>
      <c r="S387" s="38">
        <v>1419750</v>
      </c>
      <c r="T387" s="37">
        <v>43168</v>
      </c>
      <c r="U387" s="42">
        <v>0.10410958904109589</v>
      </c>
      <c r="V387" s="38">
        <v>0</v>
      </c>
      <c r="W387" s="38">
        <v>5</v>
      </c>
      <c r="X387" s="38">
        <v>0.1</v>
      </c>
      <c r="Y387" s="38">
        <v>141975</v>
      </c>
      <c r="Z387" s="38">
        <v>56850</v>
      </c>
      <c r="AA387" s="38">
        <v>56850</v>
      </c>
      <c r="AB387" s="38">
        <v>147809.5890410959</v>
      </c>
      <c r="AH387" s="38">
        <f>IF(表7[[#This Row],[Instrument]]="Option",表7[[#This Row],[delta]],表7[[#This Row],[qty]])</f>
        <v>-200</v>
      </c>
    </row>
    <row r="388" spans="1:34">
      <c r="A388" s="37" t="s">
        <v>0</v>
      </c>
      <c r="B388" s="38" t="s">
        <v>399</v>
      </c>
      <c r="C388" s="37">
        <v>43045</v>
      </c>
      <c r="D388" s="38" t="s">
        <v>357</v>
      </c>
      <c r="E388" s="38" t="s">
        <v>16</v>
      </c>
      <c r="F388" s="38" t="s">
        <v>181</v>
      </c>
      <c r="G388" s="38">
        <v>3</v>
      </c>
      <c r="H388" s="38">
        <v>12954</v>
      </c>
      <c r="I388" s="37">
        <v>43208</v>
      </c>
      <c r="J388" s="38" t="s">
        <v>18</v>
      </c>
      <c r="L388" s="38">
        <v>13239</v>
      </c>
      <c r="M388" s="38">
        <v>-8.1</v>
      </c>
      <c r="N388" s="38">
        <v>-5130</v>
      </c>
      <c r="O388" s="38" t="s">
        <v>1174</v>
      </c>
      <c r="P388" s="38" t="s">
        <v>1282</v>
      </c>
      <c r="Q388" s="38">
        <v>6</v>
      </c>
      <c r="R388" s="38">
        <v>-18</v>
      </c>
      <c r="S388" s="38">
        <v>233172</v>
      </c>
      <c r="T388" s="37">
        <v>43168</v>
      </c>
      <c r="U388" s="42">
        <v>0.1095890410958904</v>
      </c>
      <c r="V388" s="38">
        <v>0</v>
      </c>
      <c r="W388" s="38">
        <v>5</v>
      </c>
      <c r="X388" s="38">
        <v>0.1</v>
      </c>
      <c r="Y388" s="38">
        <v>23317.200000000001</v>
      </c>
      <c r="Z388" s="38">
        <v>-5130</v>
      </c>
      <c r="AA388" s="38">
        <v>0</v>
      </c>
      <c r="AB388" s="38">
        <v>25553.095890410958</v>
      </c>
      <c r="AH388" s="38">
        <f>IF(表7[[#This Row],[Instrument]]="Option",表7[[#This Row],[delta]],表7[[#This Row],[qty]])</f>
        <v>-18</v>
      </c>
    </row>
    <row r="389" spans="1:34">
      <c r="A389" s="37" t="s">
        <v>0</v>
      </c>
      <c r="B389" s="38" t="s">
        <v>400</v>
      </c>
      <c r="C389" s="37">
        <v>43140</v>
      </c>
      <c r="D389" s="38" t="s">
        <v>357</v>
      </c>
      <c r="E389" s="38" t="s">
        <v>16</v>
      </c>
      <c r="F389" s="38" t="s">
        <v>47</v>
      </c>
      <c r="G389" s="38">
        <v>20</v>
      </c>
      <c r="H389" s="38">
        <v>3390</v>
      </c>
      <c r="I389" s="37">
        <v>43208</v>
      </c>
      <c r="J389" s="38" t="s">
        <v>18</v>
      </c>
      <c r="L389" s="38">
        <v>3228</v>
      </c>
      <c r="M389" s="38">
        <v>-289.39999999999998</v>
      </c>
      <c r="N389" s="38">
        <v>81000</v>
      </c>
      <c r="O389" s="38" t="s">
        <v>1177</v>
      </c>
      <c r="P389" s="38" t="s">
        <v>1290</v>
      </c>
      <c r="Q389" s="38">
        <v>25</v>
      </c>
      <c r="R389" s="38">
        <v>-500</v>
      </c>
      <c r="S389" s="38">
        <v>1695000</v>
      </c>
      <c r="T389" s="37">
        <v>43168</v>
      </c>
      <c r="U389" s="42">
        <v>0.1095890410958904</v>
      </c>
      <c r="V389" s="38">
        <v>0</v>
      </c>
      <c r="W389" s="38">
        <v>5</v>
      </c>
      <c r="X389" s="38">
        <v>0.1</v>
      </c>
      <c r="Y389" s="38">
        <v>169500</v>
      </c>
      <c r="Z389" s="38">
        <v>81000</v>
      </c>
      <c r="AA389" s="38">
        <v>81000</v>
      </c>
      <c r="AB389" s="38">
        <v>185753.42465753423</v>
      </c>
      <c r="AH389" s="38">
        <f>IF(表7[[#This Row],[Instrument]]="Option",表7[[#This Row],[delta]],表7[[#This Row],[qty]])</f>
        <v>-500</v>
      </c>
    </row>
    <row r="390" spans="1:34">
      <c r="A390" s="37" t="s">
        <v>0</v>
      </c>
      <c r="B390" s="38" t="s">
        <v>401</v>
      </c>
      <c r="C390" s="37">
        <v>43144</v>
      </c>
      <c r="D390" s="38" t="s">
        <v>357</v>
      </c>
      <c r="E390" s="38" t="s">
        <v>25</v>
      </c>
      <c r="F390" s="38" t="s">
        <v>47</v>
      </c>
      <c r="G390" s="38">
        <v>24</v>
      </c>
      <c r="H390" s="38">
        <v>3419</v>
      </c>
      <c r="I390" s="37">
        <v>43208</v>
      </c>
      <c r="J390" s="38" t="s">
        <v>18</v>
      </c>
      <c r="L390" s="38">
        <v>3228</v>
      </c>
      <c r="M390" s="38">
        <v>-349.7</v>
      </c>
      <c r="N390" s="38">
        <v>-114600</v>
      </c>
      <c r="O390" s="38" t="s">
        <v>1177</v>
      </c>
      <c r="P390" s="38" t="s">
        <v>1290</v>
      </c>
      <c r="Q390" s="38">
        <v>25</v>
      </c>
      <c r="R390" s="38">
        <v>600</v>
      </c>
      <c r="S390" s="38">
        <v>2051400</v>
      </c>
      <c r="T390" s="37">
        <v>43168</v>
      </c>
      <c r="U390" s="42">
        <v>0.1095890410958904</v>
      </c>
      <c r="V390" s="38">
        <v>0</v>
      </c>
      <c r="W390" s="38">
        <v>5</v>
      </c>
      <c r="X390" s="38">
        <v>0.1</v>
      </c>
      <c r="Y390" s="38">
        <v>205140</v>
      </c>
      <c r="Z390" s="38">
        <v>-114600</v>
      </c>
      <c r="AA390" s="38">
        <v>0</v>
      </c>
      <c r="AB390" s="38">
        <v>224810.95890410958</v>
      </c>
      <c r="AH390" s="38">
        <f>IF(表7[[#This Row],[Instrument]]="Option",表7[[#This Row],[delta]],表7[[#This Row],[qty]])</f>
        <v>600</v>
      </c>
    </row>
    <row r="391" spans="1:34">
      <c r="A391" s="37" t="s">
        <v>0</v>
      </c>
      <c r="B391" s="38" t="s">
        <v>402</v>
      </c>
      <c r="C391" s="37">
        <v>43125</v>
      </c>
      <c r="D391" s="38" t="s">
        <v>357</v>
      </c>
      <c r="E391" s="38" t="s">
        <v>25</v>
      </c>
      <c r="F391" s="38" t="s">
        <v>55</v>
      </c>
      <c r="G391" s="38">
        <v>8</v>
      </c>
      <c r="H391" s="38">
        <v>7144</v>
      </c>
      <c r="I391" s="37">
        <v>43215</v>
      </c>
      <c r="J391" s="38" t="s">
        <v>18</v>
      </c>
      <c r="L391" s="38">
        <v>6815.34</v>
      </c>
      <c r="M391" s="38">
        <v>0</v>
      </c>
      <c r="N391" s="38">
        <v>-65731.999999999971</v>
      </c>
      <c r="O391" s="38" t="s">
        <v>1173</v>
      </c>
      <c r="P391" s="38" t="s">
        <v>1275</v>
      </c>
      <c r="Q391" s="38">
        <v>25</v>
      </c>
      <c r="R391" s="38">
        <v>200</v>
      </c>
      <c r="S391" s="38">
        <v>1428800</v>
      </c>
      <c r="T391" s="37">
        <v>43168</v>
      </c>
      <c r="U391" s="42">
        <v>0.12876712328767123</v>
      </c>
      <c r="V391" s="38">
        <v>0</v>
      </c>
      <c r="W391" s="38">
        <v>5</v>
      </c>
      <c r="X391" s="38">
        <v>0.1</v>
      </c>
      <c r="Y391" s="38">
        <v>142880</v>
      </c>
      <c r="Z391" s="38">
        <v>-65731.999999999971</v>
      </c>
      <c r="AA391" s="38">
        <v>0</v>
      </c>
      <c r="AB391" s="38">
        <v>183982.46575342465</v>
      </c>
      <c r="AH391" s="38">
        <f>IF(表7[[#This Row],[Instrument]]="Option",表7[[#This Row],[delta]],表7[[#This Row],[qty]])</f>
        <v>200</v>
      </c>
    </row>
    <row r="392" spans="1:34">
      <c r="A392" s="37" t="s">
        <v>0</v>
      </c>
      <c r="B392" s="38" t="s">
        <v>403</v>
      </c>
      <c r="C392" s="37">
        <v>43125</v>
      </c>
      <c r="D392" s="38" t="s">
        <v>357</v>
      </c>
      <c r="E392" s="38" t="s">
        <v>25</v>
      </c>
      <c r="F392" s="38" t="s">
        <v>55</v>
      </c>
      <c r="G392" s="38">
        <v>4</v>
      </c>
      <c r="H392" s="38">
        <v>7136</v>
      </c>
      <c r="I392" s="37">
        <v>43215</v>
      </c>
      <c r="J392" s="38" t="s">
        <v>18</v>
      </c>
      <c r="L392" s="38">
        <v>6815.34</v>
      </c>
      <c r="M392" s="38">
        <v>-582.64</v>
      </c>
      <c r="N392" s="38">
        <v>-32065.999999999985</v>
      </c>
      <c r="O392" s="38" t="s">
        <v>1173</v>
      </c>
      <c r="P392" s="38" t="s">
        <v>1275</v>
      </c>
      <c r="Q392" s="38">
        <v>25</v>
      </c>
      <c r="R392" s="38">
        <v>100</v>
      </c>
      <c r="S392" s="38">
        <v>713600</v>
      </c>
      <c r="T392" s="37">
        <v>43168</v>
      </c>
      <c r="U392" s="42">
        <v>0.12876712328767123</v>
      </c>
      <c r="V392" s="38">
        <v>0</v>
      </c>
      <c r="W392" s="38">
        <v>5</v>
      </c>
      <c r="X392" s="38">
        <v>0.1</v>
      </c>
      <c r="Y392" s="38">
        <v>71360</v>
      </c>
      <c r="Z392" s="38">
        <v>-32065.999999999985</v>
      </c>
      <c r="AA392" s="38">
        <v>0</v>
      </c>
      <c r="AB392" s="38">
        <v>91888.219178082189</v>
      </c>
      <c r="AH392" s="38">
        <f>IF(表7[[#This Row],[Instrument]]="Option",表7[[#This Row],[delta]],表7[[#This Row],[qty]])</f>
        <v>100</v>
      </c>
    </row>
    <row r="393" spans="1:34">
      <c r="A393" s="37" t="s">
        <v>0</v>
      </c>
      <c r="B393" s="38" t="s">
        <v>404</v>
      </c>
      <c r="C393" s="37">
        <v>43125</v>
      </c>
      <c r="D393" s="38" t="s">
        <v>357</v>
      </c>
      <c r="E393" s="38" t="s">
        <v>16</v>
      </c>
      <c r="F393" s="38" t="s">
        <v>55</v>
      </c>
      <c r="G393" s="38">
        <v>8</v>
      </c>
      <c r="H393" s="38">
        <v>7154</v>
      </c>
      <c r="I393" s="37">
        <v>43215</v>
      </c>
      <c r="J393" s="38" t="s">
        <v>18</v>
      </c>
      <c r="L393" s="38">
        <v>6815.34</v>
      </c>
      <c r="M393" s="38">
        <v>0</v>
      </c>
      <c r="N393" s="38">
        <v>67731.999999999971</v>
      </c>
      <c r="O393" s="38" t="s">
        <v>1173</v>
      </c>
      <c r="P393" s="38" t="s">
        <v>1275</v>
      </c>
      <c r="Q393" s="38">
        <v>25</v>
      </c>
      <c r="R393" s="38">
        <v>-200</v>
      </c>
      <c r="S393" s="38">
        <v>1430800</v>
      </c>
      <c r="T393" s="37">
        <v>43168</v>
      </c>
      <c r="U393" s="42">
        <v>0.12876712328767123</v>
      </c>
      <c r="V393" s="38">
        <v>0</v>
      </c>
      <c r="W393" s="38">
        <v>5</v>
      </c>
      <c r="X393" s="38">
        <v>0.1</v>
      </c>
      <c r="Y393" s="38">
        <v>143080</v>
      </c>
      <c r="Z393" s="38">
        <v>67731.999999999971</v>
      </c>
      <c r="AA393" s="38">
        <v>67731.999999999971</v>
      </c>
      <c r="AB393" s="38">
        <v>184240</v>
      </c>
      <c r="AH393" s="38">
        <f>IF(表7[[#This Row],[Instrument]]="Option",表7[[#This Row],[delta]],表7[[#This Row],[qty]])</f>
        <v>-200</v>
      </c>
    </row>
    <row r="394" spans="1:34">
      <c r="A394" s="37" t="s">
        <v>0</v>
      </c>
      <c r="B394" s="38" t="s">
        <v>404</v>
      </c>
      <c r="C394" s="37">
        <v>43125</v>
      </c>
      <c r="D394" s="38" t="s">
        <v>357</v>
      </c>
      <c r="E394" s="38" t="s">
        <v>16</v>
      </c>
      <c r="F394" s="38" t="s">
        <v>55</v>
      </c>
      <c r="G394" s="38">
        <v>12</v>
      </c>
      <c r="H394" s="38">
        <v>7137.85</v>
      </c>
      <c r="I394" s="37">
        <v>43215</v>
      </c>
      <c r="J394" s="38" t="s">
        <v>18</v>
      </c>
      <c r="L394" s="38">
        <v>6815.34</v>
      </c>
      <c r="M394" s="38">
        <v>0</v>
      </c>
      <c r="N394" s="38">
        <v>96753.000000000058</v>
      </c>
      <c r="O394" s="38" t="s">
        <v>1173</v>
      </c>
      <c r="P394" s="38" t="s">
        <v>1275</v>
      </c>
      <c r="Q394" s="38">
        <v>25</v>
      </c>
      <c r="R394" s="38">
        <v>-300</v>
      </c>
      <c r="S394" s="38">
        <v>2141355</v>
      </c>
      <c r="T394" s="37">
        <v>43168</v>
      </c>
      <c r="U394" s="42">
        <v>0.12876712328767123</v>
      </c>
      <c r="V394" s="38">
        <v>0</v>
      </c>
      <c r="W394" s="38">
        <v>5</v>
      </c>
      <c r="X394" s="38">
        <v>0.1</v>
      </c>
      <c r="Y394" s="38">
        <v>214135.5</v>
      </c>
      <c r="Z394" s="38">
        <v>96753.000000000058</v>
      </c>
      <c r="AA394" s="38">
        <v>96753.000000000058</v>
      </c>
      <c r="AB394" s="38">
        <v>275736.12328767125</v>
      </c>
      <c r="AH394" s="38">
        <f>IF(表7[[#This Row],[Instrument]]="Option",表7[[#This Row],[delta]],表7[[#This Row],[qty]])</f>
        <v>-300</v>
      </c>
    </row>
    <row r="395" spans="1:34">
      <c r="A395" s="37" t="s">
        <v>0</v>
      </c>
      <c r="B395" s="38" t="s">
        <v>405</v>
      </c>
      <c r="C395" s="37">
        <v>43129</v>
      </c>
      <c r="D395" s="38" t="s">
        <v>357</v>
      </c>
      <c r="E395" s="38" t="s">
        <v>16</v>
      </c>
      <c r="F395" s="38" t="s">
        <v>208</v>
      </c>
      <c r="G395" s="38">
        <v>20</v>
      </c>
      <c r="H395" s="38">
        <v>7150</v>
      </c>
      <c r="I395" s="37">
        <v>43220</v>
      </c>
      <c r="J395" s="38" t="s">
        <v>18</v>
      </c>
      <c r="L395" s="38">
        <v>6818.75</v>
      </c>
      <c r="M395" s="38">
        <v>-550.5</v>
      </c>
      <c r="N395" s="38">
        <v>165625</v>
      </c>
      <c r="O395" s="38" t="s">
        <v>1173</v>
      </c>
      <c r="P395" s="38" t="s">
        <v>1275</v>
      </c>
      <c r="Q395" s="38">
        <v>25</v>
      </c>
      <c r="R395" s="38">
        <v>-500</v>
      </c>
      <c r="S395" s="38">
        <v>3575000</v>
      </c>
      <c r="T395" s="37">
        <v>43168</v>
      </c>
      <c r="U395" s="42">
        <v>0.14246575342465753</v>
      </c>
      <c r="V395" s="38">
        <v>0</v>
      </c>
      <c r="W395" s="38">
        <v>5</v>
      </c>
      <c r="X395" s="38">
        <v>0.1</v>
      </c>
      <c r="Y395" s="38">
        <v>357500</v>
      </c>
      <c r="Z395" s="38">
        <v>165625</v>
      </c>
      <c r="AA395" s="38">
        <v>165625</v>
      </c>
      <c r="AB395" s="38">
        <v>509315.0684931507</v>
      </c>
      <c r="AH395" s="38">
        <f>IF(表7[[#This Row],[Instrument]]="Option",表7[[#This Row],[delta]],表7[[#This Row],[qty]])</f>
        <v>-500</v>
      </c>
    </row>
    <row r="396" spans="1:34">
      <c r="A396" s="37" t="s">
        <v>0</v>
      </c>
      <c r="B396" s="38" t="s">
        <v>406</v>
      </c>
      <c r="C396" s="37">
        <v>43129</v>
      </c>
      <c r="D396" s="38" t="s">
        <v>357</v>
      </c>
      <c r="E396" s="38" t="s">
        <v>25</v>
      </c>
      <c r="F396" s="38" t="s">
        <v>208</v>
      </c>
      <c r="G396" s="38">
        <v>20</v>
      </c>
      <c r="H396" s="38">
        <v>7085.15</v>
      </c>
      <c r="I396" s="37">
        <v>43220</v>
      </c>
      <c r="J396" s="38" t="s">
        <v>18</v>
      </c>
      <c r="L396" s="38">
        <v>6818.75</v>
      </c>
      <c r="M396" s="38">
        <v>-54</v>
      </c>
      <c r="N396" s="38">
        <v>-133199.99999999983</v>
      </c>
      <c r="O396" s="38" t="s">
        <v>1173</v>
      </c>
      <c r="P396" s="38" t="s">
        <v>1275</v>
      </c>
      <c r="Q396" s="38">
        <v>25</v>
      </c>
      <c r="R396" s="38">
        <v>500</v>
      </c>
      <c r="S396" s="38">
        <v>3542575</v>
      </c>
      <c r="T396" s="37">
        <v>43168</v>
      </c>
      <c r="U396" s="42">
        <v>0.14246575342465753</v>
      </c>
      <c r="V396" s="38">
        <v>0</v>
      </c>
      <c r="W396" s="38">
        <v>5</v>
      </c>
      <c r="X396" s="38">
        <v>0.1</v>
      </c>
      <c r="Y396" s="38">
        <v>354257.5</v>
      </c>
      <c r="Z396" s="38">
        <v>-133199.99999999983</v>
      </c>
      <c r="AA396" s="38">
        <v>0</v>
      </c>
      <c r="AB396" s="38">
        <v>504695.61643835617</v>
      </c>
      <c r="AH396" s="38">
        <f>IF(表7[[#This Row],[Instrument]]="Option",表7[[#This Row],[delta]],表7[[#This Row],[qty]])</f>
        <v>500</v>
      </c>
    </row>
    <row r="397" spans="1:34">
      <c r="A397" s="37" t="s">
        <v>0</v>
      </c>
      <c r="B397" s="38" t="s">
        <v>407</v>
      </c>
      <c r="C397" s="37">
        <v>43132</v>
      </c>
      <c r="D397" s="38" t="s">
        <v>357</v>
      </c>
      <c r="E397" s="38" t="s">
        <v>16</v>
      </c>
      <c r="F397" s="38" t="s">
        <v>408</v>
      </c>
      <c r="G397" s="38">
        <v>22</v>
      </c>
      <c r="H397" s="38">
        <v>7105</v>
      </c>
      <c r="I397" s="37">
        <v>43221</v>
      </c>
      <c r="J397" s="38" t="s">
        <v>18</v>
      </c>
      <c r="L397" s="38">
        <v>6819.47</v>
      </c>
      <c r="M397" s="38">
        <v>-1085.43</v>
      </c>
      <c r="N397" s="38">
        <v>157041.49999999985</v>
      </c>
      <c r="O397" s="38" t="s">
        <v>1173</v>
      </c>
      <c r="P397" s="38" t="s">
        <v>1275</v>
      </c>
      <c r="Q397" s="38">
        <v>25</v>
      </c>
      <c r="R397" s="38">
        <v>-550</v>
      </c>
      <c r="S397" s="38">
        <v>3907750</v>
      </c>
      <c r="T397" s="37">
        <v>43168</v>
      </c>
      <c r="U397" s="42">
        <v>0.14520547945205478</v>
      </c>
      <c r="V397" s="38">
        <v>0</v>
      </c>
      <c r="W397" s="38">
        <v>5</v>
      </c>
      <c r="X397" s="38">
        <v>0.1</v>
      </c>
      <c r="Y397" s="38">
        <v>390775</v>
      </c>
      <c r="Z397" s="38">
        <v>157041.49999999985</v>
      </c>
      <c r="AA397" s="38">
        <v>157041.49999999985</v>
      </c>
      <c r="AB397" s="38">
        <v>567426.71232876705</v>
      </c>
      <c r="AH397" s="38">
        <f>IF(表7[[#This Row],[Instrument]]="Option",表7[[#This Row],[delta]],表7[[#This Row],[qty]])</f>
        <v>-550</v>
      </c>
    </row>
    <row r="398" spans="1:34">
      <c r="A398" s="37" t="s">
        <v>0</v>
      </c>
      <c r="B398" s="38" t="s">
        <v>409</v>
      </c>
      <c r="C398" s="37">
        <v>43132</v>
      </c>
      <c r="D398" s="38" t="s">
        <v>357</v>
      </c>
      <c r="E398" s="38" t="s">
        <v>25</v>
      </c>
      <c r="F398" s="38" t="s">
        <v>408</v>
      </c>
      <c r="G398" s="38">
        <v>22</v>
      </c>
      <c r="H398" s="38">
        <v>7105</v>
      </c>
      <c r="I398" s="37">
        <v>43221</v>
      </c>
      <c r="J398" s="38" t="s">
        <v>18</v>
      </c>
      <c r="L398" s="38">
        <v>6819.47</v>
      </c>
      <c r="M398" s="38">
        <v>-118.8</v>
      </c>
      <c r="N398" s="38">
        <v>-157041.49999999985</v>
      </c>
      <c r="O398" s="38" t="s">
        <v>1173</v>
      </c>
      <c r="P398" s="38" t="s">
        <v>1275</v>
      </c>
      <c r="Q398" s="38">
        <v>25</v>
      </c>
      <c r="R398" s="38">
        <v>550</v>
      </c>
      <c r="S398" s="38">
        <v>3907750</v>
      </c>
      <c r="T398" s="37">
        <v>43168</v>
      </c>
      <c r="U398" s="42">
        <v>0.14520547945205478</v>
      </c>
      <c r="V398" s="38">
        <v>0</v>
      </c>
      <c r="W398" s="38">
        <v>5</v>
      </c>
      <c r="X398" s="38">
        <v>0.1</v>
      </c>
      <c r="Y398" s="38">
        <v>390775</v>
      </c>
      <c r="Z398" s="38">
        <v>-157041.49999999985</v>
      </c>
      <c r="AA398" s="38">
        <v>0</v>
      </c>
      <c r="AB398" s="38">
        <v>567426.71232876705</v>
      </c>
      <c r="AH398" s="38">
        <f>IF(表7[[#This Row],[Instrument]]="Option",表7[[#This Row],[delta]],表7[[#This Row],[qty]])</f>
        <v>550</v>
      </c>
    </row>
    <row r="399" spans="1:34">
      <c r="A399" s="37" t="s">
        <v>0</v>
      </c>
      <c r="B399" s="38" t="s">
        <v>410</v>
      </c>
      <c r="C399" s="37">
        <v>43133</v>
      </c>
      <c r="D399" s="38" t="s">
        <v>357</v>
      </c>
      <c r="E399" s="38" t="s">
        <v>25</v>
      </c>
      <c r="F399" s="38" t="s">
        <v>58</v>
      </c>
      <c r="G399" s="38">
        <v>12</v>
      </c>
      <c r="H399" s="38">
        <v>7158</v>
      </c>
      <c r="I399" s="37">
        <v>43222</v>
      </c>
      <c r="J399" s="38" t="s">
        <v>18</v>
      </c>
      <c r="L399" s="38">
        <v>6820.19</v>
      </c>
      <c r="M399" s="38">
        <v>-363.02000000000004</v>
      </c>
      <c r="N399" s="38">
        <v>-101343.00000000012</v>
      </c>
      <c r="O399" s="38" t="s">
        <v>1173</v>
      </c>
      <c r="P399" s="38" t="s">
        <v>1275</v>
      </c>
      <c r="Q399" s="38">
        <v>25</v>
      </c>
      <c r="R399" s="38">
        <v>300</v>
      </c>
      <c r="S399" s="38">
        <v>2147400</v>
      </c>
      <c r="T399" s="37">
        <v>43168</v>
      </c>
      <c r="U399" s="42">
        <v>0.14794520547945206</v>
      </c>
      <c r="V399" s="38">
        <v>0</v>
      </c>
      <c r="W399" s="38">
        <v>5</v>
      </c>
      <c r="X399" s="38">
        <v>0.1</v>
      </c>
      <c r="Y399" s="38">
        <v>214740</v>
      </c>
      <c r="Z399" s="38">
        <v>-101343.00000000012</v>
      </c>
      <c r="AA399" s="38">
        <v>0</v>
      </c>
      <c r="AB399" s="38">
        <v>317697.53424657532</v>
      </c>
      <c r="AH399" s="38">
        <f>IF(表7[[#This Row],[Instrument]]="Option",表7[[#This Row],[delta]],表7[[#This Row],[qty]])</f>
        <v>300</v>
      </c>
    </row>
    <row r="400" spans="1:34">
      <c r="A400" s="37" t="s">
        <v>0</v>
      </c>
      <c r="B400" s="38" t="s">
        <v>411</v>
      </c>
      <c r="C400" s="37">
        <v>43133</v>
      </c>
      <c r="D400" s="38" t="s">
        <v>357</v>
      </c>
      <c r="E400" s="38" t="s">
        <v>16</v>
      </c>
      <c r="F400" s="38" t="s">
        <v>58</v>
      </c>
      <c r="G400" s="38">
        <v>12</v>
      </c>
      <c r="H400" s="38">
        <v>7044.85</v>
      </c>
      <c r="I400" s="37">
        <v>43222</v>
      </c>
      <c r="J400" s="38" t="s">
        <v>18</v>
      </c>
      <c r="L400" s="38">
        <v>6820.19</v>
      </c>
      <c r="M400" s="38">
        <v>0</v>
      </c>
      <c r="N400" s="38">
        <v>67398.000000000233</v>
      </c>
      <c r="O400" s="38" t="s">
        <v>1173</v>
      </c>
      <c r="P400" s="38" t="s">
        <v>1275</v>
      </c>
      <c r="Q400" s="38">
        <v>25</v>
      </c>
      <c r="R400" s="38">
        <v>-300</v>
      </c>
      <c r="S400" s="38">
        <v>2113455</v>
      </c>
      <c r="T400" s="37">
        <v>43168</v>
      </c>
      <c r="U400" s="42">
        <v>0.14794520547945206</v>
      </c>
      <c r="V400" s="38">
        <v>0</v>
      </c>
      <c r="W400" s="38">
        <v>5</v>
      </c>
      <c r="X400" s="38">
        <v>0.1</v>
      </c>
      <c r="Y400" s="38">
        <v>211345.5</v>
      </c>
      <c r="Z400" s="38">
        <v>67398.000000000233</v>
      </c>
      <c r="AA400" s="38">
        <v>67398.000000000233</v>
      </c>
      <c r="AB400" s="38">
        <v>312675.53424657532</v>
      </c>
      <c r="AH400" s="38">
        <f>IF(表7[[#This Row],[Instrument]]="Option",表7[[#This Row],[delta]],表7[[#This Row],[qty]])</f>
        <v>-300</v>
      </c>
    </row>
    <row r="401" spans="1:34">
      <c r="A401" s="37" t="s">
        <v>0</v>
      </c>
      <c r="B401" s="38" t="s">
        <v>412</v>
      </c>
      <c r="C401" s="37">
        <v>43136</v>
      </c>
      <c r="D401" s="38" t="s">
        <v>357</v>
      </c>
      <c r="E401" s="38" t="s">
        <v>25</v>
      </c>
      <c r="F401" s="38" t="s">
        <v>60</v>
      </c>
      <c r="G401" s="38">
        <v>12</v>
      </c>
      <c r="H401" s="38">
        <v>7094.75</v>
      </c>
      <c r="I401" s="37">
        <v>43224</v>
      </c>
      <c r="J401" s="38" t="s">
        <v>18</v>
      </c>
      <c r="L401" s="38">
        <v>6821.63</v>
      </c>
      <c r="M401" s="38">
        <v>-328</v>
      </c>
      <c r="N401" s="38">
        <v>-81935.999999999971</v>
      </c>
      <c r="O401" s="38" t="s">
        <v>1173</v>
      </c>
      <c r="P401" s="38" t="s">
        <v>1275</v>
      </c>
      <c r="Q401" s="38">
        <v>25</v>
      </c>
      <c r="R401" s="38">
        <v>300</v>
      </c>
      <c r="S401" s="38">
        <v>2128425</v>
      </c>
      <c r="T401" s="37">
        <v>43168</v>
      </c>
      <c r="U401" s="42">
        <v>0.15342465753424658</v>
      </c>
      <c r="V401" s="38">
        <v>0</v>
      </c>
      <c r="W401" s="38">
        <v>5</v>
      </c>
      <c r="X401" s="38">
        <v>0.1</v>
      </c>
      <c r="Y401" s="38">
        <v>212842.5</v>
      </c>
      <c r="Z401" s="38">
        <v>-81935.999999999971</v>
      </c>
      <c r="AA401" s="38">
        <v>0</v>
      </c>
      <c r="AB401" s="38">
        <v>326552.87671232881</v>
      </c>
      <c r="AH401" s="38">
        <f>IF(表7[[#This Row],[Instrument]]="Option",表7[[#This Row],[delta]],表7[[#This Row],[qty]])</f>
        <v>300</v>
      </c>
    </row>
    <row r="402" spans="1:34">
      <c r="A402" s="37" t="s">
        <v>0</v>
      </c>
      <c r="B402" s="38" t="s">
        <v>413</v>
      </c>
      <c r="C402" s="37">
        <v>43136</v>
      </c>
      <c r="D402" s="38" t="s">
        <v>357</v>
      </c>
      <c r="E402" s="38" t="s">
        <v>16</v>
      </c>
      <c r="F402" s="38" t="s">
        <v>60</v>
      </c>
      <c r="G402" s="38">
        <v>10</v>
      </c>
      <c r="H402" s="38">
        <v>7100</v>
      </c>
      <c r="I402" s="37">
        <v>43224</v>
      </c>
      <c r="J402" s="38" t="s">
        <v>18</v>
      </c>
      <c r="L402" s="38">
        <v>6821.63</v>
      </c>
      <c r="M402" s="38">
        <v>-273.51</v>
      </c>
      <c r="N402" s="38">
        <v>69592.499999999971</v>
      </c>
      <c r="O402" s="38" t="s">
        <v>1173</v>
      </c>
      <c r="P402" s="38" t="s">
        <v>1275</v>
      </c>
      <c r="Q402" s="38">
        <v>25</v>
      </c>
      <c r="R402" s="38">
        <v>-250</v>
      </c>
      <c r="S402" s="38">
        <v>1775000</v>
      </c>
      <c r="T402" s="37">
        <v>43168</v>
      </c>
      <c r="U402" s="42">
        <v>0.15342465753424658</v>
      </c>
      <c r="V402" s="38">
        <v>0</v>
      </c>
      <c r="W402" s="38">
        <v>5</v>
      </c>
      <c r="X402" s="38">
        <v>0.1</v>
      </c>
      <c r="Y402" s="38">
        <v>177500</v>
      </c>
      <c r="Z402" s="38">
        <v>69592.499999999971</v>
      </c>
      <c r="AA402" s="38">
        <v>69592.499999999971</v>
      </c>
      <c r="AB402" s="38">
        <v>272328.76712328766</v>
      </c>
      <c r="AH402" s="38">
        <f>IF(表7[[#This Row],[Instrument]]="Option",表7[[#This Row],[delta]],表7[[#This Row],[qty]])</f>
        <v>-250</v>
      </c>
    </row>
    <row r="403" spans="1:34">
      <c r="A403" s="37" t="s">
        <v>0</v>
      </c>
      <c r="B403" s="38" t="s">
        <v>414</v>
      </c>
      <c r="C403" s="37">
        <v>43143</v>
      </c>
      <c r="D403" s="38" t="s">
        <v>357</v>
      </c>
      <c r="E403" s="38" t="s">
        <v>25</v>
      </c>
      <c r="F403" s="38" t="s">
        <v>60</v>
      </c>
      <c r="G403" s="38">
        <v>2</v>
      </c>
      <c r="H403" s="38">
        <v>6826.25</v>
      </c>
      <c r="I403" s="37">
        <v>43224</v>
      </c>
      <c r="J403" s="38" t="s">
        <v>18</v>
      </c>
      <c r="L403" s="38">
        <v>6821.63</v>
      </c>
      <c r="M403" s="38">
        <v>-52.8</v>
      </c>
      <c r="N403" s="38">
        <v>-230.99999999999454</v>
      </c>
      <c r="O403" s="38" t="s">
        <v>1173</v>
      </c>
      <c r="P403" s="38" t="s">
        <v>1275</v>
      </c>
      <c r="Q403" s="38">
        <v>25</v>
      </c>
      <c r="R403" s="38">
        <v>50</v>
      </c>
      <c r="S403" s="38">
        <v>341312.5</v>
      </c>
      <c r="T403" s="37">
        <v>43168</v>
      </c>
      <c r="U403" s="42">
        <v>0.15342465753424658</v>
      </c>
      <c r="V403" s="38">
        <v>0</v>
      </c>
      <c r="W403" s="38">
        <v>5</v>
      </c>
      <c r="X403" s="38">
        <v>0.1</v>
      </c>
      <c r="Y403" s="38">
        <v>34131.25</v>
      </c>
      <c r="Z403" s="38">
        <v>-230.99999999999454</v>
      </c>
      <c r="AA403" s="38">
        <v>0</v>
      </c>
      <c r="AB403" s="38">
        <v>52365.753424657538</v>
      </c>
      <c r="AH403" s="38">
        <f>IF(表7[[#This Row],[Instrument]]="Option",表7[[#This Row],[delta]],表7[[#This Row],[qty]])</f>
        <v>50</v>
      </c>
    </row>
    <row r="404" spans="1:34">
      <c r="A404" s="37" t="s">
        <v>0</v>
      </c>
      <c r="B404" s="38" t="s">
        <v>415</v>
      </c>
      <c r="C404" s="37">
        <v>43138</v>
      </c>
      <c r="D404" s="38" t="s">
        <v>357</v>
      </c>
      <c r="E404" s="38" t="s">
        <v>16</v>
      </c>
      <c r="F404" s="38" t="s">
        <v>62</v>
      </c>
      <c r="G404" s="38">
        <v>1</v>
      </c>
      <c r="H404" s="38">
        <v>7043</v>
      </c>
      <c r="I404" s="37">
        <v>43228</v>
      </c>
      <c r="J404" s="38" t="s">
        <v>18</v>
      </c>
      <c r="L404" s="38">
        <v>6824.5</v>
      </c>
      <c r="M404" s="38">
        <v>0</v>
      </c>
      <c r="N404" s="38">
        <v>5462.5</v>
      </c>
      <c r="O404" s="38" t="s">
        <v>1173</v>
      </c>
      <c r="P404" s="38" t="s">
        <v>1275</v>
      </c>
      <c r="Q404" s="38">
        <v>25</v>
      </c>
      <c r="R404" s="38">
        <v>-25</v>
      </c>
      <c r="S404" s="38">
        <v>176075</v>
      </c>
      <c r="T404" s="37">
        <v>43168</v>
      </c>
      <c r="U404" s="42">
        <v>0.16438356164383561</v>
      </c>
      <c r="V404" s="38">
        <v>0</v>
      </c>
      <c r="W404" s="38">
        <v>5</v>
      </c>
      <c r="X404" s="38">
        <v>0.1</v>
      </c>
      <c r="Y404" s="38">
        <v>17607.5</v>
      </c>
      <c r="Z404" s="38">
        <v>5462.5</v>
      </c>
      <c r="AA404" s="38">
        <v>5462.5</v>
      </c>
      <c r="AB404" s="38">
        <v>28943.835616438355</v>
      </c>
      <c r="AH404" s="38">
        <f>IF(表7[[#This Row],[Instrument]]="Option",表7[[#This Row],[delta]],表7[[#This Row],[qty]])</f>
        <v>-25</v>
      </c>
    </row>
    <row r="405" spans="1:34">
      <c r="A405" s="37" t="s">
        <v>0</v>
      </c>
      <c r="B405" s="38" t="s">
        <v>415</v>
      </c>
      <c r="C405" s="37">
        <v>43138</v>
      </c>
      <c r="D405" s="38" t="s">
        <v>357</v>
      </c>
      <c r="E405" s="38" t="s">
        <v>16</v>
      </c>
      <c r="F405" s="38" t="s">
        <v>62</v>
      </c>
      <c r="G405" s="38">
        <v>3</v>
      </c>
      <c r="H405" s="38">
        <v>7042.5</v>
      </c>
      <c r="I405" s="37">
        <v>43228</v>
      </c>
      <c r="J405" s="38" t="s">
        <v>18</v>
      </c>
      <c r="L405" s="38">
        <v>6824.5</v>
      </c>
      <c r="M405" s="38">
        <v>0</v>
      </c>
      <c r="N405" s="38">
        <v>16350</v>
      </c>
      <c r="O405" s="38" t="s">
        <v>1173</v>
      </c>
      <c r="P405" s="38" t="s">
        <v>1275</v>
      </c>
      <c r="Q405" s="38">
        <v>25</v>
      </c>
      <c r="R405" s="38">
        <v>-75</v>
      </c>
      <c r="S405" s="38">
        <v>528187.5</v>
      </c>
      <c r="T405" s="37">
        <v>43168</v>
      </c>
      <c r="U405" s="42">
        <v>0.16438356164383561</v>
      </c>
      <c r="V405" s="38">
        <v>0</v>
      </c>
      <c r="W405" s="38">
        <v>5</v>
      </c>
      <c r="X405" s="38">
        <v>0.1</v>
      </c>
      <c r="Y405" s="38">
        <v>52818.75</v>
      </c>
      <c r="Z405" s="38">
        <v>16350</v>
      </c>
      <c r="AA405" s="38">
        <v>16350</v>
      </c>
      <c r="AB405" s="38">
        <v>86825.34246575342</v>
      </c>
      <c r="AH405" s="38">
        <f>IF(表7[[#This Row],[Instrument]]="Option",表7[[#This Row],[delta]],表7[[#This Row],[qty]])</f>
        <v>-75</v>
      </c>
    </row>
    <row r="406" spans="1:34">
      <c r="A406" s="37" t="s">
        <v>0</v>
      </c>
      <c r="B406" s="38" t="s">
        <v>415</v>
      </c>
      <c r="C406" s="37">
        <v>43138</v>
      </c>
      <c r="D406" s="38" t="s">
        <v>357</v>
      </c>
      <c r="E406" s="38" t="s">
        <v>16</v>
      </c>
      <c r="F406" s="38" t="s">
        <v>62</v>
      </c>
      <c r="G406" s="38">
        <v>10</v>
      </c>
      <c r="H406" s="38">
        <v>7042</v>
      </c>
      <c r="I406" s="37">
        <v>43228</v>
      </c>
      <c r="J406" s="38" t="s">
        <v>18</v>
      </c>
      <c r="L406" s="38">
        <v>6824.5</v>
      </c>
      <c r="M406" s="38">
        <v>-417.9</v>
      </c>
      <c r="N406" s="38">
        <v>54375</v>
      </c>
      <c r="O406" s="38" t="s">
        <v>1173</v>
      </c>
      <c r="P406" s="38" t="s">
        <v>1275</v>
      </c>
      <c r="Q406" s="38">
        <v>25</v>
      </c>
      <c r="R406" s="38">
        <v>-250</v>
      </c>
      <c r="S406" s="38">
        <v>1760500</v>
      </c>
      <c r="T406" s="37">
        <v>43168</v>
      </c>
      <c r="U406" s="42">
        <v>0.16438356164383561</v>
      </c>
      <c r="V406" s="38">
        <v>0</v>
      </c>
      <c r="W406" s="38">
        <v>5</v>
      </c>
      <c r="X406" s="38">
        <v>0.1</v>
      </c>
      <c r="Y406" s="38">
        <v>176050</v>
      </c>
      <c r="Z406" s="38">
        <v>54375</v>
      </c>
      <c r="AA406" s="38">
        <v>54375</v>
      </c>
      <c r="AB406" s="38">
        <v>289397.26027397258</v>
      </c>
      <c r="AH406" s="38">
        <f>IF(表7[[#This Row],[Instrument]]="Option",表7[[#This Row],[delta]],表7[[#This Row],[qty]])</f>
        <v>-250</v>
      </c>
    </row>
    <row r="407" spans="1:34">
      <c r="A407" s="37" t="s">
        <v>0</v>
      </c>
      <c r="B407" s="38" t="s">
        <v>416</v>
      </c>
      <c r="C407" s="37">
        <v>43138</v>
      </c>
      <c r="D407" s="38" t="s">
        <v>357</v>
      </c>
      <c r="E407" s="38" t="s">
        <v>25</v>
      </c>
      <c r="F407" s="38" t="s">
        <v>62</v>
      </c>
      <c r="G407" s="38">
        <v>14</v>
      </c>
      <c r="H407" s="38">
        <v>6880.15</v>
      </c>
      <c r="I407" s="37">
        <v>43228</v>
      </c>
      <c r="J407" s="38" t="s">
        <v>18</v>
      </c>
      <c r="L407" s="38">
        <v>6824.5</v>
      </c>
      <c r="M407" s="38">
        <v>0</v>
      </c>
      <c r="N407" s="38">
        <v>-19477.499999999873</v>
      </c>
      <c r="O407" s="38" t="s">
        <v>1173</v>
      </c>
      <c r="P407" s="38" t="s">
        <v>1275</v>
      </c>
      <c r="Q407" s="38">
        <v>25</v>
      </c>
      <c r="R407" s="38">
        <v>350</v>
      </c>
      <c r="S407" s="38">
        <v>2408052.5</v>
      </c>
      <c r="T407" s="37">
        <v>43168</v>
      </c>
      <c r="U407" s="42">
        <v>0.16438356164383561</v>
      </c>
      <c r="V407" s="38">
        <v>0</v>
      </c>
      <c r="W407" s="38">
        <v>5</v>
      </c>
      <c r="X407" s="38">
        <v>0.1</v>
      </c>
      <c r="Y407" s="38">
        <v>240805.25</v>
      </c>
      <c r="Z407" s="38">
        <v>-19477.499999999873</v>
      </c>
      <c r="AA407" s="38">
        <v>0</v>
      </c>
      <c r="AB407" s="38">
        <v>395844.24657534243</v>
      </c>
      <c r="AH407" s="38">
        <f>IF(表7[[#This Row],[Instrument]]="Option",表7[[#This Row],[delta]],表7[[#This Row],[qty]])</f>
        <v>350</v>
      </c>
    </row>
    <row r="408" spans="1:34">
      <c r="A408" s="37" t="s">
        <v>0</v>
      </c>
      <c r="B408" s="38" t="s">
        <v>417</v>
      </c>
      <c r="C408" s="37">
        <v>43139</v>
      </c>
      <c r="D408" s="38" t="s">
        <v>357</v>
      </c>
      <c r="E408" s="38" t="s">
        <v>25</v>
      </c>
      <c r="F408" s="38" t="s">
        <v>62</v>
      </c>
      <c r="G408" s="38">
        <v>2</v>
      </c>
      <c r="H408" s="38">
        <v>6869.5</v>
      </c>
      <c r="I408" s="37">
        <v>43228</v>
      </c>
      <c r="J408" s="38" t="s">
        <v>18</v>
      </c>
      <c r="L408" s="38">
        <v>6824.5</v>
      </c>
      <c r="M408" s="38">
        <v>0</v>
      </c>
      <c r="N408" s="38">
        <v>-2250</v>
      </c>
      <c r="O408" s="38" t="s">
        <v>1173</v>
      </c>
      <c r="P408" s="38" t="s">
        <v>1275</v>
      </c>
      <c r="Q408" s="38">
        <v>25</v>
      </c>
      <c r="R408" s="38">
        <v>50</v>
      </c>
      <c r="S408" s="38">
        <v>343475</v>
      </c>
      <c r="T408" s="37">
        <v>43168</v>
      </c>
      <c r="U408" s="42">
        <v>0.16438356164383561</v>
      </c>
      <c r="V408" s="38">
        <v>0</v>
      </c>
      <c r="W408" s="38">
        <v>5</v>
      </c>
      <c r="X408" s="38">
        <v>0.1</v>
      </c>
      <c r="Y408" s="38">
        <v>34347.5</v>
      </c>
      <c r="Z408" s="38">
        <v>-2250</v>
      </c>
      <c r="AA408" s="38">
        <v>0</v>
      </c>
      <c r="AB408" s="38">
        <v>56461.643835616436</v>
      </c>
      <c r="AH408" s="38">
        <f>IF(表7[[#This Row],[Instrument]]="Option",表7[[#This Row],[delta]],表7[[#This Row],[qty]])</f>
        <v>50</v>
      </c>
    </row>
    <row r="409" spans="1:34">
      <c r="A409" s="37" t="s">
        <v>0</v>
      </c>
      <c r="B409" s="38" t="s">
        <v>417</v>
      </c>
      <c r="C409" s="37">
        <v>43139</v>
      </c>
      <c r="D409" s="38" t="s">
        <v>357</v>
      </c>
      <c r="E409" s="38" t="s">
        <v>25</v>
      </c>
      <c r="F409" s="38" t="s">
        <v>62</v>
      </c>
      <c r="G409" s="38">
        <v>3</v>
      </c>
      <c r="H409" s="38">
        <v>6870</v>
      </c>
      <c r="I409" s="37">
        <v>43228</v>
      </c>
      <c r="J409" s="38" t="s">
        <v>18</v>
      </c>
      <c r="L409" s="38">
        <v>6824.5</v>
      </c>
      <c r="M409" s="38">
        <v>-132.76</v>
      </c>
      <c r="N409" s="38">
        <v>-3412.5</v>
      </c>
      <c r="O409" s="38" t="s">
        <v>1173</v>
      </c>
      <c r="P409" s="38" t="s">
        <v>1275</v>
      </c>
      <c r="Q409" s="38">
        <v>25</v>
      </c>
      <c r="R409" s="38">
        <v>75</v>
      </c>
      <c r="S409" s="38">
        <v>515250</v>
      </c>
      <c r="T409" s="37">
        <v>43168</v>
      </c>
      <c r="U409" s="42">
        <v>0.16438356164383561</v>
      </c>
      <c r="V409" s="38">
        <v>0</v>
      </c>
      <c r="W409" s="38">
        <v>5</v>
      </c>
      <c r="X409" s="38">
        <v>0.1</v>
      </c>
      <c r="Y409" s="38">
        <v>51525</v>
      </c>
      <c r="Z409" s="38">
        <v>-3412.5</v>
      </c>
      <c r="AA409" s="38">
        <v>0</v>
      </c>
      <c r="AB409" s="38">
        <v>84698.630136986292</v>
      </c>
      <c r="AH409" s="38">
        <f>IF(表7[[#This Row],[Instrument]]="Option",表7[[#This Row],[delta]],表7[[#This Row],[qty]])</f>
        <v>75</v>
      </c>
    </row>
    <row r="410" spans="1:34">
      <c r="A410" s="37" t="s">
        <v>0</v>
      </c>
      <c r="B410" s="38" t="s">
        <v>418</v>
      </c>
      <c r="C410" s="37">
        <v>43140</v>
      </c>
      <c r="D410" s="38" t="s">
        <v>357</v>
      </c>
      <c r="E410" s="38" t="s">
        <v>16</v>
      </c>
      <c r="F410" s="38" t="s">
        <v>67</v>
      </c>
      <c r="G410" s="38">
        <v>40</v>
      </c>
      <c r="H410" s="38">
        <v>6754.85</v>
      </c>
      <c r="I410" s="37">
        <v>43229</v>
      </c>
      <c r="J410" s="38" t="s">
        <v>18</v>
      </c>
      <c r="L410" s="38">
        <v>6824.83</v>
      </c>
      <c r="M410" s="38">
        <v>-1017.3499999999998</v>
      </c>
      <c r="N410" s="38">
        <v>-69979.999999999563</v>
      </c>
      <c r="O410" s="38" t="s">
        <v>1173</v>
      </c>
      <c r="P410" s="38" t="s">
        <v>1275</v>
      </c>
      <c r="Q410" s="38">
        <v>25</v>
      </c>
      <c r="R410" s="38">
        <v>-1000</v>
      </c>
      <c r="S410" s="38">
        <v>6754850</v>
      </c>
      <c r="T410" s="37">
        <v>43168</v>
      </c>
      <c r="U410" s="42">
        <v>0.16712328767123288</v>
      </c>
      <c r="V410" s="38">
        <v>0</v>
      </c>
      <c r="W410" s="38">
        <v>5</v>
      </c>
      <c r="X410" s="38">
        <v>0.1</v>
      </c>
      <c r="Y410" s="38">
        <v>675485</v>
      </c>
      <c r="Z410" s="38">
        <v>-69979.999999999563</v>
      </c>
      <c r="AA410" s="38">
        <v>0</v>
      </c>
      <c r="AB410" s="38">
        <v>1128892.7397260275</v>
      </c>
      <c r="AH410" s="38">
        <f>IF(表7[[#This Row],[Instrument]]="Option",表7[[#This Row],[delta]],表7[[#This Row],[qty]])</f>
        <v>-1000</v>
      </c>
    </row>
    <row r="411" spans="1:34">
      <c r="A411" s="37" t="s">
        <v>0</v>
      </c>
      <c r="B411" s="38" t="s">
        <v>419</v>
      </c>
      <c r="C411" s="37">
        <v>43140</v>
      </c>
      <c r="D411" s="38" t="s">
        <v>357</v>
      </c>
      <c r="E411" s="38" t="s">
        <v>25</v>
      </c>
      <c r="F411" s="38" t="s">
        <v>67</v>
      </c>
      <c r="G411" s="38">
        <v>32</v>
      </c>
      <c r="H411" s="38">
        <v>6811</v>
      </c>
      <c r="I411" s="37">
        <v>43229</v>
      </c>
      <c r="J411" s="38" t="s">
        <v>18</v>
      </c>
      <c r="L411" s="38">
        <v>6824.83</v>
      </c>
      <c r="M411" s="38">
        <v>-224.10000000000002</v>
      </c>
      <c r="N411" s="38">
        <v>11063.999999999942</v>
      </c>
      <c r="O411" s="38" t="s">
        <v>1173</v>
      </c>
      <c r="P411" s="38" t="s">
        <v>1275</v>
      </c>
      <c r="Q411" s="38">
        <v>25</v>
      </c>
      <c r="R411" s="38">
        <v>800</v>
      </c>
      <c r="S411" s="38">
        <v>5448800</v>
      </c>
      <c r="T411" s="37">
        <v>43168</v>
      </c>
      <c r="U411" s="42">
        <v>0.16712328767123288</v>
      </c>
      <c r="V411" s="38">
        <v>0</v>
      </c>
      <c r="W411" s="38">
        <v>5</v>
      </c>
      <c r="X411" s="38">
        <v>0.1</v>
      </c>
      <c r="Y411" s="38">
        <v>544880</v>
      </c>
      <c r="Z411" s="38">
        <v>11063.999999999942</v>
      </c>
      <c r="AA411" s="38">
        <v>11063.999999999942</v>
      </c>
      <c r="AB411" s="38">
        <v>910621.36986301374</v>
      </c>
      <c r="AH411" s="38">
        <f>IF(表7[[#This Row],[Instrument]]="Option",表7[[#This Row],[delta]],表7[[#This Row],[qty]])</f>
        <v>800</v>
      </c>
    </row>
    <row r="412" spans="1:34">
      <c r="A412" s="37" t="s">
        <v>0</v>
      </c>
      <c r="B412" s="38" t="s">
        <v>419</v>
      </c>
      <c r="C412" s="37">
        <v>43140</v>
      </c>
      <c r="D412" s="38" t="s">
        <v>357</v>
      </c>
      <c r="E412" s="38" t="s">
        <v>25</v>
      </c>
      <c r="F412" s="38" t="s">
        <v>67</v>
      </c>
      <c r="G412" s="38">
        <v>4</v>
      </c>
      <c r="H412" s="38">
        <v>6814</v>
      </c>
      <c r="I412" s="37">
        <v>43229</v>
      </c>
      <c r="J412" s="38" t="s">
        <v>18</v>
      </c>
      <c r="L412" s="38">
        <v>6824.83</v>
      </c>
      <c r="N412" s="38">
        <v>1082.9999999999927</v>
      </c>
      <c r="O412" s="38" t="s">
        <v>1173</v>
      </c>
      <c r="P412" s="38" t="s">
        <v>1275</v>
      </c>
      <c r="Q412" s="38">
        <v>25</v>
      </c>
      <c r="R412" s="38">
        <v>100</v>
      </c>
      <c r="S412" s="38">
        <v>681400</v>
      </c>
      <c r="T412" s="37">
        <v>43168</v>
      </c>
      <c r="U412" s="42">
        <v>0.16712328767123288</v>
      </c>
      <c r="V412" s="38">
        <v>0</v>
      </c>
      <c r="W412" s="38">
        <v>5</v>
      </c>
      <c r="X412" s="38">
        <v>0.1</v>
      </c>
      <c r="Y412" s="38">
        <v>68140</v>
      </c>
      <c r="Z412" s="38">
        <v>1082.9999999999927</v>
      </c>
      <c r="AA412" s="38">
        <v>1082.9999999999927</v>
      </c>
      <c r="AB412" s="38">
        <v>113877.80821917808</v>
      </c>
      <c r="AH412" s="38">
        <f>IF(表7[[#This Row],[Instrument]]="Option",表7[[#This Row],[delta]],表7[[#This Row],[qty]])</f>
        <v>100</v>
      </c>
    </row>
    <row r="413" spans="1:34">
      <c r="A413" s="37" t="s">
        <v>0</v>
      </c>
      <c r="B413" s="38" t="s">
        <v>419</v>
      </c>
      <c r="C413" s="37">
        <v>43140</v>
      </c>
      <c r="D413" s="38" t="s">
        <v>357</v>
      </c>
      <c r="E413" s="38" t="s">
        <v>25</v>
      </c>
      <c r="F413" s="38" t="s">
        <v>67</v>
      </c>
      <c r="G413" s="38">
        <v>3</v>
      </c>
      <c r="H413" s="38">
        <v>6822.5</v>
      </c>
      <c r="I413" s="37">
        <v>43229</v>
      </c>
      <c r="J413" s="38" t="s">
        <v>18</v>
      </c>
      <c r="L413" s="38">
        <v>6824.83</v>
      </c>
      <c r="N413" s="38">
        <v>174.74999999999454</v>
      </c>
      <c r="O413" s="38" t="s">
        <v>1173</v>
      </c>
      <c r="P413" s="38" t="s">
        <v>1275</v>
      </c>
      <c r="Q413" s="38">
        <v>25</v>
      </c>
      <c r="R413" s="38">
        <v>75</v>
      </c>
      <c r="S413" s="38">
        <v>511687.5</v>
      </c>
      <c r="T413" s="37">
        <v>43168</v>
      </c>
      <c r="U413" s="42">
        <v>0.16712328767123288</v>
      </c>
      <c r="V413" s="38">
        <v>0</v>
      </c>
      <c r="W413" s="38">
        <v>5</v>
      </c>
      <c r="X413" s="38">
        <v>0.1</v>
      </c>
      <c r="Y413" s="38">
        <v>51168.75</v>
      </c>
      <c r="Z413" s="38">
        <v>174.74999999999454</v>
      </c>
      <c r="AA413" s="38">
        <v>174.74999999999454</v>
      </c>
      <c r="AB413" s="38">
        <v>85514.897260273981</v>
      </c>
      <c r="AH413" s="38">
        <f>IF(表7[[#This Row],[Instrument]]="Option",表7[[#This Row],[delta]],表7[[#This Row],[qty]])</f>
        <v>75</v>
      </c>
    </row>
    <row r="414" spans="1:34">
      <c r="A414" s="37" t="s">
        <v>0</v>
      </c>
      <c r="B414" s="38" t="s">
        <v>419</v>
      </c>
      <c r="C414" s="37">
        <v>43140</v>
      </c>
      <c r="D414" s="38" t="s">
        <v>357</v>
      </c>
      <c r="E414" s="38" t="s">
        <v>25</v>
      </c>
      <c r="F414" s="38" t="s">
        <v>67</v>
      </c>
      <c r="G414" s="38">
        <v>4</v>
      </c>
      <c r="H414" s="38">
        <v>6830</v>
      </c>
      <c r="I414" s="37">
        <v>43229</v>
      </c>
      <c r="J414" s="38" t="s">
        <v>18</v>
      </c>
      <c r="L414" s="38">
        <v>6824.83</v>
      </c>
      <c r="N414" s="38">
        <v>-517.00000000000728</v>
      </c>
      <c r="O414" s="38" t="s">
        <v>1173</v>
      </c>
      <c r="P414" s="38" t="s">
        <v>1275</v>
      </c>
      <c r="Q414" s="38">
        <v>25</v>
      </c>
      <c r="R414" s="38">
        <v>100</v>
      </c>
      <c r="S414" s="38">
        <v>683000</v>
      </c>
      <c r="T414" s="37">
        <v>43168</v>
      </c>
      <c r="U414" s="42">
        <v>0.16712328767123288</v>
      </c>
      <c r="V414" s="38">
        <v>0</v>
      </c>
      <c r="W414" s="38">
        <v>5</v>
      </c>
      <c r="X414" s="38">
        <v>0.1</v>
      </c>
      <c r="Y414" s="38">
        <v>68300</v>
      </c>
      <c r="Z414" s="38">
        <v>-517.00000000000728</v>
      </c>
      <c r="AA414" s="38">
        <v>0</v>
      </c>
      <c r="AB414" s="38">
        <v>114145.20547945207</v>
      </c>
      <c r="AH414" s="38">
        <f>IF(表7[[#This Row],[Instrument]]="Option",表7[[#This Row],[delta]],表7[[#This Row],[qty]])</f>
        <v>100</v>
      </c>
    </row>
    <row r="415" spans="1:34">
      <c r="A415" s="37" t="s">
        <v>0</v>
      </c>
      <c r="B415" s="38" t="s">
        <v>420</v>
      </c>
      <c r="C415" s="37">
        <v>43144</v>
      </c>
      <c r="D415" s="38" t="s">
        <v>357</v>
      </c>
      <c r="E415" s="38" t="s">
        <v>16</v>
      </c>
      <c r="F415" s="38" t="s">
        <v>72</v>
      </c>
      <c r="G415" s="38">
        <v>50</v>
      </c>
      <c r="H415" s="38">
        <v>3438.75</v>
      </c>
      <c r="I415" s="37">
        <v>43234</v>
      </c>
      <c r="J415" s="38" t="s">
        <v>18</v>
      </c>
      <c r="L415" s="38">
        <v>3228.93</v>
      </c>
      <c r="N415" s="38">
        <v>262275.00000000017</v>
      </c>
      <c r="O415" s="38" t="s">
        <v>1177</v>
      </c>
      <c r="P415" s="38" t="s">
        <v>1290</v>
      </c>
      <c r="Q415" s="38">
        <v>25</v>
      </c>
      <c r="R415" s="38">
        <v>-1250</v>
      </c>
      <c r="S415" s="38">
        <v>4298437.5</v>
      </c>
      <c r="T415" s="37">
        <v>43168</v>
      </c>
      <c r="U415" s="42">
        <v>0.18082191780821918</v>
      </c>
      <c r="V415" s="38">
        <v>0</v>
      </c>
      <c r="W415" s="38">
        <v>5</v>
      </c>
      <c r="X415" s="38">
        <v>0.1</v>
      </c>
      <c r="Y415" s="38">
        <v>429843.75</v>
      </c>
      <c r="Z415" s="38">
        <v>262275.00000000017</v>
      </c>
      <c r="AA415" s="38">
        <v>262275.00000000017</v>
      </c>
      <c r="AB415" s="38">
        <v>777251.71232876717</v>
      </c>
      <c r="AH415" s="38">
        <f>IF(表7[[#This Row],[Instrument]]="Option",表7[[#This Row],[delta]],表7[[#This Row],[qty]])</f>
        <v>-1250</v>
      </c>
    </row>
    <row r="416" spans="1:34">
      <c r="A416" s="37" t="s">
        <v>0</v>
      </c>
      <c r="B416" s="38" t="s">
        <v>421</v>
      </c>
      <c r="C416" s="37">
        <v>43144</v>
      </c>
      <c r="D416" s="38" t="s">
        <v>357</v>
      </c>
      <c r="E416" s="38" t="s">
        <v>25</v>
      </c>
      <c r="F416" s="38" t="s">
        <v>72</v>
      </c>
      <c r="G416" s="38">
        <v>50</v>
      </c>
      <c r="H416" s="38">
        <v>3438.75</v>
      </c>
      <c r="I416" s="37">
        <v>43234</v>
      </c>
      <c r="J416" s="38" t="s">
        <v>18</v>
      </c>
      <c r="L416" s="38">
        <v>3228.93</v>
      </c>
      <c r="N416" s="38">
        <v>-262275.00000000017</v>
      </c>
      <c r="O416" s="38" t="s">
        <v>1177</v>
      </c>
      <c r="P416" s="38" t="s">
        <v>1290</v>
      </c>
      <c r="Q416" s="38">
        <v>25</v>
      </c>
      <c r="R416" s="38">
        <v>1250</v>
      </c>
      <c r="S416" s="38">
        <v>4298437.5</v>
      </c>
      <c r="T416" s="37">
        <v>43168</v>
      </c>
      <c r="U416" s="42">
        <v>0.18082191780821918</v>
      </c>
      <c r="V416" s="38">
        <v>0</v>
      </c>
      <c r="W416" s="38">
        <v>5</v>
      </c>
      <c r="X416" s="38">
        <v>0.1</v>
      </c>
      <c r="Y416" s="38">
        <v>429843.75</v>
      </c>
      <c r="Z416" s="38">
        <v>-262275.00000000017</v>
      </c>
      <c r="AA416" s="38">
        <v>0</v>
      </c>
      <c r="AB416" s="38">
        <v>777251.71232876717</v>
      </c>
      <c r="AH416" s="38">
        <f>IF(表7[[#This Row],[Instrument]]="Option",表7[[#This Row],[delta]],表7[[#This Row],[qty]])</f>
        <v>1250</v>
      </c>
    </row>
    <row r="417" spans="1:34">
      <c r="A417" s="37" t="s">
        <v>0</v>
      </c>
      <c r="B417" s="38" t="s">
        <v>422</v>
      </c>
      <c r="C417" s="37">
        <v>43145</v>
      </c>
      <c r="D417" s="38" t="s">
        <v>357</v>
      </c>
      <c r="E417" s="38" t="s">
        <v>16</v>
      </c>
      <c r="F417" s="38" t="s">
        <v>72</v>
      </c>
      <c r="G417" s="38">
        <v>11</v>
      </c>
      <c r="H417" s="38">
        <v>3462.5</v>
      </c>
      <c r="I417" s="37">
        <v>43234</v>
      </c>
      <c r="J417" s="38" t="s">
        <v>18</v>
      </c>
      <c r="L417" s="38">
        <v>3228.93</v>
      </c>
      <c r="M417" s="38">
        <v>0</v>
      </c>
      <c r="N417" s="38">
        <v>64231.750000000044</v>
      </c>
      <c r="O417" s="38" t="s">
        <v>1177</v>
      </c>
      <c r="P417" s="38" t="s">
        <v>1290</v>
      </c>
      <c r="Q417" s="38">
        <v>25</v>
      </c>
      <c r="R417" s="38">
        <v>-275</v>
      </c>
      <c r="S417" s="38">
        <v>952187.5</v>
      </c>
      <c r="T417" s="37">
        <v>43168</v>
      </c>
      <c r="U417" s="42">
        <v>0.18082191780821918</v>
      </c>
      <c r="V417" s="38">
        <v>0</v>
      </c>
      <c r="W417" s="38">
        <v>5</v>
      </c>
      <c r="X417" s="38">
        <v>0.1</v>
      </c>
      <c r="Y417" s="38">
        <v>95218.75</v>
      </c>
      <c r="Z417" s="38">
        <v>64231.750000000044</v>
      </c>
      <c r="AA417" s="38">
        <v>64231.750000000044</v>
      </c>
      <c r="AB417" s="38">
        <v>172176.36986301371</v>
      </c>
      <c r="AH417" s="38">
        <f>IF(表7[[#This Row],[Instrument]]="Option",表7[[#This Row],[delta]],表7[[#This Row],[qty]])</f>
        <v>-275</v>
      </c>
    </row>
    <row r="418" spans="1:34">
      <c r="A418" s="37" t="s">
        <v>0</v>
      </c>
      <c r="B418" s="38" t="s">
        <v>422</v>
      </c>
      <c r="C418" s="37">
        <v>43145</v>
      </c>
      <c r="D418" s="38" t="s">
        <v>357</v>
      </c>
      <c r="E418" s="38" t="s">
        <v>16</v>
      </c>
      <c r="F418" s="38" t="s">
        <v>72</v>
      </c>
      <c r="G418" s="38">
        <v>14</v>
      </c>
      <c r="H418" s="38">
        <v>3463</v>
      </c>
      <c r="I418" s="37">
        <v>43234</v>
      </c>
      <c r="J418" s="38" t="s">
        <v>18</v>
      </c>
      <c r="L418" s="38">
        <v>3228.93</v>
      </c>
      <c r="M418" s="38">
        <v>0</v>
      </c>
      <c r="N418" s="38">
        <v>81924.500000000058</v>
      </c>
      <c r="O418" s="38" t="s">
        <v>1177</v>
      </c>
      <c r="P418" s="38" t="s">
        <v>1290</v>
      </c>
      <c r="Q418" s="38">
        <v>25</v>
      </c>
      <c r="R418" s="38">
        <v>-350</v>
      </c>
      <c r="S418" s="38">
        <v>1212050</v>
      </c>
      <c r="T418" s="37">
        <v>43168</v>
      </c>
      <c r="U418" s="42">
        <v>0.18082191780821918</v>
      </c>
      <c r="V418" s="38">
        <v>0</v>
      </c>
      <c r="W418" s="38">
        <v>5</v>
      </c>
      <c r="X418" s="38">
        <v>0.1</v>
      </c>
      <c r="Y418" s="38">
        <v>121205</v>
      </c>
      <c r="Z418" s="38">
        <v>81924.500000000058</v>
      </c>
      <c r="AA418" s="38">
        <v>81924.500000000058</v>
      </c>
      <c r="AB418" s="38">
        <v>219165.20547945207</v>
      </c>
      <c r="AH418" s="38">
        <f>IF(表7[[#This Row],[Instrument]]="Option",表7[[#This Row],[delta]],表7[[#This Row],[qty]])</f>
        <v>-350</v>
      </c>
    </row>
    <row r="419" spans="1:34">
      <c r="A419" s="37" t="s">
        <v>0</v>
      </c>
      <c r="B419" s="38" t="s">
        <v>422</v>
      </c>
      <c r="C419" s="37">
        <v>43145</v>
      </c>
      <c r="D419" s="38" t="s">
        <v>357</v>
      </c>
      <c r="E419" s="38" t="s">
        <v>16</v>
      </c>
      <c r="F419" s="38" t="s">
        <v>72</v>
      </c>
      <c r="G419" s="38">
        <v>21</v>
      </c>
      <c r="H419" s="38">
        <v>3463.5</v>
      </c>
      <c r="I419" s="37">
        <v>43234</v>
      </c>
      <c r="J419" s="38" t="s">
        <v>18</v>
      </c>
      <c r="L419" s="38">
        <v>3228.93</v>
      </c>
      <c r="M419" s="38">
        <v>0</v>
      </c>
      <c r="N419" s="38">
        <v>123149.25000000007</v>
      </c>
      <c r="O419" s="38" t="s">
        <v>1177</v>
      </c>
      <c r="P419" s="38" t="s">
        <v>1290</v>
      </c>
      <c r="Q419" s="38">
        <v>25</v>
      </c>
      <c r="R419" s="38">
        <v>-525</v>
      </c>
      <c r="S419" s="38">
        <v>1818337.5</v>
      </c>
      <c r="T419" s="37">
        <v>43168</v>
      </c>
      <c r="U419" s="42">
        <v>0.18082191780821918</v>
      </c>
      <c r="V419" s="38">
        <v>0</v>
      </c>
      <c r="W419" s="38">
        <v>5</v>
      </c>
      <c r="X419" s="38">
        <v>0.1</v>
      </c>
      <c r="Y419" s="38">
        <v>181833.75</v>
      </c>
      <c r="Z419" s="38">
        <v>123149.25000000007</v>
      </c>
      <c r="AA419" s="38">
        <v>123149.25000000007</v>
      </c>
      <c r="AB419" s="38">
        <v>328795.27397260274</v>
      </c>
      <c r="AH419" s="38">
        <f>IF(表7[[#This Row],[Instrument]]="Option",表7[[#This Row],[delta]],表7[[#This Row],[qty]])</f>
        <v>-525</v>
      </c>
    </row>
    <row r="420" spans="1:34">
      <c r="A420" s="37" t="s">
        <v>0</v>
      </c>
      <c r="B420" s="38" t="s">
        <v>422</v>
      </c>
      <c r="C420" s="37">
        <v>43145</v>
      </c>
      <c r="D420" s="38" t="s">
        <v>357</v>
      </c>
      <c r="E420" s="38" t="s">
        <v>16</v>
      </c>
      <c r="F420" s="38" t="s">
        <v>72</v>
      </c>
      <c r="G420" s="38">
        <v>4</v>
      </c>
      <c r="H420" s="38">
        <v>3464</v>
      </c>
      <c r="I420" s="37">
        <v>43234</v>
      </c>
      <c r="J420" s="38" t="s">
        <v>18</v>
      </c>
      <c r="L420" s="38">
        <v>3228.93</v>
      </c>
      <c r="M420" s="38">
        <v>0</v>
      </c>
      <c r="N420" s="38">
        <v>23507.000000000015</v>
      </c>
      <c r="O420" s="38" t="s">
        <v>1177</v>
      </c>
      <c r="P420" s="38" t="s">
        <v>1290</v>
      </c>
      <c r="Q420" s="38">
        <v>25</v>
      </c>
      <c r="R420" s="38">
        <v>-100</v>
      </c>
      <c r="S420" s="38">
        <v>346400</v>
      </c>
      <c r="T420" s="37">
        <v>43168</v>
      </c>
      <c r="U420" s="42">
        <v>0.18082191780821918</v>
      </c>
      <c r="V420" s="38">
        <v>0</v>
      </c>
      <c r="W420" s="38">
        <v>5</v>
      </c>
      <c r="X420" s="38">
        <v>0.1</v>
      </c>
      <c r="Y420" s="38">
        <v>34640</v>
      </c>
      <c r="Z420" s="38">
        <v>23507.000000000015</v>
      </c>
      <c r="AA420" s="38">
        <v>23507.000000000015</v>
      </c>
      <c r="AB420" s="38">
        <v>62636.712328767127</v>
      </c>
      <c r="AH420" s="38">
        <f>IF(表7[[#This Row],[Instrument]]="Option",表7[[#This Row],[delta]],表7[[#This Row],[qty]])</f>
        <v>-100</v>
      </c>
    </row>
    <row r="421" spans="1:34">
      <c r="A421" s="37" t="s">
        <v>0</v>
      </c>
      <c r="B421" s="38" t="s">
        <v>422</v>
      </c>
      <c r="C421" s="37">
        <v>43145</v>
      </c>
      <c r="D421" s="38" t="s">
        <v>357</v>
      </c>
      <c r="E421" s="38" t="s">
        <v>16</v>
      </c>
      <c r="F421" s="38" t="s">
        <v>72</v>
      </c>
      <c r="G421" s="38">
        <v>14</v>
      </c>
      <c r="H421" s="38">
        <v>3464.5</v>
      </c>
      <c r="I421" s="37">
        <v>43234</v>
      </c>
      <c r="J421" s="38" t="s">
        <v>18</v>
      </c>
      <c r="L421" s="38">
        <v>3228.93</v>
      </c>
      <c r="M421" s="38">
        <v>0</v>
      </c>
      <c r="N421" s="38">
        <v>82449.500000000058</v>
      </c>
      <c r="O421" s="38" t="s">
        <v>1177</v>
      </c>
      <c r="P421" s="38" t="s">
        <v>1290</v>
      </c>
      <c r="Q421" s="38">
        <v>25</v>
      </c>
      <c r="R421" s="38">
        <v>-350</v>
      </c>
      <c r="S421" s="38">
        <v>1212575</v>
      </c>
      <c r="T421" s="37">
        <v>43168</v>
      </c>
      <c r="U421" s="42">
        <v>0.18082191780821918</v>
      </c>
      <c r="V421" s="38">
        <v>0</v>
      </c>
      <c r="W421" s="38">
        <v>5</v>
      </c>
      <c r="X421" s="38">
        <v>0.1</v>
      </c>
      <c r="Y421" s="38">
        <v>121257.5</v>
      </c>
      <c r="Z421" s="38">
        <v>82449.500000000058</v>
      </c>
      <c r="AA421" s="38">
        <v>82449.500000000058</v>
      </c>
      <c r="AB421" s="38">
        <v>219260.13698630137</v>
      </c>
      <c r="AH421" s="38">
        <f>IF(表7[[#This Row],[Instrument]]="Option",表7[[#This Row],[delta]],表7[[#This Row],[qty]])</f>
        <v>-350</v>
      </c>
    </row>
    <row r="422" spans="1:34">
      <c r="A422" s="37" t="s">
        <v>0</v>
      </c>
      <c r="B422" s="38" t="s">
        <v>422</v>
      </c>
      <c r="C422" s="37">
        <v>43145</v>
      </c>
      <c r="D422" s="38" t="s">
        <v>357</v>
      </c>
      <c r="E422" s="38" t="s">
        <v>16</v>
      </c>
      <c r="F422" s="38" t="s">
        <v>72</v>
      </c>
      <c r="G422" s="38">
        <v>20</v>
      </c>
      <c r="H422" s="38">
        <v>3465</v>
      </c>
      <c r="I422" s="37">
        <v>43234</v>
      </c>
      <c r="J422" s="38" t="s">
        <v>18</v>
      </c>
      <c r="L422" s="38">
        <v>3228.93</v>
      </c>
      <c r="M422" s="38">
        <v>0</v>
      </c>
      <c r="N422" s="38">
        <v>118035.00000000009</v>
      </c>
      <c r="O422" s="38" t="s">
        <v>1177</v>
      </c>
      <c r="P422" s="38" t="s">
        <v>1290</v>
      </c>
      <c r="Q422" s="38">
        <v>25</v>
      </c>
      <c r="R422" s="38">
        <v>-500</v>
      </c>
      <c r="S422" s="38">
        <v>1732500</v>
      </c>
      <c r="T422" s="37">
        <v>43168</v>
      </c>
      <c r="U422" s="42">
        <v>0.18082191780821918</v>
      </c>
      <c r="V422" s="38">
        <v>0</v>
      </c>
      <c r="W422" s="38">
        <v>5</v>
      </c>
      <c r="X422" s="38">
        <v>0.1</v>
      </c>
      <c r="Y422" s="38">
        <v>173250</v>
      </c>
      <c r="Z422" s="38">
        <v>118035.00000000009</v>
      </c>
      <c r="AA422" s="38">
        <v>118035.00000000009</v>
      </c>
      <c r="AB422" s="38">
        <v>313273.97260273976</v>
      </c>
      <c r="AH422" s="38">
        <f>IF(表7[[#This Row],[Instrument]]="Option",表7[[#This Row],[delta]],表7[[#This Row],[qty]])</f>
        <v>-500</v>
      </c>
    </row>
    <row r="423" spans="1:34">
      <c r="A423" s="37" t="s">
        <v>0</v>
      </c>
      <c r="B423" s="38" t="s">
        <v>422</v>
      </c>
      <c r="C423" s="37">
        <v>43145</v>
      </c>
      <c r="D423" s="38" t="s">
        <v>357</v>
      </c>
      <c r="E423" s="38" t="s">
        <v>16</v>
      </c>
      <c r="F423" s="38" t="s">
        <v>72</v>
      </c>
      <c r="G423" s="38">
        <v>4</v>
      </c>
      <c r="H423" s="38">
        <v>3465.5</v>
      </c>
      <c r="I423" s="37">
        <v>43234</v>
      </c>
      <c r="J423" s="38" t="s">
        <v>18</v>
      </c>
      <c r="L423" s="38">
        <v>3228.93</v>
      </c>
      <c r="M423" s="38">
        <v>0</v>
      </c>
      <c r="N423" s="38">
        <v>23657.000000000015</v>
      </c>
      <c r="O423" s="38" t="s">
        <v>1177</v>
      </c>
      <c r="P423" s="38" t="s">
        <v>1290</v>
      </c>
      <c r="Q423" s="38">
        <v>25</v>
      </c>
      <c r="R423" s="38">
        <v>-100</v>
      </c>
      <c r="S423" s="38">
        <v>346550</v>
      </c>
      <c r="T423" s="37">
        <v>43168</v>
      </c>
      <c r="U423" s="42">
        <v>0.18082191780821918</v>
      </c>
      <c r="V423" s="38">
        <v>0</v>
      </c>
      <c r="W423" s="38">
        <v>5</v>
      </c>
      <c r="X423" s="38">
        <v>0.1</v>
      </c>
      <c r="Y423" s="38">
        <v>34655</v>
      </c>
      <c r="Z423" s="38">
        <v>23657.000000000015</v>
      </c>
      <c r="AA423" s="38">
        <v>23657.000000000015</v>
      </c>
      <c r="AB423" s="38">
        <v>62663.835616438359</v>
      </c>
      <c r="AH423" s="38">
        <f>IF(表7[[#This Row],[Instrument]]="Option",表7[[#This Row],[delta]],表7[[#This Row],[qty]])</f>
        <v>-100</v>
      </c>
    </row>
    <row r="424" spans="1:34">
      <c r="A424" s="37" t="s">
        <v>0</v>
      </c>
      <c r="B424" s="38" t="s">
        <v>422</v>
      </c>
      <c r="C424" s="37">
        <v>43145</v>
      </c>
      <c r="D424" s="38" t="s">
        <v>357</v>
      </c>
      <c r="E424" s="38" t="s">
        <v>16</v>
      </c>
      <c r="F424" s="38" t="s">
        <v>72</v>
      </c>
      <c r="G424" s="38">
        <v>4</v>
      </c>
      <c r="H424" s="38">
        <v>3466</v>
      </c>
      <c r="I424" s="37">
        <v>43234</v>
      </c>
      <c r="J424" s="38" t="s">
        <v>18</v>
      </c>
      <c r="L424" s="38">
        <v>3228.93</v>
      </c>
      <c r="M424" s="38">
        <v>0</v>
      </c>
      <c r="N424" s="38">
        <v>23707.000000000015</v>
      </c>
      <c r="O424" s="38" t="s">
        <v>1177</v>
      </c>
      <c r="P424" s="38" t="s">
        <v>1290</v>
      </c>
      <c r="Q424" s="38">
        <v>25</v>
      </c>
      <c r="R424" s="38">
        <v>-100</v>
      </c>
      <c r="S424" s="38">
        <v>346600</v>
      </c>
      <c r="T424" s="37">
        <v>43168</v>
      </c>
      <c r="U424" s="42">
        <v>0.18082191780821918</v>
      </c>
      <c r="V424" s="38">
        <v>0</v>
      </c>
      <c r="W424" s="38">
        <v>5</v>
      </c>
      <c r="X424" s="38">
        <v>0.1</v>
      </c>
      <c r="Y424" s="38">
        <v>34660</v>
      </c>
      <c r="Z424" s="38">
        <v>23707.000000000015</v>
      </c>
      <c r="AA424" s="38">
        <v>23707.000000000015</v>
      </c>
      <c r="AB424" s="38">
        <v>62672.876712328769</v>
      </c>
      <c r="AH424" s="38">
        <f>IF(表7[[#This Row],[Instrument]]="Option",表7[[#This Row],[delta]],表7[[#This Row],[qty]])</f>
        <v>-100</v>
      </c>
    </row>
    <row r="425" spans="1:34">
      <c r="A425" s="37" t="s">
        <v>0</v>
      </c>
      <c r="B425" s="38" t="s">
        <v>422</v>
      </c>
      <c r="C425" s="37">
        <v>43145</v>
      </c>
      <c r="D425" s="38" t="s">
        <v>357</v>
      </c>
      <c r="E425" s="38" t="s">
        <v>16</v>
      </c>
      <c r="F425" s="38" t="s">
        <v>72</v>
      </c>
      <c r="G425" s="38">
        <v>3</v>
      </c>
      <c r="H425" s="38">
        <v>3466.5</v>
      </c>
      <c r="I425" s="37">
        <v>43234</v>
      </c>
      <c r="J425" s="38" t="s">
        <v>18</v>
      </c>
      <c r="L425" s="38">
        <v>3228.93</v>
      </c>
      <c r="M425" s="38">
        <v>0</v>
      </c>
      <c r="N425" s="38">
        <v>17817.750000000011</v>
      </c>
      <c r="O425" s="38" t="s">
        <v>1177</v>
      </c>
      <c r="P425" s="38" t="s">
        <v>1290</v>
      </c>
      <c r="Q425" s="38">
        <v>25</v>
      </c>
      <c r="R425" s="38">
        <v>-75</v>
      </c>
      <c r="S425" s="38">
        <v>259987.5</v>
      </c>
      <c r="T425" s="37">
        <v>43168</v>
      </c>
      <c r="U425" s="42">
        <v>0.18082191780821918</v>
      </c>
      <c r="V425" s="38">
        <v>0</v>
      </c>
      <c r="W425" s="38">
        <v>5</v>
      </c>
      <c r="X425" s="38">
        <v>0.1</v>
      </c>
      <c r="Y425" s="38">
        <v>25998.75</v>
      </c>
      <c r="Z425" s="38">
        <v>17817.750000000011</v>
      </c>
      <c r="AA425" s="38">
        <v>17817.750000000011</v>
      </c>
      <c r="AB425" s="38">
        <v>47011.438356164384</v>
      </c>
      <c r="AH425" s="38">
        <f>IF(表7[[#This Row],[Instrument]]="Option",表7[[#This Row],[delta]],表7[[#This Row],[qty]])</f>
        <v>-75</v>
      </c>
    </row>
    <row r="426" spans="1:34">
      <c r="A426" s="37" t="s">
        <v>0</v>
      </c>
      <c r="B426" s="38" t="s">
        <v>422</v>
      </c>
      <c r="C426" s="37">
        <v>43145</v>
      </c>
      <c r="D426" s="38" t="s">
        <v>357</v>
      </c>
      <c r="E426" s="38" t="s">
        <v>16</v>
      </c>
      <c r="F426" s="38" t="s">
        <v>72</v>
      </c>
      <c r="G426" s="38">
        <v>6</v>
      </c>
      <c r="H426" s="38">
        <v>3467</v>
      </c>
      <c r="I426" s="37">
        <v>43234</v>
      </c>
      <c r="J426" s="38" t="s">
        <v>18</v>
      </c>
      <c r="L426" s="38">
        <v>3228.93</v>
      </c>
      <c r="M426" s="38">
        <v>0</v>
      </c>
      <c r="N426" s="38">
        <v>35710.500000000022</v>
      </c>
      <c r="O426" s="38" t="s">
        <v>1177</v>
      </c>
      <c r="P426" s="38" t="s">
        <v>1290</v>
      </c>
      <c r="Q426" s="38">
        <v>25</v>
      </c>
      <c r="R426" s="38">
        <v>-150</v>
      </c>
      <c r="S426" s="38">
        <v>520050</v>
      </c>
      <c r="T426" s="37">
        <v>43168</v>
      </c>
      <c r="U426" s="42">
        <v>0.18082191780821918</v>
      </c>
      <c r="V426" s="38">
        <v>0</v>
      </c>
      <c r="W426" s="38">
        <v>5</v>
      </c>
      <c r="X426" s="38">
        <v>0.1</v>
      </c>
      <c r="Y426" s="38">
        <v>52005</v>
      </c>
      <c r="Z426" s="38">
        <v>35710.500000000022</v>
      </c>
      <c r="AA426" s="38">
        <v>35710.500000000022</v>
      </c>
      <c r="AB426" s="38">
        <v>94036.438356164392</v>
      </c>
      <c r="AH426" s="38">
        <f>IF(表7[[#This Row],[Instrument]]="Option",表7[[#This Row],[delta]],表7[[#This Row],[qty]])</f>
        <v>-150</v>
      </c>
    </row>
    <row r="427" spans="1:34">
      <c r="A427" s="37" t="s">
        <v>0</v>
      </c>
      <c r="B427" s="38" t="s">
        <v>422</v>
      </c>
      <c r="C427" s="37">
        <v>43145</v>
      </c>
      <c r="D427" s="38" t="s">
        <v>357</v>
      </c>
      <c r="E427" s="38" t="s">
        <v>16</v>
      </c>
      <c r="F427" s="38" t="s">
        <v>72</v>
      </c>
      <c r="G427" s="38">
        <v>3</v>
      </c>
      <c r="H427" s="38">
        <v>3467.5</v>
      </c>
      <c r="I427" s="37">
        <v>43234</v>
      </c>
      <c r="J427" s="38" t="s">
        <v>18</v>
      </c>
      <c r="L427" s="38">
        <v>3228.93</v>
      </c>
      <c r="M427" s="38">
        <v>0</v>
      </c>
      <c r="N427" s="38">
        <v>17892.750000000011</v>
      </c>
      <c r="O427" s="38" t="s">
        <v>1177</v>
      </c>
      <c r="P427" s="38" t="s">
        <v>1290</v>
      </c>
      <c r="Q427" s="38">
        <v>25</v>
      </c>
      <c r="R427" s="38">
        <v>-75</v>
      </c>
      <c r="S427" s="38">
        <v>260062.5</v>
      </c>
      <c r="T427" s="37">
        <v>43168</v>
      </c>
      <c r="U427" s="42">
        <v>0.18082191780821918</v>
      </c>
      <c r="V427" s="38">
        <v>0</v>
      </c>
      <c r="W427" s="38">
        <v>5</v>
      </c>
      <c r="X427" s="38">
        <v>0.1</v>
      </c>
      <c r="Y427" s="38">
        <v>26006.25</v>
      </c>
      <c r="Z427" s="38">
        <v>17892.750000000011</v>
      </c>
      <c r="AA427" s="38">
        <v>17892.750000000011</v>
      </c>
      <c r="AB427" s="38">
        <v>47025</v>
      </c>
      <c r="AH427" s="38">
        <f>IF(表7[[#This Row],[Instrument]]="Option",表7[[#This Row],[delta]],表7[[#This Row],[qty]])</f>
        <v>-75</v>
      </c>
    </row>
    <row r="428" spans="1:34">
      <c r="A428" s="37" t="s">
        <v>0</v>
      </c>
      <c r="B428" s="38" t="s">
        <v>422</v>
      </c>
      <c r="C428" s="37">
        <v>43145</v>
      </c>
      <c r="D428" s="38" t="s">
        <v>357</v>
      </c>
      <c r="E428" s="38" t="s">
        <v>16</v>
      </c>
      <c r="F428" s="38" t="s">
        <v>72</v>
      </c>
      <c r="G428" s="38">
        <v>2</v>
      </c>
      <c r="H428" s="38">
        <v>3468.5</v>
      </c>
      <c r="I428" s="37">
        <v>43234</v>
      </c>
      <c r="J428" s="38" t="s">
        <v>18</v>
      </c>
      <c r="L428" s="38">
        <v>3228.93</v>
      </c>
      <c r="M428" s="38">
        <v>0</v>
      </c>
      <c r="N428" s="38">
        <v>11978.500000000007</v>
      </c>
      <c r="O428" s="38" t="s">
        <v>1177</v>
      </c>
      <c r="P428" s="38" t="s">
        <v>1290</v>
      </c>
      <c r="Q428" s="38">
        <v>25</v>
      </c>
      <c r="R428" s="38">
        <v>-50</v>
      </c>
      <c r="S428" s="38">
        <v>173425</v>
      </c>
      <c r="T428" s="37">
        <v>43168</v>
      </c>
      <c r="U428" s="42">
        <v>0.18082191780821918</v>
      </c>
      <c r="V428" s="38">
        <v>0</v>
      </c>
      <c r="W428" s="38">
        <v>5</v>
      </c>
      <c r="X428" s="38">
        <v>0.1</v>
      </c>
      <c r="Y428" s="38">
        <v>17342.5</v>
      </c>
      <c r="Z428" s="38">
        <v>11978.500000000007</v>
      </c>
      <c r="AA428" s="38">
        <v>11978.500000000007</v>
      </c>
      <c r="AB428" s="38">
        <v>31359.04109589041</v>
      </c>
      <c r="AH428" s="38">
        <f>IF(表7[[#This Row],[Instrument]]="Option",表7[[#This Row],[delta]],表7[[#This Row],[qty]])</f>
        <v>-50</v>
      </c>
    </row>
    <row r="429" spans="1:34">
      <c r="A429" s="37" t="s">
        <v>0</v>
      </c>
      <c r="B429" s="38" t="s">
        <v>422</v>
      </c>
      <c r="C429" s="37">
        <v>43145</v>
      </c>
      <c r="D429" s="38" t="s">
        <v>357</v>
      </c>
      <c r="E429" s="38" t="s">
        <v>16</v>
      </c>
      <c r="F429" s="38" t="s">
        <v>72</v>
      </c>
      <c r="G429" s="38">
        <v>15</v>
      </c>
      <c r="H429" s="38">
        <v>3469</v>
      </c>
      <c r="I429" s="37">
        <v>43234</v>
      </c>
      <c r="J429" s="38" t="s">
        <v>18</v>
      </c>
      <c r="L429" s="38">
        <v>3228.93</v>
      </c>
      <c r="M429" s="38">
        <v>0</v>
      </c>
      <c r="N429" s="38">
        <v>90026.250000000058</v>
      </c>
      <c r="O429" s="38" t="s">
        <v>1177</v>
      </c>
      <c r="P429" s="38" t="s">
        <v>1290</v>
      </c>
      <c r="Q429" s="38">
        <v>25</v>
      </c>
      <c r="R429" s="38">
        <v>-375</v>
      </c>
      <c r="S429" s="38">
        <v>1300875</v>
      </c>
      <c r="T429" s="37">
        <v>43168</v>
      </c>
      <c r="U429" s="42">
        <v>0.18082191780821918</v>
      </c>
      <c r="V429" s="38">
        <v>0</v>
      </c>
      <c r="W429" s="38">
        <v>5</v>
      </c>
      <c r="X429" s="38">
        <v>0.1</v>
      </c>
      <c r="Y429" s="38">
        <v>130087.5</v>
      </c>
      <c r="Z429" s="38">
        <v>90026.250000000058</v>
      </c>
      <c r="AA429" s="38">
        <v>90026.250000000058</v>
      </c>
      <c r="AB429" s="38">
        <v>235226.71232876714</v>
      </c>
      <c r="AH429" s="38">
        <f>IF(表7[[#This Row],[Instrument]]="Option",表7[[#This Row],[delta]],表7[[#This Row],[qty]])</f>
        <v>-375</v>
      </c>
    </row>
    <row r="430" spans="1:34">
      <c r="A430" s="37" t="s">
        <v>0</v>
      </c>
      <c r="B430" s="38" t="s">
        <v>422</v>
      </c>
      <c r="C430" s="37">
        <v>43145</v>
      </c>
      <c r="D430" s="38" t="s">
        <v>357</v>
      </c>
      <c r="E430" s="38" t="s">
        <v>16</v>
      </c>
      <c r="F430" s="38" t="s">
        <v>72</v>
      </c>
      <c r="G430" s="38">
        <v>6</v>
      </c>
      <c r="H430" s="38">
        <v>3470</v>
      </c>
      <c r="I430" s="37">
        <v>43234</v>
      </c>
      <c r="J430" s="38" t="s">
        <v>18</v>
      </c>
      <c r="L430" s="38">
        <v>3228.93</v>
      </c>
      <c r="M430" s="38">
        <v>0</v>
      </c>
      <c r="N430" s="38">
        <v>36160.500000000022</v>
      </c>
      <c r="O430" s="38" t="s">
        <v>1177</v>
      </c>
      <c r="P430" s="38" t="s">
        <v>1290</v>
      </c>
      <c r="Q430" s="38">
        <v>25</v>
      </c>
      <c r="R430" s="38">
        <v>-150</v>
      </c>
      <c r="S430" s="38">
        <v>520500</v>
      </c>
      <c r="T430" s="37">
        <v>43168</v>
      </c>
      <c r="U430" s="42">
        <v>0.18082191780821918</v>
      </c>
      <c r="V430" s="38">
        <v>0</v>
      </c>
      <c r="W430" s="38">
        <v>5</v>
      </c>
      <c r="X430" s="38">
        <v>0.1</v>
      </c>
      <c r="Y430" s="38">
        <v>52050</v>
      </c>
      <c r="Z430" s="38">
        <v>36160.500000000022</v>
      </c>
      <c r="AA430" s="38">
        <v>36160.500000000022</v>
      </c>
      <c r="AB430" s="38">
        <v>94117.808219178085</v>
      </c>
      <c r="AH430" s="38">
        <f>IF(表7[[#This Row],[Instrument]]="Option",表7[[#This Row],[delta]],表7[[#This Row],[qty]])</f>
        <v>-150</v>
      </c>
    </row>
    <row r="431" spans="1:34">
      <c r="A431" s="37" t="s">
        <v>0</v>
      </c>
      <c r="B431" s="38" t="s">
        <v>422</v>
      </c>
      <c r="C431" s="37">
        <v>43145</v>
      </c>
      <c r="D431" s="38" t="s">
        <v>357</v>
      </c>
      <c r="E431" s="38" t="s">
        <v>16</v>
      </c>
      <c r="F431" s="38" t="s">
        <v>72</v>
      </c>
      <c r="G431" s="38">
        <v>4</v>
      </c>
      <c r="H431" s="38">
        <v>3472.5</v>
      </c>
      <c r="I431" s="37">
        <v>43234</v>
      </c>
      <c r="J431" s="38" t="s">
        <v>18</v>
      </c>
      <c r="L431" s="38">
        <v>3228.93</v>
      </c>
      <c r="M431" s="38">
        <v>0</v>
      </c>
      <c r="N431" s="38">
        <v>24357.000000000015</v>
      </c>
      <c r="O431" s="38" t="s">
        <v>1177</v>
      </c>
      <c r="P431" s="38" t="s">
        <v>1290</v>
      </c>
      <c r="Q431" s="38">
        <v>25</v>
      </c>
      <c r="R431" s="38">
        <v>-100</v>
      </c>
      <c r="S431" s="38">
        <v>347250</v>
      </c>
      <c r="T431" s="37">
        <v>43168</v>
      </c>
      <c r="U431" s="42">
        <v>0.18082191780821918</v>
      </c>
      <c r="V431" s="38">
        <v>0</v>
      </c>
      <c r="W431" s="38">
        <v>5</v>
      </c>
      <c r="X431" s="38">
        <v>0.1</v>
      </c>
      <c r="Y431" s="38">
        <v>34725</v>
      </c>
      <c r="Z431" s="38">
        <v>24357.000000000015</v>
      </c>
      <c r="AA431" s="38">
        <v>24357.000000000015</v>
      </c>
      <c r="AB431" s="38">
        <v>62790.410958904111</v>
      </c>
      <c r="AH431" s="38">
        <f>IF(表7[[#This Row],[Instrument]]="Option",表7[[#This Row],[delta]],表7[[#This Row],[qty]])</f>
        <v>-100</v>
      </c>
    </row>
    <row r="432" spans="1:34">
      <c r="A432" s="37" t="s">
        <v>0</v>
      </c>
      <c r="B432" s="38" t="s">
        <v>423</v>
      </c>
      <c r="C432" s="37">
        <v>43145</v>
      </c>
      <c r="D432" s="38" t="s">
        <v>357</v>
      </c>
      <c r="E432" s="38" t="s">
        <v>25</v>
      </c>
      <c r="F432" s="38" t="s">
        <v>72</v>
      </c>
      <c r="G432" s="38">
        <v>51</v>
      </c>
      <c r="H432" s="38">
        <v>3464</v>
      </c>
      <c r="I432" s="37">
        <v>43234</v>
      </c>
      <c r="J432" s="38" t="s">
        <v>18</v>
      </c>
      <c r="L432" s="38">
        <v>3228.93</v>
      </c>
      <c r="M432" s="38">
        <v>-2067.64</v>
      </c>
      <c r="N432" s="38">
        <v>-299714.25000000023</v>
      </c>
      <c r="O432" s="38" t="s">
        <v>1177</v>
      </c>
      <c r="P432" s="38" t="s">
        <v>1290</v>
      </c>
      <c r="Q432" s="38">
        <v>25</v>
      </c>
      <c r="R432" s="38">
        <v>1275</v>
      </c>
      <c r="S432" s="38">
        <v>4416600</v>
      </c>
      <c r="T432" s="37">
        <v>43168</v>
      </c>
      <c r="U432" s="42">
        <v>0.18082191780821918</v>
      </c>
      <c r="V432" s="38">
        <v>0</v>
      </c>
      <c r="W432" s="38">
        <v>5</v>
      </c>
      <c r="X432" s="38">
        <v>0.1</v>
      </c>
      <c r="Y432" s="38">
        <v>441660</v>
      </c>
      <c r="Z432" s="38">
        <v>-299714.25000000023</v>
      </c>
      <c r="AA432" s="38">
        <v>0</v>
      </c>
      <c r="AB432" s="38">
        <v>798618.08219178091</v>
      </c>
      <c r="AH432" s="38">
        <f>IF(表7[[#This Row],[Instrument]]="Option",表7[[#This Row],[delta]],表7[[#This Row],[qty]])</f>
        <v>1275</v>
      </c>
    </row>
    <row r="433" spans="1:34">
      <c r="A433" s="37" t="s">
        <v>0</v>
      </c>
      <c r="B433" s="38" t="s">
        <v>424</v>
      </c>
      <c r="C433" s="37">
        <v>43020</v>
      </c>
      <c r="D433" s="38" t="s">
        <v>357</v>
      </c>
      <c r="E433" s="38" t="s">
        <v>16</v>
      </c>
      <c r="F433" s="38" t="s">
        <v>425</v>
      </c>
      <c r="G433" s="38">
        <v>7</v>
      </c>
      <c r="H433" s="38">
        <v>11380</v>
      </c>
      <c r="I433" s="37">
        <v>43236</v>
      </c>
      <c r="J433" s="38" t="s">
        <v>18</v>
      </c>
      <c r="L433" s="38">
        <v>13257</v>
      </c>
      <c r="M433" s="38">
        <v>-18.899999999999999</v>
      </c>
      <c r="N433" s="38">
        <v>-78834</v>
      </c>
      <c r="O433" s="38" t="s">
        <v>1174</v>
      </c>
      <c r="P433" s="38" t="s">
        <v>1282</v>
      </c>
      <c r="Q433" s="38">
        <v>6</v>
      </c>
      <c r="R433" s="38">
        <v>-42</v>
      </c>
      <c r="S433" s="38">
        <v>477960</v>
      </c>
      <c r="T433" s="37">
        <v>43168</v>
      </c>
      <c r="U433" s="42">
        <v>0.18630136986301371</v>
      </c>
      <c r="V433" s="38">
        <v>0</v>
      </c>
      <c r="W433" s="38">
        <v>5</v>
      </c>
      <c r="X433" s="38">
        <v>0.1</v>
      </c>
      <c r="Y433" s="38">
        <v>47796</v>
      </c>
      <c r="Z433" s="38">
        <v>-78834</v>
      </c>
      <c r="AA433" s="38">
        <v>0</v>
      </c>
      <c r="AB433" s="38">
        <v>89044.602739726033</v>
      </c>
      <c r="AH433" s="38">
        <f>IF(表7[[#This Row],[Instrument]]="Option",表7[[#This Row],[delta]],表7[[#This Row],[qty]])</f>
        <v>-42</v>
      </c>
    </row>
    <row r="434" spans="1:34">
      <c r="A434" s="37" t="s">
        <v>0</v>
      </c>
      <c r="B434" s="38" t="s">
        <v>426</v>
      </c>
      <c r="C434" s="37">
        <v>43045</v>
      </c>
      <c r="D434" s="38" t="s">
        <v>357</v>
      </c>
      <c r="E434" s="38" t="s">
        <v>16</v>
      </c>
      <c r="F434" s="38" t="s">
        <v>425</v>
      </c>
      <c r="G434" s="38">
        <v>4</v>
      </c>
      <c r="H434" s="38">
        <v>12974</v>
      </c>
      <c r="I434" s="37">
        <v>43236</v>
      </c>
      <c r="J434" s="38" t="s">
        <v>18</v>
      </c>
      <c r="L434" s="38">
        <v>13257</v>
      </c>
      <c r="M434" s="38">
        <v>-10.8</v>
      </c>
      <c r="N434" s="38">
        <v>-6792</v>
      </c>
      <c r="O434" s="38" t="s">
        <v>1174</v>
      </c>
      <c r="P434" s="38" t="s">
        <v>1282</v>
      </c>
      <c r="Q434" s="38">
        <v>6</v>
      </c>
      <c r="R434" s="38">
        <v>-24</v>
      </c>
      <c r="S434" s="38">
        <v>311376</v>
      </c>
      <c r="T434" s="37">
        <v>43168</v>
      </c>
      <c r="U434" s="42">
        <v>0.18630136986301371</v>
      </c>
      <c r="V434" s="38">
        <v>0</v>
      </c>
      <c r="W434" s="38">
        <v>5</v>
      </c>
      <c r="X434" s="38">
        <v>0.1</v>
      </c>
      <c r="Y434" s="38">
        <v>31137.600000000002</v>
      </c>
      <c r="Z434" s="38">
        <v>-6792</v>
      </c>
      <c r="AA434" s="38">
        <v>0</v>
      </c>
      <c r="AB434" s="38">
        <v>58009.775342465757</v>
      </c>
      <c r="AH434" s="38">
        <f>IF(表7[[#This Row],[Instrument]]="Option",表7[[#This Row],[delta]],表7[[#This Row],[qty]])</f>
        <v>-24</v>
      </c>
    </row>
    <row r="435" spans="1:34">
      <c r="A435" s="37" t="s">
        <v>0</v>
      </c>
      <c r="B435" s="38" t="s">
        <v>427</v>
      </c>
      <c r="C435" s="37">
        <v>43167</v>
      </c>
      <c r="D435" s="38" t="s">
        <v>357</v>
      </c>
      <c r="E435" s="38" t="s">
        <v>25</v>
      </c>
      <c r="F435" s="38" t="s">
        <v>425</v>
      </c>
      <c r="G435" s="38">
        <v>6</v>
      </c>
      <c r="H435" s="38">
        <v>13257.15</v>
      </c>
      <c r="I435" s="37">
        <v>43236</v>
      </c>
      <c r="J435" s="38" t="s">
        <v>18</v>
      </c>
      <c r="L435" s="38">
        <v>13257</v>
      </c>
      <c r="M435" s="38">
        <v>-82.48</v>
      </c>
      <c r="N435" s="38">
        <v>-5.3999999999869033</v>
      </c>
      <c r="O435" s="38" t="s">
        <v>1174</v>
      </c>
      <c r="P435" s="38" t="s">
        <v>1282</v>
      </c>
      <c r="Q435" s="38">
        <v>6</v>
      </c>
      <c r="R435" s="38">
        <v>36</v>
      </c>
      <c r="S435" s="38">
        <v>477257.39999999997</v>
      </c>
      <c r="T435" s="37">
        <v>43168</v>
      </c>
      <c r="U435" s="42">
        <v>0.18630136986301371</v>
      </c>
      <c r="V435" s="38">
        <v>0</v>
      </c>
      <c r="W435" s="38">
        <v>5</v>
      </c>
      <c r="X435" s="38">
        <v>0.1</v>
      </c>
      <c r="Y435" s="38">
        <v>47725.74</v>
      </c>
      <c r="Z435" s="38">
        <v>-5.3999999999869033</v>
      </c>
      <c r="AA435" s="38">
        <v>0</v>
      </c>
      <c r="AB435" s="38">
        <v>88913.707397260267</v>
      </c>
      <c r="AH435" s="38">
        <f>IF(表7[[#This Row],[Instrument]]="Option",表7[[#This Row],[delta]],表7[[#This Row],[qty]])</f>
        <v>36</v>
      </c>
    </row>
    <row r="436" spans="1:34">
      <c r="A436" s="37" t="s">
        <v>0</v>
      </c>
      <c r="B436" s="38" t="s">
        <v>428</v>
      </c>
      <c r="C436" s="37">
        <v>43158</v>
      </c>
      <c r="D436" s="38" t="s">
        <v>357</v>
      </c>
      <c r="E436" s="38" t="s">
        <v>16</v>
      </c>
      <c r="F436" s="38" t="s">
        <v>264</v>
      </c>
      <c r="G436" s="38">
        <v>40</v>
      </c>
      <c r="H436" s="38">
        <v>7066.5</v>
      </c>
      <c r="I436" s="37">
        <v>43249</v>
      </c>
      <c r="J436" s="38" t="s">
        <v>18</v>
      </c>
      <c r="L436" s="38">
        <v>6828.92</v>
      </c>
      <c r="M436" s="38">
        <v>-1089.4000000000001</v>
      </c>
      <c r="N436" s="38">
        <v>237579.99999999994</v>
      </c>
      <c r="O436" s="38" t="s">
        <v>1173</v>
      </c>
      <c r="P436" s="38" t="s">
        <v>1275</v>
      </c>
      <c r="Q436" s="38">
        <v>25</v>
      </c>
      <c r="R436" s="38">
        <v>-1000</v>
      </c>
      <c r="S436" s="38">
        <v>7066500</v>
      </c>
      <c r="T436" s="37">
        <v>43168</v>
      </c>
      <c r="U436" s="42">
        <v>0.22191780821917809</v>
      </c>
      <c r="V436" s="38">
        <v>0</v>
      </c>
      <c r="W436" s="38">
        <v>5</v>
      </c>
      <c r="X436" s="38">
        <v>0.1</v>
      </c>
      <c r="Y436" s="38">
        <v>706650</v>
      </c>
      <c r="Z436" s="38">
        <v>237579.99999999994</v>
      </c>
      <c r="AA436" s="38">
        <v>237579.99999999994</v>
      </c>
      <c r="AB436" s="38">
        <v>1568182.1917808219</v>
      </c>
      <c r="AH436" s="38">
        <f>IF(表7[[#This Row],[Instrument]]="Option",表7[[#This Row],[delta]],表7[[#This Row],[qty]])</f>
        <v>-1000</v>
      </c>
    </row>
    <row r="437" spans="1:34">
      <c r="A437" s="37" t="s">
        <v>0</v>
      </c>
      <c r="B437" s="38" t="s">
        <v>429</v>
      </c>
      <c r="C437" s="37">
        <v>43160</v>
      </c>
      <c r="D437" s="38" t="s">
        <v>357</v>
      </c>
      <c r="E437" s="38" t="s">
        <v>25</v>
      </c>
      <c r="F437" s="38" t="s">
        <v>80</v>
      </c>
      <c r="G437" s="38">
        <v>18</v>
      </c>
      <c r="H437" s="38">
        <v>6889.5</v>
      </c>
      <c r="I437" s="37">
        <v>43252</v>
      </c>
      <c r="J437" s="38" t="s">
        <v>18</v>
      </c>
      <c r="L437" s="38">
        <v>6830.67</v>
      </c>
      <c r="M437" s="38">
        <v>-479.17</v>
      </c>
      <c r="N437" s="38">
        <v>-26473.499999999967</v>
      </c>
      <c r="O437" s="38" t="s">
        <v>1173</v>
      </c>
      <c r="P437" s="38" t="s">
        <v>1275</v>
      </c>
      <c r="Q437" s="38">
        <v>25</v>
      </c>
      <c r="R437" s="38">
        <v>450</v>
      </c>
      <c r="S437" s="38">
        <v>3100275</v>
      </c>
      <c r="T437" s="37">
        <v>43168</v>
      </c>
      <c r="U437" s="42">
        <v>0.23013698630136986</v>
      </c>
      <c r="V437" s="38">
        <v>0</v>
      </c>
      <c r="W437" s="38">
        <v>5</v>
      </c>
      <c r="X437" s="38">
        <v>0.1</v>
      </c>
      <c r="Y437" s="38">
        <v>310027.5</v>
      </c>
      <c r="Z437" s="38">
        <v>-26473.499999999967</v>
      </c>
      <c r="AA437" s="38">
        <v>0</v>
      </c>
      <c r="AB437" s="38">
        <v>713487.94520547939</v>
      </c>
      <c r="AH437" s="38">
        <f>IF(表7[[#This Row],[Instrument]]="Option",表7[[#This Row],[delta]],表7[[#This Row],[qty]])</f>
        <v>450</v>
      </c>
    </row>
    <row r="438" spans="1:34">
      <c r="A438" s="37" t="s">
        <v>0</v>
      </c>
      <c r="B438" s="38" t="s">
        <v>430</v>
      </c>
      <c r="C438" s="37">
        <v>43167</v>
      </c>
      <c r="D438" s="38" t="s">
        <v>357</v>
      </c>
      <c r="E438" s="38" t="s">
        <v>25</v>
      </c>
      <c r="F438" s="38" t="s">
        <v>80</v>
      </c>
      <c r="G438" s="38">
        <v>4</v>
      </c>
      <c r="H438" s="38">
        <v>6856.63</v>
      </c>
      <c r="I438" s="37">
        <v>43252</v>
      </c>
      <c r="J438" s="38" t="s">
        <v>18</v>
      </c>
      <c r="L438" s="38">
        <v>6830.67</v>
      </c>
      <c r="M438" s="38">
        <v>-10.8</v>
      </c>
      <c r="N438" s="38">
        <v>-2596.0000000000036</v>
      </c>
      <c r="O438" s="38" t="s">
        <v>1173</v>
      </c>
      <c r="P438" s="38" t="s">
        <v>1275</v>
      </c>
      <c r="Q438" s="38">
        <v>25</v>
      </c>
      <c r="R438" s="38">
        <v>100</v>
      </c>
      <c r="S438" s="38">
        <v>685663</v>
      </c>
      <c r="T438" s="37">
        <v>43168</v>
      </c>
      <c r="U438" s="42">
        <v>0.23013698630136986</v>
      </c>
      <c r="V438" s="38">
        <v>0</v>
      </c>
      <c r="W438" s="38">
        <v>5</v>
      </c>
      <c r="X438" s="38">
        <v>0.1</v>
      </c>
      <c r="Y438" s="38">
        <v>68566.3</v>
      </c>
      <c r="Z438" s="38">
        <v>-2596.0000000000036</v>
      </c>
      <c r="AA438" s="38">
        <v>0</v>
      </c>
      <c r="AB438" s="38">
        <v>157796.41643835616</v>
      </c>
      <c r="AH438" s="38">
        <f>IF(表7[[#This Row],[Instrument]]="Option",表7[[#This Row],[delta]],表7[[#This Row],[qty]])</f>
        <v>100</v>
      </c>
    </row>
    <row r="439" spans="1:34">
      <c r="A439" s="37" t="s">
        <v>0</v>
      </c>
      <c r="B439" s="38" t="s">
        <v>431</v>
      </c>
      <c r="C439" s="37">
        <v>43164</v>
      </c>
      <c r="D439" s="38" t="s">
        <v>357</v>
      </c>
      <c r="E439" s="38" t="s">
        <v>16</v>
      </c>
      <c r="F439" s="38" t="s">
        <v>432</v>
      </c>
      <c r="G439" s="38">
        <v>4</v>
      </c>
      <c r="H439" s="38">
        <v>3296</v>
      </c>
      <c r="I439" s="37">
        <v>43256</v>
      </c>
      <c r="J439" s="38" t="s">
        <v>18</v>
      </c>
      <c r="L439" s="38">
        <v>3229.74</v>
      </c>
      <c r="M439" s="38">
        <v>-21.6</v>
      </c>
      <c r="N439" s="38">
        <v>6626.0000000000218</v>
      </c>
      <c r="O439" s="38" t="s">
        <v>1177</v>
      </c>
      <c r="P439" s="38" t="s">
        <v>1290</v>
      </c>
      <c r="Q439" s="38">
        <v>25</v>
      </c>
      <c r="R439" s="38">
        <v>-100</v>
      </c>
      <c r="S439" s="38">
        <v>329600</v>
      </c>
      <c r="T439" s="37">
        <v>43168</v>
      </c>
      <c r="U439" s="42">
        <v>0.24109589041095891</v>
      </c>
      <c r="V439" s="38">
        <v>0</v>
      </c>
      <c r="W439" s="38">
        <v>5</v>
      </c>
      <c r="X439" s="38">
        <v>0.1</v>
      </c>
      <c r="Y439" s="38">
        <v>32960</v>
      </c>
      <c r="Z439" s="38">
        <v>6626.0000000000218</v>
      </c>
      <c r="AA439" s="38">
        <v>6626.0000000000218</v>
      </c>
      <c r="AB439" s="38">
        <v>79465.205479452052</v>
      </c>
      <c r="AH439" s="38">
        <f>IF(表7[[#This Row],[Instrument]]="Option",表7[[#This Row],[delta]],表7[[#This Row],[qty]])</f>
        <v>-100</v>
      </c>
    </row>
    <row r="440" spans="1:34">
      <c r="A440" s="37" t="s">
        <v>0</v>
      </c>
      <c r="B440" s="38" t="s">
        <v>433</v>
      </c>
      <c r="C440" s="37">
        <v>43164</v>
      </c>
      <c r="D440" s="38" t="s">
        <v>357</v>
      </c>
      <c r="E440" s="38" t="s">
        <v>25</v>
      </c>
      <c r="F440" s="38" t="s">
        <v>432</v>
      </c>
      <c r="G440" s="38">
        <v>4</v>
      </c>
      <c r="H440" s="38">
        <v>3365</v>
      </c>
      <c r="I440" s="37">
        <v>43256</v>
      </c>
      <c r="J440" s="38" t="s">
        <v>18</v>
      </c>
      <c r="L440" s="38">
        <v>3229.74</v>
      </c>
      <c r="M440" s="38">
        <v>-46.74</v>
      </c>
      <c r="N440" s="38">
        <v>-13526.000000000022</v>
      </c>
      <c r="O440" s="38" t="s">
        <v>1177</v>
      </c>
      <c r="P440" s="38" t="s">
        <v>1290</v>
      </c>
      <c r="Q440" s="38">
        <v>25</v>
      </c>
      <c r="R440" s="38">
        <v>100</v>
      </c>
      <c r="S440" s="38">
        <v>336500</v>
      </c>
      <c r="T440" s="37">
        <v>43168</v>
      </c>
      <c r="U440" s="42">
        <v>0.24109589041095891</v>
      </c>
      <c r="V440" s="38">
        <v>0</v>
      </c>
      <c r="W440" s="38">
        <v>5</v>
      </c>
      <c r="X440" s="38">
        <v>0.1</v>
      </c>
      <c r="Y440" s="38">
        <v>33650</v>
      </c>
      <c r="Z440" s="38">
        <v>-13526.000000000022</v>
      </c>
      <c r="AA440" s="38">
        <v>0</v>
      </c>
      <c r="AB440" s="38">
        <v>81128.767123287675</v>
      </c>
      <c r="AH440" s="38">
        <f>IF(表7[[#This Row],[Instrument]]="Option",表7[[#This Row],[delta]],表7[[#This Row],[qty]])</f>
        <v>100</v>
      </c>
    </row>
    <row r="441" spans="1:34">
      <c r="A441" s="37" t="s">
        <v>0</v>
      </c>
      <c r="B441" s="38" t="s">
        <v>434</v>
      </c>
      <c r="C441" s="37">
        <v>43167</v>
      </c>
      <c r="D441" s="38" t="s">
        <v>357</v>
      </c>
      <c r="E441" s="38" t="s">
        <v>25</v>
      </c>
      <c r="F441" s="38" t="s">
        <v>435</v>
      </c>
      <c r="G441" s="38">
        <v>1</v>
      </c>
      <c r="H441" s="38">
        <v>6858.5</v>
      </c>
      <c r="I441" s="37">
        <v>43259</v>
      </c>
      <c r="J441" s="38" t="s">
        <v>18</v>
      </c>
      <c r="L441" s="38">
        <v>6833</v>
      </c>
      <c r="M441" s="38">
        <v>0</v>
      </c>
      <c r="N441" s="38">
        <v>-637.5</v>
      </c>
      <c r="O441" s="38" t="s">
        <v>1173</v>
      </c>
      <c r="P441" s="38" t="s">
        <v>1275</v>
      </c>
      <c r="Q441" s="38">
        <v>25</v>
      </c>
      <c r="R441" s="38">
        <v>25</v>
      </c>
      <c r="S441" s="38">
        <v>171462.5</v>
      </c>
      <c r="T441" s="37">
        <v>43168</v>
      </c>
      <c r="U441" s="42">
        <v>0.24931506849315069</v>
      </c>
      <c r="V441" s="38">
        <v>0</v>
      </c>
      <c r="W441" s="38">
        <v>5</v>
      </c>
      <c r="X441" s="38">
        <v>0.1</v>
      </c>
      <c r="Y441" s="38">
        <v>17146.25</v>
      </c>
      <c r="Z441" s="38">
        <v>-637.5</v>
      </c>
      <c r="AA441" s="38">
        <v>0</v>
      </c>
      <c r="AB441" s="38">
        <v>42748.184931506847</v>
      </c>
      <c r="AH441" s="38">
        <f>IF(表7[[#This Row],[Instrument]]="Option",表7[[#This Row],[delta]],表7[[#This Row],[qty]])</f>
        <v>25</v>
      </c>
    </row>
    <row r="442" spans="1:34">
      <c r="A442" s="37" t="s">
        <v>0</v>
      </c>
      <c r="B442" s="38" t="s">
        <v>434</v>
      </c>
      <c r="C442" s="37">
        <v>43167</v>
      </c>
      <c r="D442" s="38" t="s">
        <v>357</v>
      </c>
      <c r="E442" s="38" t="s">
        <v>25</v>
      </c>
      <c r="F442" s="38" t="s">
        <v>435</v>
      </c>
      <c r="G442" s="38">
        <v>1</v>
      </c>
      <c r="H442" s="38">
        <v>6859</v>
      </c>
      <c r="I442" s="37">
        <v>43259</v>
      </c>
      <c r="J442" s="38" t="s">
        <v>18</v>
      </c>
      <c r="L442" s="38">
        <v>6833</v>
      </c>
      <c r="M442" s="38">
        <v>0</v>
      </c>
      <c r="N442" s="38">
        <v>-650</v>
      </c>
      <c r="O442" s="38" t="s">
        <v>1173</v>
      </c>
      <c r="P442" s="38" t="s">
        <v>1275</v>
      </c>
      <c r="Q442" s="38">
        <v>25</v>
      </c>
      <c r="R442" s="38">
        <v>25</v>
      </c>
      <c r="S442" s="38">
        <v>171475</v>
      </c>
      <c r="T442" s="37">
        <v>43168</v>
      </c>
      <c r="U442" s="42">
        <v>0.24931506849315069</v>
      </c>
      <c r="V442" s="38">
        <v>0</v>
      </c>
      <c r="W442" s="38">
        <v>5</v>
      </c>
      <c r="X442" s="38">
        <v>0.1</v>
      </c>
      <c r="Y442" s="38">
        <v>17147.5</v>
      </c>
      <c r="Z442" s="38">
        <v>-650</v>
      </c>
      <c r="AA442" s="38">
        <v>0</v>
      </c>
      <c r="AB442" s="38">
        <v>42751.301369863017</v>
      </c>
      <c r="AH442" s="38">
        <f>IF(表7[[#This Row],[Instrument]]="Option",表7[[#This Row],[delta]],表7[[#This Row],[qty]])</f>
        <v>25</v>
      </c>
    </row>
    <row r="443" spans="1:34">
      <c r="A443" s="37" t="s">
        <v>0</v>
      </c>
      <c r="B443" s="38" t="s">
        <v>434</v>
      </c>
      <c r="C443" s="37">
        <v>43167</v>
      </c>
      <c r="D443" s="38" t="s">
        <v>357</v>
      </c>
      <c r="E443" s="38" t="s">
        <v>25</v>
      </c>
      <c r="F443" s="38" t="s">
        <v>435</v>
      </c>
      <c r="G443" s="38">
        <v>1</v>
      </c>
      <c r="H443" s="38">
        <v>6859.5</v>
      </c>
      <c r="I443" s="37">
        <v>43259</v>
      </c>
      <c r="J443" s="38" t="s">
        <v>18</v>
      </c>
      <c r="L443" s="38">
        <v>6833</v>
      </c>
      <c r="M443" s="38">
        <v>0</v>
      </c>
      <c r="N443" s="38">
        <v>-662.5</v>
      </c>
      <c r="O443" s="38" t="s">
        <v>1173</v>
      </c>
      <c r="P443" s="38" t="s">
        <v>1275</v>
      </c>
      <c r="Q443" s="38">
        <v>25</v>
      </c>
      <c r="R443" s="38">
        <v>25</v>
      </c>
      <c r="S443" s="38">
        <v>171487.5</v>
      </c>
      <c r="T443" s="37">
        <v>43168</v>
      </c>
      <c r="U443" s="42">
        <v>0.24931506849315069</v>
      </c>
      <c r="V443" s="38">
        <v>0</v>
      </c>
      <c r="W443" s="38">
        <v>5</v>
      </c>
      <c r="X443" s="38">
        <v>0.1</v>
      </c>
      <c r="Y443" s="38">
        <v>17148.75</v>
      </c>
      <c r="Z443" s="38">
        <v>-662.5</v>
      </c>
      <c r="AA443" s="38">
        <v>0</v>
      </c>
      <c r="AB443" s="38">
        <v>42754.417808219179</v>
      </c>
      <c r="AH443" s="38">
        <f>IF(表7[[#This Row],[Instrument]]="Option",表7[[#This Row],[delta]],表7[[#This Row],[qty]])</f>
        <v>25</v>
      </c>
    </row>
    <row r="444" spans="1:34">
      <c r="A444" s="37" t="s">
        <v>0</v>
      </c>
      <c r="B444" s="38" t="s">
        <v>434</v>
      </c>
      <c r="C444" s="37">
        <v>43167</v>
      </c>
      <c r="D444" s="38" t="s">
        <v>357</v>
      </c>
      <c r="E444" s="38" t="s">
        <v>25</v>
      </c>
      <c r="F444" s="38" t="s">
        <v>435</v>
      </c>
      <c r="G444" s="38">
        <v>1</v>
      </c>
      <c r="H444" s="38">
        <v>6859.5</v>
      </c>
      <c r="I444" s="37">
        <v>43259</v>
      </c>
      <c r="J444" s="38" t="s">
        <v>18</v>
      </c>
      <c r="L444" s="38">
        <v>6833</v>
      </c>
      <c r="M444" s="38">
        <v>0</v>
      </c>
      <c r="N444" s="38">
        <v>-662.5</v>
      </c>
      <c r="O444" s="38" t="s">
        <v>1173</v>
      </c>
      <c r="P444" s="38" t="s">
        <v>1275</v>
      </c>
      <c r="Q444" s="38">
        <v>25</v>
      </c>
      <c r="R444" s="38">
        <v>25</v>
      </c>
      <c r="S444" s="38">
        <v>171487.5</v>
      </c>
      <c r="T444" s="37">
        <v>43168</v>
      </c>
      <c r="U444" s="42">
        <v>0.24931506849315069</v>
      </c>
      <c r="V444" s="38">
        <v>0</v>
      </c>
      <c r="W444" s="38">
        <v>5</v>
      </c>
      <c r="X444" s="38">
        <v>0.1</v>
      </c>
      <c r="Y444" s="38">
        <v>17148.75</v>
      </c>
      <c r="Z444" s="38">
        <v>-662.5</v>
      </c>
      <c r="AA444" s="38">
        <v>0</v>
      </c>
      <c r="AB444" s="38">
        <v>42754.417808219179</v>
      </c>
      <c r="AH444" s="38">
        <f>IF(表7[[#This Row],[Instrument]]="Option",表7[[#This Row],[delta]],表7[[#This Row],[qty]])</f>
        <v>25</v>
      </c>
    </row>
    <row r="445" spans="1:34">
      <c r="A445" s="37" t="s">
        <v>0</v>
      </c>
      <c r="B445" s="38" t="s">
        <v>436</v>
      </c>
      <c r="C445" s="37">
        <v>43167</v>
      </c>
      <c r="D445" s="38" t="s">
        <v>357</v>
      </c>
      <c r="E445" s="38" t="s">
        <v>16</v>
      </c>
      <c r="F445" s="38" t="s">
        <v>435</v>
      </c>
      <c r="G445" s="38">
        <v>4</v>
      </c>
      <c r="H445" s="38">
        <v>6859.13</v>
      </c>
      <c r="I445" s="37">
        <v>43259</v>
      </c>
      <c r="J445" s="38" t="s">
        <v>18</v>
      </c>
      <c r="L445" s="38">
        <v>6833</v>
      </c>
      <c r="M445" s="38">
        <v>-116.86000000000001</v>
      </c>
      <c r="N445" s="38">
        <v>2613.0000000000109</v>
      </c>
      <c r="O445" s="38" t="s">
        <v>1173</v>
      </c>
      <c r="P445" s="38" t="s">
        <v>1275</v>
      </c>
      <c r="Q445" s="38">
        <v>25</v>
      </c>
      <c r="R445" s="38">
        <v>-100</v>
      </c>
      <c r="S445" s="38">
        <v>685913</v>
      </c>
      <c r="T445" s="37">
        <v>43168</v>
      </c>
      <c r="U445" s="42">
        <v>0.24931506849315069</v>
      </c>
      <c r="V445" s="38">
        <v>0</v>
      </c>
      <c r="W445" s="38">
        <v>5</v>
      </c>
      <c r="X445" s="38">
        <v>0.1</v>
      </c>
      <c r="Y445" s="38">
        <v>68591.3</v>
      </c>
      <c r="Z445" s="38">
        <v>2613.0000000000109</v>
      </c>
      <c r="AA445" s="38">
        <v>2613.0000000000109</v>
      </c>
      <c r="AB445" s="38">
        <v>171008.44657534247</v>
      </c>
      <c r="AH445" s="38">
        <f>IF(表7[[#This Row],[Instrument]]="Option",表7[[#This Row],[delta]],表7[[#This Row],[qty]])</f>
        <v>-100</v>
      </c>
    </row>
    <row r="446" spans="1:34">
      <c r="A446" s="37" t="s">
        <v>0</v>
      </c>
      <c r="B446" s="38" t="s">
        <v>437</v>
      </c>
      <c r="C446" s="37">
        <v>43045</v>
      </c>
      <c r="D446" s="38" t="s">
        <v>357</v>
      </c>
      <c r="E446" s="38" t="s">
        <v>16</v>
      </c>
      <c r="F446" s="38" t="s">
        <v>291</v>
      </c>
      <c r="G446" s="38">
        <v>5</v>
      </c>
      <c r="H446" s="38">
        <v>12999</v>
      </c>
      <c r="I446" s="37">
        <v>43271</v>
      </c>
      <c r="J446" s="38" t="s">
        <v>18</v>
      </c>
      <c r="L446" s="38">
        <v>13275.5</v>
      </c>
      <c r="M446" s="38">
        <v>-13.5</v>
      </c>
      <c r="N446" s="38">
        <v>-8295</v>
      </c>
      <c r="O446" s="38" t="s">
        <v>1174</v>
      </c>
      <c r="P446" s="38" t="s">
        <v>1282</v>
      </c>
      <c r="Q446" s="38">
        <v>6</v>
      </c>
      <c r="R446" s="38">
        <v>-30</v>
      </c>
      <c r="S446" s="38">
        <v>389970</v>
      </c>
      <c r="T446" s="37">
        <v>43168</v>
      </c>
      <c r="U446" s="42">
        <v>0.28219178082191781</v>
      </c>
      <c r="V446" s="38">
        <v>0</v>
      </c>
      <c r="W446" s="38">
        <v>5</v>
      </c>
      <c r="X446" s="38">
        <v>0.1</v>
      </c>
      <c r="Y446" s="38">
        <v>38997</v>
      </c>
      <c r="Z446" s="38">
        <v>-8295</v>
      </c>
      <c r="AA446" s="38">
        <v>0</v>
      </c>
      <c r="AB446" s="38">
        <v>110046.3287671233</v>
      </c>
      <c r="AH446" s="38">
        <f>IF(表7[[#This Row],[Instrument]]="Option",表7[[#This Row],[delta]],表7[[#This Row],[qty]])</f>
        <v>-30</v>
      </c>
    </row>
    <row r="447" spans="1:34">
      <c r="A447" s="37" t="s">
        <v>0</v>
      </c>
      <c r="B447" s="38" t="s">
        <v>438</v>
      </c>
      <c r="C447" s="37">
        <v>43105</v>
      </c>
      <c r="D447" s="38" t="s">
        <v>357</v>
      </c>
      <c r="E447" s="38" t="s">
        <v>16</v>
      </c>
      <c r="F447" s="38" t="s">
        <v>296</v>
      </c>
      <c r="G447" s="38">
        <v>8</v>
      </c>
      <c r="H447" s="38">
        <v>12642.5</v>
      </c>
      <c r="I447" s="37">
        <v>43327</v>
      </c>
      <c r="J447" s="38" t="s">
        <v>18</v>
      </c>
      <c r="L447" s="38">
        <v>13309.5</v>
      </c>
      <c r="M447" s="38">
        <v>-21.6</v>
      </c>
      <c r="N447" s="38">
        <v>-32016</v>
      </c>
      <c r="O447" s="38" t="s">
        <v>1174</v>
      </c>
      <c r="P447" s="38" t="s">
        <v>1282</v>
      </c>
      <c r="Q447" s="38">
        <v>6</v>
      </c>
      <c r="R447" s="38">
        <v>-48</v>
      </c>
      <c r="S447" s="38">
        <v>606840</v>
      </c>
      <c r="T447" s="37">
        <v>43168</v>
      </c>
      <c r="U447" s="42">
        <v>0.43561643835616437</v>
      </c>
      <c r="V447" s="38">
        <v>0</v>
      </c>
      <c r="W447" s="38">
        <v>5</v>
      </c>
      <c r="X447" s="38">
        <v>0.1</v>
      </c>
      <c r="Y447" s="38">
        <v>60684</v>
      </c>
      <c r="Z447" s="38">
        <v>-32016</v>
      </c>
      <c r="AA447" s="38">
        <v>0</v>
      </c>
      <c r="AB447" s="38">
        <v>264349.47945205477</v>
      </c>
      <c r="AH447" s="38">
        <f>IF(表7[[#This Row],[Instrument]]="Option",表7[[#This Row],[delta]],表7[[#This Row],[qty]])</f>
        <v>-48</v>
      </c>
    </row>
    <row r="448" spans="1:34">
      <c r="A448" s="37" t="s">
        <v>0</v>
      </c>
      <c r="B448" s="38" t="s">
        <v>439</v>
      </c>
      <c r="C448" s="37">
        <v>43143</v>
      </c>
      <c r="D448" s="38" t="s">
        <v>357</v>
      </c>
      <c r="E448" s="38" t="s">
        <v>16</v>
      </c>
      <c r="F448" s="38" t="s">
        <v>440</v>
      </c>
      <c r="G448" s="38">
        <v>13</v>
      </c>
      <c r="H448" s="38">
        <v>13119</v>
      </c>
      <c r="I448" s="37">
        <v>43362</v>
      </c>
      <c r="J448" s="38" t="s">
        <v>18</v>
      </c>
      <c r="L448" s="38">
        <v>13330.5</v>
      </c>
      <c r="M448" s="38">
        <v>-35.1</v>
      </c>
      <c r="N448" s="38">
        <v>-16497</v>
      </c>
      <c r="O448" s="38" t="s">
        <v>1174</v>
      </c>
      <c r="P448" s="38" t="s">
        <v>1282</v>
      </c>
      <c r="Q448" s="38">
        <v>6</v>
      </c>
      <c r="R448" s="38">
        <v>-78</v>
      </c>
      <c r="S448" s="38">
        <v>1023282</v>
      </c>
      <c r="T448" s="37">
        <v>43168</v>
      </c>
      <c r="U448" s="42">
        <v>0.53150684931506853</v>
      </c>
      <c r="V448" s="38">
        <v>0</v>
      </c>
      <c r="W448" s="38">
        <v>5</v>
      </c>
      <c r="X448" s="38">
        <v>0.1</v>
      </c>
      <c r="Y448" s="38">
        <v>102328.20000000001</v>
      </c>
      <c r="Z448" s="38">
        <v>-16497</v>
      </c>
      <c r="AA448" s="38">
        <v>0</v>
      </c>
      <c r="AB448" s="38">
        <v>543881.39178082196</v>
      </c>
      <c r="AH448" s="38">
        <f>IF(表7[[#This Row],[Instrument]]="Option",表7[[#This Row],[delta]],表7[[#This Row],[qty]])</f>
        <v>-78</v>
      </c>
    </row>
    <row r="449" spans="1:34">
      <c r="A449" s="37" t="s">
        <v>0</v>
      </c>
      <c r="B449" s="38" t="s">
        <v>441</v>
      </c>
      <c r="C449" s="37">
        <v>43158</v>
      </c>
      <c r="D449" s="38" t="s">
        <v>357</v>
      </c>
      <c r="E449" s="38" t="s">
        <v>25</v>
      </c>
      <c r="F449" s="38" t="s">
        <v>440</v>
      </c>
      <c r="G449" s="38">
        <v>13</v>
      </c>
      <c r="H449" s="38">
        <v>13913.65</v>
      </c>
      <c r="I449" s="37">
        <v>43362</v>
      </c>
      <c r="J449" s="38" t="s">
        <v>18</v>
      </c>
      <c r="L449" s="38">
        <v>13330.5</v>
      </c>
      <c r="M449" s="38">
        <v>-185.82</v>
      </c>
      <c r="N449" s="38">
        <v>-45485.699999999968</v>
      </c>
      <c r="O449" s="38" t="s">
        <v>1174</v>
      </c>
      <c r="P449" s="38" t="s">
        <v>1282</v>
      </c>
      <c r="Q449" s="38">
        <v>6</v>
      </c>
      <c r="R449" s="38">
        <v>78</v>
      </c>
      <c r="S449" s="38">
        <v>1085264.7</v>
      </c>
      <c r="T449" s="37">
        <v>43168</v>
      </c>
      <c r="U449" s="42">
        <v>0.53150684931506853</v>
      </c>
      <c r="V449" s="38">
        <v>0</v>
      </c>
      <c r="W449" s="38">
        <v>5</v>
      </c>
      <c r="X449" s="38">
        <v>0.1</v>
      </c>
      <c r="Y449" s="38">
        <v>108526.47</v>
      </c>
      <c r="Z449" s="38">
        <v>-45485.699999999968</v>
      </c>
      <c r="AA449" s="38">
        <v>0</v>
      </c>
      <c r="AB449" s="38">
        <v>576825.62136986305</v>
      </c>
      <c r="AH449" s="38">
        <f>IF(表7[[#This Row],[Instrument]]="Option",表7[[#This Row],[delta]],表7[[#This Row],[qty]])</f>
        <v>78</v>
      </c>
    </row>
    <row r="450" spans="1:34">
      <c r="A450" s="37" t="s">
        <v>0</v>
      </c>
      <c r="B450" s="38" t="s">
        <v>442</v>
      </c>
      <c r="C450" s="37">
        <v>43144</v>
      </c>
      <c r="D450" s="38" t="s">
        <v>357</v>
      </c>
      <c r="E450" s="38" t="s">
        <v>16</v>
      </c>
      <c r="F450" s="38" t="s">
        <v>83</v>
      </c>
      <c r="G450" s="38">
        <v>50</v>
      </c>
      <c r="H450" s="38">
        <v>3416.6</v>
      </c>
      <c r="I450" s="37">
        <v>43362</v>
      </c>
      <c r="J450" s="38" t="s">
        <v>18</v>
      </c>
      <c r="L450" s="38">
        <v>3221</v>
      </c>
      <c r="M450" s="38">
        <v>-728.12</v>
      </c>
      <c r="N450" s="38">
        <v>244499.99999999991</v>
      </c>
      <c r="O450" s="38" t="s">
        <v>1177</v>
      </c>
      <c r="P450" s="38" t="s">
        <v>1290</v>
      </c>
      <c r="Q450" s="38">
        <v>25</v>
      </c>
      <c r="R450" s="38">
        <v>-1250</v>
      </c>
      <c r="S450" s="38">
        <v>4270750</v>
      </c>
      <c r="T450" s="37">
        <v>43168</v>
      </c>
      <c r="U450" s="42">
        <v>0.53150684931506853</v>
      </c>
      <c r="V450" s="38">
        <v>0</v>
      </c>
      <c r="W450" s="38">
        <v>5</v>
      </c>
      <c r="X450" s="38">
        <v>0.1</v>
      </c>
      <c r="Y450" s="38">
        <v>427075</v>
      </c>
      <c r="Z450" s="38">
        <v>244499.99999999991</v>
      </c>
      <c r="AA450" s="38">
        <v>244499.99999999991</v>
      </c>
      <c r="AB450" s="38">
        <v>2269932.8767123288</v>
      </c>
      <c r="AH450" s="38">
        <f>IF(表7[[#This Row],[Instrument]]="Option",表7[[#This Row],[delta]],表7[[#This Row],[qty]])</f>
        <v>-1250</v>
      </c>
    </row>
    <row r="451" spans="1:34">
      <c r="A451" s="37" t="s">
        <v>0</v>
      </c>
      <c r="B451" s="38" t="s">
        <v>443</v>
      </c>
      <c r="C451" s="37">
        <v>43145</v>
      </c>
      <c r="D451" s="38" t="s">
        <v>357</v>
      </c>
      <c r="E451" s="38" t="s">
        <v>16</v>
      </c>
      <c r="F451" s="38" t="s">
        <v>83</v>
      </c>
      <c r="G451" s="38">
        <v>51</v>
      </c>
      <c r="H451" s="38">
        <v>3440</v>
      </c>
      <c r="I451" s="37">
        <v>43362</v>
      </c>
      <c r="J451" s="38" t="s">
        <v>18</v>
      </c>
      <c r="L451" s="38">
        <v>3221</v>
      </c>
      <c r="M451" s="38">
        <v>-746.83</v>
      </c>
      <c r="N451" s="38">
        <v>279225</v>
      </c>
      <c r="O451" s="38" t="s">
        <v>1177</v>
      </c>
      <c r="P451" s="38" t="s">
        <v>1290</v>
      </c>
      <c r="Q451" s="38">
        <v>25</v>
      </c>
      <c r="R451" s="38">
        <v>-1275</v>
      </c>
      <c r="S451" s="38">
        <v>4386000</v>
      </c>
      <c r="T451" s="37">
        <v>43168</v>
      </c>
      <c r="U451" s="42">
        <v>0.53150684931506853</v>
      </c>
      <c r="V451" s="38">
        <v>0</v>
      </c>
      <c r="W451" s="38">
        <v>5</v>
      </c>
      <c r="X451" s="38">
        <v>0.1</v>
      </c>
      <c r="Y451" s="38">
        <v>438600</v>
      </c>
      <c r="Z451" s="38">
        <v>279225</v>
      </c>
      <c r="AA451" s="38">
        <v>279225</v>
      </c>
      <c r="AB451" s="38">
        <v>2331189.0410958906</v>
      </c>
      <c r="AH451" s="38">
        <f>IF(表7[[#This Row],[Instrument]]="Option",表7[[#This Row],[delta]],表7[[#This Row],[qty]])</f>
        <v>-1275</v>
      </c>
    </row>
    <row r="452" spans="1:34">
      <c r="A452" s="37" t="s">
        <v>0</v>
      </c>
      <c r="B452" s="38" t="s">
        <v>444</v>
      </c>
      <c r="C452" s="37">
        <v>43164</v>
      </c>
      <c r="D452" s="38" t="s">
        <v>357</v>
      </c>
      <c r="E452" s="38" t="s">
        <v>25</v>
      </c>
      <c r="F452" s="38" t="s">
        <v>83</v>
      </c>
      <c r="G452" s="38">
        <v>4</v>
      </c>
      <c r="H452" s="38">
        <v>3284.9</v>
      </c>
      <c r="I452" s="37">
        <v>43362</v>
      </c>
      <c r="J452" s="38" t="s">
        <v>18</v>
      </c>
      <c r="L452" s="38">
        <v>3221</v>
      </c>
      <c r="M452" s="38">
        <v>-10.8</v>
      </c>
      <c r="N452" s="38">
        <v>-6390.0000000000091</v>
      </c>
      <c r="O452" s="38" t="s">
        <v>1177</v>
      </c>
      <c r="P452" s="38" t="s">
        <v>1290</v>
      </c>
      <c r="Q452" s="38">
        <v>25</v>
      </c>
      <c r="R452" s="38">
        <v>100</v>
      </c>
      <c r="S452" s="38">
        <v>328490</v>
      </c>
      <c r="T452" s="37">
        <v>43168</v>
      </c>
      <c r="U452" s="42">
        <v>0.53150684931506853</v>
      </c>
      <c r="V452" s="38">
        <v>0</v>
      </c>
      <c r="W452" s="38">
        <v>5</v>
      </c>
      <c r="X452" s="38">
        <v>0.1</v>
      </c>
      <c r="Y452" s="38">
        <v>32849</v>
      </c>
      <c r="Z452" s="38">
        <v>-6390.0000000000091</v>
      </c>
      <c r="AA452" s="38">
        <v>0</v>
      </c>
      <c r="AB452" s="38">
        <v>174594.68493150687</v>
      </c>
      <c r="AH452" s="38">
        <f>IF(表7[[#This Row],[Instrument]]="Option",表7[[#This Row],[delta]],表7[[#This Row],[qty]])</f>
        <v>100</v>
      </c>
    </row>
    <row r="453" spans="1:34">
      <c r="A453" s="37" t="s">
        <v>97</v>
      </c>
      <c r="B453" s="38" t="s">
        <v>445</v>
      </c>
      <c r="C453" s="37">
        <v>43105</v>
      </c>
      <c r="D453" s="38" t="s">
        <v>357</v>
      </c>
      <c r="E453" s="38" t="s">
        <v>16</v>
      </c>
      <c r="F453" s="38" t="s">
        <v>446</v>
      </c>
      <c r="G453" s="38">
        <v>5</v>
      </c>
      <c r="H453" s="38">
        <v>71.45</v>
      </c>
      <c r="I453" s="37">
        <v>43280</v>
      </c>
      <c r="J453" s="38" t="s">
        <v>18</v>
      </c>
      <c r="L453" s="38">
        <v>68.790000000000006</v>
      </c>
      <c r="N453" s="38">
        <v>1329.9999999999982</v>
      </c>
      <c r="O453" s="38" t="s">
        <v>446</v>
      </c>
      <c r="P453" s="38" t="s">
        <v>1284</v>
      </c>
      <c r="Q453" s="38">
        <v>100</v>
      </c>
      <c r="R453" s="38">
        <v>-500</v>
      </c>
      <c r="S453" s="38">
        <v>35725</v>
      </c>
      <c r="T453" s="37">
        <v>43168</v>
      </c>
      <c r="U453" s="42">
        <v>0.30684931506849317</v>
      </c>
      <c r="V453" s="38">
        <v>0</v>
      </c>
      <c r="W453" s="38">
        <v>5</v>
      </c>
      <c r="X453" s="38">
        <v>0.1</v>
      </c>
      <c r="Y453" s="38">
        <v>3572.5</v>
      </c>
      <c r="Z453" s="38">
        <v>1329.9999999999982</v>
      </c>
      <c r="AA453" s="38">
        <v>1329.9999999999982</v>
      </c>
      <c r="AB453" s="38">
        <v>10962.191780821919</v>
      </c>
      <c r="AH453" s="38">
        <f>IF(表7[[#This Row],[Instrument]]="Option",表7[[#This Row],[delta]],表7[[#This Row],[qty]])</f>
        <v>-500</v>
      </c>
    </row>
    <row r="454" spans="1:34">
      <c r="A454" s="37" t="s">
        <v>97</v>
      </c>
      <c r="B454" s="38" t="s">
        <v>447</v>
      </c>
      <c r="C454" s="37">
        <v>43105</v>
      </c>
      <c r="D454" s="38" t="s">
        <v>357</v>
      </c>
      <c r="E454" s="38" t="s">
        <v>16</v>
      </c>
      <c r="F454" s="38" t="s">
        <v>446</v>
      </c>
      <c r="G454" s="38">
        <v>5</v>
      </c>
      <c r="H454" s="38">
        <v>71.3</v>
      </c>
      <c r="I454" s="37">
        <v>43280</v>
      </c>
      <c r="J454" s="38" t="s">
        <v>18</v>
      </c>
      <c r="L454" s="38">
        <v>68.790000000000006</v>
      </c>
      <c r="M454" s="38">
        <v>-50</v>
      </c>
      <c r="N454" s="38">
        <v>1254.9999999999955</v>
      </c>
      <c r="O454" s="38" t="s">
        <v>446</v>
      </c>
      <c r="P454" s="38" t="s">
        <v>1284</v>
      </c>
      <c r="Q454" s="38">
        <v>100</v>
      </c>
      <c r="R454" s="38">
        <v>-500</v>
      </c>
      <c r="S454" s="38">
        <v>35650</v>
      </c>
      <c r="T454" s="37">
        <v>43168</v>
      </c>
      <c r="U454" s="42">
        <v>0.30684931506849317</v>
      </c>
      <c r="V454" s="38">
        <v>0</v>
      </c>
      <c r="W454" s="38">
        <v>5</v>
      </c>
      <c r="X454" s="38">
        <v>0.1</v>
      </c>
      <c r="Y454" s="38">
        <v>3565</v>
      </c>
      <c r="Z454" s="38">
        <v>1254.9999999999955</v>
      </c>
      <c r="AA454" s="38">
        <v>1254.9999999999955</v>
      </c>
      <c r="AB454" s="38">
        <v>10939.178082191782</v>
      </c>
      <c r="AH454" s="38">
        <f>IF(表7[[#This Row],[Instrument]]="Option",表7[[#This Row],[delta]],表7[[#This Row],[qty]])</f>
        <v>-500</v>
      </c>
    </row>
    <row r="455" spans="1:34">
      <c r="A455" s="37" t="s">
        <v>97</v>
      </c>
      <c r="B455" s="38" t="s">
        <v>448</v>
      </c>
      <c r="C455" s="37">
        <v>43110</v>
      </c>
      <c r="D455" s="38" t="s">
        <v>357</v>
      </c>
      <c r="E455" s="38" t="s">
        <v>16</v>
      </c>
      <c r="F455" s="38" t="s">
        <v>446</v>
      </c>
      <c r="G455" s="38">
        <v>20</v>
      </c>
      <c r="H455" s="38">
        <v>74.349999999999994</v>
      </c>
      <c r="I455" s="37">
        <v>43280</v>
      </c>
      <c r="J455" s="38" t="s">
        <v>18</v>
      </c>
      <c r="L455" s="38">
        <v>68.790000000000006</v>
      </c>
      <c r="M455" s="38">
        <v>-250</v>
      </c>
      <c r="N455" s="38">
        <v>11119.999999999976</v>
      </c>
      <c r="O455" s="38" t="s">
        <v>446</v>
      </c>
      <c r="P455" s="38" t="s">
        <v>1284</v>
      </c>
      <c r="Q455" s="38">
        <v>100</v>
      </c>
      <c r="R455" s="38">
        <v>-2000</v>
      </c>
      <c r="S455" s="38">
        <v>148700</v>
      </c>
      <c r="T455" s="37">
        <v>43168</v>
      </c>
      <c r="U455" s="42">
        <v>0.30684931506849317</v>
      </c>
      <c r="V455" s="38">
        <v>0</v>
      </c>
      <c r="W455" s="38">
        <v>5</v>
      </c>
      <c r="X455" s="38">
        <v>0.1</v>
      </c>
      <c r="Y455" s="38">
        <v>14870</v>
      </c>
      <c r="Z455" s="38">
        <v>11119.999999999976</v>
      </c>
      <c r="AA455" s="38">
        <v>11119.999999999976</v>
      </c>
      <c r="AB455" s="38">
        <v>45628.493150684932</v>
      </c>
      <c r="AH455" s="38">
        <f>IF(表7[[#This Row],[Instrument]]="Option",表7[[#This Row],[delta]],表7[[#This Row],[qty]])</f>
        <v>-2000</v>
      </c>
    </row>
    <row r="456" spans="1:34">
      <c r="A456" s="37" t="s">
        <v>97</v>
      </c>
      <c r="B456" s="38" t="s">
        <v>448</v>
      </c>
      <c r="C456" s="37">
        <v>43110</v>
      </c>
      <c r="D456" s="38" t="s">
        <v>357</v>
      </c>
      <c r="E456" s="38" t="s">
        <v>16</v>
      </c>
      <c r="F456" s="38" t="s">
        <v>446</v>
      </c>
      <c r="G456" s="38">
        <v>15</v>
      </c>
      <c r="H456" s="38">
        <v>72</v>
      </c>
      <c r="I456" s="37">
        <v>43280</v>
      </c>
      <c r="J456" s="38" t="s">
        <v>18</v>
      </c>
      <c r="L456" s="38">
        <v>68.790000000000006</v>
      </c>
      <c r="M456" s="38">
        <v>-450</v>
      </c>
      <c r="N456" s="38">
        <v>4814.9999999999909</v>
      </c>
      <c r="O456" s="38" t="s">
        <v>446</v>
      </c>
      <c r="P456" s="38" t="s">
        <v>1284</v>
      </c>
      <c r="Q456" s="38">
        <v>100</v>
      </c>
      <c r="R456" s="38">
        <v>-1500</v>
      </c>
      <c r="S456" s="38">
        <v>108000</v>
      </c>
      <c r="T456" s="37">
        <v>43168</v>
      </c>
      <c r="U456" s="42">
        <v>0.30684931506849317</v>
      </c>
      <c r="V456" s="38">
        <v>0</v>
      </c>
      <c r="W456" s="38">
        <v>5</v>
      </c>
      <c r="X456" s="38">
        <v>0.1</v>
      </c>
      <c r="Y456" s="38">
        <v>10800</v>
      </c>
      <c r="Z456" s="38">
        <v>4814.9999999999909</v>
      </c>
      <c r="AA456" s="38">
        <v>4814.9999999999909</v>
      </c>
      <c r="AB456" s="38">
        <v>33139.726027397264</v>
      </c>
      <c r="AH456" s="38">
        <f>IF(表7[[#This Row],[Instrument]]="Option",表7[[#This Row],[delta]],表7[[#This Row],[qty]])</f>
        <v>-1500</v>
      </c>
    </row>
    <row r="457" spans="1:34">
      <c r="A457" s="37" t="s">
        <v>97</v>
      </c>
      <c r="B457" s="38" t="s">
        <v>449</v>
      </c>
      <c r="C457" s="37">
        <v>43144</v>
      </c>
      <c r="D457" s="38" t="s">
        <v>357</v>
      </c>
      <c r="E457" s="38" t="s">
        <v>16</v>
      </c>
      <c r="F457" s="38" t="s">
        <v>446</v>
      </c>
      <c r="G457" s="38">
        <v>10</v>
      </c>
      <c r="H457" s="38">
        <v>72.8</v>
      </c>
      <c r="I457" s="37">
        <v>43280</v>
      </c>
      <c r="J457" s="38" t="s">
        <v>18</v>
      </c>
      <c r="L457" s="38">
        <v>68.790000000000006</v>
      </c>
      <c r="N457" s="38">
        <v>4009.9999999999909</v>
      </c>
      <c r="O457" s="38" t="s">
        <v>446</v>
      </c>
      <c r="P457" s="38" t="s">
        <v>1284</v>
      </c>
      <c r="Q457" s="38">
        <v>100</v>
      </c>
      <c r="R457" s="38">
        <v>-1000</v>
      </c>
      <c r="S457" s="38">
        <v>72800</v>
      </c>
      <c r="T457" s="37">
        <v>43168</v>
      </c>
      <c r="U457" s="42">
        <v>0.30684931506849317</v>
      </c>
      <c r="V457" s="38">
        <v>0</v>
      </c>
      <c r="W457" s="38">
        <v>5</v>
      </c>
      <c r="X457" s="38">
        <v>0.1</v>
      </c>
      <c r="Y457" s="38">
        <v>7280</v>
      </c>
      <c r="Z457" s="38">
        <v>4009.9999999999909</v>
      </c>
      <c r="AA457" s="38">
        <v>4009.9999999999909</v>
      </c>
      <c r="AB457" s="38">
        <v>22338.630136986303</v>
      </c>
      <c r="AH457" s="38">
        <f>IF(表7[[#This Row],[Instrument]]="Option",表7[[#This Row],[delta]],表7[[#This Row],[qty]])</f>
        <v>-1000</v>
      </c>
    </row>
    <row r="458" spans="1:34">
      <c r="A458" s="37" t="s">
        <v>97</v>
      </c>
      <c r="B458" s="38" t="s">
        <v>450</v>
      </c>
      <c r="C458" s="37">
        <v>43144</v>
      </c>
      <c r="D458" s="38" t="s">
        <v>357</v>
      </c>
      <c r="E458" s="38" t="s">
        <v>16</v>
      </c>
      <c r="F458" s="38" t="s">
        <v>446</v>
      </c>
      <c r="G458" s="38">
        <v>10</v>
      </c>
      <c r="H458" s="38">
        <v>73.2</v>
      </c>
      <c r="I458" s="37">
        <v>43280</v>
      </c>
      <c r="J458" s="38" t="s">
        <v>18</v>
      </c>
      <c r="L458" s="38">
        <v>68.790000000000006</v>
      </c>
      <c r="M458" s="38">
        <v>-100</v>
      </c>
      <c r="N458" s="38">
        <v>4409.9999999999964</v>
      </c>
      <c r="O458" s="38" t="s">
        <v>446</v>
      </c>
      <c r="P458" s="38" t="s">
        <v>1284</v>
      </c>
      <c r="Q458" s="38">
        <v>100</v>
      </c>
      <c r="R458" s="38">
        <v>-1000</v>
      </c>
      <c r="S458" s="38">
        <v>73200</v>
      </c>
      <c r="T458" s="37">
        <v>43168</v>
      </c>
      <c r="U458" s="42">
        <v>0.30684931506849317</v>
      </c>
      <c r="V458" s="38">
        <v>0</v>
      </c>
      <c r="W458" s="38">
        <v>5</v>
      </c>
      <c r="X458" s="38">
        <v>0.1</v>
      </c>
      <c r="Y458" s="38">
        <v>7320</v>
      </c>
      <c r="Z458" s="38">
        <v>4409.9999999999964</v>
      </c>
      <c r="AA458" s="38">
        <v>4409.9999999999964</v>
      </c>
      <c r="AB458" s="38">
        <v>22461.369863013701</v>
      </c>
      <c r="AH458" s="38">
        <f>IF(表7[[#This Row],[Instrument]]="Option",表7[[#This Row],[delta]],表7[[#This Row],[qty]])</f>
        <v>-1000</v>
      </c>
    </row>
    <row r="459" spans="1:34">
      <c r="A459" s="37" t="s">
        <v>97</v>
      </c>
      <c r="B459" s="38" t="s">
        <v>451</v>
      </c>
      <c r="C459" s="37">
        <v>43034</v>
      </c>
      <c r="D459" s="38" t="s">
        <v>357</v>
      </c>
      <c r="E459" s="38" t="s">
        <v>25</v>
      </c>
      <c r="F459" s="38" t="s">
        <v>452</v>
      </c>
      <c r="G459" s="38">
        <v>3</v>
      </c>
      <c r="H459" s="38">
        <v>60.5</v>
      </c>
      <c r="I459" s="37">
        <v>43188</v>
      </c>
      <c r="J459" s="38" t="s">
        <v>18</v>
      </c>
      <c r="L459" s="38">
        <v>72.709999999999994</v>
      </c>
      <c r="N459" s="38">
        <v>3662.9999999999982</v>
      </c>
      <c r="O459" s="38" t="s">
        <v>452</v>
      </c>
      <c r="P459" s="38" t="s">
        <v>1284</v>
      </c>
      <c r="Q459" s="38">
        <v>100</v>
      </c>
      <c r="R459" s="38">
        <v>300</v>
      </c>
      <c r="S459" s="38">
        <v>18150</v>
      </c>
      <c r="T459" s="37">
        <v>43168</v>
      </c>
      <c r="U459" s="42">
        <v>5.4794520547945202E-2</v>
      </c>
      <c r="V459" s="38">
        <v>0</v>
      </c>
      <c r="W459" s="38">
        <v>5</v>
      </c>
      <c r="X459" s="38">
        <v>0.1</v>
      </c>
      <c r="Y459" s="38">
        <v>1815</v>
      </c>
      <c r="Z459" s="38">
        <v>3662.9999999999982</v>
      </c>
      <c r="AA459" s="38">
        <v>3662.9999999999982</v>
      </c>
      <c r="AB459" s="38">
        <v>994.52054794520541</v>
      </c>
      <c r="AH459" s="38">
        <f>IF(表7[[#This Row],[Instrument]]="Option",表7[[#This Row],[delta]],表7[[#This Row],[qty]])</f>
        <v>300</v>
      </c>
    </row>
    <row r="460" spans="1:34">
      <c r="A460" s="37" t="s">
        <v>97</v>
      </c>
      <c r="B460" s="38" t="s">
        <v>451</v>
      </c>
      <c r="C460" s="37">
        <v>43034</v>
      </c>
      <c r="D460" s="38" t="s">
        <v>357</v>
      </c>
      <c r="E460" s="38" t="s">
        <v>25</v>
      </c>
      <c r="F460" s="38" t="s">
        <v>452</v>
      </c>
      <c r="G460" s="38">
        <v>10</v>
      </c>
      <c r="H460" s="38">
        <v>60.5</v>
      </c>
      <c r="I460" s="37">
        <v>43188</v>
      </c>
      <c r="J460" s="38" t="s">
        <v>18</v>
      </c>
      <c r="L460" s="38">
        <v>72.709999999999994</v>
      </c>
      <c r="N460" s="38">
        <v>12209.999999999995</v>
      </c>
      <c r="O460" s="38" t="s">
        <v>452</v>
      </c>
      <c r="P460" s="38" t="s">
        <v>1284</v>
      </c>
      <c r="Q460" s="38">
        <v>100</v>
      </c>
      <c r="R460" s="38">
        <v>1000</v>
      </c>
      <c r="S460" s="38">
        <v>60500</v>
      </c>
      <c r="T460" s="37">
        <v>43168</v>
      </c>
      <c r="U460" s="42">
        <v>5.4794520547945202E-2</v>
      </c>
      <c r="V460" s="38">
        <v>0</v>
      </c>
      <c r="W460" s="38">
        <v>5</v>
      </c>
      <c r="X460" s="38">
        <v>0.1</v>
      </c>
      <c r="Y460" s="38">
        <v>6050</v>
      </c>
      <c r="Z460" s="38">
        <v>12209.999999999995</v>
      </c>
      <c r="AA460" s="38">
        <v>12209.999999999995</v>
      </c>
      <c r="AB460" s="38">
        <v>3315.0684931506848</v>
      </c>
      <c r="AH460" s="38">
        <f>IF(表7[[#This Row],[Instrument]]="Option",表7[[#This Row],[delta]],表7[[#This Row],[qty]])</f>
        <v>1000</v>
      </c>
    </row>
    <row r="461" spans="1:34">
      <c r="A461" s="37" t="s">
        <v>97</v>
      </c>
      <c r="B461" s="38" t="s">
        <v>451</v>
      </c>
      <c r="C461" s="37">
        <v>43034</v>
      </c>
      <c r="D461" s="38" t="s">
        <v>357</v>
      </c>
      <c r="E461" s="38" t="s">
        <v>25</v>
      </c>
      <c r="F461" s="38" t="s">
        <v>452</v>
      </c>
      <c r="G461" s="38">
        <v>7</v>
      </c>
      <c r="H461" s="38">
        <v>60.5</v>
      </c>
      <c r="I461" s="37">
        <v>43188</v>
      </c>
      <c r="J461" s="38" t="s">
        <v>18</v>
      </c>
      <c r="L461" s="38">
        <v>72.709999999999994</v>
      </c>
      <c r="M461" s="38">
        <v>-100</v>
      </c>
      <c r="N461" s="38">
        <v>8546.9999999999964</v>
      </c>
      <c r="O461" s="38" t="s">
        <v>452</v>
      </c>
      <c r="P461" s="38" t="s">
        <v>1284</v>
      </c>
      <c r="Q461" s="38">
        <v>100</v>
      </c>
      <c r="R461" s="38">
        <v>700</v>
      </c>
      <c r="S461" s="38">
        <v>42350</v>
      </c>
      <c r="T461" s="37">
        <v>43168</v>
      </c>
      <c r="U461" s="42">
        <v>5.4794520547945202E-2</v>
      </c>
      <c r="V461" s="38">
        <v>0</v>
      </c>
      <c r="W461" s="38">
        <v>5</v>
      </c>
      <c r="X461" s="38">
        <v>0.1</v>
      </c>
      <c r="Y461" s="38">
        <v>4235</v>
      </c>
      <c r="Z461" s="38">
        <v>8546.9999999999964</v>
      </c>
      <c r="AA461" s="38">
        <v>8546.9999999999964</v>
      </c>
      <c r="AB461" s="38">
        <v>2320.5479452054792</v>
      </c>
      <c r="AH461" s="38">
        <f>IF(表7[[#This Row],[Instrument]]="Option",表7[[#This Row],[delta]],表7[[#This Row],[qty]])</f>
        <v>700</v>
      </c>
    </row>
    <row r="462" spans="1:34">
      <c r="A462" s="37" t="s">
        <v>97</v>
      </c>
      <c r="B462" s="38" t="s">
        <v>453</v>
      </c>
      <c r="C462" s="37">
        <v>43102</v>
      </c>
      <c r="D462" s="38" t="s">
        <v>357</v>
      </c>
      <c r="E462" s="38" t="s">
        <v>16</v>
      </c>
      <c r="F462" s="38" t="s">
        <v>452</v>
      </c>
      <c r="G462" s="38">
        <v>10</v>
      </c>
      <c r="H462" s="38">
        <v>72</v>
      </c>
      <c r="I462" s="37">
        <v>43188</v>
      </c>
      <c r="J462" s="38" t="s">
        <v>18</v>
      </c>
      <c r="L462" s="38">
        <v>72.709999999999994</v>
      </c>
      <c r="N462" s="38">
        <v>-709.99999999999375</v>
      </c>
      <c r="O462" s="38" t="s">
        <v>452</v>
      </c>
      <c r="P462" s="38" t="s">
        <v>1284</v>
      </c>
      <c r="Q462" s="38">
        <v>100</v>
      </c>
      <c r="R462" s="38">
        <v>-1000</v>
      </c>
      <c r="S462" s="38">
        <v>72000</v>
      </c>
      <c r="T462" s="37">
        <v>43168</v>
      </c>
      <c r="U462" s="42">
        <v>5.4794520547945202E-2</v>
      </c>
      <c r="V462" s="38">
        <v>0</v>
      </c>
      <c r="W462" s="38">
        <v>5</v>
      </c>
      <c r="X462" s="38">
        <v>0.1</v>
      </c>
      <c r="Y462" s="38">
        <v>7200</v>
      </c>
      <c r="Z462" s="38">
        <v>-709.99999999999375</v>
      </c>
      <c r="AA462" s="38">
        <v>0</v>
      </c>
      <c r="AB462" s="38">
        <v>3945.2054794520545</v>
      </c>
      <c r="AH462" s="38">
        <f>IF(表7[[#This Row],[Instrument]]="Option",表7[[#This Row],[delta]],表7[[#This Row],[qty]])</f>
        <v>-1000</v>
      </c>
    </row>
    <row r="463" spans="1:34">
      <c r="A463" s="37" t="s">
        <v>97</v>
      </c>
      <c r="B463" s="38" t="s">
        <v>454</v>
      </c>
      <c r="C463" s="37">
        <v>43157</v>
      </c>
      <c r="D463" s="38" t="s">
        <v>357</v>
      </c>
      <c r="E463" s="38" t="s">
        <v>25</v>
      </c>
      <c r="F463" s="38" t="s">
        <v>452</v>
      </c>
      <c r="G463" s="38">
        <v>20</v>
      </c>
      <c r="H463" s="38">
        <v>78.900000000000006</v>
      </c>
      <c r="I463" s="37">
        <v>43188</v>
      </c>
      <c r="J463" s="38" t="s">
        <v>18</v>
      </c>
      <c r="L463" s="38">
        <v>72.709999999999994</v>
      </c>
      <c r="N463" s="38">
        <v>-12380.000000000024</v>
      </c>
      <c r="O463" s="38" t="s">
        <v>452</v>
      </c>
      <c r="P463" s="38" t="s">
        <v>1284</v>
      </c>
      <c r="Q463" s="38">
        <v>100</v>
      </c>
      <c r="R463" s="38">
        <v>2000</v>
      </c>
      <c r="S463" s="38">
        <v>157800</v>
      </c>
      <c r="T463" s="37">
        <v>43168</v>
      </c>
      <c r="U463" s="42">
        <v>5.4794520547945202E-2</v>
      </c>
      <c r="V463" s="38">
        <v>0</v>
      </c>
      <c r="W463" s="38">
        <v>5</v>
      </c>
      <c r="X463" s="38">
        <v>0.1</v>
      </c>
      <c r="Y463" s="38">
        <v>15780</v>
      </c>
      <c r="Z463" s="38">
        <v>-12380.000000000024</v>
      </c>
      <c r="AA463" s="38">
        <v>0</v>
      </c>
      <c r="AB463" s="38">
        <v>8646.5753424657523</v>
      </c>
      <c r="AH463" s="38">
        <f>IF(表7[[#This Row],[Instrument]]="Option",表7[[#This Row],[delta]],表7[[#This Row],[qty]])</f>
        <v>2000</v>
      </c>
    </row>
    <row r="464" spans="1:34">
      <c r="A464" s="37" t="s">
        <v>97</v>
      </c>
      <c r="B464" s="38" t="s">
        <v>455</v>
      </c>
      <c r="C464" s="37">
        <v>43157</v>
      </c>
      <c r="D464" s="38" t="s">
        <v>357</v>
      </c>
      <c r="E464" s="38" t="s">
        <v>25</v>
      </c>
      <c r="F464" s="38" t="s">
        <v>452</v>
      </c>
      <c r="G464" s="38">
        <v>20</v>
      </c>
      <c r="H464" s="38">
        <v>78.44</v>
      </c>
      <c r="I464" s="37">
        <v>43188</v>
      </c>
      <c r="J464" s="38" t="s">
        <v>18</v>
      </c>
      <c r="L464" s="38">
        <v>72.709999999999994</v>
      </c>
      <c r="N464" s="38">
        <v>-11460.000000000007</v>
      </c>
      <c r="O464" s="38" t="s">
        <v>452</v>
      </c>
      <c r="P464" s="38" t="s">
        <v>1284</v>
      </c>
      <c r="Q464" s="38">
        <v>100</v>
      </c>
      <c r="R464" s="38">
        <v>2000</v>
      </c>
      <c r="S464" s="38">
        <v>156880</v>
      </c>
      <c r="T464" s="37">
        <v>43168</v>
      </c>
      <c r="U464" s="42">
        <v>5.4794520547945202E-2</v>
      </c>
      <c r="V464" s="38">
        <v>0</v>
      </c>
      <c r="W464" s="38">
        <v>5</v>
      </c>
      <c r="X464" s="38">
        <v>0.1</v>
      </c>
      <c r="Y464" s="38">
        <v>15688</v>
      </c>
      <c r="Z464" s="38">
        <v>-11460.000000000007</v>
      </c>
      <c r="AA464" s="38">
        <v>0</v>
      </c>
      <c r="AB464" s="38">
        <v>8596.1643835616433</v>
      </c>
      <c r="AH464" s="38">
        <f>IF(表7[[#This Row],[Instrument]]="Option",表7[[#This Row],[delta]],表7[[#This Row],[qty]])</f>
        <v>2000</v>
      </c>
    </row>
    <row r="465" spans="1:34">
      <c r="A465" s="37" t="s">
        <v>97</v>
      </c>
      <c r="B465" s="38" t="s">
        <v>456</v>
      </c>
      <c r="C465" s="37">
        <v>43157</v>
      </c>
      <c r="D465" s="38" t="s">
        <v>357</v>
      </c>
      <c r="E465" s="38" t="s">
        <v>25</v>
      </c>
      <c r="F465" s="38" t="s">
        <v>452</v>
      </c>
      <c r="G465" s="38">
        <v>23</v>
      </c>
      <c r="H465" s="38">
        <v>79</v>
      </c>
      <c r="I465" s="37">
        <v>43188</v>
      </c>
      <c r="J465" s="38" t="s">
        <v>18</v>
      </c>
      <c r="L465" s="38">
        <v>72.709999999999994</v>
      </c>
      <c r="N465" s="38">
        <v>-14467.000000000013</v>
      </c>
      <c r="O465" s="38" t="s">
        <v>452</v>
      </c>
      <c r="P465" s="38" t="s">
        <v>1284</v>
      </c>
      <c r="Q465" s="38">
        <v>100</v>
      </c>
      <c r="R465" s="38">
        <v>2300</v>
      </c>
      <c r="S465" s="38">
        <v>181700</v>
      </c>
      <c r="T465" s="37">
        <v>43168</v>
      </c>
      <c r="U465" s="42">
        <v>5.4794520547945202E-2</v>
      </c>
      <c r="V465" s="38">
        <v>0</v>
      </c>
      <c r="W465" s="38">
        <v>5</v>
      </c>
      <c r="X465" s="38">
        <v>0.1</v>
      </c>
      <c r="Y465" s="38">
        <v>18170</v>
      </c>
      <c r="Z465" s="38">
        <v>-14467.000000000013</v>
      </c>
      <c r="AA465" s="38">
        <v>0</v>
      </c>
      <c r="AB465" s="38">
        <v>9956.1643835616433</v>
      </c>
      <c r="AH465" s="38">
        <f>IF(表7[[#This Row],[Instrument]]="Option",表7[[#This Row],[delta]],表7[[#This Row],[qty]])</f>
        <v>2300</v>
      </c>
    </row>
    <row r="466" spans="1:34">
      <c r="A466" s="37" t="s">
        <v>97</v>
      </c>
      <c r="B466" s="38" t="s">
        <v>457</v>
      </c>
      <c r="C466" s="37">
        <v>43157</v>
      </c>
      <c r="D466" s="38" t="s">
        <v>357</v>
      </c>
      <c r="E466" s="38" t="s">
        <v>25</v>
      </c>
      <c r="F466" s="38" t="s">
        <v>452</v>
      </c>
      <c r="G466" s="38">
        <v>17</v>
      </c>
      <c r="H466" s="38">
        <v>79.06</v>
      </c>
      <c r="I466" s="37">
        <v>43188</v>
      </c>
      <c r="J466" s="38" t="s">
        <v>18</v>
      </c>
      <c r="L466" s="38">
        <v>72.709999999999994</v>
      </c>
      <c r="N466" s="38">
        <v>-10795.000000000015</v>
      </c>
      <c r="O466" s="38" t="s">
        <v>452</v>
      </c>
      <c r="P466" s="38" t="s">
        <v>1284</v>
      </c>
      <c r="Q466" s="38">
        <v>100</v>
      </c>
      <c r="R466" s="38">
        <v>1700</v>
      </c>
      <c r="S466" s="38">
        <v>134402</v>
      </c>
      <c r="T466" s="37">
        <v>43168</v>
      </c>
      <c r="U466" s="42">
        <v>5.4794520547945202E-2</v>
      </c>
      <c r="V466" s="38">
        <v>0</v>
      </c>
      <c r="W466" s="38">
        <v>5</v>
      </c>
      <c r="X466" s="38">
        <v>0.1</v>
      </c>
      <c r="Y466" s="38">
        <v>13440.2</v>
      </c>
      <c r="Z466" s="38">
        <v>-10795.000000000015</v>
      </c>
      <c r="AA466" s="38">
        <v>0</v>
      </c>
      <c r="AB466" s="38">
        <v>7364.4931506849307</v>
      </c>
      <c r="AH466" s="38">
        <f>IF(表7[[#This Row],[Instrument]]="Option",表7[[#This Row],[delta]],表7[[#This Row],[qty]])</f>
        <v>1700</v>
      </c>
    </row>
    <row r="467" spans="1:34">
      <c r="A467" s="37" t="s">
        <v>97</v>
      </c>
      <c r="B467" s="38" t="s">
        <v>458</v>
      </c>
      <c r="C467" s="37">
        <v>43157</v>
      </c>
      <c r="D467" s="38" t="s">
        <v>357</v>
      </c>
      <c r="E467" s="38" t="s">
        <v>25</v>
      </c>
      <c r="F467" s="38" t="s">
        <v>452</v>
      </c>
      <c r="G467" s="38">
        <v>20</v>
      </c>
      <c r="H467" s="38">
        <v>78.569999999999993</v>
      </c>
      <c r="I467" s="37">
        <v>43188</v>
      </c>
      <c r="J467" s="38" t="s">
        <v>18</v>
      </c>
      <c r="L467" s="38">
        <v>72.709999999999994</v>
      </c>
      <c r="N467" s="38">
        <v>-11719.999999999998</v>
      </c>
      <c r="O467" s="38" t="s">
        <v>452</v>
      </c>
      <c r="P467" s="38" t="s">
        <v>1284</v>
      </c>
      <c r="Q467" s="38">
        <v>100</v>
      </c>
      <c r="R467" s="38">
        <v>2000</v>
      </c>
      <c r="S467" s="38">
        <v>157140</v>
      </c>
      <c r="T467" s="37">
        <v>43168</v>
      </c>
      <c r="U467" s="42">
        <v>5.4794520547945202E-2</v>
      </c>
      <c r="V467" s="38">
        <v>0</v>
      </c>
      <c r="W467" s="38">
        <v>5</v>
      </c>
      <c r="X467" s="38">
        <v>0.1</v>
      </c>
      <c r="Y467" s="38">
        <v>15714</v>
      </c>
      <c r="Z467" s="38">
        <v>-11719.999999999998</v>
      </c>
      <c r="AA467" s="38">
        <v>0</v>
      </c>
      <c r="AB467" s="38">
        <v>8610.4109589041091</v>
      </c>
      <c r="AH467" s="38">
        <f>IF(表7[[#This Row],[Instrument]]="Option",表7[[#This Row],[delta]],表7[[#This Row],[qty]])</f>
        <v>2000</v>
      </c>
    </row>
    <row r="468" spans="1:34">
      <c r="A468" s="37" t="s">
        <v>97</v>
      </c>
      <c r="B468" s="38" t="s">
        <v>459</v>
      </c>
      <c r="C468" s="37">
        <v>43157</v>
      </c>
      <c r="D468" s="38" t="s">
        <v>357</v>
      </c>
      <c r="E468" s="38" t="s">
        <v>25</v>
      </c>
      <c r="F468" s="38" t="s">
        <v>452</v>
      </c>
      <c r="G468" s="38">
        <v>20</v>
      </c>
      <c r="H468" s="38">
        <v>78.7</v>
      </c>
      <c r="I468" s="37">
        <v>43188</v>
      </c>
      <c r="J468" s="38" t="s">
        <v>18</v>
      </c>
      <c r="L468" s="38">
        <v>72.709999999999994</v>
      </c>
      <c r="M468" s="38">
        <v>-1100</v>
      </c>
      <c r="N468" s="38">
        <v>-11980.000000000018</v>
      </c>
      <c r="O468" s="38" t="s">
        <v>452</v>
      </c>
      <c r="P468" s="38" t="s">
        <v>1284</v>
      </c>
      <c r="Q468" s="38">
        <v>100</v>
      </c>
      <c r="R468" s="38">
        <v>2000</v>
      </c>
      <c r="S468" s="38">
        <v>157400</v>
      </c>
      <c r="T468" s="37">
        <v>43168</v>
      </c>
      <c r="U468" s="42">
        <v>5.4794520547945202E-2</v>
      </c>
      <c r="V468" s="38">
        <v>0</v>
      </c>
      <c r="W468" s="38">
        <v>5</v>
      </c>
      <c r="X468" s="38">
        <v>0.1</v>
      </c>
      <c r="Y468" s="38">
        <v>15740</v>
      </c>
      <c r="Z468" s="38">
        <v>-11980.000000000018</v>
      </c>
      <c r="AA468" s="38">
        <v>0</v>
      </c>
      <c r="AB468" s="38">
        <v>8624.6575342465749</v>
      </c>
      <c r="AH468" s="38">
        <f>IF(表7[[#This Row],[Instrument]]="Option",表7[[#This Row],[delta]],表7[[#This Row],[qty]])</f>
        <v>2000</v>
      </c>
    </row>
    <row r="469" spans="1:34">
      <c r="A469" s="37" t="s">
        <v>97</v>
      </c>
      <c r="B469" s="38" t="s">
        <v>448</v>
      </c>
      <c r="C469" s="37">
        <v>43110</v>
      </c>
      <c r="D469" s="38" t="s">
        <v>357</v>
      </c>
      <c r="E469" s="38" t="s">
        <v>16</v>
      </c>
      <c r="F469" s="38" t="s">
        <v>452</v>
      </c>
      <c r="G469" s="38">
        <v>10</v>
      </c>
      <c r="H469" s="38">
        <v>74.5</v>
      </c>
      <c r="I469" s="37">
        <v>43188</v>
      </c>
      <c r="J469" s="38" t="s">
        <v>18</v>
      </c>
      <c r="L469" s="38">
        <v>72.709999999999994</v>
      </c>
      <c r="N469" s="38">
        <v>1790.0000000000064</v>
      </c>
      <c r="O469" s="38" t="s">
        <v>452</v>
      </c>
      <c r="P469" s="38" t="s">
        <v>1284</v>
      </c>
      <c r="Q469" s="38">
        <v>100</v>
      </c>
      <c r="R469" s="38">
        <v>-1000</v>
      </c>
      <c r="S469" s="38">
        <v>74500</v>
      </c>
      <c r="T469" s="37">
        <v>43168</v>
      </c>
      <c r="U469" s="42">
        <v>5.4794520547945202E-2</v>
      </c>
      <c r="V469" s="38">
        <v>0</v>
      </c>
      <c r="W469" s="38">
        <v>5</v>
      </c>
      <c r="X469" s="38">
        <v>0.1</v>
      </c>
      <c r="Y469" s="38">
        <v>7450</v>
      </c>
      <c r="Z469" s="38">
        <v>1790.0000000000064</v>
      </c>
      <c r="AA469" s="38">
        <v>1790.0000000000064</v>
      </c>
      <c r="AB469" s="38">
        <v>4082.1917808219177</v>
      </c>
      <c r="AH469" s="38">
        <f>IF(表7[[#This Row],[Instrument]]="Option",表7[[#This Row],[delta]],表7[[#This Row],[qty]])</f>
        <v>-1000</v>
      </c>
    </row>
    <row r="470" spans="1:34">
      <c r="A470" s="37" t="s">
        <v>97</v>
      </c>
      <c r="B470" s="38" t="s">
        <v>448</v>
      </c>
      <c r="C470" s="37">
        <v>43110</v>
      </c>
      <c r="D470" s="38" t="s">
        <v>357</v>
      </c>
      <c r="E470" s="38" t="s">
        <v>16</v>
      </c>
      <c r="F470" s="38" t="s">
        <v>460</v>
      </c>
      <c r="G470" s="38">
        <v>10</v>
      </c>
      <c r="H470" s="38">
        <v>74</v>
      </c>
      <c r="I470" s="37">
        <v>43220</v>
      </c>
      <c r="J470" s="38" t="s">
        <v>18</v>
      </c>
      <c r="L470" s="38">
        <v>70.06</v>
      </c>
      <c r="N470" s="38">
        <v>3939.9999999999977</v>
      </c>
      <c r="O470" s="38" t="s">
        <v>460</v>
      </c>
      <c r="P470" s="38" t="s">
        <v>1284</v>
      </c>
      <c r="Q470" s="38">
        <v>100</v>
      </c>
      <c r="R470" s="38">
        <v>-1000</v>
      </c>
      <c r="S470" s="38">
        <v>74000</v>
      </c>
      <c r="T470" s="37">
        <v>43168</v>
      </c>
      <c r="U470" s="42">
        <v>0.14246575342465753</v>
      </c>
      <c r="V470" s="38">
        <v>0</v>
      </c>
      <c r="W470" s="38">
        <v>5</v>
      </c>
      <c r="X470" s="38">
        <v>0.1</v>
      </c>
      <c r="Y470" s="38">
        <v>7400</v>
      </c>
      <c r="Z470" s="38">
        <v>3939.9999999999977</v>
      </c>
      <c r="AA470" s="38">
        <v>3939.9999999999977</v>
      </c>
      <c r="AB470" s="38">
        <v>10542.465753424658</v>
      </c>
      <c r="AH470" s="38">
        <f>IF(表7[[#This Row],[Instrument]]="Option",表7[[#This Row],[delta]],表7[[#This Row],[qty]])</f>
        <v>-1000</v>
      </c>
    </row>
    <row r="471" spans="1:34">
      <c r="A471" s="37" t="s">
        <v>97</v>
      </c>
      <c r="B471" s="38" t="s">
        <v>461</v>
      </c>
      <c r="C471" s="37">
        <v>43110</v>
      </c>
      <c r="D471" s="38" t="s">
        <v>357</v>
      </c>
      <c r="E471" s="38" t="s">
        <v>16</v>
      </c>
      <c r="F471" s="38" t="s">
        <v>460</v>
      </c>
      <c r="G471" s="38">
        <v>10</v>
      </c>
      <c r="H471" s="38">
        <v>75.599999999999994</v>
      </c>
      <c r="I471" s="37">
        <v>43220</v>
      </c>
      <c r="J471" s="38" t="s">
        <v>18</v>
      </c>
      <c r="L471" s="38">
        <v>70.06</v>
      </c>
      <c r="N471" s="38">
        <v>5539.9999999999918</v>
      </c>
      <c r="O471" s="38" t="s">
        <v>460</v>
      </c>
      <c r="P471" s="38" t="s">
        <v>1284</v>
      </c>
      <c r="Q471" s="38">
        <v>100</v>
      </c>
      <c r="R471" s="38">
        <v>-1000</v>
      </c>
      <c r="S471" s="38">
        <v>75600</v>
      </c>
      <c r="T471" s="37">
        <v>43168</v>
      </c>
      <c r="U471" s="42">
        <v>0.14246575342465753</v>
      </c>
      <c r="V471" s="38">
        <v>0</v>
      </c>
      <c r="W471" s="38">
        <v>5</v>
      </c>
      <c r="X471" s="38">
        <v>0.1</v>
      </c>
      <c r="Y471" s="38">
        <v>7560</v>
      </c>
      <c r="Z471" s="38">
        <v>5539.9999999999918</v>
      </c>
      <c r="AA471" s="38">
        <v>5539.9999999999918</v>
      </c>
      <c r="AB471" s="38">
        <v>10770.410958904109</v>
      </c>
      <c r="AH471" s="38">
        <f>IF(表7[[#This Row],[Instrument]]="Option",表7[[#This Row],[delta]],表7[[#This Row],[qty]])</f>
        <v>-1000</v>
      </c>
    </row>
    <row r="472" spans="1:34">
      <c r="A472" s="37" t="s">
        <v>97</v>
      </c>
      <c r="B472" s="38" t="s">
        <v>462</v>
      </c>
      <c r="C472" s="37">
        <v>43157</v>
      </c>
      <c r="D472" s="38" t="s">
        <v>357</v>
      </c>
      <c r="E472" s="38" t="s">
        <v>16</v>
      </c>
      <c r="F472" s="38" t="s">
        <v>460</v>
      </c>
      <c r="G472" s="38">
        <v>20</v>
      </c>
      <c r="H472" s="38">
        <v>77.64</v>
      </c>
      <c r="I472" s="37">
        <v>43220</v>
      </c>
      <c r="J472" s="38" t="s">
        <v>18</v>
      </c>
      <c r="L472" s="38">
        <v>70.06</v>
      </c>
      <c r="N472" s="38">
        <v>15159.999999999996</v>
      </c>
      <c r="O472" s="38" t="s">
        <v>460</v>
      </c>
      <c r="P472" s="38" t="s">
        <v>1284</v>
      </c>
      <c r="Q472" s="38">
        <v>100</v>
      </c>
      <c r="R472" s="38">
        <v>-2000</v>
      </c>
      <c r="S472" s="38">
        <v>155280</v>
      </c>
      <c r="T472" s="37">
        <v>43168</v>
      </c>
      <c r="U472" s="42">
        <v>0.14246575342465753</v>
      </c>
      <c r="V472" s="38">
        <v>0</v>
      </c>
      <c r="W472" s="38">
        <v>5</v>
      </c>
      <c r="X472" s="38">
        <v>0.1</v>
      </c>
      <c r="Y472" s="38">
        <v>15528</v>
      </c>
      <c r="Z472" s="38">
        <v>15159.999999999996</v>
      </c>
      <c r="AA472" s="38">
        <v>15159.999999999996</v>
      </c>
      <c r="AB472" s="38">
        <v>22122.082191780821</v>
      </c>
      <c r="AH472" s="38">
        <f>IF(表7[[#This Row],[Instrument]]="Option",表7[[#This Row],[delta]],表7[[#This Row],[qty]])</f>
        <v>-2000</v>
      </c>
    </row>
    <row r="473" spans="1:34">
      <c r="A473" s="37" t="s">
        <v>97</v>
      </c>
      <c r="B473" s="38" t="s">
        <v>463</v>
      </c>
      <c r="C473" s="37">
        <v>43157</v>
      </c>
      <c r="D473" s="38" t="s">
        <v>357</v>
      </c>
      <c r="E473" s="38" t="s">
        <v>16</v>
      </c>
      <c r="F473" s="38" t="s">
        <v>460</v>
      </c>
      <c r="G473" s="38">
        <v>20</v>
      </c>
      <c r="H473" s="38">
        <v>78.25</v>
      </c>
      <c r="I473" s="37">
        <v>43220</v>
      </c>
      <c r="J473" s="38" t="s">
        <v>18</v>
      </c>
      <c r="L473" s="38">
        <v>70.06</v>
      </c>
      <c r="N473" s="38">
        <v>16379.999999999996</v>
      </c>
      <c r="O473" s="38" t="s">
        <v>460</v>
      </c>
      <c r="P473" s="38" t="s">
        <v>1284</v>
      </c>
      <c r="Q473" s="38">
        <v>100</v>
      </c>
      <c r="R473" s="38">
        <v>-2000</v>
      </c>
      <c r="S473" s="38">
        <v>156500</v>
      </c>
      <c r="T473" s="37">
        <v>43168</v>
      </c>
      <c r="U473" s="42">
        <v>0.14246575342465753</v>
      </c>
      <c r="V473" s="38">
        <v>0</v>
      </c>
      <c r="W473" s="38">
        <v>5</v>
      </c>
      <c r="X473" s="38">
        <v>0.1</v>
      </c>
      <c r="Y473" s="38">
        <v>15650</v>
      </c>
      <c r="Z473" s="38">
        <v>16379.999999999996</v>
      </c>
      <c r="AA473" s="38">
        <v>16379.999999999996</v>
      </c>
      <c r="AB473" s="38">
        <v>22295.890410958902</v>
      </c>
      <c r="AH473" s="38">
        <f>IF(表7[[#This Row],[Instrument]]="Option",表7[[#This Row],[delta]],表7[[#This Row],[qty]])</f>
        <v>-2000</v>
      </c>
    </row>
    <row r="474" spans="1:34">
      <c r="A474" s="37" t="s">
        <v>97</v>
      </c>
      <c r="B474" s="38" t="s">
        <v>463</v>
      </c>
      <c r="C474" s="37">
        <v>43157</v>
      </c>
      <c r="D474" s="38" t="s">
        <v>357</v>
      </c>
      <c r="E474" s="38" t="s">
        <v>16</v>
      </c>
      <c r="F474" s="38" t="s">
        <v>460</v>
      </c>
      <c r="G474" s="38">
        <v>20</v>
      </c>
      <c r="H474" s="38">
        <v>77.83</v>
      </c>
      <c r="I474" s="37">
        <v>43220</v>
      </c>
      <c r="J474" s="38" t="s">
        <v>18</v>
      </c>
      <c r="L474" s="38">
        <v>70.06</v>
      </c>
      <c r="N474" s="38">
        <v>15539.999999999993</v>
      </c>
      <c r="O474" s="38" t="s">
        <v>460</v>
      </c>
      <c r="P474" s="38" t="s">
        <v>1284</v>
      </c>
      <c r="Q474" s="38">
        <v>100</v>
      </c>
      <c r="R474" s="38">
        <v>-2000</v>
      </c>
      <c r="S474" s="38">
        <v>155660</v>
      </c>
      <c r="T474" s="37">
        <v>43168</v>
      </c>
      <c r="U474" s="42">
        <v>0.14246575342465753</v>
      </c>
      <c r="V474" s="38">
        <v>0</v>
      </c>
      <c r="W474" s="38">
        <v>5</v>
      </c>
      <c r="X474" s="38">
        <v>0.1</v>
      </c>
      <c r="Y474" s="38">
        <v>15566</v>
      </c>
      <c r="Z474" s="38">
        <v>15539.999999999993</v>
      </c>
      <c r="AA474" s="38">
        <v>15539.999999999993</v>
      </c>
      <c r="AB474" s="38">
        <v>22176.219178082192</v>
      </c>
      <c r="AH474" s="38">
        <f>IF(表7[[#This Row],[Instrument]]="Option",表7[[#This Row],[delta]],表7[[#This Row],[qty]])</f>
        <v>-2000</v>
      </c>
    </row>
    <row r="475" spans="1:34">
      <c r="A475" s="37" t="s">
        <v>97</v>
      </c>
      <c r="B475" s="38" t="s">
        <v>464</v>
      </c>
      <c r="C475" s="37">
        <v>43110</v>
      </c>
      <c r="D475" s="38" t="s">
        <v>357</v>
      </c>
      <c r="E475" s="38" t="s">
        <v>16</v>
      </c>
      <c r="F475" s="38" t="s">
        <v>465</v>
      </c>
      <c r="G475" s="38">
        <v>20</v>
      </c>
      <c r="H475" s="38">
        <v>74.95</v>
      </c>
      <c r="I475" s="37">
        <v>43251</v>
      </c>
      <c r="J475" s="38" t="s">
        <v>18</v>
      </c>
      <c r="L475" s="38">
        <v>69.38</v>
      </c>
      <c r="N475" s="38">
        <v>11140.000000000015</v>
      </c>
      <c r="O475" s="38" t="s">
        <v>465</v>
      </c>
      <c r="P475" s="38" t="s">
        <v>1284</v>
      </c>
      <c r="Q475" s="38">
        <v>100</v>
      </c>
      <c r="R475" s="38">
        <v>-2000</v>
      </c>
      <c r="S475" s="38">
        <v>149900</v>
      </c>
      <c r="T475" s="37">
        <v>43168</v>
      </c>
      <c r="U475" s="42">
        <v>0.22739726027397261</v>
      </c>
      <c r="V475" s="38">
        <v>0</v>
      </c>
      <c r="W475" s="38">
        <v>5</v>
      </c>
      <c r="X475" s="38">
        <v>0.1</v>
      </c>
      <c r="Y475" s="38">
        <v>14990</v>
      </c>
      <c r="Z475" s="38">
        <v>11140.000000000015</v>
      </c>
      <c r="AA475" s="38">
        <v>11140.000000000015</v>
      </c>
      <c r="AB475" s="38">
        <v>34086.849315068495</v>
      </c>
      <c r="AH475" s="38">
        <f>IF(表7[[#This Row],[Instrument]]="Option",表7[[#This Row],[delta]],表7[[#This Row],[qty]])</f>
        <v>-2000</v>
      </c>
    </row>
    <row r="476" spans="1:34">
      <c r="A476" s="37" t="s">
        <v>97</v>
      </c>
      <c r="B476" s="38" t="s">
        <v>463</v>
      </c>
      <c r="C476" s="37">
        <v>43157</v>
      </c>
      <c r="D476" s="38" t="s">
        <v>357</v>
      </c>
      <c r="E476" s="38" t="s">
        <v>16</v>
      </c>
      <c r="F476" s="38" t="s">
        <v>465</v>
      </c>
      <c r="G476" s="38">
        <v>20</v>
      </c>
      <c r="H476" s="38">
        <v>76.88</v>
      </c>
      <c r="I476" s="37">
        <v>43251</v>
      </c>
      <c r="J476" s="38" t="s">
        <v>18</v>
      </c>
      <c r="L476" s="38">
        <v>69.38</v>
      </c>
      <c r="N476" s="38">
        <v>15000</v>
      </c>
      <c r="O476" s="38" t="s">
        <v>465</v>
      </c>
      <c r="P476" s="38" t="s">
        <v>1284</v>
      </c>
      <c r="Q476" s="38">
        <v>100</v>
      </c>
      <c r="R476" s="38">
        <v>-2000</v>
      </c>
      <c r="S476" s="38">
        <v>153760</v>
      </c>
      <c r="T476" s="37">
        <v>43168</v>
      </c>
      <c r="U476" s="42">
        <v>0.22739726027397261</v>
      </c>
      <c r="V476" s="38">
        <v>0</v>
      </c>
      <c r="W476" s="38">
        <v>5</v>
      </c>
      <c r="X476" s="38">
        <v>0.1</v>
      </c>
      <c r="Y476" s="38">
        <v>15376</v>
      </c>
      <c r="Z476" s="38">
        <v>15000</v>
      </c>
      <c r="AA476" s="38">
        <v>15000</v>
      </c>
      <c r="AB476" s="38">
        <v>34964.602739726026</v>
      </c>
      <c r="AH476" s="38">
        <f>IF(表7[[#This Row],[Instrument]]="Option",表7[[#This Row],[delta]],表7[[#This Row],[qty]])</f>
        <v>-2000</v>
      </c>
    </row>
    <row r="477" spans="1:34">
      <c r="A477" s="37" t="s">
        <v>97</v>
      </c>
      <c r="B477" s="38" t="s">
        <v>462</v>
      </c>
      <c r="C477" s="37">
        <v>43157</v>
      </c>
      <c r="D477" s="38" t="s">
        <v>357</v>
      </c>
      <c r="E477" s="38" t="s">
        <v>16</v>
      </c>
      <c r="F477" s="38" t="s">
        <v>465</v>
      </c>
      <c r="G477" s="38">
        <v>20</v>
      </c>
      <c r="H477" s="38">
        <v>76.599999999999994</v>
      </c>
      <c r="I477" s="37">
        <v>43251</v>
      </c>
      <c r="J477" s="38" t="s">
        <v>18</v>
      </c>
      <c r="L477" s="38">
        <v>69.38</v>
      </c>
      <c r="N477" s="38">
        <v>14439.999999999998</v>
      </c>
      <c r="O477" s="38" t="s">
        <v>465</v>
      </c>
      <c r="P477" s="38" t="s">
        <v>1284</v>
      </c>
      <c r="Q477" s="38">
        <v>100</v>
      </c>
      <c r="R477" s="38">
        <v>-2000</v>
      </c>
      <c r="S477" s="38">
        <v>153200</v>
      </c>
      <c r="T477" s="37">
        <v>43168</v>
      </c>
      <c r="U477" s="42">
        <v>0.22739726027397261</v>
      </c>
      <c r="V477" s="38">
        <v>0</v>
      </c>
      <c r="W477" s="38">
        <v>5</v>
      </c>
      <c r="X477" s="38">
        <v>0.1</v>
      </c>
      <c r="Y477" s="38">
        <v>15320</v>
      </c>
      <c r="Z477" s="38">
        <v>14439.999999999998</v>
      </c>
      <c r="AA477" s="38">
        <v>14439.999999999998</v>
      </c>
      <c r="AB477" s="38">
        <v>34837.260273972606</v>
      </c>
      <c r="AH477" s="38">
        <f>IF(表7[[#This Row],[Instrument]]="Option",表7[[#This Row],[delta]],表7[[#This Row],[qty]])</f>
        <v>-2000</v>
      </c>
    </row>
    <row r="478" spans="1:34">
      <c r="A478" s="37" t="s">
        <v>97</v>
      </c>
      <c r="B478" s="38" t="s">
        <v>466</v>
      </c>
      <c r="C478" s="37">
        <v>43157</v>
      </c>
      <c r="D478" s="38" t="s">
        <v>357</v>
      </c>
      <c r="E478" s="38" t="s">
        <v>16</v>
      </c>
      <c r="F478" s="38" t="s">
        <v>465</v>
      </c>
      <c r="G478" s="38">
        <v>20</v>
      </c>
      <c r="H478" s="38">
        <v>77.41</v>
      </c>
      <c r="I478" s="37">
        <v>43251</v>
      </c>
      <c r="J478" s="38" t="s">
        <v>18</v>
      </c>
      <c r="L478" s="38">
        <v>69.38</v>
      </c>
      <c r="N478" s="38">
        <v>16060.000000000002</v>
      </c>
      <c r="O478" s="38" t="s">
        <v>465</v>
      </c>
      <c r="P478" s="38" t="s">
        <v>1284</v>
      </c>
      <c r="Q478" s="38">
        <v>100</v>
      </c>
      <c r="R478" s="38">
        <v>-2000</v>
      </c>
      <c r="S478" s="38">
        <v>154820</v>
      </c>
      <c r="T478" s="37">
        <v>43168</v>
      </c>
      <c r="U478" s="42">
        <v>0.22739726027397261</v>
      </c>
      <c r="V478" s="38">
        <v>0</v>
      </c>
      <c r="W478" s="38">
        <v>5</v>
      </c>
      <c r="X478" s="38">
        <v>0.1</v>
      </c>
      <c r="Y478" s="38">
        <v>15482</v>
      </c>
      <c r="Z478" s="38">
        <v>16060.000000000002</v>
      </c>
      <c r="AA478" s="38">
        <v>16060.000000000002</v>
      </c>
      <c r="AB478" s="38">
        <v>35205.643835616436</v>
      </c>
      <c r="AH478" s="38">
        <f>IF(表7[[#This Row],[Instrument]]="Option",表7[[#This Row],[delta]],表7[[#This Row],[qty]])</f>
        <v>-2000</v>
      </c>
    </row>
    <row r="479" spans="1:34">
      <c r="A479" s="37" t="s">
        <v>97</v>
      </c>
      <c r="B479" s="38" t="s">
        <v>448</v>
      </c>
      <c r="C479" s="37">
        <v>43110</v>
      </c>
      <c r="D479" s="38" t="s">
        <v>357</v>
      </c>
      <c r="E479" s="38" t="s">
        <v>16</v>
      </c>
      <c r="F479" s="38" t="s">
        <v>465</v>
      </c>
      <c r="G479" s="38">
        <v>15</v>
      </c>
      <c r="H479" s="38">
        <v>72.8</v>
      </c>
      <c r="I479" s="37">
        <v>43251</v>
      </c>
      <c r="J479" s="38" t="s">
        <v>18</v>
      </c>
      <c r="L479" s="38">
        <v>69.38</v>
      </c>
      <c r="N479" s="38">
        <v>5130.0000000000027</v>
      </c>
      <c r="O479" s="38" t="s">
        <v>465</v>
      </c>
      <c r="P479" s="38" t="s">
        <v>1284</v>
      </c>
      <c r="Q479" s="38">
        <v>100</v>
      </c>
      <c r="R479" s="38">
        <v>-1500</v>
      </c>
      <c r="S479" s="38">
        <v>109200</v>
      </c>
      <c r="T479" s="37">
        <v>43168</v>
      </c>
      <c r="U479" s="42">
        <v>0.22739726027397261</v>
      </c>
      <c r="V479" s="38">
        <v>0</v>
      </c>
      <c r="W479" s="38">
        <v>5</v>
      </c>
      <c r="X479" s="38">
        <v>0.1</v>
      </c>
      <c r="Y479" s="38">
        <v>10920</v>
      </c>
      <c r="Z479" s="38">
        <v>5130.0000000000027</v>
      </c>
      <c r="AA479" s="38">
        <v>5130.0000000000027</v>
      </c>
      <c r="AB479" s="38">
        <v>24831.780821917808</v>
      </c>
      <c r="AH479" s="38">
        <f>IF(表7[[#This Row],[Instrument]]="Option",表7[[#This Row],[delta]],表7[[#This Row],[qty]])</f>
        <v>-1500</v>
      </c>
    </row>
    <row r="480" spans="1:34">
      <c r="A480" s="37" t="s">
        <v>467</v>
      </c>
      <c r="B480" s="38" t="s">
        <v>468</v>
      </c>
      <c r="C480" s="37">
        <v>43020</v>
      </c>
      <c r="D480" s="38" t="s">
        <v>357</v>
      </c>
      <c r="E480" s="38" t="s">
        <v>16</v>
      </c>
      <c r="F480" s="38" t="s">
        <v>469</v>
      </c>
      <c r="G480" s="38">
        <v>80</v>
      </c>
      <c r="H480" s="38">
        <v>52.04</v>
      </c>
      <c r="I480" s="37">
        <v>43222</v>
      </c>
      <c r="K480" s="38">
        <v>-4.8</v>
      </c>
      <c r="L480" s="38">
        <v>24979.200000000001</v>
      </c>
      <c r="M480" s="38">
        <v>-432</v>
      </c>
      <c r="N480" s="38">
        <v>24974.400000000001</v>
      </c>
      <c r="O480" s="38" t="s">
        <v>1247</v>
      </c>
      <c r="P480" s="38" t="s">
        <v>1282</v>
      </c>
      <c r="Q480" s="38">
        <v>6</v>
      </c>
      <c r="R480" s="38">
        <v>-480</v>
      </c>
      <c r="S480" s="38">
        <v>24979.200000000001</v>
      </c>
      <c r="T480" s="37">
        <v>43168</v>
      </c>
      <c r="U480" s="42">
        <v>0.14794520547945206</v>
      </c>
      <c r="V480" s="38">
        <v>0</v>
      </c>
      <c r="W480" s="38">
        <v>5</v>
      </c>
      <c r="X480" s="38">
        <v>0.1</v>
      </c>
      <c r="Y480" s="38">
        <v>2497.92</v>
      </c>
      <c r="Z480" s="38">
        <v>24974.400000000001</v>
      </c>
      <c r="AA480" s="38">
        <v>24974.400000000001</v>
      </c>
      <c r="AB480" s="38">
        <v>3695.5528767123287</v>
      </c>
      <c r="AH480" s="38">
        <f>IF(表7[[#This Row],[Instrument]]="Option",表7[[#This Row],[delta]],表7[[#This Row],[qty]])</f>
        <v>0</v>
      </c>
    </row>
    <row r="481" spans="1:34">
      <c r="A481" s="37" t="s">
        <v>467</v>
      </c>
      <c r="B481" s="38" t="s">
        <v>470</v>
      </c>
      <c r="C481" s="37">
        <v>43020</v>
      </c>
      <c r="D481" s="38" t="s">
        <v>357</v>
      </c>
      <c r="E481" s="38" t="s">
        <v>16</v>
      </c>
      <c r="F481" s="38" t="s">
        <v>471</v>
      </c>
      <c r="G481" s="38">
        <v>80</v>
      </c>
      <c r="H481" s="38">
        <v>59.46</v>
      </c>
      <c r="I481" s="37">
        <v>43222</v>
      </c>
      <c r="K481" s="38">
        <v>-4.8</v>
      </c>
      <c r="L481" s="38">
        <v>28540.799999999999</v>
      </c>
      <c r="M481" s="38">
        <v>0</v>
      </c>
      <c r="N481" s="38">
        <v>28536</v>
      </c>
      <c r="O481" s="38" t="s">
        <v>1247</v>
      </c>
      <c r="P481" s="38" t="s">
        <v>1282</v>
      </c>
      <c r="Q481" s="38">
        <v>6</v>
      </c>
      <c r="R481" s="38">
        <v>-480</v>
      </c>
      <c r="S481" s="38">
        <v>28540.799999999999</v>
      </c>
      <c r="T481" s="37">
        <v>43168</v>
      </c>
      <c r="U481" s="42">
        <v>0.14794520547945206</v>
      </c>
      <c r="V481" s="38">
        <v>0</v>
      </c>
      <c r="W481" s="38">
        <v>5</v>
      </c>
      <c r="X481" s="38">
        <v>0.1</v>
      </c>
      <c r="Y481" s="38">
        <v>2854.08</v>
      </c>
      <c r="Z481" s="38">
        <v>28536</v>
      </c>
      <c r="AA481" s="38">
        <v>28536</v>
      </c>
      <c r="AB481" s="38">
        <v>4222.4745205479448</v>
      </c>
      <c r="AH481" s="38">
        <f>IF(表7[[#This Row],[Instrument]]="Option",表7[[#This Row],[delta]],表7[[#This Row],[qty]])</f>
        <v>0</v>
      </c>
    </row>
    <row r="482" spans="1:34">
      <c r="A482" s="37" t="s">
        <v>467</v>
      </c>
      <c r="B482" s="38" t="s">
        <v>472</v>
      </c>
      <c r="C482" s="37">
        <v>43138</v>
      </c>
      <c r="D482" s="38" t="s">
        <v>357</v>
      </c>
      <c r="E482" s="38" t="s">
        <v>16</v>
      </c>
      <c r="F482" s="38" t="s">
        <v>473</v>
      </c>
      <c r="G482" s="38">
        <v>20</v>
      </c>
      <c r="H482" s="38">
        <v>24.75</v>
      </c>
      <c r="I482" s="37">
        <v>43194</v>
      </c>
      <c r="K482" s="38">
        <v>-21465</v>
      </c>
      <c r="L482" s="38">
        <v>12375</v>
      </c>
      <c r="M482" s="38">
        <v>-54</v>
      </c>
      <c r="N482" s="38">
        <v>-9090</v>
      </c>
      <c r="O482" s="38" t="s">
        <v>1248</v>
      </c>
      <c r="P482" s="38" t="s">
        <v>1273</v>
      </c>
      <c r="Q482" s="38">
        <v>25</v>
      </c>
      <c r="R482" s="38">
        <v>-500</v>
      </c>
      <c r="S482" s="38">
        <v>12375</v>
      </c>
      <c r="T482" s="37">
        <v>43168</v>
      </c>
      <c r="U482" s="42">
        <v>7.1232876712328766E-2</v>
      </c>
      <c r="V482" s="38">
        <v>0</v>
      </c>
      <c r="W482" s="38">
        <v>5</v>
      </c>
      <c r="X482" s="38">
        <v>0.1</v>
      </c>
      <c r="Y482" s="38">
        <v>1237.5</v>
      </c>
      <c r="Z482" s="38">
        <v>-9090</v>
      </c>
      <c r="AA482" s="38">
        <v>0</v>
      </c>
      <c r="AB482" s="38">
        <v>881.50684931506851</v>
      </c>
      <c r="AH482" s="38">
        <f>IF(表7[[#This Row],[Instrument]]="Option",表7[[#This Row],[delta]],表7[[#This Row],[qty]])</f>
        <v>0</v>
      </c>
    </row>
    <row r="483" spans="1:34">
      <c r="A483" s="37" t="s">
        <v>467</v>
      </c>
      <c r="B483" s="38" t="s">
        <v>474</v>
      </c>
      <c r="C483" s="37">
        <v>43045</v>
      </c>
      <c r="D483" s="38" t="s">
        <v>357</v>
      </c>
      <c r="E483" s="38" t="s">
        <v>16</v>
      </c>
      <c r="F483" s="38" t="s">
        <v>475</v>
      </c>
      <c r="G483" s="38">
        <v>160</v>
      </c>
      <c r="H483" s="38">
        <v>19.54</v>
      </c>
      <c r="I483" s="37">
        <v>43222</v>
      </c>
      <c r="K483" s="38">
        <v>0</v>
      </c>
      <c r="L483" s="38">
        <v>18758.399999999998</v>
      </c>
      <c r="M483" s="38">
        <v>-432</v>
      </c>
      <c r="N483" s="38">
        <v>18758.399999999998</v>
      </c>
      <c r="O483" s="38" t="s">
        <v>1249</v>
      </c>
      <c r="P483" s="38" t="s">
        <v>1282</v>
      </c>
      <c r="Q483" s="38">
        <v>6</v>
      </c>
      <c r="R483" s="38">
        <v>-960</v>
      </c>
      <c r="S483" s="38">
        <v>18758.399999999998</v>
      </c>
      <c r="T483" s="37">
        <v>43168</v>
      </c>
      <c r="U483" s="42">
        <v>0.14794520547945206</v>
      </c>
      <c r="V483" s="38">
        <v>0</v>
      </c>
      <c r="W483" s="38">
        <v>5</v>
      </c>
      <c r="X483" s="38">
        <v>0.1</v>
      </c>
      <c r="Y483" s="38">
        <v>1875.84</v>
      </c>
      <c r="Z483" s="38">
        <v>18758.399999999998</v>
      </c>
      <c r="AA483" s="38">
        <v>18758.399999999998</v>
      </c>
      <c r="AB483" s="38">
        <v>2775.2153424657531</v>
      </c>
      <c r="AH483" s="38">
        <f>IF(表7[[#This Row],[Instrument]]="Option",表7[[#This Row],[delta]],表7[[#This Row],[qty]])</f>
        <v>0</v>
      </c>
    </row>
    <row r="484" spans="1:34">
      <c r="A484" s="37" t="s">
        <v>467</v>
      </c>
      <c r="B484" s="38" t="s">
        <v>476</v>
      </c>
      <c r="C484" s="37">
        <v>43045</v>
      </c>
      <c r="D484" s="38" t="s">
        <v>357</v>
      </c>
      <c r="E484" s="38" t="s">
        <v>16</v>
      </c>
      <c r="F484" s="38" t="s">
        <v>477</v>
      </c>
      <c r="G484" s="38">
        <v>160</v>
      </c>
      <c r="H484" s="38">
        <v>28.9</v>
      </c>
      <c r="I484" s="37">
        <v>43222</v>
      </c>
      <c r="K484" s="38">
        <v>-38.4</v>
      </c>
      <c r="L484" s="38">
        <v>27744</v>
      </c>
      <c r="M484" s="38">
        <v>-432</v>
      </c>
      <c r="N484" s="38">
        <v>27705.599999999999</v>
      </c>
      <c r="O484" s="38" t="s">
        <v>1247</v>
      </c>
      <c r="P484" s="38" t="s">
        <v>1282</v>
      </c>
      <c r="Q484" s="38">
        <v>6</v>
      </c>
      <c r="R484" s="38">
        <v>-960</v>
      </c>
      <c r="S484" s="38">
        <v>27744</v>
      </c>
      <c r="T484" s="37">
        <v>43168</v>
      </c>
      <c r="U484" s="42">
        <v>0.14794520547945206</v>
      </c>
      <c r="V484" s="38">
        <v>0</v>
      </c>
      <c r="W484" s="38">
        <v>5</v>
      </c>
      <c r="X484" s="38">
        <v>0.1</v>
      </c>
      <c r="Y484" s="38">
        <v>2774.4</v>
      </c>
      <c r="Z484" s="38">
        <v>27705.599999999999</v>
      </c>
      <c r="AA484" s="38">
        <v>27705.599999999999</v>
      </c>
      <c r="AB484" s="38">
        <v>4104.5917808219183</v>
      </c>
      <c r="AH484" s="38">
        <f>IF(表7[[#This Row],[Instrument]]="Option",表7[[#This Row],[delta]],表7[[#This Row],[qty]])</f>
        <v>0</v>
      </c>
    </row>
    <row r="485" spans="1:34">
      <c r="A485" s="37" t="s">
        <v>467</v>
      </c>
      <c r="B485" s="38" t="s">
        <v>478</v>
      </c>
      <c r="C485" s="37">
        <v>43045</v>
      </c>
      <c r="D485" s="38" t="s">
        <v>357</v>
      </c>
      <c r="E485" s="38" t="s">
        <v>16</v>
      </c>
      <c r="F485" s="38" t="s">
        <v>479</v>
      </c>
      <c r="G485" s="38">
        <v>160</v>
      </c>
      <c r="H485" s="38">
        <v>41.95</v>
      </c>
      <c r="I485" s="37">
        <v>43222</v>
      </c>
      <c r="K485" s="38">
        <v>-950.39999999999986</v>
      </c>
      <c r="L485" s="38">
        <v>40272</v>
      </c>
      <c r="M485" s="38">
        <v>-432</v>
      </c>
      <c r="N485" s="38">
        <v>39321.599999999999</v>
      </c>
      <c r="O485" s="38" t="s">
        <v>1250</v>
      </c>
      <c r="P485" s="38" t="s">
        <v>1282</v>
      </c>
      <c r="Q485" s="38">
        <v>6</v>
      </c>
      <c r="R485" s="38">
        <v>-960</v>
      </c>
      <c r="S485" s="38">
        <v>40272</v>
      </c>
      <c r="T485" s="37">
        <v>43168</v>
      </c>
      <c r="U485" s="42">
        <v>0.14794520547945206</v>
      </c>
      <c r="V485" s="38">
        <v>0</v>
      </c>
      <c r="W485" s="38">
        <v>5</v>
      </c>
      <c r="X485" s="38">
        <v>0.1</v>
      </c>
      <c r="Y485" s="38">
        <v>4027.2000000000003</v>
      </c>
      <c r="Z485" s="38">
        <v>39321.599999999999</v>
      </c>
      <c r="AA485" s="38">
        <v>39321.599999999999</v>
      </c>
      <c r="AB485" s="38">
        <v>5958.0493150684933</v>
      </c>
      <c r="AH485" s="38">
        <f>IF(表7[[#This Row],[Instrument]]="Option",表7[[#This Row],[delta]],表7[[#This Row],[qty]])</f>
        <v>0</v>
      </c>
    </row>
    <row r="486" spans="1:34">
      <c r="A486" s="37" t="s">
        <v>467</v>
      </c>
      <c r="B486" s="38" t="s">
        <v>480</v>
      </c>
      <c r="C486" s="37">
        <v>43105</v>
      </c>
      <c r="D486" s="38" t="s">
        <v>357</v>
      </c>
      <c r="E486" s="38" t="s">
        <v>16</v>
      </c>
      <c r="F486" s="38" t="s">
        <v>481</v>
      </c>
      <c r="G486" s="38">
        <v>200</v>
      </c>
      <c r="H486" s="38">
        <v>53.25</v>
      </c>
      <c r="I486" s="37">
        <v>43313</v>
      </c>
      <c r="K486" s="38">
        <v>-13980.000000000002</v>
      </c>
      <c r="L486" s="38">
        <v>63900</v>
      </c>
      <c r="M486" s="38">
        <v>-540</v>
      </c>
      <c r="N486" s="38">
        <v>49920</v>
      </c>
      <c r="O486" s="38" t="s">
        <v>1251</v>
      </c>
      <c r="P486" s="38" t="s">
        <v>1282</v>
      </c>
      <c r="Q486" s="38">
        <v>6</v>
      </c>
      <c r="R486" s="38">
        <v>-1200</v>
      </c>
      <c r="S486" s="38">
        <v>63900</v>
      </c>
      <c r="T486" s="37">
        <v>43168</v>
      </c>
      <c r="U486" s="42">
        <v>0.39726027397260272</v>
      </c>
      <c r="V486" s="38">
        <v>0</v>
      </c>
      <c r="W486" s="38">
        <v>5</v>
      </c>
      <c r="X486" s="38">
        <v>0.1</v>
      </c>
      <c r="Y486" s="38">
        <v>6390</v>
      </c>
      <c r="Z486" s="38">
        <v>49920</v>
      </c>
      <c r="AA486" s="38">
        <v>49920</v>
      </c>
      <c r="AB486" s="38">
        <v>25384.931506849312</v>
      </c>
      <c r="AH486" s="38">
        <f>IF(表7[[#This Row],[Instrument]]="Option",表7[[#This Row],[delta]],表7[[#This Row],[qty]])</f>
        <v>0</v>
      </c>
    </row>
    <row r="487" spans="1:34">
      <c r="A487" s="37" t="s">
        <v>467</v>
      </c>
      <c r="B487" s="38" t="s">
        <v>482</v>
      </c>
      <c r="C487" s="37">
        <v>43122</v>
      </c>
      <c r="D487" s="38" t="s">
        <v>357</v>
      </c>
      <c r="E487" s="38" t="s">
        <v>16</v>
      </c>
      <c r="F487" s="38" t="s">
        <v>483</v>
      </c>
      <c r="G487" s="38">
        <v>20</v>
      </c>
      <c r="H487" s="38">
        <v>48</v>
      </c>
      <c r="I487" s="37">
        <v>43194</v>
      </c>
      <c r="K487" s="38">
        <v>-22010</v>
      </c>
      <c r="L487" s="38">
        <v>24000</v>
      </c>
      <c r="M487" s="38">
        <v>-54</v>
      </c>
      <c r="N487" s="38">
        <v>1990</v>
      </c>
      <c r="O487" s="38" t="s">
        <v>1252</v>
      </c>
      <c r="P487" s="38" t="s">
        <v>1275</v>
      </c>
      <c r="Q487" s="38">
        <v>25</v>
      </c>
      <c r="R487" s="38">
        <v>-500</v>
      </c>
      <c r="S487" s="38">
        <v>24000</v>
      </c>
      <c r="T487" s="37">
        <v>43168</v>
      </c>
      <c r="U487" s="42">
        <v>7.1232876712328766E-2</v>
      </c>
      <c r="V487" s="38">
        <v>0</v>
      </c>
      <c r="W487" s="38">
        <v>5</v>
      </c>
      <c r="X487" s="38">
        <v>0.1</v>
      </c>
      <c r="Y487" s="38">
        <v>2400</v>
      </c>
      <c r="Z487" s="38">
        <v>1990</v>
      </c>
      <c r="AA487" s="38">
        <v>1990</v>
      </c>
      <c r="AB487" s="38">
        <v>1709.5890410958905</v>
      </c>
      <c r="AH487" s="38">
        <f>IF(表7[[#This Row],[Instrument]]="Option",表7[[#This Row],[delta]],表7[[#This Row],[qty]])</f>
        <v>0</v>
      </c>
    </row>
    <row r="488" spans="1:34">
      <c r="A488" s="37" t="s">
        <v>467</v>
      </c>
      <c r="B488" s="38" t="s">
        <v>484</v>
      </c>
      <c r="C488" s="37">
        <v>43143</v>
      </c>
      <c r="D488" s="38" t="s">
        <v>357</v>
      </c>
      <c r="E488" s="38" t="s">
        <v>16</v>
      </c>
      <c r="F488" s="38" t="s">
        <v>485</v>
      </c>
      <c r="G488" s="38">
        <v>400</v>
      </c>
      <c r="H488" s="38">
        <v>44.45</v>
      </c>
      <c r="I488" s="37">
        <v>43348</v>
      </c>
      <c r="K488" s="38">
        <v>-63359.999999999993</v>
      </c>
      <c r="L488" s="38">
        <v>106680</v>
      </c>
      <c r="M488" s="38">
        <v>-1080</v>
      </c>
      <c r="N488" s="38">
        <v>43320.000000000007</v>
      </c>
      <c r="O488" s="38" t="s">
        <v>1253</v>
      </c>
      <c r="P488" s="38" t="s">
        <v>1282</v>
      </c>
      <c r="Q488" s="38">
        <v>6</v>
      </c>
      <c r="R488" s="38">
        <v>-2400</v>
      </c>
      <c r="S488" s="38">
        <v>106680</v>
      </c>
      <c r="T488" s="37">
        <v>43168</v>
      </c>
      <c r="U488" s="42">
        <v>0.49315068493150682</v>
      </c>
      <c r="V488" s="38">
        <v>0</v>
      </c>
      <c r="W488" s="38">
        <v>5</v>
      </c>
      <c r="X488" s="38">
        <v>0.1</v>
      </c>
      <c r="Y488" s="38">
        <v>10668</v>
      </c>
      <c r="Z488" s="38">
        <v>43320.000000000007</v>
      </c>
      <c r="AA488" s="38">
        <v>43320.000000000007</v>
      </c>
      <c r="AB488" s="38">
        <v>52609.315068493146</v>
      </c>
      <c r="AH488" s="38">
        <f>IF(表7[[#This Row],[Instrument]]="Option",表7[[#This Row],[delta]],表7[[#This Row],[qty]])</f>
        <v>0</v>
      </c>
    </row>
    <row r="489" spans="1:34">
      <c r="A489" s="37" t="s">
        <v>467</v>
      </c>
      <c r="B489" s="38" t="s">
        <v>486</v>
      </c>
      <c r="C489" s="37">
        <v>43166</v>
      </c>
      <c r="D489" s="38" t="s">
        <v>357</v>
      </c>
      <c r="E489" s="38" t="s">
        <v>16</v>
      </c>
      <c r="F489" s="38" t="s">
        <v>487</v>
      </c>
      <c r="G489" s="38">
        <v>10</v>
      </c>
      <c r="H489" s="38">
        <v>19</v>
      </c>
      <c r="I489" s="37">
        <v>43194</v>
      </c>
      <c r="K489" s="38">
        <v>-7412.5</v>
      </c>
      <c r="L489" s="38">
        <v>4750</v>
      </c>
      <c r="M489" s="38">
        <v>-27</v>
      </c>
      <c r="N489" s="38">
        <v>-2662.5</v>
      </c>
      <c r="O489" s="38" t="s">
        <v>1254</v>
      </c>
      <c r="P489" s="38" t="s">
        <v>1290</v>
      </c>
      <c r="Q489" s="38">
        <v>25</v>
      </c>
      <c r="R489" s="38">
        <v>-250</v>
      </c>
      <c r="S489" s="38">
        <v>4750</v>
      </c>
      <c r="T489" s="37">
        <v>43168</v>
      </c>
      <c r="U489" s="42">
        <v>7.1232876712328766E-2</v>
      </c>
      <c r="V489" s="38">
        <v>0</v>
      </c>
      <c r="W489" s="38">
        <v>5</v>
      </c>
      <c r="X489" s="38">
        <v>0.1</v>
      </c>
      <c r="Y489" s="38">
        <v>475</v>
      </c>
      <c r="Z489" s="38">
        <v>-2662.5</v>
      </c>
      <c r="AA489" s="38">
        <v>0</v>
      </c>
      <c r="AB489" s="38">
        <v>338.35616438356163</v>
      </c>
      <c r="AH489" s="38">
        <f>IF(表7[[#This Row],[Instrument]]="Option",表7[[#This Row],[delta]],表7[[#This Row],[qty]])</f>
        <v>0</v>
      </c>
    </row>
    <row r="490" spans="1:34">
      <c r="A490" s="37" t="s">
        <v>467</v>
      </c>
      <c r="B490" s="38" t="s">
        <v>488</v>
      </c>
      <c r="C490" s="37">
        <v>43166</v>
      </c>
      <c r="D490" s="38" t="s">
        <v>357</v>
      </c>
      <c r="E490" s="38" t="s">
        <v>16</v>
      </c>
      <c r="F490" s="38" t="s">
        <v>489</v>
      </c>
      <c r="G490" s="38">
        <v>10</v>
      </c>
      <c r="H490" s="38">
        <v>53.25</v>
      </c>
      <c r="I490" s="37">
        <v>43222</v>
      </c>
      <c r="K490" s="38">
        <v>-19120</v>
      </c>
      <c r="L490" s="38">
        <v>13312.5</v>
      </c>
      <c r="M490" s="38">
        <v>-27</v>
      </c>
      <c r="N490" s="38">
        <v>-5807.5</v>
      </c>
      <c r="O490" s="38" t="s">
        <v>1255</v>
      </c>
      <c r="P490" s="38" t="s">
        <v>1275</v>
      </c>
      <c r="Q490" s="38">
        <v>25</v>
      </c>
      <c r="R490" s="38">
        <v>-250</v>
      </c>
      <c r="S490" s="38">
        <v>13312.5</v>
      </c>
      <c r="T490" s="37">
        <v>43168</v>
      </c>
      <c r="U490" s="42">
        <v>0.14794520547945206</v>
      </c>
      <c r="V490" s="38">
        <v>0</v>
      </c>
      <c r="W490" s="38">
        <v>5</v>
      </c>
      <c r="X490" s="38">
        <v>0.1</v>
      </c>
      <c r="Y490" s="38">
        <v>1331.25</v>
      </c>
      <c r="Z490" s="38">
        <v>-5807.5</v>
      </c>
      <c r="AA490" s="38">
        <v>0</v>
      </c>
      <c r="AB490" s="38">
        <v>1969.5205479452054</v>
      </c>
      <c r="AH490" s="38">
        <f>IF(表7[[#This Row],[Instrument]]="Option",表7[[#This Row],[delta]],表7[[#This Row],[qty]])</f>
        <v>0</v>
      </c>
    </row>
    <row r="491" spans="1:34">
      <c r="A491" s="37" t="s">
        <v>0</v>
      </c>
      <c r="B491" s="38" t="s">
        <v>490</v>
      </c>
      <c r="C491" s="37">
        <v>42951</v>
      </c>
      <c r="D491" s="38" t="s">
        <v>491</v>
      </c>
      <c r="E491" s="38" t="s">
        <v>16</v>
      </c>
      <c r="F491" s="38" t="s">
        <v>137</v>
      </c>
      <c r="G491" s="38">
        <v>13</v>
      </c>
      <c r="H491" s="38">
        <v>10465</v>
      </c>
      <c r="I491" s="37">
        <v>43180</v>
      </c>
      <c r="J491" s="38" t="s">
        <v>18</v>
      </c>
      <c r="L491" s="38">
        <v>13220</v>
      </c>
      <c r="M491" s="38">
        <v>0</v>
      </c>
      <c r="N491" s="38">
        <v>-214890</v>
      </c>
      <c r="O491" s="38" t="s">
        <v>1174</v>
      </c>
      <c r="P491" s="38" t="s">
        <v>1282</v>
      </c>
      <c r="Q491" s="38">
        <v>6</v>
      </c>
      <c r="R491" s="38">
        <v>-78</v>
      </c>
      <c r="S491" s="38">
        <v>816270</v>
      </c>
      <c r="T491" s="37">
        <v>43168</v>
      </c>
      <c r="U491" s="42">
        <v>3.287671232876712E-2</v>
      </c>
      <c r="V491" s="38">
        <v>0</v>
      </c>
      <c r="W491" s="38">
        <v>5</v>
      </c>
      <c r="X491" s="38">
        <v>0.1</v>
      </c>
      <c r="Y491" s="38">
        <v>81627</v>
      </c>
      <c r="Z491" s="38">
        <v>-214890</v>
      </c>
      <c r="AA491" s="38">
        <v>0</v>
      </c>
      <c r="AB491" s="38">
        <v>26836.273972602736</v>
      </c>
      <c r="AH491" s="38">
        <f>IF(表7[[#This Row],[Instrument]]="Option",表7[[#This Row],[delta]],表7[[#This Row],[qty]])</f>
        <v>-78</v>
      </c>
    </row>
    <row r="492" spans="1:34">
      <c r="A492" s="37" t="s">
        <v>0</v>
      </c>
      <c r="B492" s="38" t="s">
        <v>492</v>
      </c>
      <c r="C492" s="37">
        <v>42951</v>
      </c>
      <c r="D492" s="38" t="s">
        <v>491</v>
      </c>
      <c r="E492" s="38" t="s">
        <v>16</v>
      </c>
      <c r="F492" s="38" t="s">
        <v>137</v>
      </c>
      <c r="G492" s="38">
        <v>14</v>
      </c>
      <c r="H492" s="38">
        <v>10465</v>
      </c>
      <c r="I492" s="37">
        <v>43180</v>
      </c>
      <c r="J492" s="38" t="s">
        <v>18</v>
      </c>
      <c r="L492" s="38">
        <v>13220</v>
      </c>
      <c r="M492" s="38">
        <v>0</v>
      </c>
      <c r="N492" s="38">
        <v>-231420</v>
      </c>
      <c r="O492" s="38" t="s">
        <v>1174</v>
      </c>
      <c r="P492" s="38" t="s">
        <v>1282</v>
      </c>
      <c r="Q492" s="38">
        <v>6</v>
      </c>
      <c r="R492" s="38">
        <v>-84</v>
      </c>
      <c r="S492" s="38">
        <v>879060</v>
      </c>
      <c r="T492" s="37">
        <v>43168</v>
      </c>
      <c r="U492" s="42">
        <v>3.287671232876712E-2</v>
      </c>
      <c r="V492" s="38">
        <v>0</v>
      </c>
      <c r="W492" s="38">
        <v>5</v>
      </c>
      <c r="X492" s="38">
        <v>0.1</v>
      </c>
      <c r="Y492" s="38">
        <v>87906</v>
      </c>
      <c r="Z492" s="38">
        <v>-231420</v>
      </c>
      <c r="AA492" s="38">
        <v>0</v>
      </c>
      <c r="AB492" s="38">
        <v>28900.602739726026</v>
      </c>
      <c r="AH492" s="38">
        <f>IF(表7[[#This Row],[Instrument]]="Option",表7[[#This Row],[delta]],表7[[#This Row],[qty]])</f>
        <v>-84</v>
      </c>
    </row>
    <row r="493" spans="1:34">
      <c r="A493" s="37" t="s">
        <v>0</v>
      </c>
      <c r="B493" s="38" t="s">
        <v>493</v>
      </c>
      <c r="C493" s="37">
        <v>42964</v>
      </c>
      <c r="D493" s="38" t="s">
        <v>491</v>
      </c>
      <c r="E493" s="38" t="s">
        <v>25</v>
      </c>
      <c r="F493" s="38" t="s">
        <v>137</v>
      </c>
      <c r="G493" s="38">
        <v>27</v>
      </c>
      <c r="H493" s="38">
        <v>10835.5</v>
      </c>
      <c r="I493" s="37">
        <v>43180</v>
      </c>
      <c r="J493" s="38" t="s">
        <v>18</v>
      </c>
      <c r="L493" s="38">
        <v>13220</v>
      </c>
      <c r="M493" s="38">
        <v>-91.8</v>
      </c>
      <c r="N493" s="38">
        <v>386289</v>
      </c>
      <c r="O493" s="38" t="s">
        <v>1174</v>
      </c>
      <c r="P493" s="38" t="s">
        <v>1282</v>
      </c>
      <c r="Q493" s="38">
        <v>6</v>
      </c>
      <c r="R493" s="38">
        <v>162</v>
      </c>
      <c r="S493" s="38">
        <v>1755351</v>
      </c>
      <c r="T493" s="37">
        <v>43168</v>
      </c>
      <c r="U493" s="42">
        <v>3.287671232876712E-2</v>
      </c>
      <c r="V493" s="38">
        <v>0</v>
      </c>
      <c r="W493" s="38">
        <v>5</v>
      </c>
      <c r="X493" s="38">
        <v>0.1</v>
      </c>
      <c r="Y493" s="38">
        <v>175535.1</v>
      </c>
      <c r="Z493" s="38">
        <v>386289</v>
      </c>
      <c r="AA493" s="38">
        <v>386289</v>
      </c>
      <c r="AB493" s="38">
        <v>57710.169863013696</v>
      </c>
      <c r="AH493" s="38">
        <f>IF(表7[[#This Row],[Instrument]]="Option",表7[[#This Row],[delta]],表7[[#This Row],[qty]])</f>
        <v>162</v>
      </c>
    </row>
    <row r="494" spans="1:34">
      <c r="A494" s="37" t="s">
        <v>0</v>
      </c>
      <c r="B494" s="38" t="s">
        <v>494</v>
      </c>
      <c r="C494" s="37">
        <v>43046</v>
      </c>
      <c r="D494" s="38" t="s">
        <v>491</v>
      </c>
      <c r="E494" s="38" t="s">
        <v>16</v>
      </c>
      <c r="F494" s="38" t="s">
        <v>137</v>
      </c>
      <c r="G494" s="38">
        <v>2</v>
      </c>
      <c r="H494" s="38">
        <v>12900</v>
      </c>
      <c r="I494" s="37">
        <v>43180</v>
      </c>
      <c r="J494" s="38" t="s">
        <v>18</v>
      </c>
      <c r="L494" s="38">
        <v>13220</v>
      </c>
      <c r="M494" s="38">
        <v>-6.8</v>
      </c>
      <c r="N494" s="38">
        <v>-3840</v>
      </c>
      <c r="O494" s="38" t="s">
        <v>1174</v>
      </c>
      <c r="P494" s="38" t="s">
        <v>1282</v>
      </c>
      <c r="Q494" s="38">
        <v>6</v>
      </c>
      <c r="R494" s="38">
        <v>-12</v>
      </c>
      <c r="S494" s="38">
        <v>154800</v>
      </c>
      <c r="T494" s="37">
        <v>43168</v>
      </c>
      <c r="U494" s="42">
        <v>3.287671232876712E-2</v>
      </c>
      <c r="V494" s="38">
        <v>0</v>
      </c>
      <c r="W494" s="38">
        <v>5</v>
      </c>
      <c r="X494" s="38">
        <v>0.1</v>
      </c>
      <c r="Y494" s="38">
        <v>15480</v>
      </c>
      <c r="Z494" s="38">
        <v>-3840</v>
      </c>
      <c r="AA494" s="38">
        <v>0</v>
      </c>
      <c r="AB494" s="38">
        <v>5089.3150684931497</v>
      </c>
      <c r="AH494" s="38">
        <f>IF(表7[[#This Row],[Instrument]]="Option",表7[[#This Row],[delta]],表7[[#This Row],[qty]])</f>
        <v>-12</v>
      </c>
    </row>
    <row r="495" spans="1:34">
      <c r="A495" s="37" t="s">
        <v>0</v>
      </c>
      <c r="B495" s="38" t="s">
        <v>495</v>
      </c>
      <c r="C495" s="37">
        <v>43166</v>
      </c>
      <c r="D495" s="38" t="s">
        <v>491</v>
      </c>
      <c r="E495" s="38" t="s">
        <v>16</v>
      </c>
      <c r="F495" s="38" t="s">
        <v>496</v>
      </c>
      <c r="G495" s="38">
        <v>21</v>
      </c>
      <c r="H495" s="38">
        <v>2125</v>
      </c>
      <c r="I495" s="37">
        <v>43208</v>
      </c>
      <c r="J495" s="38" t="s">
        <v>18</v>
      </c>
      <c r="L495" s="38">
        <v>2096.25</v>
      </c>
      <c r="M495" s="38">
        <v>0</v>
      </c>
      <c r="N495" s="38">
        <v>15093.75</v>
      </c>
      <c r="O495" s="38" t="s">
        <v>1172</v>
      </c>
      <c r="P495" s="38" t="s">
        <v>1273</v>
      </c>
      <c r="Q495" s="38">
        <v>25</v>
      </c>
      <c r="R495" s="38">
        <v>-525</v>
      </c>
      <c r="S495" s="38">
        <v>1115625</v>
      </c>
      <c r="T495" s="37">
        <v>43168</v>
      </c>
      <c r="U495" s="42">
        <v>0.1095890410958904</v>
      </c>
      <c r="V495" s="38">
        <v>0</v>
      </c>
      <c r="W495" s="38">
        <v>5</v>
      </c>
      <c r="X495" s="38">
        <v>0.1</v>
      </c>
      <c r="Y495" s="38">
        <v>111562.5</v>
      </c>
      <c r="Z495" s="38">
        <v>15093.75</v>
      </c>
      <c r="AA495" s="38">
        <v>15093.75</v>
      </c>
      <c r="AB495" s="38">
        <v>122260.27397260274</v>
      </c>
      <c r="AH495" s="38">
        <f>IF(表7[[#This Row],[Instrument]]="Option",表7[[#This Row],[delta]],表7[[#This Row],[qty]])</f>
        <v>-525</v>
      </c>
    </row>
    <row r="496" spans="1:34">
      <c r="A496" s="37" t="s">
        <v>0</v>
      </c>
      <c r="B496" s="38" t="s">
        <v>497</v>
      </c>
      <c r="C496" s="37">
        <v>43020</v>
      </c>
      <c r="D496" s="38" t="s">
        <v>491</v>
      </c>
      <c r="E496" s="38" t="s">
        <v>16</v>
      </c>
      <c r="F496" s="38" t="s">
        <v>425</v>
      </c>
      <c r="G496" s="38">
        <v>16</v>
      </c>
      <c r="H496" s="38">
        <v>11385</v>
      </c>
      <c r="I496" s="37">
        <v>43236</v>
      </c>
      <c r="J496" s="38" t="s">
        <v>18</v>
      </c>
      <c r="L496" s="38">
        <v>13257</v>
      </c>
      <c r="M496" s="38">
        <v>-54.4</v>
      </c>
      <c r="N496" s="38">
        <v>-179712</v>
      </c>
      <c r="O496" s="38" t="s">
        <v>1174</v>
      </c>
      <c r="P496" s="38" t="s">
        <v>1282</v>
      </c>
      <c r="Q496" s="38">
        <v>6</v>
      </c>
      <c r="R496" s="38">
        <v>-96</v>
      </c>
      <c r="S496" s="38">
        <v>1092960</v>
      </c>
      <c r="T496" s="37">
        <v>43168</v>
      </c>
      <c r="U496" s="42">
        <v>0.18630136986301371</v>
      </c>
      <c r="V496" s="38">
        <v>0</v>
      </c>
      <c r="W496" s="38">
        <v>5</v>
      </c>
      <c r="X496" s="38">
        <v>0.1</v>
      </c>
      <c r="Y496" s="38">
        <v>109296</v>
      </c>
      <c r="Z496" s="38">
        <v>-179712</v>
      </c>
      <c r="AA496" s="38">
        <v>0</v>
      </c>
      <c r="AB496" s="38">
        <v>203619.94520547945</v>
      </c>
      <c r="AH496" s="38">
        <f>IF(表7[[#This Row],[Instrument]]="Option",表7[[#This Row],[delta]],表7[[#This Row],[qty]])</f>
        <v>-96</v>
      </c>
    </row>
    <row r="497" spans="1:34">
      <c r="A497" s="37" t="s">
        <v>0</v>
      </c>
      <c r="B497" s="38" t="s">
        <v>498</v>
      </c>
      <c r="C497" s="37">
        <v>43045</v>
      </c>
      <c r="D497" s="38" t="s">
        <v>491</v>
      </c>
      <c r="E497" s="38" t="s">
        <v>16</v>
      </c>
      <c r="F497" s="38" t="s">
        <v>291</v>
      </c>
      <c r="G497" s="38">
        <v>13</v>
      </c>
      <c r="H497" s="38">
        <v>12990</v>
      </c>
      <c r="I497" s="37">
        <v>43271</v>
      </c>
      <c r="J497" s="38" t="s">
        <v>18</v>
      </c>
      <c r="L497" s="38">
        <v>13275.5</v>
      </c>
      <c r="M497" s="38">
        <v>0</v>
      </c>
      <c r="N497" s="38">
        <v>-22269</v>
      </c>
      <c r="O497" s="38" t="s">
        <v>1174</v>
      </c>
      <c r="P497" s="38" t="s">
        <v>1282</v>
      </c>
      <c r="Q497" s="38">
        <v>6</v>
      </c>
      <c r="R497" s="38">
        <v>-78</v>
      </c>
      <c r="S497" s="38">
        <v>1013220</v>
      </c>
      <c r="T497" s="37">
        <v>43168</v>
      </c>
      <c r="U497" s="42">
        <v>0.28219178082191781</v>
      </c>
      <c r="V497" s="38">
        <v>0</v>
      </c>
      <c r="W497" s="38">
        <v>5</v>
      </c>
      <c r="X497" s="38">
        <v>0.1</v>
      </c>
      <c r="Y497" s="38">
        <v>101322</v>
      </c>
      <c r="Z497" s="38">
        <v>-22269</v>
      </c>
      <c r="AA497" s="38">
        <v>0</v>
      </c>
      <c r="AB497" s="38">
        <v>285922.35616438359</v>
      </c>
      <c r="AH497" s="38">
        <f>IF(表7[[#This Row],[Instrument]]="Option",表7[[#This Row],[delta]],表7[[#This Row],[qty]])</f>
        <v>-78</v>
      </c>
    </row>
    <row r="498" spans="1:34">
      <c r="A498" s="37" t="s">
        <v>0</v>
      </c>
      <c r="B498" s="38" t="s">
        <v>499</v>
      </c>
      <c r="C498" s="37">
        <v>43045</v>
      </c>
      <c r="D498" s="38" t="s">
        <v>491</v>
      </c>
      <c r="E498" s="38" t="s">
        <v>16</v>
      </c>
      <c r="F498" s="38" t="s">
        <v>291</v>
      </c>
      <c r="G498" s="38">
        <v>6</v>
      </c>
      <c r="H498" s="38">
        <v>13000</v>
      </c>
      <c r="I498" s="37">
        <v>43271</v>
      </c>
      <c r="J498" s="38" t="s">
        <v>18</v>
      </c>
      <c r="L498" s="38">
        <v>13275.5</v>
      </c>
      <c r="M498" s="38">
        <v>0</v>
      </c>
      <c r="N498" s="38">
        <v>-9918</v>
      </c>
      <c r="O498" s="38" t="s">
        <v>1174</v>
      </c>
      <c r="P498" s="38" t="s">
        <v>1282</v>
      </c>
      <c r="Q498" s="38">
        <v>6</v>
      </c>
      <c r="R498" s="38">
        <v>-36</v>
      </c>
      <c r="S498" s="38">
        <v>468000</v>
      </c>
      <c r="T498" s="37">
        <v>43168</v>
      </c>
      <c r="U498" s="42">
        <v>0.28219178082191781</v>
      </c>
      <c r="V498" s="38">
        <v>0</v>
      </c>
      <c r="W498" s="38">
        <v>5</v>
      </c>
      <c r="X498" s="38">
        <v>0.1</v>
      </c>
      <c r="Y498" s="38">
        <v>46800</v>
      </c>
      <c r="Z498" s="38">
        <v>-9918</v>
      </c>
      <c r="AA498" s="38">
        <v>0</v>
      </c>
      <c r="AB498" s="38">
        <v>132065.75342465754</v>
      </c>
      <c r="AH498" s="38">
        <f>IF(表7[[#This Row],[Instrument]]="Option",表7[[#This Row],[delta]],表7[[#This Row],[qty]])</f>
        <v>-36</v>
      </c>
    </row>
    <row r="499" spans="1:34">
      <c r="A499" s="37" t="s">
        <v>0</v>
      </c>
      <c r="B499" s="38" t="s">
        <v>500</v>
      </c>
      <c r="C499" s="37">
        <v>43076</v>
      </c>
      <c r="D499" s="38" t="s">
        <v>491</v>
      </c>
      <c r="E499" s="38" t="s">
        <v>16</v>
      </c>
      <c r="F499" s="38" t="s">
        <v>293</v>
      </c>
      <c r="G499" s="38">
        <v>36</v>
      </c>
      <c r="H499" s="38">
        <v>10900</v>
      </c>
      <c r="I499" s="37">
        <v>43299</v>
      </c>
      <c r="J499" s="38" t="s">
        <v>18</v>
      </c>
      <c r="L499" s="38">
        <v>13291.5</v>
      </c>
      <c r="M499" s="38">
        <v>-122.4</v>
      </c>
      <c r="N499" s="38">
        <v>-516564</v>
      </c>
      <c r="O499" s="38" t="s">
        <v>1174</v>
      </c>
      <c r="P499" s="38" t="s">
        <v>1282</v>
      </c>
      <c r="Q499" s="38">
        <v>6</v>
      </c>
      <c r="R499" s="38">
        <v>-216</v>
      </c>
      <c r="S499" s="38">
        <v>2354400</v>
      </c>
      <c r="T499" s="37">
        <v>43168</v>
      </c>
      <c r="U499" s="42">
        <v>0.35890410958904112</v>
      </c>
      <c r="V499" s="38">
        <v>0</v>
      </c>
      <c r="W499" s="38">
        <v>5</v>
      </c>
      <c r="X499" s="38">
        <v>0.1</v>
      </c>
      <c r="Y499" s="38">
        <v>235440</v>
      </c>
      <c r="Z499" s="38">
        <v>-516564</v>
      </c>
      <c r="AA499" s="38">
        <v>0</v>
      </c>
      <c r="AB499" s="38">
        <v>845003.83561643842</v>
      </c>
      <c r="AH499" s="38">
        <f>IF(表7[[#This Row],[Instrument]]="Option",表7[[#This Row],[delta]],表7[[#This Row],[qty]])</f>
        <v>-216</v>
      </c>
    </row>
    <row r="500" spans="1:34">
      <c r="A500" s="37" t="s">
        <v>0</v>
      </c>
      <c r="B500" s="38" t="s">
        <v>501</v>
      </c>
      <c r="C500" s="37">
        <v>43105</v>
      </c>
      <c r="D500" s="38" t="s">
        <v>491</v>
      </c>
      <c r="E500" s="38" t="s">
        <v>16</v>
      </c>
      <c r="F500" s="38" t="s">
        <v>296</v>
      </c>
      <c r="G500" s="38">
        <v>13</v>
      </c>
      <c r="H500" s="38">
        <v>12590</v>
      </c>
      <c r="I500" s="37">
        <v>43327</v>
      </c>
      <c r="J500" s="38" t="s">
        <v>18</v>
      </c>
      <c r="L500" s="38">
        <v>13309.5</v>
      </c>
      <c r="M500" s="38">
        <v>-44.2</v>
      </c>
      <c r="N500" s="38">
        <v>-56121</v>
      </c>
      <c r="O500" s="38" t="s">
        <v>1174</v>
      </c>
      <c r="P500" s="38" t="s">
        <v>1282</v>
      </c>
      <c r="Q500" s="38">
        <v>6</v>
      </c>
      <c r="R500" s="38">
        <v>-78</v>
      </c>
      <c r="S500" s="38">
        <v>982020</v>
      </c>
      <c r="T500" s="37">
        <v>43168</v>
      </c>
      <c r="U500" s="42">
        <v>0.43561643835616437</v>
      </c>
      <c r="V500" s="38">
        <v>0</v>
      </c>
      <c r="W500" s="38">
        <v>5</v>
      </c>
      <c r="X500" s="38">
        <v>0.1</v>
      </c>
      <c r="Y500" s="38">
        <v>98202</v>
      </c>
      <c r="Z500" s="38">
        <v>-56121</v>
      </c>
      <c r="AA500" s="38">
        <v>0</v>
      </c>
      <c r="AB500" s="38">
        <v>427784.05479452055</v>
      </c>
      <c r="AH500" s="38">
        <f>IF(表7[[#This Row],[Instrument]]="Option",表7[[#This Row],[delta]],表7[[#This Row],[qty]])</f>
        <v>-78</v>
      </c>
    </row>
    <row r="501" spans="1:34">
      <c r="A501" s="37" t="s">
        <v>467</v>
      </c>
      <c r="B501" s="38" t="s">
        <v>502</v>
      </c>
      <c r="C501" s="37">
        <v>43166</v>
      </c>
      <c r="D501" s="38" t="s">
        <v>491</v>
      </c>
      <c r="E501" s="38" t="s">
        <v>16</v>
      </c>
      <c r="F501" s="38" t="s">
        <v>503</v>
      </c>
      <c r="G501" s="38">
        <v>100</v>
      </c>
      <c r="H501" s="38">
        <v>12.57</v>
      </c>
      <c r="I501" s="37">
        <v>43194</v>
      </c>
      <c r="K501" s="38">
        <v>-54100</v>
      </c>
      <c r="L501" s="38">
        <v>31425</v>
      </c>
      <c r="N501" s="38">
        <v>-22675</v>
      </c>
      <c r="O501" s="38" t="s">
        <v>1248</v>
      </c>
      <c r="P501" s="38" t="s">
        <v>1273</v>
      </c>
      <c r="Q501" s="38">
        <v>25</v>
      </c>
      <c r="R501" s="38">
        <v>-2500</v>
      </c>
      <c r="S501" s="38">
        <v>31425</v>
      </c>
      <c r="T501" s="37">
        <v>43168</v>
      </c>
      <c r="U501" s="42">
        <v>7.1232876712328766E-2</v>
      </c>
      <c r="V501" s="38">
        <v>0</v>
      </c>
      <c r="W501" s="38">
        <v>5</v>
      </c>
      <c r="X501" s="38">
        <v>0.1</v>
      </c>
      <c r="Y501" s="38">
        <v>3142.5</v>
      </c>
      <c r="Z501" s="38">
        <v>-22675</v>
      </c>
      <c r="AA501" s="38">
        <v>0</v>
      </c>
      <c r="AB501" s="38">
        <v>2238.4931506849316</v>
      </c>
      <c r="AH501" s="38">
        <f>IF(表7[[#This Row],[Instrument]]="Option",表7[[#This Row],[delta]],表7[[#This Row],[qty]])</f>
        <v>0</v>
      </c>
    </row>
    <row r="502" spans="1:34">
      <c r="A502" s="37" t="s">
        <v>467</v>
      </c>
      <c r="B502" s="38" t="s">
        <v>504</v>
      </c>
      <c r="C502" s="37">
        <v>43020</v>
      </c>
      <c r="D502" s="38" t="s">
        <v>491</v>
      </c>
      <c r="E502" s="38" t="s">
        <v>16</v>
      </c>
      <c r="F502" s="38" t="s">
        <v>505</v>
      </c>
      <c r="G502" s="38">
        <v>330</v>
      </c>
      <c r="H502" s="38">
        <v>64.72</v>
      </c>
      <c r="I502" s="37">
        <v>43222</v>
      </c>
      <c r="K502" s="38">
        <v>-39.6</v>
      </c>
      <c r="L502" s="38">
        <v>128145.59999999999</v>
      </c>
      <c r="N502" s="38">
        <v>128105.99999999999</v>
      </c>
      <c r="O502" s="38" t="s">
        <v>1247</v>
      </c>
      <c r="P502" s="38" t="s">
        <v>1282</v>
      </c>
      <c r="Q502" s="38">
        <v>6</v>
      </c>
      <c r="R502" s="38">
        <v>-1980</v>
      </c>
      <c r="S502" s="38">
        <v>128145.59999999999</v>
      </c>
      <c r="T502" s="37">
        <v>43168</v>
      </c>
      <c r="U502" s="42">
        <v>0.14794520547945206</v>
      </c>
      <c r="V502" s="38">
        <v>0</v>
      </c>
      <c r="W502" s="38">
        <v>5</v>
      </c>
      <c r="X502" s="38">
        <v>0.1</v>
      </c>
      <c r="Y502" s="38">
        <v>12814.56</v>
      </c>
      <c r="Z502" s="38">
        <v>128105.99999999999</v>
      </c>
      <c r="AA502" s="38">
        <v>128105.99999999999</v>
      </c>
      <c r="AB502" s="38">
        <v>18958.527123287669</v>
      </c>
      <c r="AH502" s="38">
        <f>IF(表7[[#This Row],[Instrument]]="Option",表7[[#This Row],[delta]],表7[[#This Row],[qty]])</f>
        <v>0</v>
      </c>
    </row>
    <row r="503" spans="1:34">
      <c r="A503" s="37" t="s">
        <v>467</v>
      </c>
      <c r="B503" s="38" t="s">
        <v>506</v>
      </c>
      <c r="C503" s="37">
        <v>43045</v>
      </c>
      <c r="D503" s="38" t="s">
        <v>491</v>
      </c>
      <c r="E503" s="38" t="s">
        <v>16</v>
      </c>
      <c r="F503" s="38" t="s">
        <v>507</v>
      </c>
      <c r="G503" s="38">
        <v>300</v>
      </c>
      <c r="H503" s="38">
        <v>65.64</v>
      </c>
      <c r="I503" s="37">
        <v>43257</v>
      </c>
      <c r="K503" s="38">
        <v>-3725.9999999999995</v>
      </c>
      <c r="L503" s="38">
        <v>118152</v>
      </c>
      <c r="N503" s="38">
        <v>114426</v>
      </c>
      <c r="O503" s="38" t="s">
        <v>1250</v>
      </c>
      <c r="P503" s="38" t="s">
        <v>1282</v>
      </c>
      <c r="Q503" s="38">
        <v>6</v>
      </c>
      <c r="R503" s="38">
        <v>-1800</v>
      </c>
      <c r="S503" s="38">
        <v>118152</v>
      </c>
      <c r="T503" s="37">
        <v>43168</v>
      </c>
      <c r="U503" s="42">
        <v>0.24383561643835616</v>
      </c>
      <c r="V503" s="38">
        <v>0</v>
      </c>
      <c r="W503" s="38">
        <v>5</v>
      </c>
      <c r="X503" s="38">
        <v>0.1</v>
      </c>
      <c r="Y503" s="38">
        <v>11815.2</v>
      </c>
      <c r="Z503" s="38">
        <v>114426</v>
      </c>
      <c r="AA503" s="38">
        <v>114426</v>
      </c>
      <c r="AB503" s="38">
        <v>28809.665753424659</v>
      </c>
      <c r="AH503" s="38">
        <f>IF(表7[[#This Row],[Instrument]]="Option",表7[[#This Row],[delta]],表7[[#This Row],[qty]])</f>
        <v>0</v>
      </c>
    </row>
    <row r="504" spans="1:34">
      <c r="A504" s="37" t="s">
        <v>467</v>
      </c>
      <c r="B504" s="38" t="s">
        <v>508</v>
      </c>
      <c r="C504" s="37">
        <v>43045</v>
      </c>
      <c r="D504" s="38" t="s">
        <v>491</v>
      </c>
      <c r="E504" s="38" t="s">
        <v>16</v>
      </c>
      <c r="F504" s="38" t="s">
        <v>509</v>
      </c>
      <c r="G504" s="38">
        <v>160</v>
      </c>
      <c r="H504" s="38">
        <v>54.35</v>
      </c>
      <c r="I504" s="37">
        <v>43257</v>
      </c>
      <c r="K504" s="38">
        <v>-1564.8</v>
      </c>
      <c r="L504" s="38">
        <v>52176</v>
      </c>
      <c r="N504" s="38">
        <v>50611.199999999997</v>
      </c>
      <c r="O504" s="38" t="s">
        <v>1250</v>
      </c>
      <c r="P504" s="38" t="s">
        <v>1282</v>
      </c>
      <c r="Q504" s="38">
        <v>6</v>
      </c>
      <c r="R504" s="38">
        <v>-960</v>
      </c>
      <c r="S504" s="38">
        <v>52176</v>
      </c>
      <c r="T504" s="37">
        <v>43168</v>
      </c>
      <c r="U504" s="42">
        <v>0.24383561643835616</v>
      </c>
      <c r="V504" s="38">
        <v>0</v>
      </c>
      <c r="W504" s="38">
        <v>5</v>
      </c>
      <c r="X504" s="38">
        <v>0.1</v>
      </c>
      <c r="Y504" s="38">
        <v>5217.6000000000004</v>
      </c>
      <c r="Z504" s="38">
        <v>50611.199999999997</v>
      </c>
      <c r="AA504" s="38">
        <v>50611.199999999997</v>
      </c>
      <c r="AB504" s="38">
        <v>12722.367123287671</v>
      </c>
      <c r="AH504" s="38">
        <f>IF(表7[[#This Row],[Instrument]]="Option",表7[[#This Row],[delta]],表7[[#This Row],[qty]])</f>
        <v>0</v>
      </c>
    </row>
    <row r="505" spans="1:34">
      <c r="A505" s="37" t="s">
        <v>467</v>
      </c>
      <c r="B505" s="38" t="s">
        <v>510</v>
      </c>
      <c r="C505" s="37">
        <v>43076</v>
      </c>
      <c r="D505" s="38" t="s">
        <v>491</v>
      </c>
      <c r="E505" s="38" t="s">
        <v>16</v>
      </c>
      <c r="F505" s="38" t="s">
        <v>511</v>
      </c>
      <c r="G505" s="38">
        <v>160</v>
      </c>
      <c r="H505" s="38">
        <v>89.23</v>
      </c>
      <c r="I505" s="37">
        <v>43285</v>
      </c>
      <c r="K505" s="38">
        <v>-1449.6000000000001</v>
      </c>
      <c r="L505" s="38">
        <v>85660.800000000003</v>
      </c>
      <c r="N505" s="38">
        <v>84211.199999999997</v>
      </c>
      <c r="O505" s="38" t="s">
        <v>1256</v>
      </c>
      <c r="P505" s="38" t="s">
        <v>1282</v>
      </c>
      <c r="Q505" s="38">
        <v>6</v>
      </c>
      <c r="R505" s="38">
        <v>-960</v>
      </c>
      <c r="S505" s="38">
        <v>85660.800000000003</v>
      </c>
      <c r="T505" s="37">
        <v>43168</v>
      </c>
      <c r="U505" s="42">
        <v>0.32054794520547947</v>
      </c>
      <c r="V505" s="38">
        <v>0</v>
      </c>
      <c r="W505" s="38">
        <v>5</v>
      </c>
      <c r="X505" s="38">
        <v>0.1</v>
      </c>
      <c r="Y505" s="38">
        <v>8566.08</v>
      </c>
      <c r="Z505" s="38">
        <v>84211.199999999997</v>
      </c>
      <c r="AA505" s="38">
        <v>84211.199999999997</v>
      </c>
      <c r="AB505" s="38">
        <v>27458.393424657537</v>
      </c>
      <c r="AH505" s="38">
        <f>IF(表7[[#This Row],[Instrument]]="Option",表7[[#This Row],[delta]],表7[[#This Row],[qty]])</f>
        <v>0</v>
      </c>
    </row>
    <row r="506" spans="1:34">
      <c r="A506" s="37" t="s">
        <v>467</v>
      </c>
      <c r="B506" s="38" t="s">
        <v>512</v>
      </c>
      <c r="C506" s="37">
        <v>43076</v>
      </c>
      <c r="D506" s="38" t="s">
        <v>491</v>
      </c>
      <c r="E506" s="38" t="s">
        <v>16</v>
      </c>
      <c r="F506" s="38" t="s">
        <v>513</v>
      </c>
      <c r="G506" s="38">
        <v>160</v>
      </c>
      <c r="H506" s="38">
        <v>100.4</v>
      </c>
      <c r="I506" s="37">
        <v>43285</v>
      </c>
      <c r="K506" s="38">
        <v>-1814.4</v>
      </c>
      <c r="L506" s="38">
        <v>96384</v>
      </c>
      <c r="N506" s="38">
        <v>94569.600000000006</v>
      </c>
      <c r="O506" s="38" t="s">
        <v>1256</v>
      </c>
      <c r="P506" s="38" t="s">
        <v>1282</v>
      </c>
      <c r="Q506" s="38">
        <v>6</v>
      </c>
      <c r="R506" s="38">
        <v>-960</v>
      </c>
      <c r="S506" s="38">
        <v>96384</v>
      </c>
      <c r="T506" s="37">
        <v>43168</v>
      </c>
      <c r="U506" s="42">
        <v>0.32054794520547947</v>
      </c>
      <c r="V506" s="38">
        <v>0</v>
      </c>
      <c r="W506" s="38">
        <v>5</v>
      </c>
      <c r="X506" s="38">
        <v>0.1</v>
      </c>
      <c r="Y506" s="38">
        <v>9638.4</v>
      </c>
      <c r="Z506" s="38">
        <v>94569.600000000006</v>
      </c>
      <c r="AA506" s="38">
        <v>94569.600000000006</v>
      </c>
      <c r="AB506" s="38">
        <v>30895.693150684932</v>
      </c>
      <c r="AH506" s="38">
        <f>IF(表7[[#This Row],[Instrument]]="Option",表7[[#This Row],[delta]],表7[[#This Row],[qty]])</f>
        <v>0</v>
      </c>
    </row>
    <row r="507" spans="1:34">
      <c r="A507" s="37" t="s">
        <v>467</v>
      </c>
      <c r="B507" s="38" t="s">
        <v>514</v>
      </c>
      <c r="C507" s="37">
        <v>43076</v>
      </c>
      <c r="D507" s="38" t="s">
        <v>491</v>
      </c>
      <c r="E507" s="38" t="s">
        <v>16</v>
      </c>
      <c r="F507" s="38" t="s">
        <v>515</v>
      </c>
      <c r="G507" s="38">
        <v>160</v>
      </c>
      <c r="H507" s="38">
        <v>112.57</v>
      </c>
      <c r="I507" s="37">
        <v>43285</v>
      </c>
      <c r="K507" s="38">
        <v>-2265.6</v>
      </c>
      <c r="L507" s="38">
        <v>108067.19999999998</v>
      </c>
      <c r="N507" s="38">
        <v>105801.59999999998</v>
      </c>
      <c r="O507" s="38" t="s">
        <v>1256</v>
      </c>
      <c r="P507" s="38" t="s">
        <v>1282</v>
      </c>
      <c r="Q507" s="38">
        <v>6</v>
      </c>
      <c r="R507" s="38">
        <v>-960</v>
      </c>
      <c r="S507" s="38">
        <v>108067.2</v>
      </c>
      <c r="T507" s="37">
        <v>43168</v>
      </c>
      <c r="U507" s="42">
        <v>0.32054794520547947</v>
      </c>
      <c r="V507" s="38">
        <v>0</v>
      </c>
      <c r="W507" s="38">
        <v>5</v>
      </c>
      <c r="X507" s="38">
        <v>0.1</v>
      </c>
      <c r="Y507" s="38">
        <v>10806.720000000001</v>
      </c>
      <c r="Z507" s="38">
        <v>105801.59999999998</v>
      </c>
      <c r="AA507" s="38">
        <v>105801.59999999998</v>
      </c>
      <c r="AB507" s="38">
        <v>34640.718904109592</v>
      </c>
      <c r="AH507" s="38">
        <f>IF(表7[[#This Row],[Instrument]]="Option",表7[[#This Row],[delta]],表7[[#This Row],[qty]])</f>
        <v>0</v>
      </c>
    </row>
    <row r="508" spans="1:34">
      <c r="A508" s="37" t="s">
        <v>467</v>
      </c>
      <c r="B508" s="38" t="s">
        <v>516</v>
      </c>
      <c r="C508" s="37">
        <v>43105</v>
      </c>
      <c r="D508" s="38" t="s">
        <v>491</v>
      </c>
      <c r="E508" s="38" t="s">
        <v>16</v>
      </c>
      <c r="F508" s="38" t="s">
        <v>517</v>
      </c>
      <c r="G508" s="38">
        <v>300</v>
      </c>
      <c r="H508" s="38">
        <v>57.86</v>
      </c>
      <c r="I508" s="37">
        <v>43313</v>
      </c>
      <c r="K508" s="38">
        <v>-24678</v>
      </c>
      <c r="L508" s="38">
        <v>104148</v>
      </c>
      <c r="N508" s="38">
        <v>79470</v>
      </c>
      <c r="O508" s="38" t="s">
        <v>1251</v>
      </c>
      <c r="P508" s="38" t="s">
        <v>1282</v>
      </c>
      <c r="Q508" s="38">
        <v>6</v>
      </c>
      <c r="R508" s="38">
        <v>-1800</v>
      </c>
      <c r="S508" s="38">
        <v>104148</v>
      </c>
      <c r="T508" s="37">
        <v>43168</v>
      </c>
      <c r="U508" s="42">
        <v>0.39726027397260272</v>
      </c>
      <c r="V508" s="38">
        <v>0</v>
      </c>
      <c r="W508" s="38">
        <v>5</v>
      </c>
      <c r="X508" s="38">
        <v>0.1</v>
      </c>
      <c r="Y508" s="38">
        <v>10414.800000000001</v>
      </c>
      <c r="Z508" s="38">
        <v>79470</v>
      </c>
      <c r="AA508" s="38">
        <v>79470</v>
      </c>
      <c r="AB508" s="38">
        <v>41373.863013698625</v>
      </c>
      <c r="AH508" s="38">
        <f>IF(表7[[#This Row],[Instrument]]="Option",表7[[#This Row],[delta]],表7[[#This Row],[qty]])</f>
        <v>0</v>
      </c>
    </row>
    <row r="509" spans="1:34">
      <c r="A509" s="37" t="s">
        <v>97</v>
      </c>
      <c r="B509" s="38" t="s">
        <v>518</v>
      </c>
      <c r="C509" s="37">
        <v>42954</v>
      </c>
      <c r="D509" s="38" t="s">
        <v>519</v>
      </c>
      <c r="E509" s="38" t="s">
        <v>16</v>
      </c>
      <c r="F509" s="38" t="s">
        <v>452</v>
      </c>
      <c r="G509" s="38">
        <v>25</v>
      </c>
      <c r="H509" s="38">
        <v>66</v>
      </c>
      <c r="I509" s="37">
        <v>43188</v>
      </c>
      <c r="J509" s="38" t="s">
        <v>18</v>
      </c>
      <c r="L509" s="38">
        <v>72.709999999999994</v>
      </c>
      <c r="N509" s="38">
        <v>-16774.999999999982</v>
      </c>
      <c r="O509" s="38" t="s">
        <v>452</v>
      </c>
      <c r="P509" s="38" t="s">
        <v>1284</v>
      </c>
      <c r="Q509" s="38">
        <v>100</v>
      </c>
      <c r="R509" s="38">
        <v>-2500</v>
      </c>
      <c r="S509" s="38">
        <v>165000</v>
      </c>
      <c r="T509" s="37">
        <v>43168</v>
      </c>
      <c r="U509" s="42">
        <v>5.4794520547945202E-2</v>
      </c>
      <c r="V509" s="38">
        <v>0</v>
      </c>
      <c r="W509" s="38">
        <v>5</v>
      </c>
      <c r="X509" s="38">
        <v>0.1</v>
      </c>
      <c r="Y509" s="38">
        <v>16500</v>
      </c>
      <c r="Z509" s="38">
        <v>-16774.999999999982</v>
      </c>
      <c r="AA509" s="38">
        <v>0</v>
      </c>
      <c r="AB509" s="38">
        <v>9041.0958904109575</v>
      </c>
      <c r="AH509" s="38">
        <f>IF(表7[[#This Row],[Instrument]]="Option",表7[[#This Row],[delta]],表7[[#This Row],[qty]])</f>
        <v>-2500</v>
      </c>
    </row>
    <row r="510" spans="1:34">
      <c r="A510" s="37" t="s">
        <v>97</v>
      </c>
      <c r="B510" s="38" t="s">
        <v>520</v>
      </c>
      <c r="C510" s="37">
        <v>42954</v>
      </c>
      <c r="D510" s="38" t="s">
        <v>519</v>
      </c>
      <c r="E510" s="38" t="s">
        <v>16</v>
      </c>
      <c r="F510" s="38" t="s">
        <v>460</v>
      </c>
      <c r="G510" s="38">
        <v>25</v>
      </c>
      <c r="H510" s="38">
        <v>66</v>
      </c>
      <c r="I510" s="37">
        <v>43220</v>
      </c>
      <c r="J510" s="38" t="s">
        <v>18</v>
      </c>
      <c r="L510" s="38">
        <v>70.06</v>
      </c>
      <c r="N510" s="38">
        <v>-10150.000000000005</v>
      </c>
      <c r="O510" s="38" t="s">
        <v>460</v>
      </c>
      <c r="P510" s="38" t="s">
        <v>1284</v>
      </c>
      <c r="Q510" s="38">
        <v>100</v>
      </c>
      <c r="R510" s="38">
        <v>-2500</v>
      </c>
      <c r="S510" s="38">
        <v>165000</v>
      </c>
      <c r="T510" s="37">
        <v>43168</v>
      </c>
      <c r="U510" s="42">
        <v>0.14246575342465753</v>
      </c>
      <c r="V510" s="38">
        <v>0</v>
      </c>
      <c r="W510" s="38">
        <v>5</v>
      </c>
      <c r="X510" s="38">
        <v>0.1</v>
      </c>
      <c r="Y510" s="38">
        <v>16500</v>
      </c>
      <c r="Z510" s="38">
        <v>-10150.000000000005</v>
      </c>
      <c r="AA510" s="38">
        <v>0</v>
      </c>
      <c r="AB510" s="38">
        <v>23506.849315068492</v>
      </c>
      <c r="AH510" s="38">
        <f>IF(表7[[#This Row],[Instrument]]="Option",表7[[#This Row],[delta]],表7[[#This Row],[qty]])</f>
        <v>-2500</v>
      </c>
    </row>
    <row r="511" spans="1:34">
      <c r="A511" s="37" t="s">
        <v>97</v>
      </c>
      <c r="B511" s="38" t="s">
        <v>521</v>
      </c>
      <c r="C511" s="37">
        <v>42954</v>
      </c>
      <c r="D511" s="38" t="s">
        <v>519</v>
      </c>
      <c r="E511" s="38" t="s">
        <v>16</v>
      </c>
      <c r="F511" s="38" t="s">
        <v>465</v>
      </c>
      <c r="G511" s="38">
        <v>25</v>
      </c>
      <c r="H511" s="38">
        <v>66</v>
      </c>
      <c r="I511" s="37">
        <v>43251</v>
      </c>
      <c r="J511" s="38" t="s">
        <v>18</v>
      </c>
      <c r="L511" s="38">
        <v>69.38</v>
      </c>
      <c r="N511" s="38">
        <v>-8449.9999999999891</v>
      </c>
      <c r="O511" s="38" t="s">
        <v>465</v>
      </c>
      <c r="P511" s="38" t="s">
        <v>1284</v>
      </c>
      <c r="Q511" s="38">
        <v>100</v>
      </c>
      <c r="R511" s="38">
        <v>-2500</v>
      </c>
      <c r="S511" s="38">
        <v>165000</v>
      </c>
      <c r="T511" s="37">
        <v>43168</v>
      </c>
      <c r="U511" s="42">
        <v>0.22739726027397261</v>
      </c>
      <c r="V511" s="38">
        <v>0</v>
      </c>
      <c r="W511" s="38">
        <v>5</v>
      </c>
      <c r="X511" s="38">
        <v>0.1</v>
      </c>
      <c r="Y511" s="38">
        <v>16500</v>
      </c>
      <c r="Z511" s="38">
        <v>-8449.9999999999891</v>
      </c>
      <c r="AA511" s="38">
        <v>0</v>
      </c>
      <c r="AB511" s="38">
        <v>37520.547945205479</v>
      </c>
      <c r="AH511" s="38">
        <f>IF(表7[[#This Row],[Instrument]]="Option",表7[[#This Row],[delta]],表7[[#This Row],[qty]])</f>
        <v>-2500</v>
      </c>
    </row>
    <row r="512" spans="1:34">
      <c r="A512" s="37" t="s">
        <v>97</v>
      </c>
      <c r="B512" s="38" t="s">
        <v>522</v>
      </c>
      <c r="C512" s="37">
        <v>42954</v>
      </c>
      <c r="D512" s="38" t="s">
        <v>519</v>
      </c>
      <c r="E512" s="38" t="s">
        <v>16</v>
      </c>
      <c r="F512" s="38" t="s">
        <v>446</v>
      </c>
      <c r="G512" s="38">
        <v>25</v>
      </c>
      <c r="H512" s="38">
        <v>66</v>
      </c>
      <c r="I512" s="37">
        <v>43280</v>
      </c>
      <c r="J512" s="38" t="s">
        <v>18</v>
      </c>
      <c r="L512" s="38">
        <v>68.790000000000006</v>
      </c>
      <c r="N512" s="38">
        <v>-6975.0000000000155</v>
      </c>
      <c r="O512" s="38" t="s">
        <v>446</v>
      </c>
      <c r="P512" s="38" t="s">
        <v>1284</v>
      </c>
      <c r="Q512" s="38">
        <v>100</v>
      </c>
      <c r="R512" s="38">
        <v>-2500</v>
      </c>
      <c r="S512" s="38">
        <v>165000</v>
      </c>
      <c r="T512" s="37">
        <v>43168</v>
      </c>
      <c r="U512" s="42">
        <v>0.30684931506849317</v>
      </c>
      <c r="V512" s="38">
        <v>0</v>
      </c>
      <c r="W512" s="38">
        <v>5</v>
      </c>
      <c r="X512" s="38">
        <v>0.1</v>
      </c>
      <c r="Y512" s="38">
        <v>16500</v>
      </c>
      <c r="Z512" s="38">
        <v>-6975.0000000000155</v>
      </c>
      <c r="AA512" s="38">
        <v>0</v>
      </c>
      <c r="AB512" s="38">
        <v>50630.136986301375</v>
      </c>
      <c r="AH512" s="38">
        <f>IF(表7[[#This Row],[Instrument]]="Option",表7[[#This Row],[delta]],表7[[#This Row],[qty]])</f>
        <v>-2500</v>
      </c>
    </row>
    <row r="513" spans="1:34">
      <c r="A513" s="37" t="s">
        <v>97</v>
      </c>
      <c r="B513" s="38" t="s">
        <v>523</v>
      </c>
      <c r="C513" s="37">
        <v>42954</v>
      </c>
      <c r="D513" s="38" t="s">
        <v>519</v>
      </c>
      <c r="E513" s="38" t="s">
        <v>16</v>
      </c>
      <c r="F513" s="38" t="s">
        <v>524</v>
      </c>
      <c r="G513" s="38">
        <v>25</v>
      </c>
      <c r="H513" s="38">
        <v>66</v>
      </c>
      <c r="I513" s="37">
        <v>43312</v>
      </c>
      <c r="J513" s="38" t="s">
        <v>18</v>
      </c>
      <c r="L513" s="38">
        <v>68.209999999999994</v>
      </c>
      <c r="N513" s="38">
        <v>-5524.9999999999845</v>
      </c>
      <c r="O513" s="38" t="s">
        <v>524</v>
      </c>
      <c r="P513" s="38" t="s">
        <v>1284</v>
      </c>
      <c r="Q513" s="38">
        <v>100</v>
      </c>
      <c r="R513" s="38">
        <v>-2500</v>
      </c>
      <c r="S513" s="38">
        <v>165000</v>
      </c>
      <c r="T513" s="37">
        <v>43168</v>
      </c>
      <c r="U513" s="42">
        <v>0.39452054794520547</v>
      </c>
      <c r="V513" s="38">
        <v>0</v>
      </c>
      <c r="W513" s="38">
        <v>5</v>
      </c>
      <c r="X513" s="38">
        <v>0.1</v>
      </c>
      <c r="Y513" s="38">
        <v>16500</v>
      </c>
      <c r="Z513" s="38">
        <v>-5524.9999999999845</v>
      </c>
      <c r="AA513" s="38">
        <v>0</v>
      </c>
      <c r="AB513" s="38">
        <v>65095.890410958906</v>
      </c>
      <c r="AH513" s="38">
        <f>IF(表7[[#This Row],[Instrument]]="Option",表7[[#This Row],[delta]],表7[[#This Row],[qty]])</f>
        <v>-2500</v>
      </c>
    </row>
    <row r="514" spans="1:34">
      <c r="A514" s="37" t="s">
        <v>97</v>
      </c>
      <c r="B514" s="38" t="s">
        <v>525</v>
      </c>
      <c r="C514" s="37">
        <v>42954</v>
      </c>
      <c r="D514" s="38" t="s">
        <v>519</v>
      </c>
      <c r="E514" s="38" t="s">
        <v>16</v>
      </c>
      <c r="F514" s="38" t="s">
        <v>526</v>
      </c>
      <c r="G514" s="38">
        <v>25</v>
      </c>
      <c r="H514" s="38">
        <v>66</v>
      </c>
      <c r="I514" s="37">
        <v>43343</v>
      </c>
      <c r="J514" s="38" t="s">
        <v>18</v>
      </c>
      <c r="L514" s="38">
        <v>67.66</v>
      </c>
      <c r="N514" s="38">
        <v>-4149.9999999999918</v>
      </c>
      <c r="O514" s="38" t="s">
        <v>526</v>
      </c>
      <c r="P514" s="38" t="s">
        <v>1284</v>
      </c>
      <c r="Q514" s="38">
        <v>100</v>
      </c>
      <c r="R514" s="38">
        <v>-2500</v>
      </c>
      <c r="S514" s="38">
        <v>165000</v>
      </c>
      <c r="T514" s="37">
        <v>43168</v>
      </c>
      <c r="U514" s="42">
        <v>0.47945205479452052</v>
      </c>
      <c r="V514" s="38">
        <v>0</v>
      </c>
      <c r="W514" s="38">
        <v>5</v>
      </c>
      <c r="X514" s="38">
        <v>0.1</v>
      </c>
      <c r="Y514" s="38">
        <v>16500</v>
      </c>
      <c r="Z514" s="38">
        <v>-4149.9999999999918</v>
      </c>
      <c r="AA514" s="38">
        <v>0</v>
      </c>
      <c r="AB514" s="38">
        <v>79109.589041095882</v>
      </c>
      <c r="AH514" s="38">
        <f>IF(表7[[#This Row],[Instrument]]="Option",表7[[#This Row],[delta]],表7[[#This Row],[qty]])</f>
        <v>-2500</v>
      </c>
    </row>
    <row r="515" spans="1:34">
      <c r="A515" s="37" t="s">
        <v>97</v>
      </c>
      <c r="B515" s="38" t="s">
        <v>527</v>
      </c>
      <c r="C515" s="37">
        <v>42954</v>
      </c>
      <c r="D515" s="38" t="s">
        <v>519</v>
      </c>
      <c r="E515" s="38" t="s">
        <v>16</v>
      </c>
      <c r="F515" s="38" t="s">
        <v>528</v>
      </c>
      <c r="G515" s="38">
        <v>25</v>
      </c>
      <c r="H515" s="38">
        <v>66</v>
      </c>
      <c r="I515" s="37">
        <v>43371</v>
      </c>
      <c r="J515" s="38" t="s">
        <v>18</v>
      </c>
      <c r="L515" s="38">
        <v>67.16</v>
      </c>
      <c r="N515" s="38">
        <v>-2899.9999999999914</v>
      </c>
      <c r="O515" s="38" t="s">
        <v>528</v>
      </c>
      <c r="P515" s="38" t="s">
        <v>1284</v>
      </c>
      <c r="Q515" s="38">
        <v>100</v>
      </c>
      <c r="R515" s="38">
        <v>-2500</v>
      </c>
      <c r="S515" s="38">
        <v>165000</v>
      </c>
      <c r="T515" s="37">
        <v>43168</v>
      </c>
      <c r="U515" s="42">
        <v>0.55616438356164388</v>
      </c>
      <c r="V515" s="38">
        <v>0</v>
      </c>
      <c r="W515" s="38">
        <v>5</v>
      </c>
      <c r="X515" s="38">
        <v>0.1</v>
      </c>
      <c r="Y515" s="38">
        <v>16500</v>
      </c>
      <c r="Z515" s="38">
        <v>-2899.9999999999914</v>
      </c>
      <c r="AA515" s="38">
        <v>0</v>
      </c>
      <c r="AB515" s="38">
        <v>91767.123287671246</v>
      </c>
      <c r="AH515" s="38">
        <f>IF(表7[[#This Row],[Instrument]]="Option",表7[[#This Row],[delta]],表7[[#This Row],[qty]])</f>
        <v>-2500</v>
      </c>
    </row>
    <row r="516" spans="1:34">
      <c r="A516" s="37" t="s">
        <v>97</v>
      </c>
      <c r="B516" s="38" t="s">
        <v>529</v>
      </c>
      <c r="C516" s="37">
        <v>42954</v>
      </c>
      <c r="D516" s="38" t="s">
        <v>519</v>
      </c>
      <c r="E516" s="38" t="s">
        <v>16</v>
      </c>
      <c r="F516" s="38" t="s">
        <v>530</v>
      </c>
      <c r="G516" s="38">
        <v>25</v>
      </c>
      <c r="H516" s="38">
        <v>66</v>
      </c>
      <c r="I516" s="37">
        <v>43404</v>
      </c>
      <c r="J516" s="38" t="s">
        <v>18</v>
      </c>
      <c r="L516" s="38">
        <v>66.5</v>
      </c>
      <c r="N516" s="38">
        <v>-1250</v>
      </c>
      <c r="O516" s="38" t="s">
        <v>530</v>
      </c>
      <c r="P516" s="38" t="s">
        <v>1284</v>
      </c>
      <c r="Q516" s="38">
        <v>100</v>
      </c>
      <c r="R516" s="38">
        <v>-2500</v>
      </c>
      <c r="S516" s="38">
        <v>165000</v>
      </c>
      <c r="T516" s="37">
        <v>43168</v>
      </c>
      <c r="U516" s="42">
        <v>0.64657534246575343</v>
      </c>
      <c r="V516" s="38">
        <v>0</v>
      </c>
      <c r="W516" s="38">
        <v>5</v>
      </c>
      <c r="X516" s="38">
        <v>0.1</v>
      </c>
      <c r="Y516" s="38">
        <v>16500</v>
      </c>
      <c r="Z516" s="38">
        <v>-1250</v>
      </c>
      <c r="AA516" s="38">
        <v>0</v>
      </c>
      <c r="AB516" s="38">
        <v>106684.93150684932</v>
      </c>
      <c r="AH516" s="38">
        <f>IF(表7[[#This Row],[Instrument]]="Option",表7[[#This Row],[delta]],表7[[#This Row],[qty]])</f>
        <v>-2500</v>
      </c>
    </row>
    <row r="517" spans="1:34">
      <c r="A517" s="37" t="s">
        <v>97</v>
      </c>
      <c r="B517" s="38" t="s">
        <v>531</v>
      </c>
      <c r="C517" s="37">
        <v>42954</v>
      </c>
      <c r="D517" s="38" t="s">
        <v>519</v>
      </c>
      <c r="E517" s="38" t="s">
        <v>16</v>
      </c>
      <c r="F517" s="38" t="s">
        <v>532</v>
      </c>
      <c r="G517" s="38">
        <v>25</v>
      </c>
      <c r="H517" s="38">
        <v>66</v>
      </c>
      <c r="I517" s="37">
        <v>43434</v>
      </c>
      <c r="J517" s="38" t="s">
        <v>18</v>
      </c>
      <c r="L517" s="38">
        <v>65.8</v>
      </c>
      <c r="N517" s="38">
        <v>500.00000000000711</v>
      </c>
      <c r="O517" s="38" t="s">
        <v>532</v>
      </c>
      <c r="P517" s="38" t="s">
        <v>1284</v>
      </c>
      <c r="Q517" s="38">
        <v>100</v>
      </c>
      <c r="R517" s="38">
        <v>-2500</v>
      </c>
      <c r="S517" s="38">
        <v>165000</v>
      </c>
      <c r="T517" s="37">
        <v>43168</v>
      </c>
      <c r="U517" s="42">
        <v>0.72876712328767124</v>
      </c>
      <c r="V517" s="38">
        <v>0</v>
      </c>
      <c r="W517" s="38">
        <v>5</v>
      </c>
      <c r="X517" s="38">
        <v>0.1</v>
      </c>
      <c r="Y517" s="38">
        <v>16500</v>
      </c>
      <c r="Z517" s="38">
        <v>500.00000000000711</v>
      </c>
      <c r="AA517" s="38">
        <v>500.00000000000711</v>
      </c>
      <c r="AB517" s="38">
        <v>120246.57534246576</v>
      </c>
      <c r="AH517" s="38">
        <f>IF(表7[[#This Row],[Instrument]]="Option",表7[[#This Row],[delta]],表7[[#This Row],[qty]])</f>
        <v>-2500</v>
      </c>
    </row>
    <row r="518" spans="1:34">
      <c r="A518" s="37" t="s">
        <v>97</v>
      </c>
      <c r="B518" s="38" t="s">
        <v>533</v>
      </c>
      <c r="C518" s="37">
        <v>42954</v>
      </c>
      <c r="D518" s="38" t="s">
        <v>519</v>
      </c>
      <c r="E518" s="38" t="s">
        <v>16</v>
      </c>
      <c r="F518" s="38" t="s">
        <v>534</v>
      </c>
      <c r="G518" s="38">
        <v>25</v>
      </c>
      <c r="H518" s="38">
        <v>66</v>
      </c>
      <c r="I518" s="37">
        <v>43462</v>
      </c>
      <c r="J518" s="38" t="s">
        <v>18</v>
      </c>
      <c r="L518" s="38">
        <v>65.12</v>
      </c>
      <c r="N518" s="38">
        <v>2199.9999999999886</v>
      </c>
      <c r="O518" s="38" t="s">
        <v>534</v>
      </c>
      <c r="P518" s="38" t="s">
        <v>1284</v>
      </c>
      <c r="Q518" s="38">
        <v>100</v>
      </c>
      <c r="R518" s="38">
        <v>-2500</v>
      </c>
      <c r="S518" s="38">
        <v>165000</v>
      </c>
      <c r="T518" s="37">
        <v>43168</v>
      </c>
      <c r="U518" s="42">
        <v>0.80547945205479454</v>
      </c>
      <c r="V518" s="38">
        <v>0</v>
      </c>
      <c r="W518" s="38">
        <v>5</v>
      </c>
      <c r="X518" s="38">
        <v>0.1</v>
      </c>
      <c r="Y518" s="38">
        <v>16500</v>
      </c>
      <c r="Z518" s="38">
        <v>2199.9999999999886</v>
      </c>
      <c r="AA518" s="38">
        <v>2199.9999999999886</v>
      </c>
      <c r="AB518" s="38">
        <v>132904.10958904109</v>
      </c>
      <c r="AH518" s="38">
        <f>IF(表7[[#This Row],[Instrument]]="Option",表7[[#This Row],[delta]],表7[[#This Row],[qty]])</f>
        <v>-2500</v>
      </c>
    </row>
    <row r="519" spans="1:34">
      <c r="A519" s="37" t="s">
        <v>97</v>
      </c>
      <c r="B519" s="38" t="s">
        <v>535</v>
      </c>
      <c r="C519" s="37">
        <v>42983</v>
      </c>
      <c r="D519" s="38" t="s">
        <v>519</v>
      </c>
      <c r="E519" s="38" t="s">
        <v>16</v>
      </c>
      <c r="F519" s="38" t="s">
        <v>465</v>
      </c>
      <c r="G519" s="38">
        <v>140</v>
      </c>
      <c r="H519" s="38">
        <v>69</v>
      </c>
      <c r="I519" s="37">
        <v>43251</v>
      </c>
      <c r="J519" s="38" t="s">
        <v>18</v>
      </c>
      <c r="L519" s="38">
        <v>69.38</v>
      </c>
      <c r="N519" s="38">
        <v>-5319.9999999999363</v>
      </c>
      <c r="O519" s="38" t="s">
        <v>465</v>
      </c>
      <c r="P519" s="38" t="s">
        <v>1284</v>
      </c>
      <c r="Q519" s="38">
        <v>100</v>
      </c>
      <c r="R519" s="38">
        <v>-14000</v>
      </c>
      <c r="S519" s="38">
        <v>966000</v>
      </c>
      <c r="T519" s="37">
        <v>43168</v>
      </c>
      <c r="U519" s="42">
        <v>0.22739726027397261</v>
      </c>
      <c r="V519" s="38">
        <v>0</v>
      </c>
      <c r="W519" s="38">
        <v>5</v>
      </c>
      <c r="X519" s="38">
        <v>0.1</v>
      </c>
      <c r="Y519" s="38">
        <v>96600</v>
      </c>
      <c r="Z519" s="38">
        <v>-5319.9999999999363</v>
      </c>
      <c r="AA519" s="38">
        <v>0</v>
      </c>
      <c r="AB519" s="38">
        <v>219665.75342465754</v>
      </c>
      <c r="AH519" s="38">
        <f>IF(表7[[#This Row],[Instrument]]="Option",表7[[#This Row],[delta]],表7[[#This Row],[qty]])</f>
        <v>-14000</v>
      </c>
    </row>
    <row r="520" spans="1:34">
      <c r="A520" s="37" t="s">
        <v>97</v>
      </c>
      <c r="B520" s="38" t="s">
        <v>536</v>
      </c>
      <c r="C520" s="37">
        <v>42983</v>
      </c>
      <c r="D520" s="38" t="s">
        <v>519</v>
      </c>
      <c r="E520" s="38" t="s">
        <v>16</v>
      </c>
      <c r="F520" s="38" t="s">
        <v>446</v>
      </c>
      <c r="G520" s="38">
        <v>70</v>
      </c>
      <c r="H520" s="38">
        <v>69</v>
      </c>
      <c r="I520" s="37">
        <v>43280</v>
      </c>
      <c r="J520" s="38" t="s">
        <v>18</v>
      </c>
      <c r="L520" s="38">
        <v>68.790000000000006</v>
      </c>
      <c r="N520" s="38">
        <v>1469.9999999999563</v>
      </c>
      <c r="O520" s="38" t="s">
        <v>446</v>
      </c>
      <c r="P520" s="38" t="s">
        <v>1284</v>
      </c>
      <c r="Q520" s="38">
        <v>100</v>
      </c>
      <c r="R520" s="38">
        <v>-7000</v>
      </c>
      <c r="S520" s="38">
        <v>483000</v>
      </c>
      <c r="T520" s="37">
        <v>43168</v>
      </c>
      <c r="U520" s="42">
        <v>0.30684931506849317</v>
      </c>
      <c r="V520" s="38">
        <v>0</v>
      </c>
      <c r="W520" s="38">
        <v>5</v>
      </c>
      <c r="X520" s="38">
        <v>0.1</v>
      </c>
      <c r="Y520" s="38">
        <v>48300</v>
      </c>
      <c r="Z520" s="38">
        <v>1469.9999999999563</v>
      </c>
      <c r="AA520" s="38">
        <v>1469.9999999999563</v>
      </c>
      <c r="AB520" s="38">
        <v>148208.21917808219</v>
      </c>
      <c r="AH520" s="38">
        <f>IF(表7[[#This Row],[Instrument]]="Option",表7[[#This Row],[delta]],表7[[#This Row],[qty]])</f>
        <v>-7000</v>
      </c>
    </row>
    <row r="521" spans="1:34">
      <c r="A521" s="37" t="s">
        <v>97</v>
      </c>
      <c r="B521" s="38" t="s">
        <v>537</v>
      </c>
      <c r="C521" s="37">
        <v>42983</v>
      </c>
      <c r="D521" s="38" t="s">
        <v>519</v>
      </c>
      <c r="E521" s="38" t="s">
        <v>16</v>
      </c>
      <c r="F521" s="38" t="s">
        <v>524</v>
      </c>
      <c r="G521" s="38">
        <v>28</v>
      </c>
      <c r="H521" s="38">
        <v>69</v>
      </c>
      <c r="I521" s="37">
        <v>43312</v>
      </c>
      <c r="J521" s="38" t="s">
        <v>18</v>
      </c>
      <c r="L521" s="38">
        <v>68.209999999999994</v>
      </c>
      <c r="N521" s="38">
        <v>2212.0000000000173</v>
      </c>
      <c r="O521" s="38" t="s">
        <v>524</v>
      </c>
      <c r="P521" s="38" t="s">
        <v>1284</v>
      </c>
      <c r="Q521" s="38">
        <v>100</v>
      </c>
      <c r="R521" s="38">
        <v>-2800</v>
      </c>
      <c r="S521" s="38">
        <v>193200</v>
      </c>
      <c r="T521" s="37">
        <v>43168</v>
      </c>
      <c r="U521" s="42">
        <v>0.39452054794520547</v>
      </c>
      <c r="V521" s="38">
        <v>0</v>
      </c>
      <c r="W521" s="38">
        <v>5</v>
      </c>
      <c r="X521" s="38">
        <v>0.1</v>
      </c>
      <c r="Y521" s="38">
        <v>19320</v>
      </c>
      <c r="Z521" s="38">
        <v>2212.0000000000173</v>
      </c>
      <c r="AA521" s="38">
        <v>2212.0000000000173</v>
      </c>
      <c r="AB521" s="38">
        <v>76221.369863013693</v>
      </c>
      <c r="AH521" s="38">
        <f>IF(表7[[#This Row],[Instrument]]="Option",表7[[#This Row],[delta]],表7[[#This Row],[qty]])</f>
        <v>-2800</v>
      </c>
    </row>
    <row r="522" spans="1:34">
      <c r="A522" s="37" t="s">
        <v>97</v>
      </c>
      <c r="B522" s="38" t="s">
        <v>538</v>
      </c>
      <c r="C522" s="37">
        <v>42983</v>
      </c>
      <c r="D522" s="38" t="s">
        <v>519</v>
      </c>
      <c r="E522" s="38" t="s">
        <v>16</v>
      </c>
      <c r="F522" s="38" t="s">
        <v>526</v>
      </c>
      <c r="G522" s="38">
        <v>28</v>
      </c>
      <c r="H522" s="38">
        <v>69</v>
      </c>
      <c r="I522" s="37">
        <v>43343</v>
      </c>
      <c r="J522" s="38" t="s">
        <v>18</v>
      </c>
      <c r="L522" s="38">
        <v>67.66</v>
      </c>
      <c r="N522" s="38">
        <v>3752.0000000000095</v>
      </c>
      <c r="O522" s="38" t="s">
        <v>526</v>
      </c>
      <c r="P522" s="38" t="s">
        <v>1284</v>
      </c>
      <c r="Q522" s="38">
        <v>100</v>
      </c>
      <c r="R522" s="38">
        <v>-2800</v>
      </c>
      <c r="S522" s="38">
        <v>193200</v>
      </c>
      <c r="T522" s="37">
        <v>43168</v>
      </c>
      <c r="U522" s="42">
        <v>0.47945205479452052</v>
      </c>
      <c r="V522" s="38">
        <v>0</v>
      </c>
      <c r="W522" s="38">
        <v>5</v>
      </c>
      <c r="X522" s="38">
        <v>0.1</v>
      </c>
      <c r="Y522" s="38">
        <v>19320</v>
      </c>
      <c r="Z522" s="38">
        <v>3752.0000000000095</v>
      </c>
      <c r="AA522" s="38">
        <v>3752.0000000000095</v>
      </c>
      <c r="AB522" s="38">
        <v>92630.136986301368</v>
      </c>
      <c r="AH522" s="38">
        <f>IF(表7[[#This Row],[Instrument]]="Option",表7[[#This Row],[delta]],表7[[#This Row],[qty]])</f>
        <v>-2800</v>
      </c>
    </row>
    <row r="523" spans="1:34">
      <c r="A523" s="37" t="s">
        <v>97</v>
      </c>
      <c r="B523" s="38" t="s">
        <v>539</v>
      </c>
      <c r="C523" s="37">
        <v>42983</v>
      </c>
      <c r="D523" s="38" t="s">
        <v>519</v>
      </c>
      <c r="E523" s="38" t="s">
        <v>16</v>
      </c>
      <c r="F523" s="38" t="s">
        <v>528</v>
      </c>
      <c r="G523" s="38">
        <v>28</v>
      </c>
      <c r="H523" s="38">
        <v>69</v>
      </c>
      <c r="I523" s="37">
        <v>43371</v>
      </c>
      <c r="J523" s="38" t="s">
        <v>18</v>
      </c>
      <c r="L523" s="38">
        <v>67.16</v>
      </c>
      <c r="N523" s="38">
        <v>5152.0000000000091</v>
      </c>
      <c r="O523" s="38" t="s">
        <v>528</v>
      </c>
      <c r="P523" s="38" t="s">
        <v>1284</v>
      </c>
      <c r="Q523" s="38">
        <v>100</v>
      </c>
      <c r="R523" s="38">
        <v>-2800</v>
      </c>
      <c r="S523" s="38">
        <v>193200</v>
      </c>
      <c r="T523" s="37">
        <v>43168</v>
      </c>
      <c r="U523" s="42">
        <v>0.55616438356164388</v>
      </c>
      <c r="V523" s="38">
        <v>0</v>
      </c>
      <c r="W523" s="38">
        <v>5</v>
      </c>
      <c r="X523" s="38">
        <v>0.1</v>
      </c>
      <c r="Y523" s="38">
        <v>19320</v>
      </c>
      <c r="Z523" s="38">
        <v>5152.0000000000091</v>
      </c>
      <c r="AA523" s="38">
        <v>5152.0000000000091</v>
      </c>
      <c r="AB523" s="38">
        <v>107450.9589041096</v>
      </c>
      <c r="AH523" s="38">
        <f>IF(表7[[#This Row],[Instrument]]="Option",表7[[#This Row],[delta]],表7[[#This Row],[qty]])</f>
        <v>-2800</v>
      </c>
    </row>
    <row r="524" spans="1:34">
      <c r="A524" s="37" t="s">
        <v>97</v>
      </c>
      <c r="B524" s="38" t="s">
        <v>540</v>
      </c>
      <c r="C524" s="37">
        <v>42983</v>
      </c>
      <c r="D524" s="38" t="s">
        <v>519</v>
      </c>
      <c r="E524" s="38" t="s">
        <v>16</v>
      </c>
      <c r="F524" s="38" t="s">
        <v>530</v>
      </c>
      <c r="G524" s="38">
        <v>38</v>
      </c>
      <c r="H524" s="38">
        <v>69</v>
      </c>
      <c r="I524" s="37">
        <v>43404</v>
      </c>
      <c r="J524" s="38" t="s">
        <v>18</v>
      </c>
      <c r="L524" s="38">
        <v>66.5</v>
      </c>
      <c r="N524" s="38">
        <v>9500</v>
      </c>
      <c r="O524" s="38" t="s">
        <v>530</v>
      </c>
      <c r="P524" s="38" t="s">
        <v>1284</v>
      </c>
      <c r="Q524" s="38">
        <v>100</v>
      </c>
      <c r="R524" s="38">
        <v>-3800</v>
      </c>
      <c r="S524" s="38">
        <v>262200</v>
      </c>
      <c r="T524" s="37">
        <v>43168</v>
      </c>
      <c r="U524" s="42">
        <v>0.64657534246575343</v>
      </c>
      <c r="V524" s="38">
        <v>0</v>
      </c>
      <c r="W524" s="38">
        <v>5</v>
      </c>
      <c r="X524" s="38">
        <v>0.1</v>
      </c>
      <c r="Y524" s="38">
        <v>26220</v>
      </c>
      <c r="Z524" s="38">
        <v>9500</v>
      </c>
      <c r="AA524" s="38">
        <v>9500</v>
      </c>
      <c r="AB524" s="38">
        <v>169532.05479452055</v>
      </c>
      <c r="AH524" s="38">
        <f>IF(表7[[#This Row],[Instrument]]="Option",表7[[#This Row],[delta]],表7[[#This Row],[qty]])</f>
        <v>-3800</v>
      </c>
    </row>
    <row r="525" spans="1:34">
      <c r="A525" s="37" t="s">
        <v>97</v>
      </c>
      <c r="B525" s="38" t="s">
        <v>541</v>
      </c>
      <c r="C525" s="37">
        <v>42983</v>
      </c>
      <c r="D525" s="38" t="s">
        <v>519</v>
      </c>
      <c r="E525" s="38" t="s">
        <v>16</v>
      </c>
      <c r="F525" s="38" t="s">
        <v>532</v>
      </c>
      <c r="G525" s="38">
        <v>38</v>
      </c>
      <c r="H525" s="38">
        <v>69</v>
      </c>
      <c r="I525" s="37">
        <v>43434</v>
      </c>
      <c r="J525" s="38" t="s">
        <v>18</v>
      </c>
      <c r="L525" s="38">
        <v>65.8</v>
      </c>
      <c r="N525" s="38">
        <v>12160.000000000011</v>
      </c>
      <c r="O525" s="38" t="s">
        <v>532</v>
      </c>
      <c r="P525" s="38" t="s">
        <v>1284</v>
      </c>
      <c r="Q525" s="38">
        <v>100</v>
      </c>
      <c r="R525" s="38">
        <v>-3800</v>
      </c>
      <c r="S525" s="38">
        <v>262200</v>
      </c>
      <c r="T525" s="37">
        <v>43168</v>
      </c>
      <c r="U525" s="42">
        <v>0.72876712328767124</v>
      </c>
      <c r="V525" s="38">
        <v>0</v>
      </c>
      <c r="W525" s="38">
        <v>5</v>
      </c>
      <c r="X525" s="38">
        <v>0.1</v>
      </c>
      <c r="Y525" s="38">
        <v>26220</v>
      </c>
      <c r="Z525" s="38">
        <v>12160.000000000011</v>
      </c>
      <c r="AA525" s="38">
        <v>12160.000000000011</v>
      </c>
      <c r="AB525" s="38">
        <v>191082.73972602739</v>
      </c>
      <c r="AH525" s="38">
        <f>IF(表7[[#This Row],[Instrument]]="Option",表7[[#This Row],[delta]],表7[[#This Row],[qty]])</f>
        <v>-3800</v>
      </c>
    </row>
    <row r="526" spans="1:34">
      <c r="A526" s="37" t="s">
        <v>97</v>
      </c>
      <c r="B526" s="38" t="s">
        <v>542</v>
      </c>
      <c r="C526" s="37">
        <v>42983</v>
      </c>
      <c r="D526" s="38" t="s">
        <v>519</v>
      </c>
      <c r="E526" s="38" t="s">
        <v>16</v>
      </c>
      <c r="F526" s="38" t="s">
        <v>534</v>
      </c>
      <c r="G526" s="38">
        <v>38</v>
      </c>
      <c r="H526" s="38">
        <v>69</v>
      </c>
      <c r="I526" s="37">
        <v>43462</v>
      </c>
      <c r="J526" s="38" t="s">
        <v>18</v>
      </c>
      <c r="L526" s="38">
        <v>65.12</v>
      </c>
      <c r="N526" s="38">
        <v>14743.999999999982</v>
      </c>
      <c r="O526" s="38" t="s">
        <v>534</v>
      </c>
      <c r="P526" s="38" t="s">
        <v>1284</v>
      </c>
      <c r="Q526" s="38">
        <v>100</v>
      </c>
      <c r="R526" s="38">
        <v>-3800</v>
      </c>
      <c r="S526" s="38">
        <v>262200</v>
      </c>
      <c r="T526" s="37">
        <v>43168</v>
      </c>
      <c r="U526" s="42">
        <v>0.80547945205479454</v>
      </c>
      <c r="V526" s="38">
        <v>0</v>
      </c>
      <c r="W526" s="38">
        <v>5</v>
      </c>
      <c r="X526" s="38">
        <v>0.1</v>
      </c>
      <c r="Y526" s="38">
        <v>26220</v>
      </c>
      <c r="Z526" s="38">
        <v>14743.999999999982</v>
      </c>
      <c r="AA526" s="38">
        <v>14743.999999999982</v>
      </c>
      <c r="AB526" s="38">
        <v>211196.71232876714</v>
      </c>
      <c r="AH526" s="38">
        <f>IF(表7[[#This Row],[Instrument]]="Option",表7[[#This Row],[delta]],表7[[#This Row],[qty]])</f>
        <v>-3800</v>
      </c>
    </row>
    <row r="527" spans="1:34">
      <c r="A527" s="37" t="s">
        <v>97</v>
      </c>
      <c r="B527" s="38" t="s">
        <v>543</v>
      </c>
      <c r="C527" s="37">
        <v>43066</v>
      </c>
      <c r="D527" s="38" t="s">
        <v>519</v>
      </c>
      <c r="E527" s="38" t="s">
        <v>16</v>
      </c>
      <c r="F527" s="38" t="s">
        <v>460</v>
      </c>
      <c r="G527" s="38">
        <v>280</v>
      </c>
      <c r="H527" s="38">
        <v>68</v>
      </c>
      <c r="I527" s="37">
        <v>43220</v>
      </c>
      <c r="J527" s="38" t="s">
        <v>18</v>
      </c>
      <c r="L527" s="38">
        <v>70.06</v>
      </c>
      <c r="N527" s="38">
        <v>-57680.000000000065</v>
      </c>
      <c r="O527" s="38" t="s">
        <v>460</v>
      </c>
      <c r="P527" s="38" t="s">
        <v>1284</v>
      </c>
      <c r="Q527" s="38">
        <v>100</v>
      </c>
      <c r="R527" s="38">
        <v>-28000</v>
      </c>
      <c r="S527" s="38">
        <v>1904000</v>
      </c>
      <c r="T527" s="37">
        <v>43168</v>
      </c>
      <c r="U527" s="42">
        <v>0.14246575342465753</v>
      </c>
      <c r="V527" s="38">
        <v>0</v>
      </c>
      <c r="W527" s="38">
        <v>5</v>
      </c>
      <c r="X527" s="38">
        <v>0.1</v>
      </c>
      <c r="Y527" s="38">
        <v>190400</v>
      </c>
      <c r="Z527" s="38">
        <v>-57680.000000000065</v>
      </c>
      <c r="AA527" s="38">
        <v>0</v>
      </c>
      <c r="AB527" s="38">
        <v>271254.79452054796</v>
      </c>
      <c r="AH527" s="38">
        <f>IF(表7[[#This Row],[Instrument]]="Option",表7[[#This Row],[delta]],表7[[#This Row],[qty]])</f>
        <v>-28000</v>
      </c>
    </row>
    <row r="528" spans="1:34">
      <c r="A528" s="37" t="s">
        <v>97</v>
      </c>
      <c r="B528" s="38" t="s">
        <v>544</v>
      </c>
      <c r="C528" s="37">
        <v>43066</v>
      </c>
      <c r="D528" s="38" t="s">
        <v>519</v>
      </c>
      <c r="E528" s="38" t="s">
        <v>16</v>
      </c>
      <c r="F528" s="38" t="s">
        <v>465</v>
      </c>
      <c r="G528" s="38">
        <v>280</v>
      </c>
      <c r="H528" s="38">
        <v>68</v>
      </c>
      <c r="I528" s="37">
        <v>43251</v>
      </c>
      <c r="J528" s="38" t="s">
        <v>18</v>
      </c>
      <c r="L528" s="38">
        <v>69.38</v>
      </c>
      <c r="N528" s="38">
        <v>-38639.999999999869</v>
      </c>
      <c r="O528" s="38" t="s">
        <v>465</v>
      </c>
      <c r="P528" s="38" t="s">
        <v>1284</v>
      </c>
      <c r="Q528" s="38">
        <v>100</v>
      </c>
      <c r="R528" s="38">
        <v>-28000</v>
      </c>
      <c r="S528" s="38">
        <v>1904000</v>
      </c>
      <c r="T528" s="37">
        <v>43168</v>
      </c>
      <c r="U528" s="42">
        <v>0.22739726027397261</v>
      </c>
      <c r="V528" s="38">
        <v>0</v>
      </c>
      <c r="W528" s="38">
        <v>5</v>
      </c>
      <c r="X528" s="38">
        <v>0.1</v>
      </c>
      <c r="Y528" s="38">
        <v>190400</v>
      </c>
      <c r="Z528" s="38">
        <v>-38639.999999999869</v>
      </c>
      <c r="AA528" s="38">
        <v>0</v>
      </c>
      <c r="AB528" s="38">
        <v>432964.38356164383</v>
      </c>
      <c r="AH528" s="38">
        <f>IF(表7[[#This Row],[Instrument]]="Option",表7[[#This Row],[delta]],表7[[#This Row],[qty]])</f>
        <v>-28000</v>
      </c>
    </row>
    <row r="529" spans="1:34">
      <c r="A529" s="37" t="s">
        <v>97</v>
      </c>
      <c r="B529" s="38" t="s">
        <v>545</v>
      </c>
      <c r="C529" s="37">
        <v>43066</v>
      </c>
      <c r="D529" s="38" t="s">
        <v>519</v>
      </c>
      <c r="E529" s="38" t="s">
        <v>16</v>
      </c>
      <c r="F529" s="38" t="s">
        <v>446</v>
      </c>
      <c r="G529" s="38">
        <v>280</v>
      </c>
      <c r="H529" s="38">
        <v>68</v>
      </c>
      <c r="I529" s="37">
        <v>43280</v>
      </c>
      <c r="J529" s="38" t="s">
        <v>18</v>
      </c>
      <c r="L529" s="38">
        <v>68.790000000000006</v>
      </c>
      <c r="N529" s="38">
        <v>-22120.000000000175</v>
      </c>
      <c r="O529" s="38" t="s">
        <v>446</v>
      </c>
      <c r="P529" s="38" t="s">
        <v>1284</v>
      </c>
      <c r="Q529" s="38">
        <v>100</v>
      </c>
      <c r="R529" s="38">
        <v>-28000</v>
      </c>
      <c r="S529" s="38">
        <v>1904000</v>
      </c>
      <c r="T529" s="37">
        <v>43168</v>
      </c>
      <c r="U529" s="42">
        <v>0.30684931506849317</v>
      </c>
      <c r="V529" s="38">
        <v>0</v>
      </c>
      <c r="W529" s="38">
        <v>5</v>
      </c>
      <c r="X529" s="38">
        <v>0.1</v>
      </c>
      <c r="Y529" s="38">
        <v>190400</v>
      </c>
      <c r="Z529" s="38">
        <v>-22120.000000000175</v>
      </c>
      <c r="AA529" s="38">
        <v>0</v>
      </c>
      <c r="AB529" s="38">
        <v>584241.09589041094</v>
      </c>
      <c r="AH529" s="38">
        <f>IF(表7[[#This Row],[Instrument]]="Option",表7[[#This Row],[delta]],表7[[#This Row],[qty]])</f>
        <v>-28000</v>
      </c>
    </row>
    <row r="530" spans="1:34">
      <c r="A530" s="37" t="s">
        <v>97</v>
      </c>
      <c r="B530" s="38" t="s">
        <v>546</v>
      </c>
      <c r="C530" s="37">
        <v>43087</v>
      </c>
      <c r="D530" s="38" t="s">
        <v>519</v>
      </c>
      <c r="E530" s="38" t="s">
        <v>16</v>
      </c>
      <c r="F530" s="38" t="s">
        <v>460</v>
      </c>
      <c r="G530" s="38">
        <v>20</v>
      </c>
      <c r="H530" s="38">
        <v>69.2</v>
      </c>
      <c r="I530" s="37">
        <v>43220</v>
      </c>
      <c r="J530" s="38" t="s">
        <v>18</v>
      </c>
      <c r="L530" s="38">
        <v>70.06</v>
      </c>
      <c r="N530" s="38">
        <v>-1719.9999999999989</v>
      </c>
      <c r="O530" s="38" t="s">
        <v>460</v>
      </c>
      <c r="P530" s="38" t="s">
        <v>1284</v>
      </c>
      <c r="Q530" s="38">
        <v>100</v>
      </c>
      <c r="R530" s="38">
        <v>-2000</v>
      </c>
      <c r="S530" s="38">
        <v>138400</v>
      </c>
      <c r="T530" s="37">
        <v>43168</v>
      </c>
      <c r="U530" s="42">
        <v>0.14246575342465753</v>
      </c>
      <c r="V530" s="38">
        <v>0</v>
      </c>
      <c r="W530" s="38">
        <v>5</v>
      </c>
      <c r="X530" s="38">
        <v>0.1</v>
      </c>
      <c r="Y530" s="38">
        <v>13840</v>
      </c>
      <c r="Z530" s="38">
        <v>-1719.9999999999989</v>
      </c>
      <c r="AA530" s="38">
        <v>0</v>
      </c>
      <c r="AB530" s="38">
        <v>19717.260273972603</v>
      </c>
      <c r="AH530" s="38">
        <f>IF(表7[[#This Row],[Instrument]]="Option",表7[[#This Row],[delta]],表7[[#This Row],[qty]])</f>
        <v>-2000</v>
      </c>
    </row>
    <row r="531" spans="1:34">
      <c r="A531" s="37" t="s">
        <v>97</v>
      </c>
      <c r="B531" s="38" t="s">
        <v>547</v>
      </c>
      <c r="C531" s="37">
        <v>43087</v>
      </c>
      <c r="D531" s="38" t="s">
        <v>519</v>
      </c>
      <c r="E531" s="38" t="s">
        <v>16</v>
      </c>
      <c r="F531" s="38" t="s">
        <v>465</v>
      </c>
      <c r="G531" s="38">
        <v>20</v>
      </c>
      <c r="H531" s="38">
        <v>68.599999999999994</v>
      </c>
      <c r="I531" s="37">
        <v>43251</v>
      </c>
      <c r="J531" s="38" t="s">
        <v>18</v>
      </c>
      <c r="L531" s="38">
        <v>69.38</v>
      </c>
      <c r="N531" s="38">
        <v>-1560.0000000000023</v>
      </c>
      <c r="O531" s="38" t="s">
        <v>465</v>
      </c>
      <c r="P531" s="38" t="s">
        <v>1284</v>
      </c>
      <c r="Q531" s="38">
        <v>100</v>
      </c>
      <c r="R531" s="38">
        <v>-2000</v>
      </c>
      <c r="S531" s="38">
        <v>137200</v>
      </c>
      <c r="T531" s="37">
        <v>43168</v>
      </c>
      <c r="U531" s="42">
        <v>0.22739726027397261</v>
      </c>
      <c r="V531" s="38">
        <v>0</v>
      </c>
      <c r="W531" s="38">
        <v>5</v>
      </c>
      <c r="X531" s="38">
        <v>0.1</v>
      </c>
      <c r="Y531" s="38">
        <v>13720</v>
      </c>
      <c r="Z531" s="38">
        <v>-1560.0000000000023</v>
      </c>
      <c r="AA531" s="38">
        <v>0</v>
      </c>
      <c r="AB531" s="38">
        <v>31198.904109589042</v>
      </c>
      <c r="AH531" s="38">
        <f>IF(表7[[#This Row],[Instrument]]="Option",表7[[#This Row],[delta]],表7[[#This Row],[qty]])</f>
        <v>-2000</v>
      </c>
    </row>
    <row r="532" spans="1:34">
      <c r="A532" s="37" t="s">
        <v>97</v>
      </c>
      <c r="B532" s="38" t="s">
        <v>548</v>
      </c>
      <c r="C532" s="37">
        <v>43090</v>
      </c>
      <c r="D532" s="38" t="s">
        <v>519</v>
      </c>
      <c r="E532" s="38" t="s">
        <v>16</v>
      </c>
      <c r="F532" s="38" t="s">
        <v>460</v>
      </c>
      <c r="G532" s="38">
        <v>58</v>
      </c>
      <c r="H532" s="38">
        <v>69.25</v>
      </c>
      <c r="I532" s="37">
        <v>43220</v>
      </c>
      <c r="J532" s="38" t="s">
        <v>18</v>
      </c>
      <c r="L532" s="38">
        <v>70.06</v>
      </c>
      <c r="N532" s="38">
        <v>-4698.0000000000127</v>
      </c>
      <c r="O532" s="38" t="s">
        <v>460</v>
      </c>
      <c r="P532" s="38" t="s">
        <v>1284</v>
      </c>
      <c r="Q532" s="38">
        <v>100</v>
      </c>
      <c r="R532" s="38">
        <v>-5800</v>
      </c>
      <c r="S532" s="38">
        <v>401650</v>
      </c>
      <c r="T532" s="37">
        <v>43168</v>
      </c>
      <c r="U532" s="42">
        <v>0.14246575342465753</v>
      </c>
      <c r="V532" s="38">
        <v>0</v>
      </c>
      <c r="W532" s="38">
        <v>5</v>
      </c>
      <c r="X532" s="38">
        <v>0.1</v>
      </c>
      <c r="Y532" s="38">
        <v>40165</v>
      </c>
      <c r="Z532" s="38">
        <v>-4698.0000000000127</v>
      </c>
      <c r="AA532" s="38">
        <v>0</v>
      </c>
      <c r="AB532" s="38">
        <v>57221.369863013701</v>
      </c>
      <c r="AH532" s="38">
        <f>IF(表7[[#This Row],[Instrument]]="Option",表7[[#This Row],[delta]],表7[[#This Row],[qty]])</f>
        <v>-5800</v>
      </c>
    </row>
    <row r="533" spans="1:34">
      <c r="A533" s="37" t="s">
        <v>97</v>
      </c>
      <c r="B533" s="38" t="s">
        <v>549</v>
      </c>
      <c r="C533" s="37">
        <v>43090</v>
      </c>
      <c r="D533" s="38" t="s">
        <v>519</v>
      </c>
      <c r="E533" s="38" t="s">
        <v>16</v>
      </c>
      <c r="F533" s="38" t="s">
        <v>465</v>
      </c>
      <c r="G533" s="38">
        <v>58</v>
      </c>
      <c r="H533" s="38">
        <v>69.25</v>
      </c>
      <c r="I533" s="37">
        <v>43251</v>
      </c>
      <c r="J533" s="38" t="s">
        <v>18</v>
      </c>
      <c r="L533" s="38">
        <v>69.38</v>
      </c>
      <c r="N533" s="38">
        <v>-753.99999999997362</v>
      </c>
      <c r="O533" s="38" t="s">
        <v>465</v>
      </c>
      <c r="P533" s="38" t="s">
        <v>1284</v>
      </c>
      <c r="Q533" s="38">
        <v>100</v>
      </c>
      <c r="R533" s="38">
        <v>-5800</v>
      </c>
      <c r="S533" s="38">
        <v>401650</v>
      </c>
      <c r="T533" s="37">
        <v>43168</v>
      </c>
      <c r="U533" s="42">
        <v>0.22739726027397261</v>
      </c>
      <c r="V533" s="38">
        <v>0</v>
      </c>
      <c r="W533" s="38">
        <v>5</v>
      </c>
      <c r="X533" s="38">
        <v>0.1</v>
      </c>
      <c r="Y533" s="38">
        <v>40165</v>
      </c>
      <c r="Z533" s="38">
        <v>-753.99999999997362</v>
      </c>
      <c r="AA533" s="38">
        <v>0</v>
      </c>
      <c r="AB533" s="38">
        <v>91334.109589041094</v>
      </c>
      <c r="AH533" s="38">
        <f>IF(表7[[#This Row],[Instrument]]="Option",表7[[#This Row],[delta]],表7[[#This Row],[qty]])</f>
        <v>-5800</v>
      </c>
    </row>
    <row r="534" spans="1:34">
      <c r="A534" s="37" t="s">
        <v>97</v>
      </c>
      <c r="B534" s="38" t="s">
        <v>550</v>
      </c>
      <c r="C534" s="37">
        <v>43090</v>
      </c>
      <c r="D534" s="38" t="s">
        <v>519</v>
      </c>
      <c r="E534" s="38" t="s">
        <v>16</v>
      </c>
      <c r="F534" s="38" t="s">
        <v>446</v>
      </c>
      <c r="G534" s="38">
        <v>58</v>
      </c>
      <c r="H534" s="38">
        <v>69.25</v>
      </c>
      <c r="I534" s="37">
        <v>43280</v>
      </c>
      <c r="J534" s="38" t="s">
        <v>18</v>
      </c>
      <c r="L534" s="38">
        <v>68.790000000000006</v>
      </c>
      <c r="N534" s="38">
        <v>2667.9999999999636</v>
      </c>
      <c r="O534" s="38" t="s">
        <v>446</v>
      </c>
      <c r="P534" s="38" t="s">
        <v>1284</v>
      </c>
      <c r="Q534" s="38">
        <v>100</v>
      </c>
      <c r="R534" s="38">
        <v>-5800</v>
      </c>
      <c r="S534" s="38">
        <v>401650</v>
      </c>
      <c r="T534" s="37">
        <v>43168</v>
      </c>
      <c r="U534" s="42">
        <v>0.30684931506849317</v>
      </c>
      <c r="V534" s="38">
        <v>0</v>
      </c>
      <c r="W534" s="38">
        <v>5</v>
      </c>
      <c r="X534" s="38">
        <v>0.1</v>
      </c>
      <c r="Y534" s="38">
        <v>40165</v>
      </c>
      <c r="Z534" s="38">
        <v>2667.9999999999636</v>
      </c>
      <c r="AA534" s="38">
        <v>2667.9999999999636</v>
      </c>
      <c r="AB534" s="38">
        <v>123246.02739726027</v>
      </c>
      <c r="AH534" s="38">
        <f>IF(表7[[#This Row],[Instrument]]="Option",表7[[#This Row],[delta]],表7[[#This Row],[qty]])</f>
        <v>-5800</v>
      </c>
    </row>
    <row r="535" spans="1:34">
      <c r="A535" s="37" t="s">
        <v>97</v>
      </c>
      <c r="B535" s="38" t="s">
        <v>551</v>
      </c>
      <c r="C535" s="37">
        <v>43108</v>
      </c>
      <c r="D535" s="38" t="s">
        <v>519</v>
      </c>
      <c r="E535" s="38" t="s">
        <v>16</v>
      </c>
      <c r="F535" s="38" t="s">
        <v>460</v>
      </c>
      <c r="G535" s="38">
        <v>20</v>
      </c>
      <c r="H535" s="38">
        <v>72.599999999999994</v>
      </c>
      <c r="I535" s="37">
        <v>43220</v>
      </c>
      <c r="J535" s="38" t="s">
        <v>18</v>
      </c>
      <c r="L535" s="38">
        <v>70.06</v>
      </c>
      <c r="N535" s="38">
        <v>5079.9999999999836</v>
      </c>
      <c r="O535" s="38" t="s">
        <v>460</v>
      </c>
      <c r="P535" s="38" t="s">
        <v>1284</v>
      </c>
      <c r="Q535" s="38">
        <v>100</v>
      </c>
      <c r="R535" s="38">
        <v>-2000</v>
      </c>
      <c r="S535" s="38">
        <v>145200</v>
      </c>
      <c r="T535" s="37">
        <v>43168</v>
      </c>
      <c r="U535" s="42">
        <v>0.14246575342465753</v>
      </c>
      <c r="V535" s="38">
        <v>0</v>
      </c>
      <c r="W535" s="38">
        <v>5</v>
      </c>
      <c r="X535" s="38">
        <v>0.1</v>
      </c>
      <c r="Y535" s="38">
        <v>14520</v>
      </c>
      <c r="Z535" s="38">
        <v>5079.9999999999836</v>
      </c>
      <c r="AA535" s="38">
        <v>5079.9999999999836</v>
      </c>
      <c r="AB535" s="38">
        <v>20686.027397260274</v>
      </c>
      <c r="AH535" s="38">
        <f>IF(表7[[#This Row],[Instrument]]="Option",表7[[#This Row],[delta]],表7[[#This Row],[qty]])</f>
        <v>-2000</v>
      </c>
    </row>
    <row r="536" spans="1:34">
      <c r="A536" s="37" t="s">
        <v>97</v>
      </c>
      <c r="B536" s="38" t="s">
        <v>552</v>
      </c>
      <c r="C536" s="37">
        <v>43110</v>
      </c>
      <c r="D536" s="38" t="s">
        <v>519</v>
      </c>
      <c r="E536" s="38" t="s">
        <v>16</v>
      </c>
      <c r="F536" s="38" t="s">
        <v>460</v>
      </c>
      <c r="G536" s="38">
        <v>15</v>
      </c>
      <c r="H536" s="38">
        <v>74</v>
      </c>
      <c r="I536" s="37">
        <v>43220</v>
      </c>
      <c r="J536" s="38" t="s">
        <v>18</v>
      </c>
      <c r="L536" s="38">
        <v>70.06</v>
      </c>
      <c r="N536" s="38">
        <v>5909.9999999999964</v>
      </c>
      <c r="O536" s="38" t="s">
        <v>460</v>
      </c>
      <c r="P536" s="38" t="s">
        <v>1284</v>
      </c>
      <c r="Q536" s="38">
        <v>100</v>
      </c>
      <c r="R536" s="38">
        <v>-1500</v>
      </c>
      <c r="S536" s="38">
        <v>111000</v>
      </c>
      <c r="T536" s="37">
        <v>43168</v>
      </c>
      <c r="U536" s="42">
        <v>0.14246575342465753</v>
      </c>
      <c r="V536" s="38">
        <v>0</v>
      </c>
      <c r="W536" s="38">
        <v>5</v>
      </c>
      <c r="X536" s="38">
        <v>0.1</v>
      </c>
      <c r="Y536" s="38">
        <v>11100</v>
      </c>
      <c r="Z536" s="38">
        <v>5909.9999999999964</v>
      </c>
      <c r="AA536" s="38">
        <v>5909.9999999999964</v>
      </c>
      <c r="AB536" s="38">
        <v>15813.698630136985</v>
      </c>
      <c r="AH536" s="38">
        <f>IF(表7[[#This Row],[Instrument]]="Option",表7[[#This Row],[delta]],表7[[#This Row],[qty]])</f>
        <v>-1500</v>
      </c>
    </row>
    <row r="537" spans="1:34">
      <c r="A537" s="37" t="s">
        <v>97</v>
      </c>
      <c r="B537" s="38" t="s">
        <v>553</v>
      </c>
      <c r="C537" s="37">
        <v>43110</v>
      </c>
      <c r="D537" s="38" t="s">
        <v>519</v>
      </c>
      <c r="E537" s="38" t="s">
        <v>16</v>
      </c>
      <c r="F537" s="38" t="s">
        <v>465</v>
      </c>
      <c r="G537" s="38">
        <v>15</v>
      </c>
      <c r="H537" s="38">
        <v>74</v>
      </c>
      <c r="I537" s="37">
        <v>43251</v>
      </c>
      <c r="J537" s="38" t="s">
        <v>18</v>
      </c>
      <c r="L537" s="38">
        <v>69.38</v>
      </c>
      <c r="N537" s="38">
        <v>6930.0000000000073</v>
      </c>
      <c r="O537" s="38" t="s">
        <v>465</v>
      </c>
      <c r="P537" s="38" t="s">
        <v>1284</v>
      </c>
      <c r="Q537" s="38">
        <v>100</v>
      </c>
      <c r="R537" s="38">
        <v>-1500</v>
      </c>
      <c r="S537" s="38">
        <v>111000</v>
      </c>
      <c r="T537" s="37">
        <v>43168</v>
      </c>
      <c r="U537" s="42">
        <v>0.22739726027397261</v>
      </c>
      <c r="V537" s="38">
        <v>0</v>
      </c>
      <c r="W537" s="38">
        <v>5</v>
      </c>
      <c r="X537" s="38">
        <v>0.1</v>
      </c>
      <c r="Y537" s="38">
        <v>11100</v>
      </c>
      <c r="Z537" s="38">
        <v>6930.0000000000073</v>
      </c>
      <c r="AA537" s="38">
        <v>6930.0000000000073</v>
      </c>
      <c r="AB537" s="38">
        <v>25241.095890410961</v>
      </c>
      <c r="AH537" s="38">
        <f>IF(表7[[#This Row],[Instrument]]="Option",表7[[#This Row],[delta]],表7[[#This Row],[qty]])</f>
        <v>-1500</v>
      </c>
    </row>
    <row r="538" spans="1:34">
      <c r="A538" s="37" t="s">
        <v>97</v>
      </c>
      <c r="B538" s="38" t="s">
        <v>554</v>
      </c>
      <c r="C538" s="37">
        <v>43110</v>
      </c>
      <c r="D538" s="38" t="s">
        <v>519</v>
      </c>
      <c r="E538" s="38" t="s">
        <v>16</v>
      </c>
      <c r="F538" s="38" t="s">
        <v>446</v>
      </c>
      <c r="G538" s="38">
        <v>15</v>
      </c>
      <c r="H538" s="38">
        <v>74</v>
      </c>
      <c r="I538" s="37">
        <v>43280</v>
      </c>
      <c r="J538" s="38" t="s">
        <v>18</v>
      </c>
      <c r="L538" s="38">
        <v>68.790000000000006</v>
      </c>
      <c r="N538" s="38">
        <v>7814.9999999999909</v>
      </c>
      <c r="O538" s="38" t="s">
        <v>446</v>
      </c>
      <c r="P538" s="38" t="s">
        <v>1284</v>
      </c>
      <c r="Q538" s="38">
        <v>100</v>
      </c>
      <c r="R538" s="38">
        <v>-1500</v>
      </c>
      <c r="S538" s="38">
        <v>111000</v>
      </c>
      <c r="T538" s="37">
        <v>43168</v>
      </c>
      <c r="U538" s="42">
        <v>0.30684931506849317</v>
      </c>
      <c r="V538" s="38">
        <v>0</v>
      </c>
      <c r="W538" s="38">
        <v>5</v>
      </c>
      <c r="X538" s="38">
        <v>0.1</v>
      </c>
      <c r="Y538" s="38">
        <v>11100</v>
      </c>
      <c r="Z538" s="38">
        <v>7814.9999999999909</v>
      </c>
      <c r="AA538" s="38">
        <v>7814.9999999999909</v>
      </c>
      <c r="AB538" s="38">
        <v>34060.273972602743</v>
      </c>
      <c r="AH538" s="38">
        <f>IF(表7[[#This Row],[Instrument]]="Option",表7[[#This Row],[delta]],表7[[#This Row],[qty]])</f>
        <v>-1500</v>
      </c>
    </row>
    <row r="539" spans="1:34">
      <c r="A539" s="37" t="s">
        <v>97</v>
      </c>
      <c r="B539" s="38" t="s">
        <v>555</v>
      </c>
      <c r="C539" s="37">
        <v>43111</v>
      </c>
      <c r="D539" s="38" t="s">
        <v>519</v>
      </c>
      <c r="E539" s="38" t="s">
        <v>16</v>
      </c>
      <c r="F539" s="38" t="s">
        <v>524</v>
      </c>
      <c r="G539" s="38">
        <v>115</v>
      </c>
      <c r="H539" s="38">
        <v>71.75</v>
      </c>
      <c r="I539" s="37">
        <v>43312</v>
      </c>
      <c r="J539" s="38" t="s">
        <v>18</v>
      </c>
      <c r="L539" s="38">
        <v>68.209999999999994</v>
      </c>
      <c r="N539" s="38">
        <v>40710.000000000073</v>
      </c>
      <c r="O539" s="38" t="s">
        <v>524</v>
      </c>
      <c r="P539" s="38" t="s">
        <v>1284</v>
      </c>
      <c r="Q539" s="38">
        <v>100</v>
      </c>
      <c r="R539" s="38">
        <v>-11500</v>
      </c>
      <c r="S539" s="38">
        <v>825125</v>
      </c>
      <c r="T539" s="37">
        <v>43168</v>
      </c>
      <c r="U539" s="42">
        <v>0.39452054794520547</v>
      </c>
      <c r="V539" s="38">
        <v>0</v>
      </c>
      <c r="W539" s="38">
        <v>5</v>
      </c>
      <c r="X539" s="38">
        <v>0.1</v>
      </c>
      <c r="Y539" s="38">
        <v>82512.5</v>
      </c>
      <c r="Z539" s="38">
        <v>40710.000000000073</v>
      </c>
      <c r="AA539" s="38">
        <v>40710.000000000073</v>
      </c>
      <c r="AB539" s="38">
        <v>325528.76712328766</v>
      </c>
      <c r="AH539" s="38">
        <f>IF(表7[[#This Row],[Instrument]]="Option",表7[[#This Row],[delta]],表7[[#This Row],[qty]])</f>
        <v>-11500</v>
      </c>
    </row>
    <row r="540" spans="1:34">
      <c r="A540" s="37" t="s">
        <v>97</v>
      </c>
      <c r="B540" s="38" t="s">
        <v>556</v>
      </c>
      <c r="C540" s="37">
        <v>43111</v>
      </c>
      <c r="D540" s="38" t="s">
        <v>519</v>
      </c>
      <c r="E540" s="38" t="s">
        <v>16</v>
      </c>
      <c r="F540" s="38" t="s">
        <v>526</v>
      </c>
      <c r="G540" s="38">
        <v>115</v>
      </c>
      <c r="H540" s="38">
        <v>71.75</v>
      </c>
      <c r="I540" s="37">
        <v>43343</v>
      </c>
      <c r="J540" s="38" t="s">
        <v>18</v>
      </c>
      <c r="L540" s="38">
        <v>67.66</v>
      </c>
      <c r="N540" s="38">
        <v>47035.000000000036</v>
      </c>
      <c r="O540" s="38" t="s">
        <v>526</v>
      </c>
      <c r="P540" s="38" t="s">
        <v>1284</v>
      </c>
      <c r="Q540" s="38">
        <v>100</v>
      </c>
      <c r="R540" s="38">
        <v>-11500</v>
      </c>
      <c r="S540" s="38">
        <v>825125</v>
      </c>
      <c r="T540" s="37">
        <v>43168</v>
      </c>
      <c r="U540" s="42">
        <v>0.47945205479452052</v>
      </c>
      <c r="V540" s="38">
        <v>0</v>
      </c>
      <c r="W540" s="38">
        <v>5</v>
      </c>
      <c r="X540" s="38">
        <v>0.1</v>
      </c>
      <c r="Y540" s="38">
        <v>82512.5</v>
      </c>
      <c r="Z540" s="38">
        <v>47035.000000000036</v>
      </c>
      <c r="AA540" s="38">
        <v>47035.000000000036</v>
      </c>
      <c r="AB540" s="38">
        <v>395607.87671232875</v>
      </c>
      <c r="AH540" s="38">
        <f>IF(表7[[#This Row],[Instrument]]="Option",表7[[#This Row],[delta]],表7[[#This Row],[qty]])</f>
        <v>-11500</v>
      </c>
    </row>
    <row r="541" spans="1:34">
      <c r="A541" s="37" t="s">
        <v>97</v>
      </c>
      <c r="B541" s="38" t="s">
        <v>557</v>
      </c>
      <c r="C541" s="37">
        <v>43111</v>
      </c>
      <c r="D541" s="38" t="s">
        <v>519</v>
      </c>
      <c r="E541" s="38" t="s">
        <v>16</v>
      </c>
      <c r="F541" s="38" t="s">
        <v>528</v>
      </c>
      <c r="G541" s="38">
        <v>115</v>
      </c>
      <c r="H541" s="38">
        <v>71.75</v>
      </c>
      <c r="I541" s="37">
        <v>43371</v>
      </c>
      <c r="J541" s="38" t="s">
        <v>18</v>
      </c>
      <c r="L541" s="38">
        <v>67.16</v>
      </c>
      <c r="N541" s="38">
        <v>52785.000000000036</v>
      </c>
      <c r="O541" s="38" t="s">
        <v>528</v>
      </c>
      <c r="P541" s="38" t="s">
        <v>1284</v>
      </c>
      <c r="Q541" s="38">
        <v>100</v>
      </c>
      <c r="R541" s="38">
        <v>-11500</v>
      </c>
      <c r="S541" s="38">
        <v>825125</v>
      </c>
      <c r="T541" s="37">
        <v>43168</v>
      </c>
      <c r="U541" s="42">
        <v>0.55616438356164388</v>
      </c>
      <c r="V541" s="38">
        <v>0</v>
      </c>
      <c r="W541" s="38">
        <v>5</v>
      </c>
      <c r="X541" s="38">
        <v>0.1</v>
      </c>
      <c r="Y541" s="38">
        <v>82512.5</v>
      </c>
      <c r="Z541" s="38">
        <v>52785.000000000036</v>
      </c>
      <c r="AA541" s="38">
        <v>52785.000000000036</v>
      </c>
      <c r="AB541" s="38">
        <v>458905.1369863014</v>
      </c>
      <c r="AH541" s="38">
        <f>IF(表7[[#This Row],[Instrument]]="Option",表7[[#This Row],[delta]],表7[[#This Row],[qty]])</f>
        <v>-11500</v>
      </c>
    </row>
    <row r="542" spans="1:34">
      <c r="A542" s="37" t="s">
        <v>97</v>
      </c>
      <c r="B542" s="38" t="s">
        <v>558</v>
      </c>
      <c r="C542" s="37">
        <v>43111</v>
      </c>
      <c r="D542" s="38" t="s">
        <v>519</v>
      </c>
      <c r="E542" s="38" t="s">
        <v>16</v>
      </c>
      <c r="F542" s="38" t="s">
        <v>530</v>
      </c>
      <c r="G542" s="38">
        <v>115</v>
      </c>
      <c r="H542" s="38">
        <v>71.75</v>
      </c>
      <c r="I542" s="37">
        <v>43404</v>
      </c>
      <c r="J542" s="38" t="s">
        <v>18</v>
      </c>
      <c r="L542" s="38">
        <v>66.5</v>
      </c>
      <c r="N542" s="38">
        <v>60375</v>
      </c>
      <c r="O542" s="38" t="s">
        <v>530</v>
      </c>
      <c r="P542" s="38" t="s">
        <v>1284</v>
      </c>
      <c r="Q542" s="38">
        <v>100</v>
      </c>
      <c r="R542" s="38">
        <v>-11500</v>
      </c>
      <c r="S542" s="38">
        <v>825125</v>
      </c>
      <c r="T542" s="37">
        <v>43168</v>
      </c>
      <c r="U542" s="42">
        <v>0.64657534246575343</v>
      </c>
      <c r="V542" s="38">
        <v>0</v>
      </c>
      <c r="W542" s="38">
        <v>5</v>
      </c>
      <c r="X542" s="38">
        <v>0.1</v>
      </c>
      <c r="Y542" s="38">
        <v>82512.5</v>
      </c>
      <c r="Z542" s="38">
        <v>60375</v>
      </c>
      <c r="AA542" s="38">
        <v>60375</v>
      </c>
      <c r="AB542" s="38">
        <v>533505.47945205483</v>
      </c>
      <c r="AH542" s="38">
        <f>IF(表7[[#This Row],[Instrument]]="Option",表7[[#This Row],[delta]],表7[[#This Row],[qty]])</f>
        <v>-11500</v>
      </c>
    </row>
    <row r="543" spans="1:34">
      <c r="A543" s="37" t="s">
        <v>97</v>
      </c>
      <c r="B543" s="38" t="s">
        <v>559</v>
      </c>
      <c r="C543" s="37">
        <v>43111</v>
      </c>
      <c r="D543" s="38" t="s">
        <v>519</v>
      </c>
      <c r="E543" s="38" t="s">
        <v>16</v>
      </c>
      <c r="F543" s="38" t="s">
        <v>532</v>
      </c>
      <c r="G543" s="38">
        <v>115</v>
      </c>
      <c r="H543" s="38">
        <v>71.75</v>
      </c>
      <c r="I543" s="37">
        <v>43434</v>
      </c>
      <c r="J543" s="38" t="s">
        <v>18</v>
      </c>
      <c r="L543" s="38">
        <v>65.8</v>
      </c>
      <c r="N543" s="38">
        <v>68425.000000000029</v>
      </c>
      <c r="O543" s="38" t="s">
        <v>532</v>
      </c>
      <c r="P543" s="38" t="s">
        <v>1284</v>
      </c>
      <c r="Q543" s="38">
        <v>100</v>
      </c>
      <c r="R543" s="38">
        <v>-11500</v>
      </c>
      <c r="S543" s="38">
        <v>825125</v>
      </c>
      <c r="T543" s="37">
        <v>43168</v>
      </c>
      <c r="U543" s="42">
        <v>0.72876712328767124</v>
      </c>
      <c r="V543" s="38">
        <v>0</v>
      </c>
      <c r="W543" s="38">
        <v>5</v>
      </c>
      <c r="X543" s="38">
        <v>0.1</v>
      </c>
      <c r="Y543" s="38">
        <v>82512.5</v>
      </c>
      <c r="Z543" s="38">
        <v>68425.000000000029</v>
      </c>
      <c r="AA543" s="38">
        <v>68425.000000000029</v>
      </c>
      <c r="AB543" s="38">
        <v>601323.9726027397</v>
      </c>
      <c r="AH543" s="38">
        <f>IF(表7[[#This Row],[Instrument]]="Option",表7[[#This Row],[delta]],表7[[#This Row],[qty]])</f>
        <v>-11500</v>
      </c>
    </row>
    <row r="544" spans="1:34">
      <c r="A544" s="37" t="s">
        <v>97</v>
      </c>
      <c r="B544" s="38" t="s">
        <v>560</v>
      </c>
      <c r="C544" s="37">
        <v>43111</v>
      </c>
      <c r="D544" s="38" t="s">
        <v>519</v>
      </c>
      <c r="E544" s="38" t="s">
        <v>16</v>
      </c>
      <c r="F544" s="38" t="s">
        <v>534</v>
      </c>
      <c r="G544" s="38">
        <v>115</v>
      </c>
      <c r="H544" s="38">
        <v>71.75</v>
      </c>
      <c r="I544" s="37">
        <v>43462</v>
      </c>
      <c r="J544" s="38" t="s">
        <v>18</v>
      </c>
      <c r="L544" s="38">
        <v>65.12</v>
      </c>
      <c r="N544" s="38">
        <v>76244.999999999942</v>
      </c>
      <c r="O544" s="38" t="s">
        <v>534</v>
      </c>
      <c r="P544" s="38" t="s">
        <v>1284</v>
      </c>
      <c r="Q544" s="38">
        <v>100</v>
      </c>
      <c r="R544" s="38">
        <v>-11500</v>
      </c>
      <c r="S544" s="38">
        <v>825125</v>
      </c>
      <c r="T544" s="37">
        <v>43168</v>
      </c>
      <c r="U544" s="42">
        <v>0.80547945205479454</v>
      </c>
      <c r="V544" s="38">
        <v>0</v>
      </c>
      <c r="W544" s="38">
        <v>5</v>
      </c>
      <c r="X544" s="38">
        <v>0.1</v>
      </c>
      <c r="Y544" s="38">
        <v>82512.5</v>
      </c>
      <c r="Z544" s="38">
        <v>76244.999999999942</v>
      </c>
      <c r="AA544" s="38">
        <v>76244.999999999942</v>
      </c>
      <c r="AB544" s="38">
        <v>664621.23287671234</v>
      </c>
      <c r="AH544" s="38">
        <f>IF(表7[[#This Row],[Instrument]]="Option",表7[[#This Row],[delta]],表7[[#This Row],[qty]])</f>
        <v>-11500</v>
      </c>
    </row>
    <row r="545" spans="1:34">
      <c r="A545" s="37" t="s">
        <v>97</v>
      </c>
      <c r="B545" s="38" t="s">
        <v>561</v>
      </c>
      <c r="C545" s="37">
        <v>43117</v>
      </c>
      <c r="D545" s="38" t="s">
        <v>519</v>
      </c>
      <c r="E545" s="38" t="s">
        <v>16</v>
      </c>
      <c r="F545" s="38" t="s">
        <v>524</v>
      </c>
      <c r="G545" s="38">
        <v>205</v>
      </c>
      <c r="H545" s="38">
        <v>69</v>
      </c>
      <c r="I545" s="37">
        <v>43312</v>
      </c>
      <c r="J545" s="38" t="s">
        <v>18</v>
      </c>
      <c r="L545" s="38">
        <v>68.209999999999994</v>
      </c>
      <c r="N545" s="38">
        <v>16195.000000000129</v>
      </c>
      <c r="O545" s="38" t="s">
        <v>524</v>
      </c>
      <c r="P545" s="38" t="s">
        <v>1284</v>
      </c>
      <c r="Q545" s="38">
        <v>100</v>
      </c>
      <c r="R545" s="38">
        <v>-20500</v>
      </c>
      <c r="S545" s="38">
        <v>1414500</v>
      </c>
      <c r="T545" s="37">
        <v>43168</v>
      </c>
      <c r="U545" s="42">
        <v>0.39452054794520547</v>
      </c>
      <c r="V545" s="38">
        <v>0</v>
      </c>
      <c r="W545" s="38">
        <v>5</v>
      </c>
      <c r="X545" s="38">
        <v>0.1</v>
      </c>
      <c r="Y545" s="38">
        <v>141450</v>
      </c>
      <c r="Z545" s="38">
        <v>16195.000000000129</v>
      </c>
      <c r="AA545" s="38">
        <v>16195.000000000129</v>
      </c>
      <c r="AB545" s="38">
        <v>558049.31506849313</v>
      </c>
      <c r="AH545" s="38">
        <f>IF(表7[[#This Row],[Instrument]]="Option",表7[[#This Row],[delta]],表7[[#This Row],[qty]])</f>
        <v>-20500</v>
      </c>
    </row>
    <row r="546" spans="1:34">
      <c r="A546" s="37" t="s">
        <v>97</v>
      </c>
      <c r="B546" s="38" t="s">
        <v>562</v>
      </c>
      <c r="C546" s="37">
        <v>43117</v>
      </c>
      <c r="D546" s="38" t="s">
        <v>519</v>
      </c>
      <c r="E546" s="38" t="s">
        <v>16</v>
      </c>
      <c r="F546" s="38" t="s">
        <v>526</v>
      </c>
      <c r="G546" s="38">
        <v>205</v>
      </c>
      <c r="H546" s="38">
        <v>69</v>
      </c>
      <c r="I546" s="37">
        <v>43343</v>
      </c>
      <c r="J546" s="38" t="s">
        <v>18</v>
      </c>
      <c r="L546" s="38">
        <v>67.66</v>
      </c>
      <c r="N546" s="38">
        <v>27470.000000000073</v>
      </c>
      <c r="O546" s="38" t="s">
        <v>526</v>
      </c>
      <c r="P546" s="38" t="s">
        <v>1284</v>
      </c>
      <c r="Q546" s="38">
        <v>100</v>
      </c>
      <c r="R546" s="38">
        <v>-20500</v>
      </c>
      <c r="S546" s="38">
        <v>1414500</v>
      </c>
      <c r="T546" s="37">
        <v>43168</v>
      </c>
      <c r="U546" s="42">
        <v>0.47945205479452052</v>
      </c>
      <c r="V546" s="38">
        <v>0</v>
      </c>
      <c r="W546" s="38">
        <v>5</v>
      </c>
      <c r="X546" s="38">
        <v>0.1</v>
      </c>
      <c r="Y546" s="38">
        <v>141450</v>
      </c>
      <c r="Z546" s="38">
        <v>27470.000000000073</v>
      </c>
      <c r="AA546" s="38">
        <v>27470.000000000073</v>
      </c>
      <c r="AB546" s="38">
        <v>678184.93150684924</v>
      </c>
      <c r="AH546" s="38">
        <f>IF(表7[[#This Row],[Instrument]]="Option",表7[[#This Row],[delta]],表7[[#This Row],[qty]])</f>
        <v>-20500</v>
      </c>
    </row>
    <row r="547" spans="1:34">
      <c r="A547" s="37" t="s">
        <v>97</v>
      </c>
      <c r="B547" s="38" t="s">
        <v>563</v>
      </c>
      <c r="C547" s="37">
        <v>43117</v>
      </c>
      <c r="D547" s="38" t="s">
        <v>519</v>
      </c>
      <c r="E547" s="38" t="s">
        <v>16</v>
      </c>
      <c r="F547" s="38" t="s">
        <v>528</v>
      </c>
      <c r="G547" s="38">
        <v>205</v>
      </c>
      <c r="H547" s="38">
        <v>69</v>
      </c>
      <c r="I547" s="37">
        <v>43371</v>
      </c>
      <c r="J547" s="38" t="s">
        <v>18</v>
      </c>
      <c r="L547" s="38">
        <v>67.16</v>
      </c>
      <c r="N547" s="38">
        <v>37720.000000000073</v>
      </c>
      <c r="O547" s="38" t="s">
        <v>528</v>
      </c>
      <c r="P547" s="38" t="s">
        <v>1284</v>
      </c>
      <c r="Q547" s="38">
        <v>100</v>
      </c>
      <c r="R547" s="38">
        <v>-20500</v>
      </c>
      <c r="S547" s="38">
        <v>1414500</v>
      </c>
      <c r="T547" s="37">
        <v>43168</v>
      </c>
      <c r="U547" s="42">
        <v>0.55616438356164388</v>
      </c>
      <c r="V547" s="38">
        <v>0</v>
      </c>
      <c r="W547" s="38">
        <v>5</v>
      </c>
      <c r="X547" s="38">
        <v>0.1</v>
      </c>
      <c r="Y547" s="38">
        <v>141450</v>
      </c>
      <c r="Z547" s="38">
        <v>37720.000000000073</v>
      </c>
      <c r="AA547" s="38">
        <v>37720.000000000073</v>
      </c>
      <c r="AB547" s="38">
        <v>786694.52054794529</v>
      </c>
      <c r="AH547" s="38">
        <f>IF(表7[[#This Row],[Instrument]]="Option",表7[[#This Row],[delta]],表7[[#This Row],[qty]])</f>
        <v>-20500</v>
      </c>
    </row>
    <row r="548" spans="1:34">
      <c r="A548" s="37" t="s">
        <v>97</v>
      </c>
      <c r="B548" s="38" t="s">
        <v>564</v>
      </c>
      <c r="C548" s="37">
        <v>43117</v>
      </c>
      <c r="D548" s="38" t="s">
        <v>519</v>
      </c>
      <c r="E548" s="38" t="s">
        <v>16</v>
      </c>
      <c r="F548" s="38" t="s">
        <v>530</v>
      </c>
      <c r="G548" s="38">
        <v>205</v>
      </c>
      <c r="H548" s="38">
        <v>69</v>
      </c>
      <c r="I548" s="37">
        <v>43404</v>
      </c>
      <c r="J548" s="38" t="s">
        <v>18</v>
      </c>
      <c r="L548" s="38">
        <v>66.5</v>
      </c>
      <c r="N548" s="38">
        <v>51250</v>
      </c>
      <c r="O548" s="38" t="s">
        <v>530</v>
      </c>
      <c r="P548" s="38" t="s">
        <v>1284</v>
      </c>
      <c r="Q548" s="38">
        <v>100</v>
      </c>
      <c r="R548" s="38">
        <v>-20500</v>
      </c>
      <c r="S548" s="38">
        <v>1414500</v>
      </c>
      <c r="T548" s="37">
        <v>43168</v>
      </c>
      <c r="U548" s="42">
        <v>0.64657534246575343</v>
      </c>
      <c r="V548" s="38">
        <v>0</v>
      </c>
      <c r="W548" s="38">
        <v>5</v>
      </c>
      <c r="X548" s="38">
        <v>0.1</v>
      </c>
      <c r="Y548" s="38">
        <v>141450</v>
      </c>
      <c r="Z548" s="38">
        <v>51250</v>
      </c>
      <c r="AA548" s="38">
        <v>51250</v>
      </c>
      <c r="AB548" s="38">
        <v>914580.82191780827</v>
      </c>
      <c r="AH548" s="38">
        <f>IF(表7[[#This Row],[Instrument]]="Option",表7[[#This Row],[delta]],表7[[#This Row],[qty]])</f>
        <v>-20500</v>
      </c>
    </row>
    <row r="549" spans="1:34">
      <c r="A549" s="37" t="s">
        <v>97</v>
      </c>
      <c r="B549" s="38" t="s">
        <v>565</v>
      </c>
      <c r="C549" s="37">
        <v>43117</v>
      </c>
      <c r="D549" s="38" t="s">
        <v>519</v>
      </c>
      <c r="E549" s="38" t="s">
        <v>16</v>
      </c>
      <c r="F549" s="38" t="s">
        <v>532</v>
      </c>
      <c r="G549" s="38">
        <v>205</v>
      </c>
      <c r="H549" s="38">
        <v>69</v>
      </c>
      <c r="I549" s="37">
        <v>43434</v>
      </c>
      <c r="J549" s="38" t="s">
        <v>18</v>
      </c>
      <c r="L549" s="38">
        <v>65.8</v>
      </c>
      <c r="N549" s="38">
        <v>65600.000000000058</v>
      </c>
      <c r="O549" s="38" t="s">
        <v>532</v>
      </c>
      <c r="P549" s="38" t="s">
        <v>1284</v>
      </c>
      <c r="Q549" s="38">
        <v>100</v>
      </c>
      <c r="R549" s="38">
        <v>-20500</v>
      </c>
      <c r="S549" s="38">
        <v>1414500</v>
      </c>
      <c r="T549" s="37">
        <v>43168</v>
      </c>
      <c r="U549" s="42">
        <v>0.72876712328767124</v>
      </c>
      <c r="V549" s="38">
        <v>0</v>
      </c>
      <c r="W549" s="38">
        <v>5</v>
      </c>
      <c r="X549" s="38">
        <v>0.1</v>
      </c>
      <c r="Y549" s="38">
        <v>141450</v>
      </c>
      <c r="Z549" s="38">
        <v>65600.000000000058</v>
      </c>
      <c r="AA549" s="38">
        <v>65600.000000000058</v>
      </c>
      <c r="AB549" s="38">
        <v>1030841.0958904109</v>
      </c>
      <c r="AH549" s="38">
        <f>IF(表7[[#This Row],[Instrument]]="Option",表7[[#This Row],[delta]],表7[[#This Row],[qty]])</f>
        <v>-20500</v>
      </c>
    </row>
    <row r="550" spans="1:34">
      <c r="A550" s="37" t="s">
        <v>97</v>
      </c>
      <c r="B550" s="38" t="s">
        <v>566</v>
      </c>
      <c r="C550" s="37">
        <v>43117</v>
      </c>
      <c r="D550" s="38" t="s">
        <v>519</v>
      </c>
      <c r="E550" s="38" t="s">
        <v>16</v>
      </c>
      <c r="F550" s="38" t="s">
        <v>534</v>
      </c>
      <c r="G550" s="38">
        <v>205</v>
      </c>
      <c r="H550" s="38">
        <v>69</v>
      </c>
      <c r="I550" s="37">
        <v>43462</v>
      </c>
      <c r="J550" s="38" t="s">
        <v>18</v>
      </c>
      <c r="L550" s="38">
        <v>65.12</v>
      </c>
      <c r="N550" s="38">
        <v>79539.999999999913</v>
      </c>
      <c r="O550" s="38" t="s">
        <v>534</v>
      </c>
      <c r="P550" s="38" t="s">
        <v>1284</v>
      </c>
      <c r="Q550" s="38">
        <v>100</v>
      </c>
      <c r="R550" s="38">
        <v>-20500</v>
      </c>
      <c r="S550" s="38">
        <v>1414500</v>
      </c>
      <c r="T550" s="37">
        <v>43168</v>
      </c>
      <c r="U550" s="42">
        <v>0.80547945205479454</v>
      </c>
      <c r="V550" s="38">
        <v>0</v>
      </c>
      <c r="W550" s="38">
        <v>5</v>
      </c>
      <c r="X550" s="38">
        <v>0.1</v>
      </c>
      <c r="Y550" s="38">
        <v>141450</v>
      </c>
      <c r="Z550" s="38">
        <v>79539.999999999913</v>
      </c>
      <c r="AA550" s="38">
        <v>79539.999999999913</v>
      </c>
      <c r="AB550" s="38">
        <v>1139350.6849315069</v>
      </c>
      <c r="AH550" s="38">
        <f>IF(表7[[#This Row],[Instrument]]="Option",表7[[#This Row],[delta]],表7[[#This Row],[qty]])</f>
        <v>-20500</v>
      </c>
    </row>
    <row r="551" spans="1:34">
      <c r="A551" s="37" t="s">
        <v>97</v>
      </c>
      <c r="B551" s="38" t="s">
        <v>567</v>
      </c>
      <c r="C551" s="37">
        <v>43118</v>
      </c>
      <c r="D551" s="38" t="s">
        <v>519</v>
      </c>
      <c r="E551" s="38" t="s">
        <v>16</v>
      </c>
      <c r="F551" s="38" t="s">
        <v>524</v>
      </c>
      <c r="G551" s="38">
        <v>94</v>
      </c>
      <c r="H551" s="38">
        <v>69</v>
      </c>
      <c r="I551" s="37">
        <v>43312</v>
      </c>
      <c r="J551" s="38" t="s">
        <v>18</v>
      </c>
      <c r="L551" s="38">
        <v>68.209999999999994</v>
      </c>
      <c r="N551" s="38">
        <v>7426.0000000000591</v>
      </c>
      <c r="O551" s="38" t="s">
        <v>524</v>
      </c>
      <c r="P551" s="38" t="s">
        <v>1284</v>
      </c>
      <c r="Q551" s="38">
        <v>100</v>
      </c>
      <c r="R551" s="38">
        <v>-9400</v>
      </c>
      <c r="S551" s="38">
        <v>648600</v>
      </c>
      <c r="T551" s="37">
        <v>43168</v>
      </c>
      <c r="U551" s="42">
        <v>0.39452054794520547</v>
      </c>
      <c r="V551" s="38">
        <v>0</v>
      </c>
      <c r="W551" s="38">
        <v>5</v>
      </c>
      <c r="X551" s="38">
        <v>0.1</v>
      </c>
      <c r="Y551" s="38">
        <v>64860</v>
      </c>
      <c r="Z551" s="38">
        <v>7426.0000000000591</v>
      </c>
      <c r="AA551" s="38">
        <v>7426.0000000000591</v>
      </c>
      <c r="AB551" s="38">
        <v>255886.02739726027</v>
      </c>
      <c r="AH551" s="38">
        <f>IF(表7[[#This Row],[Instrument]]="Option",表7[[#This Row],[delta]],表7[[#This Row],[qty]])</f>
        <v>-9400</v>
      </c>
    </row>
    <row r="552" spans="1:34">
      <c r="A552" s="37" t="s">
        <v>97</v>
      </c>
      <c r="B552" s="38" t="s">
        <v>568</v>
      </c>
      <c r="C552" s="37">
        <v>43118</v>
      </c>
      <c r="D552" s="38" t="s">
        <v>519</v>
      </c>
      <c r="E552" s="38" t="s">
        <v>16</v>
      </c>
      <c r="F552" s="38" t="s">
        <v>526</v>
      </c>
      <c r="G552" s="38">
        <v>94</v>
      </c>
      <c r="H552" s="38">
        <v>69</v>
      </c>
      <c r="I552" s="37">
        <v>43343</v>
      </c>
      <c r="J552" s="38" t="s">
        <v>18</v>
      </c>
      <c r="L552" s="38">
        <v>67.66</v>
      </c>
      <c r="N552" s="38">
        <v>12596.000000000033</v>
      </c>
      <c r="O552" s="38" t="s">
        <v>526</v>
      </c>
      <c r="P552" s="38" t="s">
        <v>1284</v>
      </c>
      <c r="Q552" s="38">
        <v>100</v>
      </c>
      <c r="R552" s="38">
        <v>-9400</v>
      </c>
      <c r="S552" s="38">
        <v>648600</v>
      </c>
      <c r="T552" s="37">
        <v>43168</v>
      </c>
      <c r="U552" s="42">
        <v>0.47945205479452052</v>
      </c>
      <c r="V552" s="38">
        <v>0</v>
      </c>
      <c r="W552" s="38">
        <v>5</v>
      </c>
      <c r="X552" s="38">
        <v>0.1</v>
      </c>
      <c r="Y552" s="38">
        <v>64860</v>
      </c>
      <c r="Z552" s="38">
        <v>12596.000000000033</v>
      </c>
      <c r="AA552" s="38">
        <v>12596.000000000033</v>
      </c>
      <c r="AB552" s="38">
        <v>310972.60273972602</v>
      </c>
      <c r="AH552" s="38">
        <f>IF(表7[[#This Row],[Instrument]]="Option",表7[[#This Row],[delta]],表7[[#This Row],[qty]])</f>
        <v>-9400</v>
      </c>
    </row>
    <row r="553" spans="1:34">
      <c r="A553" s="37" t="s">
        <v>97</v>
      </c>
      <c r="B553" s="38" t="s">
        <v>569</v>
      </c>
      <c r="C553" s="37">
        <v>43118</v>
      </c>
      <c r="D553" s="38" t="s">
        <v>519</v>
      </c>
      <c r="E553" s="38" t="s">
        <v>16</v>
      </c>
      <c r="F553" s="38" t="s">
        <v>528</v>
      </c>
      <c r="G553" s="38">
        <v>94</v>
      </c>
      <c r="H553" s="38">
        <v>69</v>
      </c>
      <c r="I553" s="37">
        <v>43371</v>
      </c>
      <c r="J553" s="38" t="s">
        <v>18</v>
      </c>
      <c r="L553" s="38">
        <v>67.16</v>
      </c>
      <c r="N553" s="38">
        <v>17296.000000000033</v>
      </c>
      <c r="O553" s="38" t="s">
        <v>528</v>
      </c>
      <c r="P553" s="38" t="s">
        <v>1284</v>
      </c>
      <c r="Q553" s="38">
        <v>100</v>
      </c>
      <c r="R553" s="38">
        <v>-9400</v>
      </c>
      <c r="S553" s="38">
        <v>648600</v>
      </c>
      <c r="T553" s="37">
        <v>43168</v>
      </c>
      <c r="U553" s="42">
        <v>0.55616438356164388</v>
      </c>
      <c r="V553" s="38">
        <v>0</v>
      </c>
      <c r="W553" s="38">
        <v>5</v>
      </c>
      <c r="X553" s="38">
        <v>0.1</v>
      </c>
      <c r="Y553" s="38">
        <v>64860</v>
      </c>
      <c r="Z553" s="38">
        <v>17296.000000000033</v>
      </c>
      <c r="AA553" s="38">
        <v>17296.000000000033</v>
      </c>
      <c r="AB553" s="38">
        <v>360728.21917808225</v>
      </c>
      <c r="AH553" s="38">
        <f>IF(表7[[#This Row],[Instrument]]="Option",表7[[#This Row],[delta]],表7[[#This Row],[qty]])</f>
        <v>-9400</v>
      </c>
    </row>
    <row r="554" spans="1:34">
      <c r="A554" s="37" t="s">
        <v>97</v>
      </c>
      <c r="B554" s="38" t="s">
        <v>570</v>
      </c>
      <c r="C554" s="37">
        <v>43118</v>
      </c>
      <c r="D554" s="38" t="s">
        <v>519</v>
      </c>
      <c r="E554" s="38" t="s">
        <v>16</v>
      </c>
      <c r="F554" s="38" t="s">
        <v>530</v>
      </c>
      <c r="G554" s="38">
        <v>94</v>
      </c>
      <c r="H554" s="38">
        <v>69</v>
      </c>
      <c r="I554" s="37">
        <v>43404</v>
      </c>
      <c r="J554" s="38" t="s">
        <v>18</v>
      </c>
      <c r="L554" s="38">
        <v>66.5</v>
      </c>
      <c r="N554" s="38">
        <v>23500</v>
      </c>
      <c r="O554" s="38" t="s">
        <v>530</v>
      </c>
      <c r="P554" s="38" t="s">
        <v>1284</v>
      </c>
      <c r="Q554" s="38">
        <v>100</v>
      </c>
      <c r="R554" s="38">
        <v>-9400</v>
      </c>
      <c r="S554" s="38">
        <v>648600</v>
      </c>
      <c r="T554" s="37">
        <v>43168</v>
      </c>
      <c r="U554" s="42">
        <v>0.64657534246575343</v>
      </c>
      <c r="V554" s="38">
        <v>0</v>
      </c>
      <c r="W554" s="38">
        <v>5</v>
      </c>
      <c r="X554" s="38">
        <v>0.1</v>
      </c>
      <c r="Y554" s="38">
        <v>64860</v>
      </c>
      <c r="Z554" s="38">
        <v>23500</v>
      </c>
      <c r="AA554" s="38">
        <v>23500</v>
      </c>
      <c r="AB554" s="38">
        <v>419368.76712328766</v>
      </c>
      <c r="AH554" s="38">
        <f>IF(表7[[#This Row],[Instrument]]="Option",表7[[#This Row],[delta]],表7[[#This Row],[qty]])</f>
        <v>-9400</v>
      </c>
    </row>
    <row r="555" spans="1:34">
      <c r="A555" s="37" t="s">
        <v>97</v>
      </c>
      <c r="B555" s="38" t="s">
        <v>571</v>
      </c>
      <c r="C555" s="37">
        <v>43118</v>
      </c>
      <c r="D555" s="38" t="s">
        <v>519</v>
      </c>
      <c r="E555" s="38" t="s">
        <v>16</v>
      </c>
      <c r="F555" s="38" t="s">
        <v>532</v>
      </c>
      <c r="G555" s="38">
        <v>94</v>
      </c>
      <c r="H555" s="38">
        <v>69</v>
      </c>
      <c r="I555" s="37">
        <v>43434</v>
      </c>
      <c r="J555" s="38" t="s">
        <v>18</v>
      </c>
      <c r="L555" s="38">
        <v>65.8</v>
      </c>
      <c r="N555" s="38">
        <v>30080.000000000029</v>
      </c>
      <c r="O555" s="38" t="s">
        <v>532</v>
      </c>
      <c r="P555" s="38" t="s">
        <v>1284</v>
      </c>
      <c r="Q555" s="38">
        <v>100</v>
      </c>
      <c r="R555" s="38">
        <v>-9400</v>
      </c>
      <c r="S555" s="38">
        <v>648600</v>
      </c>
      <c r="T555" s="37">
        <v>43168</v>
      </c>
      <c r="U555" s="42">
        <v>0.72876712328767124</v>
      </c>
      <c r="V555" s="38">
        <v>0</v>
      </c>
      <c r="W555" s="38">
        <v>5</v>
      </c>
      <c r="X555" s="38">
        <v>0.1</v>
      </c>
      <c r="Y555" s="38">
        <v>64860</v>
      </c>
      <c r="Z555" s="38">
        <v>30080.000000000029</v>
      </c>
      <c r="AA555" s="38">
        <v>30080.000000000029</v>
      </c>
      <c r="AB555" s="38">
        <v>472678.35616438359</v>
      </c>
      <c r="AH555" s="38">
        <f>IF(表7[[#This Row],[Instrument]]="Option",表7[[#This Row],[delta]],表7[[#This Row],[qty]])</f>
        <v>-9400</v>
      </c>
    </row>
    <row r="556" spans="1:34">
      <c r="A556" s="37" t="s">
        <v>97</v>
      </c>
      <c r="B556" s="38" t="s">
        <v>572</v>
      </c>
      <c r="C556" s="37">
        <v>43118</v>
      </c>
      <c r="D556" s="38" t="s">
        <v>519</v>
      </c>
      <c r="E556" s="38" t="s">
        <v>16</v>
      </c>
      <c r="F556" s="38" t="s">
        <v>534</v>
      </c>
      <c r="G556" s="38">
        <v>94</v>
      </c>
      <c r="H556" s="38">
        <v>69</v>
      </c>
      <c r="I556" s="37">
        <v>43462</v>
      </c>
      <c r="J556" s="38" t="s">
        <v>18</v>
      </c>
      <c r="L556" s="38">
        <v>65.12</v>
      </c>
      <c r="N556" s="38">
        <v>36471.999999999956</v>
      </c>
      <c r="O556" s="38" t="s">
        <v>534</v>
      </c>
      <c r="P556" s="38" t="s">
        <v>1284</v>
      </c>
      <c r="Q556" s="38">
        <v>100</v>
      </c>
      <c r="R556" s="38">
        <v>-9400</v>
      </c>
      <c r="S556" s="38">
        <v>648600</v>
      </c>
      <c r="T556" s="37">
        <v>43168</v>
      </c>
      <c r="U556" s="42">
        <v>0.80547945205479454</v>
      </c>
      <c r="V556" s="38">
        <v>0</v>
      </c>
      <c r="W556" s="38">
        <v>5</v>
      </c>
      <c r="X556" s="38">
        <v>0.1</v>
      </c>
      <c r="Y556" s="38">
        <v>64860</v>
      </c>
      <c r="Z556" s="38">
        <v>36471.999999999956</v>
      </c>
      <c r="AA556" s="38">
        <v>36471.999999999956</v>
      </c>
      <c r="AB556" s="38">
        <v>522433.97260273976</v>
      </c>
      <c r="AH556" s="38">
        <f>IF(表7[[#This Row],[Instrument]]="Option",表7[[#This Row],[delta]],表7[[#This Row],[qty]])</f>
        <v>-9400</v>
      </c>
    </row>
    <row r="557" spans="1:34">
      <c r="A557" s="37" t="s">
        <v>97</v>
      </c>
      <c r="B557" s="38" t="s">
        <v>573</v>
      </c>
      <c r="C557" s="37">
        <v>43118</v>
      </c>
      <c r="D557" s="38" t="s">
        <v>519</v>
      </c>
      <c r="E557" s="38" t="s">
        <v>16</v>
      </c>
      <c r="F557" s="38" t="s">
        <v>524</v>
      </c>
      <c r="G557" s="38">
        <v>9</v>
      </c>
      <c r="H557" s="38">
        <v>69</v>
      </c>
      <c r="I557" s="37">
        <v>43312</v>
      </c>
      <c r="J557" s="38" t="s">
        <v>18</v>
      </c>
      <c r="L557" s="38">
        <v>68.209999999999994</v>
      </c>
      <c r="N557" s="38">
        <v>711.00000000000568</v>
      </c>
      <c r="O557" s="38" t="s">
        <v>524</v>
      </c>
      <c r="P557" s="38" t="s">
        <v>1284</v>
      </c>
      <c r="Q557" s="38">
        <v>100</v>
      </c>
      <c r="R557" s="38">
        <v>-900</v>
      </c>
      <c r="S557" s="38">
        <v>62100</v>
      </c>
      <c r="T557" s="37">
        <v>43168</v>
      </c>
      <c r="U557" s="42">
        <v>0.39452054794520547</v>
      </c>
      <c r="V557" s="38">
        <v>0</v>
      </c>
      <c r="W557" s="38">
        <v>5</v>
      </c>
      <c r="X557" s="38">
        <v>0.1</v>
      </c>
      <c r="Y557" s="38">
        <v>6210</v>
      </c>
      <c r="Z557" s="38">
        <v>711.00000000000568</v>
      </c>
      <c r="AA557" s="38">
        <v>711.00000000000568</v>
      </c>
      <c r="AB557" s="38">
        <v>24499.726027397261</v>
      </c>
      <c r="AH557" s="38">
        <f>IF(表7[[#This Row],[Instrument]]="Option",表7[[#This Row],[delta]],表7[[#This Row],[qty]])</f>
        <v>-900</v>
      </c>
    </row>
    <row r="558" spans="1:34">
      <c r="A558" s="37" t="s">
        <v>97</v>
      </c>
      <c r="B558" s="38" t="s">
        <v>574</v>
      </c>
      <c r="C558" s="37">
        <v>43118</v>
      </c>
      <c r="D558" s="38" t="s">
        <v>519</v>
      </c>
      <c r="E558" s="38" t="s">
        <v>16</v>
      </c>
      <c r="F558" s="38" t="s">
        <v>526</v>
      </c>
      <c r="G558" s="38">
        <v>9</v>
      </c>
      <c r="H558" s="38">
        <v>69</v>
      </c>
      <c r="I558" s="37">
        <v>43343</v>
      </c>
      <c r="J558" s="38" t="s">
        <v>18</v>
      </c>
      <c r="L558" s="38">
        <v>67.66</v>
      </c>
      <c r="N558" s="38">
        <v>1206.0000000000032</v>
      </c>
      <c r="O558" s="38" t="s">
        <v>526</v>
      </c>
      <c r="P558" s="38" t="s">
        <v>1284</v>
      </c>
      <c r="Q558" s="38">
        <v>100</v>
      </c>
      <c r="R558" s="38">
        <v>-900</v>
      </c>
      <c r="S558" s="38">
        <v>62100</v>
      </c>
      <c r="T558" s="37">
        <v>43168</v>
      </c>
      <c r="U558" s="42">
        <v>0.47945205479452052</v>
      </c>
      <c r="V558" s="38">
        <v>0</v>
      </c>
      <c r="W558" s="38">
        <v>5</v>
      </c>
      <c r="X558" s="38">
        <v>0.1</v>
      </c>
      <c r="Y558" s="38">
        <v>6210</v>
      </c>
      <c r="Z558" s="38">
        <v>1206.0000000000032</v>
      </c>
      <c r="AA558" s="38">
        <v>1206.0000000000032</v>
      </c>
      <c r="AB558" s="38">
        <v>29773.972602739723</v>
      </c>
      <c r="AH558" s="38">
        <f>IF(表7[[#This Row],[Instrument]]="Option",表7[[#This Row],[delta]],表7[[#This Row],[qty]])</f>
        <v>-900</v>
      </c>
    </row>
    <row r="559" spans="1:34">
      <c r="A559" s="37" t="s">
        <v>97</v>
      </c>
      <c r="B559" s="38" t="s">
        <v>575</v>
      </c>
      <c r="C559" s="37">
        <v>43118</v>
      </c>
      <c r="D559" s="38" t="s">
        <v>519</v>
      </c>
      <c r="E559" s="38" t="s">
        <v>16</v>
      </c>
      <c r="F559" s="38" t="s">
        <v>528</v>
      </c>
      <c r="G559" s="38">
        <v>9</v>
      </c>
      <c r="H559" s="38">
        <v>69</v>
      </c>
      <c r="I559" s="37">
        <v>43371</v>
      </c>
      <c r="J559" s="38" t="s">
        <v>18</v>
      </c>
      <c r="L559" s="38">
        <v>67.16</v>
      </c>
      <c r="N559" s="38">
        <v>1656.0000000000032</v>
      </c>
      <c r="O559" s="38" t="s">
        <v>528</v>
      </c>
      <c r="P559" s="38" t="s">
        <v>1284</v>
      </c>
      <c r="Q559" s="38">
        <v>100</v>
      </c>
      <c r="R559" s="38">
        <v>-900</v>
      </c>
      <c r="S559" s="38">
        <v>62100</v>
      </c>
      <c r="T559" s="37">
        <v>43168</v>
      </c>
      <c r="U559" s="42">
        <v>0.55616438356164388</v>
      </c>
      <c r="V559" s="38">
        <v>0</v>
      </c>
      <c r="W559" s="38">
        <v>5</v>
      </c>
      <c r="X559" s="38">
        <v>0.1</v>
      </c>
      <c r="Y559" s="38">
        <v>6210</v>
      </c>
      <c r="Z559" s="38">
        <v>1656.0000000000032</v>
      </c>
      <c r="AA559" s="38">
        <v>1656.0000000000032</v>
      </c>
      <c r="AB559" s="38">
        <v>34537.808219178085</v>
      </c>
      <c r="AH559" s="38">
        <f>IF(表7[[#This Row],[Instrument]]="Option",表7[[#This Row],[delta]],表7[[#This Row],[qty]])</f>
        <v>-900</v>
      </c>
    </row>
    <row r="560" spans="1:34">
      <c r="A560" s="37" t="s">
        <v>97</v>
      </c>
      <c r="B560" s="38" t="s">
        <v>576</v>
      </c>
      <c r="C560" s="37">
        <v>43118</v>
      </c>
      <c r="D560" s="38" t="s">
        <v>519</v>
      </c>
      <c r="E560" s="38" t="s">
        <v>16</v>
      </c>
      <c r="F560" s="38" t="s">
        <v>530</v>
      </c>
      <c r="G560" s="38">
        <v>9</v>
      </c>
      <c r="H560" s="38">
        <v>69</v>
      </c>
      <c r="I560" s="37">
        <v>43404</v>
      </c>
      <c r="J560" s="38" t="s">
        <v>18</v>
      </c>
      <c r="L560" s="38">
        <v>66.5</v>
      </c>
      <c r="N560" s="38">
        <v>2250</v>
      </c>
      <c r="O560" s="38" t="s">
        <v>530</v>
      </c>
      <c r="P560" s="38" t="s">
        <v>1284</v>
      </c>
      <c r="Q560" s="38">
        <v>100</v>
      </c>
      <c r="R560" s="38">
        <v>-900</v>
      </c>
      <c r="S560" s="38">
        <v>62100</v>
      </c>
      <c r="T560" s="37">
        <v>43168</v>
      </c>
      <c r="U560" s="42">
        <v>0.64657534246575343</v>
      </c>
      <c r="V560" s="38">
        <v>0</v>
      </c>
      <c r="W560" s="38">
        <v>5</v>
      </c>
      <c r="X560" s="38">
        <v>0.1</v>
      </c>
      <c r="Y560" s="38">
        <v>6210</v>
      </c>
      <c r="Z560" s="38">
        <v>2250</v>
      </c>
      <c r="AA560" s="38">
        <v>2250</v>
      </c>
      <c r="AB560" s="38">
        <v>40152.32876712329</v>
      </c>
      <c r="AH560" s="38">
        <f>IF(表7[[#This Row],[Instrument]]="Option",表7[[#This Row],[delta]],表7[[#This Row],[qty]])</f>
        <v>-900</v>
      </c>
    </row>
    <row r="561" spans="1:34">
      <c r="A561" s="37" t="s">
        <v>97</v>
      </c>
      <c r="B561" s="38" t="s">
        <v>577</v>
      </c>
      <c r="C561" s="37">
        <v>43118</v>
      </c>
      <c r="D561" s="38" t="s">
        <v>519</v>
      </c>
      <c r="E561" s="38" t="s">
        <v>16</v>
      </c>
      <c r="F561" s="38" t="s">
        <v>532</v>
      </c>
      <c r="G561" s="38">
        <v>9</v>
      </c>
      <c r="H561" s="38">
        <v>69</v>
      </c>
      <c r="I561" s="37">
        <v>43434</v>
      </c>
      <c r="J561" s="38" t="s">
        <v>18</v>
      </c>
      <c r="L561" s="38">
        <v>65.8</v>
      </c>
      <c r="N561" s="38">
        <v>2880.0000000000027</v>
      </c>
      <c r="O561" s="38" t="s">
        <v>532</v>
      </c>
      <c r="P561" s="38" t="s">
        <v>1284</v>
      </c>
      <c r="Q561" s="38">
        <v>100</v>
      </c>
      <c r="R561" s="38">
        <v>-900</v>
      </c>
      <c r="S561" s="38">
        <v>62100</v>
      </c>
      <c r="T561" s="37">
        <v>43168</v>
      </c>
      <c r="U561" s="42">
        <v>0.72876712328767124</v>
      </c>
      <c r="V561" s="38">
        <v>0</v>
      </c>
      <c r="W561" s="38">
        <v>5</v>
      </c>
      <c r="X561" s="38">
        <v>0.1</v>
      </c>
      <c r="Y561" s="38">
        <v>6210</v>
      </c>
      <c r="Z561" s="38">
        <v>2880.0000000000027</v>
      </c>
      <c r="AA561" s="38">
        <v>2880.0000000000027</v>
      </c>
      <c r="AB561" s="38">
        <v>45256.438356164384</v>
      </c>
      <c r="AH561" s="38">
        <f>IF(表7[[#This Row],[Instrument]]="Option",表7[[#This Row],[delta]],表7[[#This Row],[qty]])</f>
        <v>-900</v>
      </c>
    </row>
    <row r="562" spans="1:34">
      <c r="A562" s="37" t="s">
        <v>97</v>
      </c>
      <c r="B562" s="38" t="s">
        <v>578</v>
      </c>
      <c r="C562" s="37">
        <v>43118</v>
      </c>
      <c r="D562" s="38" t="s">
        <v>519</v>
      </c>
      <c r="E562" s="38" t="s">
        <v>16</v>
      </c>
      <c r="F562" s="38" t="s">
        <v>534</v>
      </c>
      <c r="G562" s="38">
        <v>9</v>
      </c>
      <c r="H562" s="38">
        <v>69</v>
      </c>
      <c r="I562" s="37">
        <v>43462</v>
      </c>
      <c r="J562" s="38" t="s">
        <v>18</v>
      </c>
      <c r="L562" s="38">
        <v>65.12</v>
      </c>
      <c r="N562" s="38">
        <v>3491.9999999999959</v>
      </c>
      <c r="O562" s="38" t="s">
        <v>534</v>
      </c>
      <c r="P562" s="38" t="s">
        <v>1284</v>
      </c>
      <c r="Q562" s="38">
        <v>100</v>
      </c>
      <c r="R562" s="38">
        <v>-900</v>
      </c>
      <c r="S562" s="38">
        <v>62100</v>
      </c>
      <c r="T562" s="37">
        <v>43168</v>
      </c>
      <c r="U562" s="42">
        <v>0.80547945205479454</v>
      </c>
      <c r="V562" s="38">
        <v>0</v>
      </c>
      <c r="W562" s="38">
        <v>5</v>
      </c>
      <c r="X562" s="38">
        <v>0.1</v>
      </c>
      <c r="Y562" s="38">
        <v>6210</v>
      </c>
      <c r="Z562" s="38">
        <v>3491.9999999999959</v>
      </c>
      <c r="AA562" s="38">
        <v>3491.9999999999959</v>
      </c>
      <c r="AB562" s="38">
        <v>50020.273972602743</v>
      </c>
      <c r="AH562" s="38">
        <f>IF(表7[[#This Row],[Instrument]]="Option",表7[[#This Row],[delta]],表7[[#This Row],[qty]])</f>
        <v>-900</v>
      </c>
    </row>
    <row r="563" spans="1:34">
      <c r="A563" s="37" t="s">
        <v>97</v>
      </c>
      <c r="B563" s="38" t="s">
        <v>579</v>
      </c>
      <c r="C563" s="37">
        <v>43133</v>
      </c>
      <c r="D563" s="38" t="s">
        <v>519</v>
      </c>
      <c r="E563" s="38" t="s">
        <v>16</v>
      </c>
      <c r="F563" s="38" t="s">
        <v>452</v>
      </c>
      <c r="G563" s="38">
        <v>95</v>
      </c>
      <c r="H563" s="38">
        <v>72.099999999999994</v>
      </c>
      <c r="I563" s="37">
        <v>43188</v>
      </c>
      <c r="J563" s="38" t="s">
        <v>18</v>
      </c>
      <c r="L563" s="38">
        <v>72.709999999999994</v>
      </c>
      <c r="N563" s="38">
        <v>-5794.9999999999945</v>
      </c>
      <c r="O563" s="38" t="s">
        <v>452</v>
      </c>
      <c r="P563" s="38" t="s">
        <v>1284</v>
      </c>
      <c r="Q563" s="38">
        <v>100</v>
      </c>
      <c r="R563" s="38">
        <v>-9500</v>
      </c>
      <c r="S563" s="38">
        <v>684950</v>
      </c>
      <c r="T563" s="37">
        <v>43168</v>
      </c>
      <c r="U563" s="42">
        <v>5.4794520547945202E-2</v>
      </c>
      <c r="V563" s="38">
        <v>0</v>
      </c>
      <c r="W563" s="38">
        <v>5</v>
      </c>
      <c r="X563" s="38">
        <v>0.1</v>
      </c>
      <c r="Y563" s="38">
        <v>68495</v>
      </c>
      <c r="Z563" s="38">
        <v>-5794.9999999999945</v>
      </c>
      <c r="AA563" s="38">
        <v>0</v>
      </c>
      <c r="AB563" s="38">
        <v>37531.506849315068</v>
      </c>
      <c r="AH563" s="38">
        <f>IF(表7[[#This Row],[Instrument]]="Option",表7[[#This Row],[delta]],表7[[#This Row],[qty]])</f>
        <v>-9500</v>
      </c>
    </row>
    <row r="564" spans="1:34">
      <c r="A564" s="37" t="s">
        <v>97</v>
      </c>
      <c r="B564" s="38" t="s">
        <v>580</v>
      </c>
      <c r="C564" s="37">
        <v>43137</v>
      </c>
      <c r="D564" s="38" t="s">
        <v>519</v>
      </c>
      <c r="E564" s="38" t="s">
        <v>16</v>
      </c>
      <c r="F564" s="38" t="s">
        <v>452</v>
      </c>
      <c r="G564" s="38">
        <v>51</v>
      </c>
      <c r="H564" s="38">
        <v>73.25</v>
      </c>
      <c r="I564" s="37">
        <v>43188</v>
      </c>
      <c r="J564" s="38" t="s">
        <v>18</v>
      </c>
      <c r="L564" s="38">
        <v>72.709999999999994</v>
      </c>
      <c r="N564" s="38">
        <v>2754.0000000000318</v>
      </c>
      <c r="O564" s="38" t="s">
        <v>452</v>
      </c>
      <c r="P564" s="38" t="s">
        <v>1284</v>
      </c>
      <c r="Q564" s="38">
        <v>100</v>
      </c>
      <c r="R564" s="38">
        <v>-5100</v>
      </c>
      <c r="S564" s="38">
        <v>373575</v>
      </c>
      <c r="T564" s="37">
        <v>43168</v>
      </c>
      <c r="U564" s="42">
        <v>5.4794520547945202E-2</v>
      </c>
      <c r="V564" s="38">
        <v>0</v>
      </c>
      <c r="W564" s="38">
        <v>5</v>
      </c>
      <c r="X564" s="38">
        <v>0.1</v>
      </c>
      <c r="Y564" s="38">
        <v>37357.5</v>
      </c>
      <c r="Z564" s="38">
        <v>2754.0000000000318</v>
      </c>
      <c r="AA564" s="38">
        <v>2754.0000000000318</v>
      </c>
      <c r="AB564" s="38">
        <v>20469.863013698628</v>
      </c>
      <c r="AH564" s="38">
        <f>IF(表7[[#This Row],[Instrument]]="Option",表7[[#This Row],[delta]],表7[[#This Row],[qty]])</f>
        <v>-5100</v>
      </c>
    </row>
    <row r="565" spans="1:34">
      <c r="A565" s="37" t="s">
        <v>97</v>
      </c>
      <c r="B565" s="38" t="s">
        <v>581</v>
      </c>
      <c r="C565" s="37">
        <v>43137</v>
      </c>
      <c r="D565" s="38" t="s">
        <v>519</v>
      </c>
      <c r="E565" s="38" t="s">
        <v>16</v>
      </c>
      <c r="F565" s="38" t="s">
        <v>460</v>
      </c>
      <c r="G565" s="38">
        <v>103</v>
      </c>
      <c r="H565" s="38">
        <v>72</v>
      </c>
      <c r="I565" s="37">
        <v>43220</v>
      </c>
      <c r="J565" s="38" t="s">
        <v>18</v>
      </c>
      <c r="L565" s="38">
        <v>70.06</v>
      </c>
      <c r="N565" s="38">
        <v>19981.999999999978</v>
      </c>
      <c r="O565" s="38" t="s">
        <v>460</v>
      </c>
      <c r="P565" s="38" t="s">
        <v>1284</v>
      </c>
      <c r="Q565" s="38">
        <v>100</v>
      </c>
      <c r="R565" s="38">
        <v>-10300</v>
      </c>
      <c r="S565" s="38">
        <v>741600</v>
      </c>
      <c r="T565" s="37">
        <v>43168</v>
      </c>
      <c r="U565" s="42">
        <v>0.14246575342465753</v>
      </c>
      <c r="V565" s="38">
        <v>0</v>
      </c>
      <c r="W565" s="38">
        <v>5</v>
      </c>
      <c r="X565" s="38">
        <v>0.1</v>
      </c>
      <c r="Y565" s="38">
        <v>74160</v>
      </c>
      <c r="Z565" s="38">
        <v>19981.999999999978</v>
      </c>
      <c r="AA565" s="38">
        <v>19981.999999999978</v>
      </c>
      <c r="AB565" s="38">
        <v>105652.60273972602</v>
      </c>
      <c r="AH565" s="38">
        <f>IF(表7[[#This Row],[Instrument]]="Option",表7[[#This Row],[delta]],表7[[#This Row],[qty]])</f>
        <v>-10300</v>
      </c>
    </row>
    <row r="566" spans="1:34">
      <c r="A566" s="37" t="s">
        <v>97</v>
      </c>
      <c r="B566" s="38" t="s">
        <v>582</v>
      </c>
      <c r="C566" s="37">
        <v>43137</v>
      </c>
      <c r="D566" s="38" t="s">
        <v>519</v>
      </c>
      <c r="E566" s="38" t="s">
        <v>16</v>
      </c>
      <c r="F566" s="38" t="s">
        <v>465</v>
      </c>
      <c r="G566" s="38">
        <v>103</v>
      </c>
      <c r="H566" s="38">
        <v>72</v>
      </c>
      <c r="I566" s="37">
        <v>43251</v>
      </c>
      <c r="J566" s="38" t="s">
        <v>18</v>
      </c>
      <c r="L566" s="38">
        <v>69.38</v>
      </c>
      <c r="N566" s="38">
        <v>26986.000000000047</v>
      </c>
      <c r="O566" s="38" t="s">
        <v>465</v>
      </c>
      <c r="P566" s="38" t="s">
        <v>1284</v>
      </c>
      <c r="Q566" s="38">
        <v>100</v>
      </c>
      <c r="R566" s="38">
        <v>-10300</v>
      </c>
      <c r="S566" s="38">
        <v>741600</v>
      </c>
      <c r="T566" s="37">
        <v>43168</v>
      </c>
      <c r="U566" s="42">
        <v>0.22739726027397261</v>
      </c>
      <c r="V566" s="38">
        <v>0</v>
      </c>
      <c r="W566" s="38">
        <v>5</v>
      </c>
      <c r="X566" s="38">
        <v>0.1</v>
      </c>
      <c r="Y566" s="38">
        <v>74160</v>
      </c>
      <c r="Z566" s="38">
        <v>26986.000000000047</v>
      </c>
      <c r="AA566" s="38">
        <v>26986.000000000047</v>
      </c>
      <c r="AB566" s="38">
        <v>168637.80821917808</v>
      </c>
      <c r="AH566" s="38">
        <f>IF(表7[[#This Row],[Instrument]]="Option",表7[[#This Row],[delta]],表7[[#This Row],[qty]])</f>
        <v>-10300</v>
      </c>
    </row>
    <row r="567" spans="1:34">
      <c r="A567" s="37" t="s">
        <v>97</v>
      </c>
      <c r="B567" s="38" t="s">
        <v>583</v>
      </c>
      <c r="C567" s="37">
        <v>43137</v>
      </c>
      <c r="D567" s="38" t="s">
        <v>519</v>
      </c>
      <c r="E567" s="38" t="s">
        <v>16</v>
      </c>
      <c r="F567" s="38" t="s">
        <v>446</v>
      </c>
      <c r="G567" s="38">
        <v>103</v>
      </c>
      <c r="H567" s="38">
        <v>72</v>
      </c>
      <c r="I567" s="37">
        <v>43280</v>
      </c>
      <c r="J567" s="38" t="s">
        <v>18</v>
      </c>
      <c r="L567" s="38">
        <v>68.790000000000006</v>
      </c>
      <c r="N567" s="38">
        <v>33062.999999999935</v>
      </c>
      <c r="O567" s="38" t="s">
        <v>446</v>
      </c>
      <c r="P567" s="38" t="s">
        <v>1284</v>
      </c>
      <c r="Q567" s="38">
        <v>100</v>
      </c>
      <c r="R567" s="38">
        <v>-10300</v>
      </c>
      <c r="S567" s="38">
        <v>741600</v>
      </c>
      <c r="T567" s="37">
        <v>43168</v>
      </c>
      <c r="U567" s="42">
        <v>0.30684931506849317</v>
      </c>
      <c r="V567" s="38">
        <v>0</v>
      </c>
      <c r="W567" s="38">
        <v>5</v>
      </c>
      <c r="X567" s="38">
        <v>0.1</v>
      </c>
      <c r="Y567" s="38">
        <v>74160</v>
      </c>
      <c r="Z567" s="38">
        <v>33062.999999999935</v>
      </c>
      <c r="AA567" s="38">
        <v>33062.999999999935</v>
      </c>
      <c r="AB567" s="38">
        <v>227559.45205479453</v>
      </c>
      <c r="AH567" s="38">
        <f>IF(表7[[#This Row],[Instrument]]="Option",表7[[#This Row],[delta]],表7[[#This Row],[qty]])</f>
        <v>-10300</v>
      </c>
    </row>
    <row r="568" spans="1:34">
      <c r="A568" s="37" t="s">
        <v>97</v>
      </c>
      <c r="B568" s="38" t="s">
        <v>584</v>
      </c>
      <c r="C568" s="37">
        <v>43137</v>
      </c>
      <c r="D568" s="38" t="s">
        <v>519</v>
      </c>
      <c r="E568" s="38" t="s">
        <v>16</v>
      </c>
      <c r="F568" s="38" t="s">
        <v>460</v>
      </c>
      <c r="G568" s="38">
        <v>8</v>
      </c>
      <c r="H568" s="38">
        <v>72.2</v>
      </c>
      <c r="I568" s="37">
        <v>43220</v>
      </c>
      <c r="J568" s="38" t="s">
        <v>18</v>
      </c>
      <c r="L568" s="38">
        <v>70.06</v>
      </c>
      <c r="N568" s="38">
        <v>1712.0000000000005</v>
      </c>
      <c r="O568" s="38" t="s">
        <v>460</v>
      </c>
      <c r="P568" s="38" t="s">
        <v>1284</v>
      </c>
      <c r="Q568" s="38">
        <v>100</v>
      </c>
      <c r="R568" s="38">
        <v>-800</v>
      </c>
      <c r="S568" s="38">
        <v>57760</v>
      </c>
      <c r="T568" s="37">
        <v>43168</v>
      </c>
      <c r="U568" s="42">
        <v>0.14246575342465753</v>
      </c>
      <c r="V568" s="38">
        <v>0</v>
      </c>
      <c r="W568" s="38">
        <v>5</v>
      </c>
      <c r="X568" s="38">
        <v>0.1</v>
      </c>
      <c r="Y568" s="38">
        <v>5776</v>
      </c>
      <c r="Z568" s="38">
        <v>1712.0000000000005</v>
      </c>
      <c r="AA568" s="38">
        <v>1712.0000000000005</v>
      </c>
      <c r="AB568" s="38">
        <v>8228.82191780822</v>
      </c>
      <c r="AH568" s="38">
        <f>IF(表7[[#This Row],[Instrument]]="Option",表7[[#This Row],[delta]],表7[[#This Row],[qty]])</f>
        <v>-800</v>
      </c>
    </row>
    <row r="569" spans="1:34">
      <c r="A569" s="37" t="s">
        <v>97</v>
      </c>
      <c r="B569" s="38" t="s">
        <v>585</v>
      </c>
      <c r="C569" s="37">
        <v>43137</v>
      </c>
      <c r="D569" s="38" t="s">
        <v>519</v>
      </c>
      <c r="E569" s="38" t="s">
        <v>16</v>
      </c>
      <c r="F569" s="38" t="s">
        <v>465</v>
      </c>
      <c r="G569" s="38">
        <v>8</v>
      </c>
      <c r="H569" s="38">
        <v>72.2</v>
      </c>
      <c r="I569" s="37">
        <v>43251</v>
      </c>
      <c r="J569" s="38" t="s">
        <v>18</v>
      </c>
      <c r="L569" s="38">
        <v>69.38</v>
      </c>
      <c r="N569" s="38">
        <v>2256.0000000000059</v>
      </c>
      <c r="O569" s="38" t="s">
        <v>465</v>
      </c>
      <c r="P569" s="38" t="s">
        <v>1284</v>
      </c>
      <c r="Q569" s="38">
        <v>100</v>
      </c>
      <c r="R569" s="38">
        <v>-800</v>
      </c>
      <c r="S569" s="38">
        <v>57760</v>
      </c>
      <c r="T569" s="37">
        <v>43168</v>
      </c>
      <c r="U569" s="42">
        <v>0.22739726027397261</v>
      </c>
      <c r="V569" s="38">
        <v>0</v>
      </c>
      <c r="W569" s="38">
        <v>5</v>
      </c>
      <c r="X569" s="38">
        <v>0.1</v>
      </c>
      <c r="Y569" s="38">
        <v>5776</v>
      </c>
      <c r="Z569" s="38">
        <v>2256.0000000000059</v>
      </c>
      <c r="AA569" s="38">
        <v>2256.0000000000059</v>
      </c>
      <c r="AB569" s="38">
        <v>13134.465753424658</v>
      </c>
      <c r="AH569" s="38">
        <f>IF(表7[[#This Row],[Instrument]]="Option",表7[[#This Row],[delta]],表7[[#This Row],[qty]])</f>
        <v>-800</v>
      </c>
    </row>
    <row r="570" spans="1:34">
      <c r="A570" s="37" t="s">
        <v>97</v>
      </c>
      <c r="B570" s="38" t="s">
        <v>586</v>
      </c>
      <c r="C570" s="37">
        <v>43137</v>
      </c>
      <c r="D570" s="38" t="s">
        <v>519</v>
      </c>
      <c r="E570" s="38" t="s">
        <v>16</v>
      </c>
      <c r="F570" s="38" t="s">
        <v>446</v>
      </c>
      <c r="G570" s="38">
        <v>8</v>
      </c>
      <c r="H570" s="38">
        <v>72.2</v>
      </c>
      <c r="I570" s="37">
        <v>43280</v>
      </c>
      <c r="J570" s="38" t="s">
        <v>18</v>
      </c>
      <c r="L570" s="38">
        <v>68.790000000000006</v>
      </c>
      <c r="N570" s="38">
        <v>2727.9999999999973</v>
      </c>
      <c r="O570" s="38" t="s">
        <v>446</v>
      </c>
      <c r="P570" s="38" t="s">
        <v>1284</v>
      </c>
      <c r="Q570" s="38">
        <v>100</v>
      </c>
      <c r="R570" s="38">
        <v>-800</v>
      </c>
      <c r="S570" s="38">
        <v>57760</v>
      </c>
      <c r="T570" s="37">
        <v>43168</v>
      </c>
      <c r="U570" s="42">
        <v>0.30684931506849317</v>
      </c>
      <c r="V570" s="38">
        <v>0</v>
      </c>
      <c r="W570" s="38">
        <v>5</v>
      </c>
      <c r="X570" s="38">
        <v>0.1</v>
      </c>
      <c r="Y570" s="38">
        <v>5776</v>
      </c>
      <c r="Z570" s="38">
        <v>2727.9999999999973</v>
      </c>
      <c r="AA570" s="38">
        <v>2727.9999999999973</v>
      </c>
      <c r="AB570" s="38">
        <v>17723.616438356166</v>
      </c>
      <c r="AH570" s="38">
        <f>IF(表7[[#This Row],[Instrument]]="Option",表7[[#This Row],[delta]],表7[[#This Row],[qty]])</f>
        <v>-800</v>
      </c>
    </row>
    <row r="571" spans="1:34">
      <c r="A571" s="37" t="s">
        <v>97</v>
      </c>
      <c r="B571" s="38" t="s">
        <v>587</v>
      </c>
      <c r="C571" s="37">
        <v>43144</v>
      </c>
      <c r="D571" s="38" t="s">
        <v>519</v>
      </c>
      <c r="E571" s="38" t="s">
        <v>16</v>
      </c>
      <c r="F571" s="38" t="s">
        <v>452</v>
      </c>
      <c r="G571" s="38">
        <v>80</v>
      </c>
      <c r="H571" s="38">
        <v>75.3</v>
      </c>
      <c r="I571" s="37">
        <v>43188</v>
      </c>
      <c r="J571" s="38" t="s">
        <v>18</v>
      </c>
      <c r="L571" s="38">
        <v>72.709999999999994</v>
      </c>
      <c r="N571" s="38">
        <v>20720.000000000029</v>
      </c>
      <c r="O571" s="38" t="s">
        <v>452</v>
      </c>
      <c r="P571" s="38" t="s">
        <v>1284</v>
      </c>
      <c r="Q571" s="38">
        <v>100</v>
      </c>
      <c r="R571" s="38">
        <v>-8000</v>
      </c>
      <c r="S571" s="38">
        <v>602400</v>
      </c>
      <c r="T571" s="37">
        <v>43168</v>
      </c>
      <c r="U571" s="42">
        <v>5.4794520547945202E-2</v>
      </c>
      <c r="V571" s="38">
        <v>0</v>
      </c>
      <c r="W571" s="38">
        <v>5</v>
      </c>
      <c r="X571" s="38">
        <v>0.1</v>
      </c>
      <c r="Y571" s="38">
        <v>60240</v>
      </c>
      <c r="Z571" s="38">
        <v>20720.000000000029</v>
      </c>
      <c r="AA571" s="38">
        <v>20720.000000000029</v>
      </c>
      <c r="AB571" s="38">
        <v>33008.219178082189</v>
      </c>
      <c r="AH571" s="38">
        <f>IF(表7[[#This Row],[Instrument]]="Option",表7[[#This Row],[delta]],表7[[#This Row],[qty]])</f>
        <v>-8000</v>
      </c>
    </row>
    <row r="572" spans="1:34">
      <c r="A572" s="37" t="s">
        <v>97</v>
      </c>
      <c r="B572" s="38" t="s">
        <v>588</v>
      </c>
      <c r="C572" s="37">
        <v>43144</v>
      </c>
      <c r="D572" s="38" t="s">
        <v>519</v>
      </c>
      <c r="E572" s="38" t="s">
        <v>16</v>
      </c>
      <c r="F572" s="38" t="s">
        <v>452</v>
      </c>
      <c r="G572" s="38">
        <v>50</v>
      </c>
      <c r="H572" s="38">
        <v>75.599999999999994</v>
      </c>
      <c r="I572" s="37">
        <v>43188</v>
      </c>
      <c r="J572" s="38" t="s">
        <v>18</v>
      </c>
      <c r="L572" s="38">
        <v>72.709999999999994</v>
      </c>
      <c r="N572" s="38">
        <v>14450.000000000004</v>
      </c>
      <c r="O572" s="38" t="s">
        <v>452</v>
      </c>
      <c r="P572" s="38" t="s">
        <v>1284</v>
      </c>
      <c r="Q572" s="38">
        <v>100</v>
      </c>
      <c r="R572" s="38">
        <v>-5000</v>
      </c>
      <c r="S572" s="38">
        <v>378000</v>
      </c>
      <c r="T572" s="37">
        <v>43168</v>
      </c>
      <c r="U572" s="42">
        <v>5.4794520547945202E-2</v>
      </c>
      <c r="V572" s="38">
        <v>0</v>
      </c>
      <c r="W572" s="38">
        <v>5</v>
      </c>
      <c r="X572" s="38">
        <v>0.1</v>
      </c>
      <c r="Y572" s="38">
        <v>37800</v>
      </c>
      <c r="Z572" s="38">
        <v>14450.000000000004</v>
      </c>
      <c r="AA572" s="38">
        <v>14450.000000000004</v>
      </c>
      <c r="AB572" s="38">
        <v>20712.328767123287</v>
      </c>
      <c r="AH572" s="38">
        <f>IF(表7[[#This Row],[Instrument]]="Option",表7[[#This Row],[delta]],表7[[#This Row],[qty]])</f>
        <v>-5000</v>
      </c>
    </row>
    <row r="573" spans="1:34">
      <c r="A573" s="37" t="s">
        <v>97</v>
      </c>
      <c r="B573" s="38" t="s">
        <v>589</v>
      </c>
      <c r="C573" s="37">
        <v>43144</v>
      </c>
      <c r="D573" s="38" t="s">
        <v>519</v>
      </c>
      <c r="E573" s="38" t="s">
        <v>16</v>
      </c>
      <c r="F573" s="38" t="s">
        <v>452</v>
      </c>
      <c r="G573" s="38">
        <v>75</v>
      </c>
      <c r="H573" s="38">
        <v>75.650000000000006</v>
      </c>
      <c r="I573" s="37">
        <v>43188</v>
      </c>
      <c r="J573" s="38" t="s">
        <v>18</v>
      </c>
      <c r="L573" s="38">
        <v>72.709999999999994</v>
      </c>
      <c r="M573" s="38">
        <v>-3618</v>
      </c>
      <c r="N573" s="38">
        <v>22050.000000000091</v>
      </c>
      <c r="O573" s="38" t="s">
        <v>452</v>
      </c>
      <c r="P573" s="38" t="s">
        <v>1284</v>
      </c>
      <c r="Q573" s="38">
        <v>100</v>
      </c>
      <c r="R573" s="38">
        <v>-7500</v>
      </c>
      <c r="S573" s="38">
        <v>567375</v>
      </c>
      <c r="T573" s="37">
        <v>43168</v>
      </c>
      <c r="U573" s="42">
        <v>5.4794520547945202E-2</v>
      </c>
      <c r="V573" s="38">
        <v>0</v>
      </c>
      <c r="W573" s="38">
        <v>5</v>
      </c>
      <c r="X573" s="38">
        <v>0.1</v>
      </c>
      <c r="Y573" s="38">
        <v>56737.5</v>
      </c>
      <c r="Z573" s="38">
        <v>22050.000000000091</v>
      </c>
      <c r="AA573" s="38">
        <v>22050.000000000091</v>
      </c>
      <c r="AB573" s="38">
        <v>31089.04109589041</v>
      </c>
      <c r="AH573" s="38">
        <f>IF(表7[[#This Row],[Instrument]]="Option",表7[[#This Row],[delta]],表7[[#This Row],[qty]])</f>
        <v>-7500</v>
      </c>
    </row>
    <row r="574" spans="1:34">
      <c r="A574" s="37" t="s">
        <v>97</v>
      </c>
      <c r="B574" s="38" t="s">
        <v>590</v>
      </c>
      <c r="C574" s="37">
        <v>43145</v>
      </c>
      <c r="D574" s="38" t="s">
        <v>519</v>
      </c>
      <c r="E574" s="38" t="s">
        <v>16</v>
      </c>
      <c r="F574" s="38" t="s">
        <v>452</v>
      </c>
      <c r="G574" s="38">
        <v>200</v>
      </c>
      <c r="H574" s="38">
        <v>76.5</v>
      </c>
      <c r="I574" s="37">
        <v>43188</v>
      </c>
      <c r="J574" s="38" t="s">
        <v>18</v>
      </c>
      <c r="L574" s="38">
        <v>72.709999999999994</v>
      </c>
      <c r="N574" s="38">
        <v>75800.000000000131</v>
      </c>
      <c r="O574" s="38" t="s">
        <v>452</v>
      </c>
      <c r="P574" s="38" t="s">
        <v>1284</v>
      </c>
      <c r="Q574" s="38">
        <v>100</v>
      </c>
      <c r="R574" s="38">
        <v>-20000</v>
      </c>
      <c r="S574" s="38">
        <v>1530000</v>
      </c>
      <c r="T574" s="37">
        <v>43168</v>
      </c>
      <c r="U574" s="42">
        <v>5.4794520547945202E-2</v>
      </c>
      <c r="V574" s="38">
        <v>0</v>
      </c>
      <c r="W574" s="38">
        <v>5</v>
      </c>
      <c r="X574" s="38">
        <v>0.1</v>
      </c>
      <c r="Y574" s="38">
        <v>153000</v>
      </c>
      <c r="Z574" s="38">
        <v>75800.000000000131</v>
      </c>
      <c r="AA574" s="38">
        <v>75800.000000000131</v>
      </c>
      <c r="AB574" s="38">
        <v>83835.616438356155</v>
      </c>
      <c r="AH574" s="38">
        <f>IF(表7[[#This Row],[Instrument]]="Option",表7[[#This Row],[delta]],表7[[#This Row],[qty]])</f>
        <v>-20000</v>
      </c>
    </row>
    <row r="575" spans="1:34">
      <c r="A575" s="37" t="s">
        <v>97</v>
      </c>
      <c r="B575" s="38" t="s">
        <v>591</v>
      </c>
      <c r="C575" s="37">
        <v>43145</v>
      </c>
      <c r="D575" s="38" t="s">
        <v>519</v>
      </c>
      <c r="E575" s="38" t="s">
        <v>16</v>
      </c>
      <c r="F575" s="38" t="s">
        <v>452</v>
      </c>
      <c r="G575" s="38">
        <v>50</v>
      </c>
      <c r="H575" s="38">
        <v>76.599999999999994</v>
      </c>
      <c r="I575" s="37">
        <v>43188</v>
      </c>
      <c r="J575" s="38" t="s">
        <v>18</v>
      </c>
      <c r="L575" s="38">
        <v>72.709999999999994</v>
      </c>
      <c r="N575" s="38">
        <v>19450.000000000004</v>
      </c>
      <c r="O575" s="38" t="s">
        <v>452</v>
      </c>
      <c r="P575" s="38" t="s">
        <v>1284</v>
      </c>
      <c r="Q575" s="38">
        <v>100</v>
      </c>
      <c r="R575" s="38">
        <v>-5000</v>
      </c>
      <c r="S575" s="38">
        <v>383000</v>
      </c>
      <c r="T575" s="37">
        <v>43168</v>
      </c>
      <c r="U575" s="42">
        <v>5.4794520547945202E-2</v>
      </c>
      <c r="V575" s="38">
        <v>0</v>
      </c>
      <c r="W575" s="38">
        <v>5</v>
      </c>
      <c r="X575" s="38">
        <v>0.1</v>
      </c>
      <c r="Y575" s="38">
        <v>38300</v>
      </c>
      <c r="Z575" s="38">
        <v>19450.000000000004</v>
      </c>
      <c r="AA575" s="38">
        <v>19450.000000000004</v>
      </c>
      <c r="AB575" s="38">
        <v>20986.301369863013</v>
      </c>
      <c r="AH575" s="38">
        <f>IF(表7[[#This Row],[Instrument]]="Option",表7[[#This Row],[delta]],表7[[#This Row],[qty]])</f>
        <v>-5000</v>
      </c>
    </row>
    <row r="576" spans="1:34">
      <c r="A576" s="37" t="s">
        <v>97</v>
      </c>
      <c r="B576" s="38" t="s">
        <v>592</v>
      </c>
      <c r="C576" s="37">
        <v>43144</v>
      </c>
      <c r="D576" s="38" t="s">
        <v>519</v>
      </c>
      <c r="E576" s="38" t="s">
        <v>16</v>
      </c>
      <c r="F576" s="38" t="s">
        <v>524</v>
      </c>
      <c r="G576" s="38">
        <v>10</v>
      </c>
      <c r="H576" s="38">
        <v>71.8</v>
      </c>
      <c r="I576" s="37">
        <v>43312</v>
      </c>
      <c r="J576" s="38" t="s">
        <v>18</v>
      </c>
      <c r="L576" s="38">
        <v>68.209999999999994</v>
      </c>
      <c r="N576" s="38">
        <v>3590.0000000000036</v>
      </c>
      <c r="O576" s="38" t="s">
        <v>524</v>
      </c>
      <c r="P576" s="38" t="s">
        <v>1284</v>
      </c>
      <c r="Q576" s="38">
        <v>100</v>
      </c>
      <c r="R576" s="38">
        <v>-1000</v>
      </c>
      <c r="S576" s="38">
        <v>71800</v>
      </c>
      <c r="T576" s="37">
        <v>43168</v>
      </c>
      <c r="U576" s="42">
        <v>0.39452054794520547</v>
      </c>
      <c r="V576" s="38">
        <v>0</v>
      </c>
      <c r="W576" s="38">
        <v>5</v>
      </c>
      <c r="X576" s="38">
        <v>0.1</v>
      </c>
      <c r="Y576" s="38">
        <v>7180</v>
      </c>
      <c r="Z576" s="38">
        <v>3590.0000000000036</v>
      </c>
      <c r="AA576" s="38">
        <v>3590.0000000000036</v>
      </c>
      <c r="AB576" s="38">
        <v>28326.575342465752</v>
      </c>
      <c r="AH576" s="38">
        <f>IF(表7[[#This Row],[Instrument]]="Option",表7[[#This Row],[delta]],表7[[#This Row],[qty]])</f>
        <v>-1000</v>
      </c>
    </row>
    <row r="577" spans="1:34">
      <c r="A577" s="37" t="s">
        <v>97</v>
      </c>
      <c r="B577" s="38" t="s">
        <v>593</v>
      </c>
      <c r="C577" s="37">
        <v>43144</v>
      </c>
      <c r="D577" s="38" t="s">
        <v>519</v>
      </c>
      <c r="E577" s="38" t="s">
        <v>16</v>
      </c>
      <c r="F577" s="38" t="s">
        <v>526</v>
      </c>
      <c r="G577" s="38">
        <v>10</v>
      </c>
      <c r="H577" s="38">
        <v>71.8</v>
      </c>
      <c r="I577" s="37">
        <v>43343</v>
      </c>
      <c r="J577" s="38" t="s">
        <v>18</v>
      </c>
      <c r="L577" s="38">
        <v>67.66</v>
      </c>
      <c r="M577" s="38">
        <v>-5328</v>
      </c>
      <c r="N577" s="38">
        <v>4140.0000000000009</v>
      </c>
      <c r="O577" s="38" t="s">
        <v>526</v>
      </c>
      <c r="P577" s="38" t="s">
        <v>1284</v>
      </c>
      <c r="Q577" s="38">
        <v>100</v>
      </c>
      <c r="R577" s="38">
        <v>-1000</v>
      </c>
      <c r="S577" s="38">
        <v>71800</v>
      </c>
      <c r="T577" s="37">
        <v>43168</v>
      </c>
      <c r="U577" s="42">
        <v>0.47945205479452052</v>
      </c>
      <c r="V577" s="38">
        <v>0</v>
      </c>
      <c r="W577" s="38">
        <v>5</v>
      </c>
      <c r="X577" s="38">
        <v>0.1</v>
      </c>
      <c r="Y577" s="38">
        <v>7180</v>
      </c>
      <c r="Z577" s="38">
        <v>4140.0000000000009</v>
      </c>
      <c r="AA577" s="38">
        <v>4140.0000000000009</v>
      </c>
      <c r="AB577" s="38">
        <v>34424.657534246573</v>
      </c>
      <c r="AH577" s="38">
        <f>IF(表7[[#This Row],[Instrument]]="Option",表7[[#This Row],[delta]],表7[[#This Row],[qty]])</f>
        <v>-1000</v>
      </c>
    </row>
    <row r="578" spans="1:34">
      <c r="A578" s="37" t="s">
        <v>97</v>
      </c>
      <c r="B578" s="38" t="s">
        <v>594</v>
      </c>
      <c r="C578" s="37">
        <v>43144</v>
      </c>
      <c r="D578" s="38" t="s">
        <v>519</v>
      </c>
      <c r="E578" s="38" t="s">
        <v>16</v>
      </c>
      <c r="F578" s="38" t="s">
        <v>528</v>
      </c>
      <c r="G578" s="38">
        <v>10</v>
      </c>
      <c r="H578" s="38">
        <v>71.8</v>
      </c>
      <c r="I578" s="37">
        <v>43371</v>
      </c>
      <c r="J578" s="38" t="s">
        <v>18</v>
      </c>
      <c r="L578" s="38">
        <v>67.16</v>
      </c>
      <c r="N578" s="38">
        <v>4640.0000000000009</v>
      </c>
      <c r="O578" s="38" t="s">
        <v>528</v>
      </c>
      <c r="P578" s="38" t="s">
        <v>1284</v>
      </c>
      <c r="Q578" s="38">
        <v>100</v>
      </c>
      <c r="R578" s="38">
        <v>-1000</v>
      </c>
      <c r="S578" s="38">
        <v>71800</v>
      </c>
      <c r="T578" s="37">
        <v>43168</v>
      </c>
      <c r="U578" s="42">
        <v>0.55616438356164388</v>
      </c>
      <c r="V578" s="38">
        <v>0</v>
      </c>
      <c r="W578" s="38">
        <v>5</v>
      </c>
      <c r="X578" s="38">
        <v>0.1</v>
      </c>
      <c r="Y578" s="38">
        <v>7180</v>
      </c>
      <c r="Z578" s="38">
        <v>4640.0000000000009</v>
      </c>
      <c r="AA578" s="38">
        <v>4640.0000000000009</v>
      </c>
      <c r="AB578" s="38">
        <v>39932.602739726033</v>
      </c>
      <c r="AH578" s="38">
        <f>IF(表7[[#This Row],[Instrument]]="Option",表7[[#This Row],[delta]],表7[[#This Row],[qty]])</f>
        <v>-1000</v>
      </c>
    </row>
    <row r="579" spans="1:34">
      <c r="A579" s="37" t="s">
        <v>97</v>
      </c>
      <c r="B579" s="38" t="s">
        <v>595</v>
      </c>
      <c r="C579" s="37">
        <v>43150</v>
      </c>
      <c r="D579" s="38" t="s">
        <v>519</v>
      </c>
      <c r="E579" s="38" t="s">
        <v>16</v>
      </c>
      <c r="F579" s="38" t="s">
        <v>446</v>
      </c>
      <c r="G579" s="38">
        <v>50</v>
      </c>
      <c r="H579" s="38">
        <v>74.75</v>
      </c>
      <c r="I579" s="37">
        <v>43280</v>
      </c>
      <c r="J579" s="38" t="s">
        <v>18</v>
      </c>
      <c r="L579" s="38">
        <v>68.790000000000006</v>
      </c>
      <c r="N579" s="38">
        <v>29799.999999999967</v>
      </c>
      <c r="O579" s="38" t="s">
        <v>446</v>
      </c>
      <c r="P579" s="38" t="s">
        <v>1284</v>
      </c>
      <c r="Q579" s="38">
        <v>100</v>
      </c>
      <c r="R579" s="38">
        <v>-5000</v>
      </c>
      <c r="S579" s="38">
        <v>373750</v>
      </c>
      <c r="T579" s="37">
        <v>43168</v>
      </c>
      <c r="U579" s="42">
        <v>0.30684931506849317</v>
      </c>
      <c r="V579" s="38">
        <v>0</v>
      </c>
      <c r="W579" s="38">
        <v>5</v>
      </c>
      <c r="X579" s="38">
        <v>0.1</v>
      </c>
      <c r="Y579" s="38">
        <v>37375</v>
      </c>
      <c r="Z579" s="38">
        <v>29799.999999999967</v>
      </c>
      <c r="AA579" s="38">
        <v>29799.999999999967</v>
      </c>
      <c r="AB579" s="38">
        <v>114684.93150684932</v>
      </c>
      <c r="AH579" s="38">
        <f>IF(表7[[#This Row],[Instrument]]="Option",表7[[#This Row],[delta]],表7[[#This Row],[qty]])</f>
        <v>-5000</v>
      </c>
    </row>
    <row r="580" spans="1:34">
      <c r="A580" s="37" t="s">
        <v>97</v>
      </c>
      <c r="B580" s="38" t="s">
        <v>596</v>
      </c>
      <c r="C580" s="37">
        <v>43150</v>
      </c>
      <c r="D580" s="38" t="s">
        <v>519</v>
      </c>
      <c r="E580" s="38" t="s">
        <v>16</v>
      </c>
      <c r="F580" s="38" t="s">
        <v>524</v>
      </c>
      <c r="G580" s="38">
        <v>20</v>
      </c>
      <c r="H580" s="38">
        <v>73.099999999999994</v>
      </c>
      <c r="I580" s="37">
        <v>43312</v>
      </c>
      <c r="J580" s="38" t="s">
        <v>18</v>
      </c>
      <c r="L580" s="38">
        <v>68.209999999999994</v>
      </c>
      <c r="N580" s="38">
        <v>9780.0000000000018</v>
      </c>
      <c r="O580" s="38" t="s">
        <v>524</v>
      </c>
      <c r="P580" s="38" t="s">
        <v>1284</v>
      </c>
      <c r="Q580" s="38">
        <v>100</v>
      </c>
      <c r="R580" s="38">
        <v>-2000</v>
      </c>
      <c r="S580" s="38">
        <v>146200</v>
      </c>
      <c r="T580" s="37">
        <v>43168</v>
      </c>
      <c r="U580" s="42">
        <v>0.39452054794520547</v>
      </c>
      <c r="V580" s="38">
        <v>0</v>
      </c>
      <c r="W580" s="38">
        <v>5</v>
      </c>
      <c r="X580" s="38">
        <v>0.1</v>
      </c>
      <c r="Y580" s="38">
        <v>14620</v>
      </c>
      <c r="Z580" s="38">
        <v>9780.0000000000018</v>
      </c>
      <c r="AA580" s="38">
        <v>9780.0000000000018</v>
      </c>
      <c r="AB580" s="38">
        <v>57678.904109589042</v>
      </c>
      <c r="AH580" s="38">
        <f>IF(表7[[#This Row],[Instrument]]="Option",表7[[#This Row],[delta]],表7[[#This Row],[qty]])</f>
        <v>-2000</v>
      </c>
    </row>
    <row r="581" spans="1:34">
      <c r="A581" s="37" t="s">
        <v>97</v>
      </c>
      <c r="B581" s="38" t="s">
        <v>597</v>
      </c>
      <c r="C581" s="37">
        <v>43150</v>
      </c>
      <c r="D581" s="38" t="s">
        <v>519</v>
      </c>
      <c r="E581" s="38" t="s">
        <v>16</v>
      </c>
      <c r="F581" s="38" t="s">
        <v>526</v>
      </c>
      <c r="G581" s="38">
        <v>20</v>
      </c>
      <c r="H581" s="38">
        <v>73.099999999999994</v>
      </c>
      <c r="I581" s="37">
        <v>43343</v>
      </c>
      <c r="J581" s="38" t="s">
        <v>18</v>
      </c>
      <c r="L581" s="38">
        <v>67.66</v>
      </c>
      <c r="N581" s="38">
        <v>10879.999999999996</v>
      </c>
      <c r="O581" s="38" t="s">
        <v>526</v>
      </c>
      <c r="P581" s="38" t="s">
        <v>1284</v>
      </c>
      <c r="Q581" s="38">
        <v>100</v>
      </c>
      <c r="R581" s="38">
        <v>-2000</v>
      </c>
      <c r="S581" s="38">
        <v>146200</v>
      </c>
      <c r="T581" s="37">
        <v>43168</v>
      </c>
      <c r="U581" s="42">
        <v>0.47945205479452052</v>
      </c>
      <c r="V581" s="38">
        <v>0</v>
      </c>
      <c r="W581" s="38">
        <v>5</v>
      </c>
      <c r="X581" s="38">
        <v>0.1</v>
      </c>
      <c r="Y581" s="38">
        <v>14620</v>
      </c>
      <c r="Z581" s="38">
        <v>10879.999999999996</v>
      </c>
      <c r="AA581" s="38">
        <v>10879.999999999996</v>
      </c>
      <c r="AB581" s="38">
        <v>70095.890410958906</v>
      </c>
      <c r="AH581" s="38">
        <f>IF(表7[[#This Row],[Instrument]]="Option",表7[[#This Row],[delta]],表7[[#This Row],[qty]])</f>
        <v>-2000</v>
      </c>
    </row>
    <row r="582" spans="1:34">
      <c r="A582" s="37" t="s">
        <v>97</v>
      </c>
      <c r="B582" s="38" t="s">
        <v>598</v>
      </c>
      <c r="C582" s="37">
        <v>43150</v>
      </c>
      <c r="D582" s="38" t="s">
        <v>519</v>
      </c>
      <c r="E582" s="38" t="s">
        <v>16</v>
      </c>
      <c r="F582" s="38" t="s">
        <v>528</v>
      </c>
      <c r="G582" s="38">
        <v>20</v>
      </c>
      <c r="H582" s="38">
        <v>73.099999999999994</v>
      </c>
      <c r="I582" s="37">
        <v>43371</v>
      </c>
      <c r="J582" s="38" t="s">
        <v>18</v>
      </c>
      <c r="L582" s="38">
        <v>67.16</v>
      </c>
      <c r="N582" s="38">
        <v>11879.999999999996</v>
      </c>
      <c r="O582" s="38" t="s">
        <v>528</v>
      </c>
      <c r="P582" s="38" t="s">
        <v>1284</v>
      </c>
      <c r="Q582" s="38">
        <v>100</v>
      </c>
      <c r="R582" s="38">
        <v>-2000</v>
      </c>
      <c r="S582" s="38">
        <v>146200</v>
      </c>
      <c r="T582" s="37">
        <v>43168</v>
      </c>
      <c r="U582" s="42">
        <v>0.55616438356164388</v>
      </c>
      <c r="V582" s="38">
        <v>0</v>
      </c>
      <c r="W582" s="38">
        <v>5</v>
      </c>
      <c r="X582" s="38">
        <v>0.1</v>
      </c>
      <c r="Y582" s="38">
        <v>14620</v>
      </c>
      <c r="Z582" s="38">
        <v>11879.999999999996</v>
      </c>
      <c r="AA582" s="38">
        <v>11879.999999999996</v>
      </c>
      <c r="AB582" s="38">
        <v>81311.23287671234</v>
      </c>
      <c r="AH582" s="38">
        <f>IF(表7[[#This Row],[Instrument]]="Option",表7[[#This Row],[delta]],表7[[#This Row],[qty]])</f>
        <v>-2000</v>
      </c>
    </row>
    <row r="583" spans="1:34">
      <c r="A583" s="37" t="s">
        <v>97</v>
      </c>
      <c r="B583" s="38" t="s">
        <v>599</v>
      </c>
      <c r="C583" s="37">
        <v>43151</v>
      </c>
      <c r="D583" s="38" t="s">
        <v>519</v>
      </c>
      <c r="E583" s="38" t="s">
        <v>16</v>
      </c>
      <c r="F583" s="38" t="s">
        <v>524</v>
      </c>
      <c r="G583" s="38">
        <v>5</v>
      </c>
      <c r="H583" s="38">
        <v>73.5</v>
      </c>
      <c r="I583" s="37">
        <v>43312</v>
      </c>
      <c r="J583" s="38" t="s">
        <v>18</v>
      </c>
      <c r="L583" s="38">
        <v>68.209999999999994</v>
      </c>
      <c r="N583" s="38">
        <v>2645.0000000000032</v>
      </c>
      <c r="O583" s="38" t="s">
        <v>524</v>
      </c>
      <c r="P583" s="38" t="s">
        <v>1284</v>
      </c>
      <c r="Q583" s="38">
        <v>100</v>
      </c>
      <c r="R583" s="38">
        <v>-500</v>
      </c>
      <c r="S583" s="38">
        <v>36750</v>
      </c>
      <c r="T583" s="37">
        <v>43168</v>
      </c>
      <c r="U583" s="42">
        <v>0.39452054794520547</v>
      </c>
      <c r="V583" s="38">
        <v>0</v>
      </c>
      <c r="W583" s="38">
        <v>5</v>
      </c>
      <c r="X583" s="38">
        <v>0.1</v>
      </c>
      <c r="Y583" s="38">
        <v>3675</v>
      </c>
      <c r="Z583" s="38">
        <v>2645.0000000000032</v>
      </c>
      <c r="AA583" s="38">
        <v>2645.0000000000032</v>
      </c>
      <c r="AB583" s="38">
        <v>14498.630136986301</v>
      </c>
      <c r="AH583" s="38">
        <f>IF(表7[[#This Row],[Instrument]]="Option",表7[[#This Row],[delta]],表7[[#This Row],[qty]])</f>
        <v>-500</v>
      </c>
    </row>
    <row r="584" spans="1:34">
      <c r="A584" s="37" t="s">
        <v>97</v>
      </c>
      <c r="B584" s="38" t="s">
        <v>600</v>
      </c>
      <c r="C584" s="37">
        <v>43151</v>
      </c>
      <c r="D584" s="38" t="s">
        <v>519</v>
      </c>
      <c r="E584" s="38" t="s">
        <v>16</v>
      </c>
      <c r="F584" s="38" t="s">
        <v>526</v>
      </c>
      <c r="G584" s="38">
        <v>5</v>
      </c>
      <c r="H584" s="38">
        <v>73.5</v>
      </c>
      <c r="I584" s="37">
        <v>43343</v>
      </c>
      <c r="J584" s="38" t="s">
        <v>18</v>
      </c>
      <c r="L584" s="38">
        <v>67.66</v>
      </c>
      <c r="N584" s="38">
        <v>2920.0000000000018</v>
      </c>
      <c r="O584" s="38" t="s">
        <v>526</v>
      </c>
      <c r="P584" s="38" t="s">
        <v>1284</v>
      </c>
      <c r="Q584" s="38">
        <v>100</v>
      </c>
      <c r="R584" s="38">
        <v>-500</v>
      </c>
      <c r="S584" s="38">
        <v>36750</v>
      </c>
      <c r="T584" s="37">
        <v>43168</v>
      </c>
      <c r="U584" s="42">
        <v>0.47945205479452052</v>
      </c>
      <c r="V584" s="38">
        <v>0</v>
      </c>
      <c r="W584" s="38">
        <v>5</v>
      </c>
      <c r="X584" s="38">
        <v>0.1</v>
      </c>
      <c r="Y584" s="38">
        <v>3675</v>
      </c>
      <c r="Z584" s="38">
        <v>2920.0000000000018</v>
      </c>
      <c r="AA584" s="38">
        <v>2920.0000000000018</v>
      </c>
      <c r="AB584" s="38">
        <v>17619.863013698628</v>
      </c>
      <c r="AH584" s="38">
        <f>IF(表7[[#This Row],[Instrument]]="Option",表7[[#This Row],[delta]],表7[[#This Row],[qty]])</f>
        <v>-500</v>
      </c>
    </row>
    <row r="585" spans="1:34">
      <c r="A585" s="37" t="s">
        <v>97</v>
      </c>
      <c r="B585" s="38" t="s">
        <v>601</v>
      </c>
      <c r="C585" s="37">
        <v>43151</v>
      </c>
      <c r="D585" s="38" t="s">
        <v>519</v>
      </c>
      <c r="E585" s="38" t="s">
        <v>16</v>
      </c>
      <c r="F585" s="38" t="s">
        <v>528</v>
      </c>
      <c r="G585" s="38">
        <v>5</v>
      </c>
      <c r="H585" s="38">
        <v>73.5</v>
      </c>
      <c r="I585" s="37">
        <v>43371</v>
      </c>
      <c r="J585" s="38" t="s">
        <v>18</v>
      </c>
      <c r="L585" s="38">
        <v>67.16</v>
      </c>
      <c r="N585" s="38">
        <v>3170.0000000000018</v>
      </c>
      <c r="O585" s="38" t="s">
        <v>528</v>
      </c>
      <c r="P585" s="38" t="s">
        <v>1284</v>
      </c>
      <c r="Q585" s="38">
        <v>100</v>
      </c>
      <c r="R585" s="38">
        <v>-500</v>
      </c>
      <c r="S585" s="38">
        <v>36750</v>
      </c>
      <c r="T585" s="37">
        <v>43168</v>
      </c>
      <c r="U585" s="42">
        <v>0.55616438356164388</v>
      </c>
      <c r="V585" s="38">
        <v>0</v>
      </c>
      <c r="W585" s="38">
        <v>5</v>
      </c>
      <c r="X585" s="38">
        <v>0.1</v>
      </c>
      <c r="Y585" s="38">
        <v>3675</v>
      </c>
      <c r="Z585" s="38">
        <v>3170.0000000000018</v>
      </c>
      <c r="AA585" s="38">
        <v>3170.0000000000018</v>
      </c>
      <c r="AB585" s="38">
        <v>20439.041095890414</v>
      </c>
      <c r="AH585" s="38">
        <f>IF(表7[[#This Row],[Instrument]]="Option",表7[[#This Row],[delta]],表7[[#This Row],[qty]])</f>
        <v>-500</v>
      </c>
    </row>
    <row r="586" spans="1:34">
      <c r="A586" s="37" t="s">
        <v>97</v>
      </c>
      <c r="B586" s="38" t="s">
        <v>602</v>
      </c>
      <c r="C586" s="37">
        <v>43151</v>
      </c>
      <c r="D586" s="38" t="s">
        <v>519</v>
      </c>
      <c r="E586" s="38" t="s">
        <v>16</v>
      </c>
      <c r="F586" s="38" t="s">
        <v>524</v>
      </c>
      <c r="G586" s="38">
        <v>10</v>
      </c>
      <c r="H586" s="38">
        <v>73.5</v>
      </c>
      <c r="I586" s="37">
        <v>43312</v>
      </c>
      <c r="J586" s="38" t="s">
        <v>18</v>
      </c>
      <c r="L586" s="38">
        <v>68.209999999999994</v>
      </c>
      <c r="N586" s="38">
        <v>5290.0000000000064</v>
      </c>
      <c r="O586" s="38" t="s">
        <v>524</v>
      </c>
      <c r="P586" s="38" t="s">
        <v>1284</v>
      </c>
      <c r="Q586" s="38">
        <v>100</v>
      </c>
      <c r="R586" s="38">
        <v>-1000</v>
      </c>
      <c r="S586" s="38">
        <v>73500</v>
      </c>
      <c r="T586" s="37">
        <v>43168</v>
      </c>
      <c r="U586" s="42">
        <v>0.39452054794520547</v>
      </c>
      <c r="V586" s="38">
        <v>0</v>
      </c>
      <c r="W586" s="38">
        <v>5</v>
      </c>
      <c r="X586" s="38">
        <v>0.1</v>
      </c>
      <c r="Y586" s="38">
        <v>7350</v>
      </c>
      <c r="Z586" s="38">
        <v>5290.0000000000064</v>
      </c>
      <c r="AA586" s="38">
        <v>5290.0000000000064</v>
      </c>
      <c r="AB586" s="38">
        <v>28997.260273972603</v>
      </c>
      <c r="AH586" s="38">
        <f>IF(表7[[#This Row],[Instrument]]="Option",表7[[#This Row],[delta]],表7[[#This Row],[qty]])</f>
        <v>-1000</v>
      </c>
    </row>
    <row r="587" spans="1:34">
      <c r="A587" s="37" t="s">
        <v>97</v>
      </c>
      <c r="B587" s="38" t="s">
        <v>603</v>
      </c>
      <c r="C587" s="37">
        <v>43151</v>
      </c>
      <c r="D587" s="38" t="s">
        <v>519</v>
      </c>
      <c r="E587" s="38" t="s">
        <v>16</v>
      </c>
      <c r="F587" s="38" t="s">
        <v>526</v>
      </c>
      <c r="G587" s="38">
        <v>10</v>
      </c>
      <c r="H587" s="38">
        <v>73.5</v>
      </c>
      <c r="I587" s="37">
        <v>43343</v>
      </c>
      <c r="J587" s="38" t="s">
        <v>18</v>
      </c>
      <c r="L587" s="38">
        <v>67.66</v>
      </c>
      <c r="N587" s="38">
        <v>5840.0000000000036</v>
      </c>
      <c r="O587" s="38" t="s">
        <v>526</v>
      </c>
      <c r="P587" s="38" t="s">
        <v>1284</v>
      </c>
      <c r="Q587" s="38">
        <v>100</v>
      </c>
      <c r="R587" s="38">
        <v>-1000</v>
      </c>
      <c r="S587" s="38">
        <v>73500</v>
      </c>
      <c r="T587" s="37">
        <v>43168</v>
      </c>
      <c r="U587" s="42">
        <v>0.47945205479452052</v>
      </c>
      <c r="V587" s="38">
        <v>0</v>
      </c>
      <c r="W587" s="38">
        <v>5</v>
      </c>
      <c r="X587" s="38">
        <v>0.1</v>
      </c>
      <c r="Y587" s="38">
        <v>7350</v>
      </c>
      <c r="Z587" s="38">
        <v>5840.0000000000036</v>
      </c>
      <c r="AA587" s="38">
        <v>5840.0000000000036</v>
      </c>
      <c r="AB587" s="38">
        <v>35239.726027397257</v>
      </c>
      <c r="AH587" s="38">
        <f>IF(表7[[#This Row],[Instrument]]="Option",表7[[#This Row],[delta]],表7[[#This Row],[qty]])</f>
        <v>-1000</v>
      </c>
    </row>
    <row r="588" spans="1:34">
      <c r="A588" s="37" t="s">
        <v>97</v>
      </c>
      <c r="B588" s="38" t="s">
        <v>604</v>
      </c>
      <c r="C588" s="37">
        <v>43151</v>
      </c>
      <c r="D588" s="38" t="s">
        <v>519</v>
      </c>
      <c r="E588" s="38" t="s">
        <v>16</v>
      </c>
      <c r="F588" s="38" t="s">
        <v>528</v>
      </c>
      <c r="G588" s="38">
        <v>10</v>
      </c>
      <c r="H588" s="38">
        <v>73.5</v>
      </c>
      <c r="I588" s="37">
        <v>43371</v>
      </c>
      <c r="J588" s="38" t="s">
        <v>18</v>
      </c>
      <c r="L588" s="38">
        <v>67.16</v>
      </c>
      <c r="N588" s="38">
        <v>6340.0000000000036</v>
      </c>
      <c r="O588" s="38" t="s">
        <v>528</v>
      </c>
      <c r="P588" s="38" t="s">
        <v>1284</v>
      </c>
      <c r="Q588" s="38">
        <v>100</v>
      </c>
      <c r="R588" s="38">
        <v>-1000</v>
      </c>
      <c r="S588" s="38">
        <v>73500</v>
      </c>
      <c r="T588" s="37">
        <v>43168</v>
      </c>
      <c r="U588" s="42">
        <v>0.55616438356164388</v>
      </c>
      <c r="V588" s="38">
        <v>0</v>
      </c>
      <c r="W588" s="38">
        <v>5</v>
      </c>
      <c r="X588" s="38">
        <v>0.1</v>
      </c>
      <c r="Y588" s="38">
        <v>7350</v>
      </c>
      <c r="Z588" s="38">
        <v>6340.0000000000036</v>
      </c>
      <c r="AA588" s="38">
        <v>6340.0000000000036</v>
      </c>
      <c r="AB588" s="38">
        <v>40878.082191780828</v>
      </c>
      <c r="AH588" s="38">
        <f>IF(表7[[#This Row],[Instrument]]="Option",表7[[#This Row],[delta]],表7[[#This Row],[qty]])</f>
        <v>-1000</v>
      </c>
    </row>
    <row r="589" spans="1:34">
      <c r="A589" s="37" t="s">
        <v>97</v>
      </c>
      <c r="B589" s="38" t="s">
        <v>605</v>
      </c>
      <c r="C589" s="37">
        <v>43153</v>
      </c>
      <c r="D589" s="38" t="s">
        <v>519</v>
      </c>
      <c r="E589" s="38" t="s">
        <v>16</v>
      </c>
      <c r="F589" s="38" t="s">
        <v>530</v>
      </c>
      <c r="G589" s="38">
        <v>10</v>
      </c>
      <c r="H589" s="38">
        <v>71.5</v>
      </c>
      <c r="I589" s="37">
        <v>43404</v>
      </c>
      <c r="J589" s="38" t="s">
        <v>18</v>
      </c>
      <c r="L589" s="38">
        <v>66.5</v>
      </c>
      <c r="N589" s="38">
        <v>5000</v>
      </c>
      <c r="O589" s="38" t="s">
        <v>530</v>
      </c>
      <c r="P589" s="38" t="s">
        <v>1284</v>
      </c>
      <c r="Q589" s="38">
        <v>100</v>
      </c>
      <c r="R589" s="38">
        <v>-1000</v>
      </c>
      <c r="S589" s="38">
        <v>71500</v>
      </c>
      <c r="T589" s="37">
        <v>43168</v>
      </c>
      <c r="U589" s="42">
        <v>0.64657534246575343</v>
      </c>
      <c r="V589" s="38">
        <v>0</v>
      </c>
      <c r="W589" s="38">
        <v>5</v>
      </c>
      <c r="X589" s="38">
        <v>0.1</v>
      </c>
      <c r="Y589" s="38">
        <v>7150</v>
      </c>
      <c r="Z589" s="38">
        <v>5000</v>
      </c>
      <c r="AA589" s="38">
        <v>5000</v>
      </c>
      <c r="AB589" s="38">
        <v>46230.136986301368</v>
      </c>
      <c r="AH589" s="38">
        <f>IF(表7[[#This Row],[Instrument]]="Option",表7[[#This Row],[delta]],表7[[#This Row],[qty]])</f>
        <v>-1000</v>
      </c>
    </row>
    <row r="590" spans="1:34">
      <c r="A590" s="37" t="s">
        <v>97</v>
      </c>
      <c r="B590" s="38" t="s">
        <v>606</v>
      </c>
      <c r="C590" s="37">
        <v>43153</v>
      </c>
      <c r="D590" s="38" t="s">
        <v>519</v>
      </c>
      <c r="E590" s="38" t="s">
        <v>16</v>
      </c>
      <c r="F590" s="38" t="s">
        <v>532</v>
      </c>
      <c r="G590" s="38">
        <v>10</v>
      </c>
      <c r="H590" s="38">
        <v>71.5</v>
      </c>
      <c r="I590" s="37">
        <v>43434</v>
      </c>
      <c r="J590" s="38" t="s">
        <v>18</v>
      </c>
      <c r="L590" s="38">
        <v>65.8</v>
      </c>
      <c r="N590" s="38">
        <v>5700.0000000000027</v>
      </c>
      <c r="O590" s="38" t="s">
        <v>532</v>
      </c>
      <c r="P590" s="38" t="s">
        <v>1284</v>
      </c>
      <c r="Q590" s="38">
        <v>100</v>
      </c>
      <c r="R590" s="38">
        <v>-1000</v>
      </c>
      <c r="S590" s="38">
        <v>71500</v>
      </c>
      <c r="T590" s="37">
        <v>43168</v>
      </c>
      <c r="U590" s="42">
        <v>0.72876712328767124</v>
      </c>
      <c r="V590" s="38">
        <v>0</v>
      </c>
      <c r="W590" s="38">
        <v>5</v>
      </c>
      <c r="X590" s="38">
        <v>0.1</v>
      </c>
      <c r="Y590" s="38">
        <v>7150</v>
      </c>
      <c r="Z590" s="38">
        <v>5700.0000000000027</v>
      </c>
      <c r="AA590" s="38">
        <v>5700.0000000000027</v>
      </c>
      <c r="AB590" s="38">
        <v>52106.849315068495</v>
      </c>
      <c r="AH590" s="38">
        <f>IF(表7[[#This Row],[Instrument]]="Option",表7[[#This Row],[delta]],表7[[#This Row],[qty]])</f>
        <v>-1000</v>
      </c>
    </row>
    <row r="591" spans="1:34">
      <c r="A591" s="37" t="s">
        <v>97</v>
      </c>
      <c r="B591" s="38" t="s">
        <v>607</v>
      </c>
      <c r="C591" s="37">
        <v>43153</v>
      </c>
      <c r="D591" s="38" t="s">
        <v>519</v>
      </c>
      <c r="E591" s="38" t="s">
        <v>16</v>
      </c>
      <c r="F591" s="38" t="s">
        <v>534</v>
      </c>
      <c r="G591" s="38">
        <v>10</v>
      </c>
      <c r="H591" s="38">
        <v>71.5</v>
      </c>
      <c r="I591" s="37">
        <v>43462</v>
      </c>
      <c r="J591" s="38" t="s">
        <v>18</v>
      </c>
      <c r="L591" s="38">
        <v>65.12</v>
      </c>
      <c r="N591" s="38">
        <v>6379.9999999999955</v>
      </c>
      <c r="O591" s="38" t="s">
        <v>534</v>
      </c>
      <c r="P591" s="38" t="s">
        <v>1284</v>
      </c>
      <c r="Q591" s="38">
        <v>100</v>
      </c>
      <c r="R591" s="38">
        <v>-1000</v>
      </c>
      <c r="S591" s="38">
        <v>71500</v>
      </c>
      <c r="T591" s="37">
        <v>43168</v>
      </c>
      <c r="U591" s="42">
        <v>0.80547945205479454</v>
      </c>
      <c r="V591" s="38">
        <v>0</v>
      </c>
      <c r="W591" s="38">
        <v>5</v>
      </c>
      <c r="X591" s="38">
        <v>0.1</v>
      </c>
      <c r="Y591" s="38">
        <v>7150</v>
      </c>
      <c r="Z591" s="38">
        <v>6379.9999999999955</v>
      </c>
      <c r="AA591" s="38">
        <v>6379.9999999999955</v>
      </c>
      <c r="AB591" s="38">
        <v>57591.780821917811</v>
      </c>
      <c r="AH591" s="38">
        <f>IF(表7[[#This Row],[Instrument]]="Option",表7[[#This Row],[delta]],表7[[#This Row],[qty]])</f>
        <v>-1000</v>
      </c>
    </row>
    <row r="592" spans="1:34">
      <c r="A592" s="37" t="s">
        <v>97</v>
      </c>
      <c r="B592" s="38" t="s">
        <v>608</v>
      </c>
      <c r="C592" s="37">
        <v>43153</v>
      </c>
      <c r="D592" s="38" t="s">
        <v>519</v>
      </c>
      <c r="E592" s="38" t="s">
        <v>16</v>
      </c>
      <c r="F592" s="38" t="s">
        <v>460</v>
      </c>
      <c r="G592" s="38">
        <v>255</v>
      </c>
      <c r="H592" s="38">
        <v>75</v>
      </c>
      <c r="I592" s="37">
        <v>43220</v>
      </c>
      <c r="J592" s="38" t="s">
        <v>18</v>
      </c>
      <c r="L592" s="38">
        <v>70.06</v>
      </c>
      <c r="N592" s="38">
        <v>125969.99999999994</v>
      </c>
      <c r="O592" s="38" t="s">
        <v>460</v>
      </c>
      <c r="P592" s="38" t="s">
        <v>1284</v>
      </c>
      <c r="Q592" s="38">
        <v>100</v>
      </c>
      <c r="R592" s="38">
        <v>-25500</v>
      </c>
      <c r="S592" s="38">
        <v>1912500</v>
      </c>
      <c r="T592" s="37">
        <v>43168</v>
      </c>
      <c r="U592" s="42">
        <v>0.14246575342465753</v>
      </c>
      <c r="V592" s="38">
        <v>0</v>
      </c>
      <c r="W592" s="38">
        <v>5</v>
      </c>
      <c r="X592" s="38">
        <v>0.1</v>
      </c>
      <c r="Y592" s="38">
        <v>191250</v>
      </c>
      <c r="Z592" s="38">
        <v>125969.99999999994</v>
      </c>
      <c r="AA592" s="38">
        <v>125969.99999999994</v>
      </c>
      <c r="AB592" s="38">
        <v>272465.75342465751</v>
      </c>
      <c r="AH592" s="38">
        <f>IF(表7[[#This Row],[Instrument]]="Option",表7[[#This Row],[delta]],表7[[#This Row],[qty]])</f>
        <v>-25500</v>
      </c>
    </row>
    <row r="593" spans="1:34">
      <c r="A593" s="37" t="s">
        <v>97</v>
      </c>
      <c r="B593" s="38" t="s">
        <v>609</v>
      </c>
      <c r="C593" s="37">
        <v>43153</v>
      </c>
      <c r="D593" s="38" t="s">
        <v>519</v>
      </c>
      <c r="E593" s="38" t="s">
        <v>16</v>
      </c>
      <c r="F593" s="38" t="s">
        <v>465</v>
      </c>
      <c r="G593" s="38">
        <v>255</v>
      </c>
      <c r="H593" s="38">
        <v>75</v>
      </c>
      <c r="I593" s="37">
        <v>43251</v>
      </c>
      <c r="J593" s="38" t="s">
        <v>18</v>
      </c>
      <c r="L593" s="38">
        <v>69.38</v>
      </c>
      <c r="N593" s="38">
        <v>143310.00000000012</v>
      </c>
      <c r="O593" s="38" t="s">
        <v>465</v>
      </c>
      <c r="P593" s="38" t="s">
        <v>1284</v>
      </c>
      <c r="Q593" s="38">
        <v>100</v>
      </c>
      <c r="R593" s="38">
        <v>-25500</v>
      </c>
      <c r="S593" s="38">
        <v>1912500</v>
      </c>
      <c r="T593" s="37">
        <v>43168</v>
      </c>
      <c r="U593" s="42">
        <v>0.22739726027397261</v>
      </c>
      <c r="V593" s="38">
        <v>0</v>
      </c>
      <c r="W593" s="38">
        <v>5</v>
      </c>
      <c r="X593" s="38">
        <v>0.1</v>
      </c>
      <c r="Y593" s="38">
        <v>191250</v>
      </c>
      <c r="Z593" s="38">
        <v>143310.00000000012</v>
      </c>
      <c r="AA593" s="38">
        <v>143310.00000000012</v>
      </c>
      <c r="AB593" s="38">
        <v>434897.26027397264</v>
      </c>
      <c r="AH593" s="38">
        <f>IF(表7[[#This Row],[Instrument]]="Option",表7[[#This Row],[delta]],表7[[#This Row],[qty]])</f>
        <v>-25500</v>
      </c>
    </row>
    <row r="594" spans="1:34">
      <c r="A594" s="37" t="s">
        <v>97</v>
      </c>
      <c r="B594" s="38" t="s">
        <v>610</v>
      </c>
      <c r="C594" s="37">
        <v>43153</v>
      </c>
      <c r="D594" s="38" t="s">
        <v>519</v>
      </c>
      <c r="E594" s="38" t="s">
        <v>16</v>
      </c>
      <c r="F594" s="38" t="s">
        <v>446</v>
      </c>
      <c r="G594" s="38">
        <v>255</v>
      </c>
      <c r="H594" s="38">
        <v>75</v>
      </c>
      <c r="I594" s="37">
        <v>43280</v>
      </c>
      <c r="J594" s="38" t="s">
        <v>18</v>
      </c>
      <c r="L594" s="38">
        <v>68.790000000000006</v>
      </c>
      <c r="N594" s="38">
        <v>158354.99999999983</v>
      </c>
      <c r="O594" s="38" t="s">
        <v>446</v>
      </c>
      <c r="P594" s="38" t="s">
        <v>1284</v>
      </c>
      <c r="Q594" s="38">
        <v>100</v>
      </c>
      <c r="R594" s="38">
        <v>-25500</v>
      </c>
      <c r="S594" s="38">
        <v>1912500</v>
      </c>
      <c r="T594" s="37">
        <v>43168</v>
      </c>
      <c r="U594" s="42">
        <v>0.30684931506849317</v>
      </c>
      <c r="V594" s="38">
        <v>0</v>
      </c>
      <c r="W594" s="38">
        <v>5</v>
      </c>
      <c r="X594" s="38">
        <v>0.1</v>
      </c>
      <c r="Y594" s="38">
        <v>191250</v>
      </c>
      <c r="Z594" s="38">
        <v>158354.99999999983</v>
      </c>
      <c r="AA594" s="38">
        <v>158354.99999999983</v>
      </c>
      <c r="AB594" s="38">
        <v>586849.31506849313</v>
      </c>
      <c r="AH594" s="38">
        <f>IF(表7[[#This Row],[Instrument]]="Option",表7[[#This Row],[delta]],表7[[#This Row],[qty]])</f>
        <v>-25500</v>
      </c>
    </row>
    <row r="595" spans="1:34">
      <c r="A595" s="37" t="s">
        <v>97</v>
      </c>
      <c r="B595" s="38" t="s">
        <v>611</v>
      </c>
      <c r="C595" s="37">
        <v>43153</v>
      </c>
      <c r="D595" s="38" t="s">
        <v>519</v>
      </c>
      <c r="E595" s="38" t="s">
        <v>16</v>
      </c>
      <c r="F595" s="38" t="s">
        <v>460</v>
      </c>
      <c r="G595" s="38">
        <v>15</v>
      </c>
      <c r="H595" s="38">
        <v>75.55</v>
      </c>
      <c r="I595" s="37">
        <v>43220</v>
      </c>
      <c r="J595" s="38" t="s">
        <v>18</v>
      </c>
      <c r="L595" s="38">
        <v>70.06</v>
      </c>
      <c r="N595" s="38">
        <v>8234.9999999999927</v>
      </c>
      <c r="O595" s="38" t="s">
        <v>460</v>
      </c>
      <c r="P595" s="38" t="s">
        <v>1284</v>
      </c>
      <c r="Q595" s="38">
        <v>100</v>
      </c>
      <c r="R595" s="38">
        <v>-1500</v>
      </c>
      <c r="S595" s="38">
        <v>113325</v>
      </c>
      <c r="T595" s="37">
        <v>43168</v>
      </c>
      <c r="U595" s="42">
        <v>0.14246575342465753</v>
      </c>
      <c r="V595" s="38">
        <v>0</v>
      </c>
      <c r="W595" s="38">
        <v>5</v>
      </c>
      <c r="X595" s="38">
        <v>0.1</v>
      </c>
      <c r="Y595" s="38">
        <v>11332.5</v>
      </c>
      <c r="Z595" s="38">
        <v>8234.9999999999927</v>
      </c>
      <c r="AA595" s="38">
        <v>8234.9999999999927</v>
      </c>
      <c r="AB595" s="38">
        <v>16144.931506849314</v>
      </c>
      <c r="AH595" s="38">
        <f>IF(表7[[#This Row],[Instrument]]="Option",表7[[#This Row],[delta]],表7[[#This Row],[qty]])</f>
        <v>-1500</v>
      </c>
    </row>
    <row r="596" spans="1:34">
      <c r="A596" s="37" t="s">
        <v>97</v>
      </c>
      <c r="B596" s="38" t="s">
        <v>612</v>
      </c>
      <c r="C596" s="37">
        <v>43153</v>
      </c>
      <c r="D596" s="38" t="s">
        <v>519</v>
      </c>
      <c r="E596" s="38" t="s">
        <v>16</v>
      </c>
      <c r="F596" s="38" t="s">
        <v>465</v>
      </c>
      <c r="G596" s="38">
        <v>15</v>
      </c>
      <c r="H596" s="38">
        <v>75.55</v>
      </c>
      <c r="I596" s="37">
        <v>43251</v>
      </c>
      <c r="J596" s="38" t="s">
        <v>18</v>
      </c>
      <c r="L596" s="38">
        <v>69.38</v>
      </c>
      <c r="N596" s="38">
        <v>9255.0000000000018</v>
      </c>
      <c r="O596" s="38" t="s">
        <v>465</v>
      </c>
      <c r="P596" s="38" t="s">
        <v>1284</v>
      </c>
      <c r="Q596" s="38">
        <v>100</v>
      </c>
      <c r="R596" s="38">
        <v>-1500</v>
      </c>
      <c r="S596" s="38">
        <v>113325</v>
      </c>
      <c r="T596" s="37">
        <v>43168</v>
      </c>
      <c r="U596" s="42">
        <v>0.22739726027397261</v>
      </c>
      <c r="V596" s="38">
        <v>0</v>
      </c>
      <c r="W596" s="38">
        <v>5</v>
      </c>
      <c r="X596" s="38">
        <v>0.1</v>
      </c>
      <c r="Y596" s="38">
        <v>11332.5</v>
      </c>
      <c r="Z596" s="38">
        <v>9255.0000000000018</v>
      </c>
      <c r="AA596" s="38">
        <v>9255.0000000000018</v>
      </c>
      <c r="AB596" s="38">
        <v>25769.794520547945</v>
      </c>
      <c r="AH596" s="38">
        <f>IF(表7[[#This Row],[Instrument]]="Option",表7[[#This Row],[delta]],表7[[#This Row],[qty]])</f>
        <v>-1500</v>
      </c>
    </row>
    <row r="597" spans="1:34">
      <c r="A597" s="37" t="s">
        <v>97</v>
      </c>
      <c r="B597" s="38" t="s">
        <v>613</v>
      </c>
      <c r="C597" s="37">
        <v>43153</v>
      </c>
      <c r="D597" s="38" t="s">
        <v>519</v>
      </c>
      <c r="E597" s="38" t="s">
        <v>16</v>
      </c>
      <c r="F597" s="38" t="s">
        <v>446</v>
      </c>
      <c r="G597" s="38">
        <v>15</v>
      </c>
      <c r="H597" s="38">
        <v>75.55</v>
      </c>
      <c r="I597" s="37">
        <v>43280</v>
      </c>
      <c r="J597" s="38" t="s">
        <v>18</v>
      </c>
      <c r="L597" s="38">
        <v>68.790000000000006</v>
      </c>
      <c r="N597" s="38">
        <v>10139.999999999985</v>
      </c>
      <c r="O597" s="38" t="s">
        <v>446</v>
      </c>
      <c r="P597" s="38" t="s">
        <v>1284</v>
      </c>
      <c r="Q597" s="38">
        <v>100</v>
      </c>
      <c r="R597" s="38">
        <v>-1500</v>
      </c>
      <c r="S597" s="38">
        <v>113325</v>
      </c>
      <c r="T597" s="37">
        <v>43168</v>
      </c>
      <c r="U597" s="42">
        <v>0.30684931506849317</v>
      </c>
      <c r="V597" s="38">
        <v>0</v>
      </c>
      <c r="W597" s="38">
        <v>5</v>
      </c>
      <c r="X597" s="38">
        <v>0.1</v>
      </c>
      <c r="Y597" s="38">
        <v>11332.5</v>
      </c>
      <c r="Z597" s="38">
        <v>10139.999999999985</v>
      </c>
      <c r="AA597" s="38">
        <v>10139.999999999985</v>
      </c>
      <c r="AB597" s="38">
        <v>34773.698630136991</v>
      </c>
      <c r="AH597" s="38">
        <f>IF(表7[[#This Row],[Instrument]]="Option",表7[[#This Row],[delta]],表7[[#This Row],[qty]])</f>
        <v>-1500</v>
      </c>
    </row>
    <row r="598" spans="1:34">
      <c r="A598" s="37" t="s">
        <v>97</v>
      </c>
      <c r="B598" s="38" t="s">
        <v>614</v>
      </c>
      <c r="C598" s="37">
        <v>43158</v>
      </c>
      <c r="D598" s="38" t="s">
        <v>519</v>
      </c>
      <c r="E598" s="38" t="s">
        <v>25</v>
      </c>
      <c r="F598" s="38" t="s">
        <v>615</v>
      </c>
      <c r="G598" s="38">
        <v>5</v>
      </c>
      <c r="H598" s="38">
        <v>78.5</v>
      </c>
      <c r="I598" s="37">
        <v>43188</v>
      </c>
      <c r="J598" s="38" t="s">
        <v>18</v>
      </c>
      <c r="L598" s="38">
        <v>71.36</v>
      </c>
      <c r="N598" s="38">
        <v>-3570.0000000000005</v>
      </c>
      <c r="O598" s="38" t="s">
        <v>615</v>
      </c>
      <c r="P598" s="38" t="s">
        <v>1280</v>
      </c>
      <c r="Q598" s="38">
        <v>100</v>
      </c>
      <c r="R598" s="38">
        <v>500</v>
      </c>
      <c r="S598" s="38">
        <v>39250</v>
      </c>
      <c r="T598" s="37">
        <v>43168</v>
      </c>
      <c r="U598" s="42">
        <v>5.4794520547945202E-2</v>
      </c>
      <c r="V598" s="38">
        <v>0</v>
      </c>
      <c r="W598" s="38">
        <v>5</v>
      </c>
      <c r="X598" s="38">
        <v>0.1</v>
      </c>
      <c r="Y598" s="38">
        <v>3925</v>
      </c>
      <c r="Z598" s="38">
        <v>-3570.0000000000005</v>
      </c>
      <c r="AA598" s="38">
        <v>0</v>
      </c>
      <c r="AB598" s="38">
        <v>2150.6849315068494</v>
      </c>
      <c r="AH598" s="38">
        <f>IF(表7[[#This Row],[Instrument]]="Option",表7[[#This Row],[delta]],表7[[#This Row],[qty]])</f>
        <v>500</v>
      </c>
    </row>
    <row r="599" spans="1:34">
      <c r="A599" s="37" t="s">
        <v>97</v>
      </c>
      <c r="B599" s="38" t="s">
        <v>616</v>
      </c>
      <c r="C599" s="37">
        <v>43158</v>
      </c>
      <c r="D599" s="38" t="s">
        <v>519</v>
      </c>
      <c r="E599" s="38" t="s">
        <v>16</v>
      </c>
      <c r="F599" s="38" t="s">
        <v>617</v>
      </c>
      <c r="G599" s="38">
        <v>5</v>
      </c>
      <c r="H599" s="38">
        <v>76.849999999999994</v>
      </c>
      <c r="I599" s="37">
        <v>43251</v>
      </c>
      <c r="J599" s="38" t="s">
        <v>18</v>
      </c>
      <c r="L599" s="38">
        <v>69.52</v>
      </c>
      <c r="N599" s="38">
        <v>3664.9999999999991</v>
      </c>
      <c r="O599" s="38" t="s">
        <v>617</v>
      </c>
      <c r="P599" s="38" t="s">
        <v>1280</v>
      </c>
      <c r="Q599" s="38">
        <v>100</v>
      </c>
      <c r="R599" s="38">
        <v>-500</v>
      </c>
      <c r="S599" s="38">
        <v>38425</v>
      </c>
      <c r="T599" s="37">
        <v>43168</v>
      </c>
      <c r="U599" s="42">
        <v>0.22739726027397261</v>
      </c>
      <c r="V599" s="38">
        <v>0</v>
      </c>
      <c r="W599" s="38">
        <v>5</v>
      </c>
      <c r="X599" s="38">
        <v>0.1</v>
      </c>
      <c r="Y599" s="38">
        <v>3842.5</v>
      </c>
      <c r="Z599" s="38">
        <v>3664.9999999999991</v>
      </c>
      <c r="AA599" s="38">
        <v>3664.9999999999991</v>
      </c>
      <c r="AB599" s="38">
        <v>8737.7397260273974</v>
      </c>
      <c r="AH599" s="38">
        <f>IF(表7[[#This Row],[Instrument]]="Option",表7[[#This Row],[delta]],表7[[#This Row],[qty]])</f>
        <v>-500</v>
      </c>
    </row>
    <row r="600" spans="1:34">
      <c r="A600" s="37" t="s">
        <v>97</v>
      </c>
      <c r="B600" s="38" t="s">
        <v>618</v>
      </c>
      <c r="C600" s="37">
        <v>43158</v>
      </c>
      <c r="D600" s="38" t="s">
        <v>519</v>
      </c>
      <c r="E600" s="38" t="s">
        <v>16</v>
      </c>
      <c r="F600" s="38" t="s">
        <v>619</v>
      </c>
      <c r="G600" s="38">
        <v>5</v>
      </c>
      <c r="H600" s="38">
        <v>77.8</v>
      </c>
      <c r="I600" s="37">
        <v>43220</v>
      </c>
      <c r="J600" s="38" t="s">
        <v>18</v>
      </c>
      <c r="L600" s="38">
        <v>70.290000000000006</v>
      </c>
      <c r="N600" s="38">
        <v>3754.9999999999955</v>
      </c>
      <c r="O600" s="38" t="s">
        <v>619</v>
      </c>
      <c r="P600" s="38" t="s">
        <v>1280</v>
      </c>
      <c r="Q600" s="38">
        <v>100</v>
      </c>
      <c r="R600" s="38">
        <v>-500</v>
      </c>
      <c r="S600" s="38">
        <v>38900</v>
      </c>
      <c r="T600" s="37">
        <v>43168</v>
      </c>
      <c r="U600" s="42">
        <v>0.14246575342465753</v>
      </c>
      <c r="V600" s="38">
        <v>0</v>
      </c>
      <c r="W600" s="38">
        <v>5</v>
      </c>
      <c r="X600" s="38">
        <v>0.1</v>
      </c>
      <c r="Y600" s="38">
        <v>3890</v>
      </c>
      <c r="Z600" s="38">
        <v>3754.9999999999955</v>
      </c>
      <c r="AA600" s="38">
        <v>3754.9999999999955</v>
      </c>
      <c r="AB600" s="38">
        <v>5541.9178082191784</v>
      </c>
      <c r="AH600" s="38">
        <f>IF(表7[[#This Row],[Instrument]]="Option",表7[[#This Row],[delta]],表7[[#This Row],[qty]])</f>
        <v>-500</v>
      </c>
    </row>
    <row r="601" spans="1:34">
      <c r="A601" s="37" t="s">
        <v>97</v>
      </c>
      <c r="B601" s="38" t="s">
        <v>620</v>
      </c>
      <c r="C601" s="37">
        <v>43159</v>
      </c>
      <c r="D601" s="38" t="s">
        <v>519</v>
      </c>
      <c r="E601" s="38" t="s">
        <v>16</v>
      </c>
      <c r="F601" s="38" t="s">
        <v>524</v>
      </c>
      <c r="G601" s="38">
        <v>20</v>
      </c>
      <c r="H601" s="38">
        <v>73.25</v>
      </c>
      <c r="I601" s="37">
        <v>43312</v>
      </c>
      <c r="J601" s="38" t="s">
        <v>18</v>
      </c>
      <c r="L601" s="38">
        <v>68.209999999999994</v>
      </c>
      <c r="N601" s="38">
        <v>10080.000000000013</v>
      </c>
      <c r="O601" s="38" t="s">
        <v>524</v>
      </c>
      <c r="P601" s="38" t="s">
        <v>1284</v>
      </c>
      <c r="Q601" s="38">
        <v>100</v>
      </c>
      <c r="R601" s="38">
        <v>-2000</v>
      </c>
      <c r="S601" s="38">
        <v>146500</v>
      </c>
      <c r="T601" s="37">
        <v>43168</v>
      </c>
      <c r="U601" s="42">
        <v>0.39452054794520547</v>
      </c>
      <c r="V601" s="38">
        <v>0</v>
      </c>
      <c r="W601" s="38">
        <v>5</v>
      </c>
      <c r="X601" s="38">
        <v>0.1</v>
      </c>
      <c r="Y601" s="38">
        <v>14650</v>
      </c>
      <c r="Z601" s="38">
        <v>10080.000000000013</v>
      </c>
      <c r="AA601" s="38">
        <v>10080.000000000013</v>
      </c>
      <c r="AB601" s="38">
        <v>57797.260273972599</v>
      </c>
      <c r="AH601" s="38">
        <f>IF(表7[[#This Row],[Instrument]]="Option",表7[[#This Row],[delta]],表7[[#This Row],[qty]])</f>
        <v>-2000</v>
      </c>
    </row>
    <row r="602" spans="1:34">
      <c r="A602" s="37" t="s">
        <v>97</v>
      </c>
      <c r="B602" s="38" t="s">
        <v>621</v>
      </c>
      <c r="C602" s="37">
        <v>43159</v>
      </c>
      <c r="D602" s="38" t="s">
        <v>519</v>
      </c>
      <c r="E602" s="38" t="s">
        <v>16</v>
      </c>
      <c r="F602" s="38" t="s">
        <v>528</v>
      </c>
      <c r="G602" s="38">
        <v>20</v>
      </c>
      <c r="H602" s="38">
        <v>73.25</v>
      </c>
      <c r="I602" s="37">
        <v>43371</v>
      </c>
      <c r="J602" s="38" t="s">
        <v>18</v>
      </c>
      <c r="L602" s="38">
        <v>67.16</v>
      </c>
      <c r="N602" s="38">
        <v>12180.000000000007</v>
      </c>
      <c r="O602" s="38" t="s">
        <v>528</v>
      </c>
      <c r="P602" s="38" t="s">
        <v>1284</v>
      </c>
      <c r="Q602" s="38">
        <v>100</v>
      </c>
      <c r="R602" s="38">
        <v>-2000</v>
      </c>
      <c r="S602" s="38">
        <v>146500</v>
      </c>
      <c r="T602" s="37">
        <v>43168</v>
      </c>
      <c r="U602" s="42">
        <v>0.55616438356164388</v>
      </c>
      <c r="V602" s="38">
        <v>0</v>
      </c>
      <c r="W602" s="38">
        <v>5</v>
      </c>
      <c r="X602" s="38">
        <v>0.1</v>
      </c>
      <c r="Y602" s="38">
        <v>14650</v>
      </c>
      <c r="Z602" s="38">
        <v>12180.000000000007</v>
      </c>
      <c r="AA602" s="38">
        <v>12180.000000000007</v>
      </c>
      <c r="AB602" s="38">
        <v>81478.082191780835</v>
      </c>
      <c r="AH602" s="38">
        <f>IF(表7[[#This Row],[Instrument]]="Option",表7[[#This Row],[delta]],表7[[#This Row],[qty]])</f>
        <v>-2000</v>
      </c>
    </row>
    <row r="603" spans="1:34">
      <c r="A603" s="37" t="s">
        <v>97</v>
      </c>
      <c r="B603" s="38" t="s">
        <v>622</v>
      </c>
      <c r="C603" s="37">
        <v>43159</v>
      </c>
      <c r="D603" s="38" t="s">
        <v>519</v>
      </c>
      <c r="E603" s="38" t="s">
        <v>16</v>
      </c>
      <c r="F603" s="38" t="s">
        <v>530</v>
      </c>
      <c r="G603" s="38">
        <v>20</v>
      </c>
      <c r="H603" s="38">
        <v>73.25</v>
      </c>
      <c r="I603" s="37">
        <v>43404</v>
      </c>
      <c r="J603" s="38" t="s">
        <v>18</v>
      </c>
      <c r="L603" s="38">
        <v>66.5</v>
      </c>
      <c r="N603" s="38">
        <v>13500</v>
      </c>
      <c r="O603" s="38" t="s">
        <v>530</v>
      </c>
      <c r="P603" s="38" t="s">
        <v>1284</v>
      </c>
      <c r="Q603" s="38">
        <v>100</v>
      </c>
      <c r="R603" s="38">
        <v>-2000</v>
      </c>
      <c r="S603" s="38">
        <v>146500</v>
      </c>
      <c r="T603" s="37">
        <v>43168</v>
      </c>
      <c r="U603" s="42">
        <v>0.64657534246575343</v>
      </c>
      <c r="V603" s="38">
        <v>0</v>
      </c>
      <c r="W603" s="38">
        <v>5</v>
      </c>
      <c r="X603" s="38">
        <v>0.1</v>
      </c>
      <c r="Y603" s="38">
        <v>14650</v>
      </c>
      <c r="Z603" s="38">
        <v>13500</v>
      </c>
      <c r="AA603" s="38">
        <v>13500</v>
      </c>
      <c r="AB603" s="38">
        <v>94723.287671232873</v>
      </c>
      <c r="AH603" s="38">
        <f>IF(表7[[#This Row],[Instrument]]="Option",表7[[#This Row],[delta]],表7[[#This Row],[qty]])</f>
        <v>-2000</v>
      </c>
    </row>
    <row r="604" spans="1:34">
      <c r="A604" s="37" t="s">
        <v>97</v>
      </c>
      <c r="B604" s="38" t="s">
        <v>623</v>
      </c>
      <c r="C604" s="37">
        <v>43159</v>
      </c>
      <c r="D604" s="38" t="s">
        <v>519</v>
      </c>
      <c r="E604" s="38" t="s">
        <v>16</v>
      </c>
      <c r="F604" s="38" t="s">
        <v>532</v>
      </c>
      <c r="G604" s="38">
        <v>20</v>
      </c>
      <c r="H604" s="38">
        <v>73.25</v>
      </c>
      <c r="I604" s="37">
        <v>43434</v>
      </c>
      <c r="J604" s="38" t="s">
        <v>18</v>
      </c>
      <c r="L604" s="38">
        <v>65.8</v>
      </c>
      <c r="N604" s="38">
        <v>14900.000000000005</v>
      </c>
      <c r="O604" s="38" t="s">
        <v>532</v>
      </c>
      <c r="P604" s="38" t="s">
        <v>1284</v>
      </c>
      <c r="Q604" s="38">
        <v>100</v>
      </c>
      <c r="R604" s="38">
        <v>-2000</v>
      </c>
      <c r="S604" s="38">
        <v>146500</v>
      </c>
      <c r="T604" s="37">
        <v>43168</v>
      </c>
      <c r="U604" s="42">
        <v>0.72876712328767124</v>
      </c>
      <c r="V604" s="38">
        <v>0</v>
      </c>
      <c r="W604" s="38">
        <v>5</v>
      </c>
      <c r="X604" s="38">
        <v>0.1</v>
      </c>
      <c r="Y604" s="38">
        <v>14650</v>
      </c>
      <c r="Z604" s="38">
        <v>14900.000000000005</v>
      </c>
      <c r="AA604" s="38">
        <v>14900.000000000005</v>
      </c>
      <c r="AB604" s="38">
        <v>106764.38356164383</v>
      </c>
      <c r="AH604" s="38">
        <f>IF(表7[[#This Row],[Instrument]]="Option",表7[[#This Row],[delta]],表7[[#This Row],[qty]])</f>
        <v>-2000</v>
      </c>
    </row>
    <row r="605" spans="1:34">
      <c r="A605" s="37" t="s">
        <v>97</v>
      </c>
      <c r="B605" s="38" t="s">
        <v>624</v>
      </c>
      <c r="C605" s="37">
        <v>43159</v>
      </c>
      <c r="D605" s="38" t="s">
        <v>519</v>
      </c>
      <c r="E605" s="38" t="s">
        <v>16</v>
      </c>
      <c r="F605" s="38" t="s">
        <v>534</v>
      </c>
      <c r="G605" s="38">
        <v>20</v>
      </c>
      <c r="H605" s="38">
        <v>73.25</v>
      </c>
      <c r="I605" s="37">
        <v>43462</v>
      </c>
      <c r="J605" s="38" t="s">
        <v>18</v>
      </c>
      <c r="L605" s="38">
        <v>65.12</v>
      </c>
      <c r="N605" s="38">
        <v>16259.999999999991</v>
      </c>
      <c r="O605" s="38" t="s">
        <v>534</v>
      </c>
      <c r="P605" s="38" t="s">
        <v>1284</v>
      </c>
      <c r="Q605" s="38">
        <v>100</v>
      </c>
      <c r="R605" s="38">
        <v>-2000</v>
      </c>
      <c r="S605" s="38">
        <v>146500</v>
      </c>
      <c r="T605" s="37">
        <v>43168</v>
      </c>
      <c r="U605" s="42">
        <v>0.80547945205479454</v>
      </c>
      <c r="V605" s="38">
        <v>0</v>
      </c>
      <c r="W605" s="38">
        <v>5</v>
      </c>
      <c r="X605" s="38">
        <v>0.1</v>
      </c>
      <c r="Y605" s="38">
        <v>14650</v>
      </c>
      <c r="Z605" s="38">
        <v>16259.999999999991</v>
      </c>
      <c r="AA605" s="38">
        <v>16259.999999999991</v>
      </c>
      <c r="AB605" s="38">
        <v>118002.7397260274</v>
      </c>
      <c r="AH605" s="38">
        <f>IF(表7[[#This Row],[Instrument]]="Option",表7[[#This Row],[delta]],表7[[#This Row],[qty]])</f>
        <v>-2000</v>
      </c>
    </row>
    <row r="606" spans="1:34">
      <c r="A606" s="37" t="s">
        <v>97</v>
      </c>
      <c r="B606" s="38" t="s">
        <v>625</v>
      </c>
      <c r="C606" s="37">
        <v>43159</v>
      </c>
      <c r="D606" s="38" t="s">
        <v>519</v>
      </c>
      <c r="E606" s="38" t="s">
        <v>16</v>
      </c>
      <c r="F606" s="38" t="s">
        <v>526</v>
      </c>
      <c r="G606" s="38">
        <v>20</v>
      </c>
      <c r="H606" s="38">
        <v>73.25</v>
      </c>
      <c r="I606" s="37">
        <v>43343</v>
      </c>
      <c r="J606" s="38" t="s">
        <v>18</v>
      </c>
      <c r="L606" s="38">
        <v>67.66</v>
      </c>
      <c r="N606" s="38">
        <v>11180.000000000007</v>
      </c>
      <c r="O606" s="38" t="s">
        <v>526</v>
      </c>
      <c r="P606" s="38" t="s">
        <v>1284</v>
      </c>
      <c r="Q606" s="38">
        <v>100</v>
      </c>
      <c r="R606" s="38">
        <v>-2000</v>
      </c>
      <c r="S606" s="38">
        <v>146500</v>
      </c>
      <c r="T606" s="37">
        <v>43168</v>
      </c>
      <c r="U606" s="42">
        <v>0.47945205479452052</v>
      </c>
      <c r="V606" s="38">
        <v>0</v>
      </c>
      <c r="W606" s="38">
        <v>5</v>
      </c>
      <c r="X606" s="38">
        <v>0.1</v>
      </c>
      <c r="Y606" s="38">
        <v>14650</v>
      </c>
      <c r="Z606" s="38">
        <v>11180.000000000007</v>
      </c>
      <c r="AA606" s="38">
        <v>11180.000000000007</v>
      </c>
      <c r="AB606" s="38">
        <v>70239.72602739725</v>
      </c>
      <c r="AH606" s="38">
        <f>IF(表7[[#This Row],[Instrument]]="Option",表7[[#This Row],[delta]],表7[[#This Row],[qty]])</f>
        <v>-2000</v>
      </c>
    </row>
    <row r="607" spans="1:34">
      <c r="A607" s="37" t="s">
        <v>97</v>
      </c>
      <c r="B607" s="38" t="s">
        <v>626</v>
      </c>
      <c r="C607" s="37">
        <v>43167</v>
      </c>
      <c r="D607" s="38" t="s">
        <v>519</v>
      </c>
      <c r="E607" s="38" t="s">
        <v>16</v>
      </c>
      <c r="F607" s="38" t="s">
        <v>452</v>
      </c>
      <c r="G607" s="38">
        <v>50</v>
      </c>
      <c r="H607" s="38">
        <v>74</v>
      </c>
      <c r="I607" s="37">
        <v>43188</v>
      </c>
      <c r="J607" s="38" t="s">
        <v>18</v>
      </c>
      <c r="L607" s="38">
        <v>72.709999999999994</v>
      </c>
      <c r="N607" s="38">
        <v>6450.0000000000309</v>
      </c>
      <c r="O607" s="38" t="s">
        <v>452</v>
      </c>
      <c r="P607" s="38" t="s">
        <v>1284</v>
      </c>
      <c r="Q607" s="38">
        <v>100</v>
      </c>
      <c r="R607" s="38">
        <v>-5000</v>
      </c>
      <c r="S607" s="38">
        <v>370000</v>
      </c>
      <c r="T607" s="37">
        <v>43168</v>
      </c>
      <c r="U607" s="42">
        <v>5.4794520547945202E-2</v>
      </c>
      <c r="V607" s="38">
        <v>0</v>
      </c>
      <c r="W607" s="38">
        <v>5</v>
      </c>
      <c r="X607" s="38">
        <v>0.1</v>
      </c>
      <c r="Y607" s="38">
        <v>37000</v>
      </c>
      <c r="Z607" s="38">
        <v>6450.0000000000309</v>
      </c>
      <c r="AA607" s="38">
        <v>6450.0000000000309</v>
      </c>
      <c r="AB607" s="38">
        <v>20273.972602739726</v>
      </c>
      <c r="AH607" s="38">
        <f>IF(表7[[#This Row],[Instrument]]="Option",表7[[#This Row],[delta]],表7[[#This Row],[qty]])</f>
        <v>-5000</v>
      </c>
    </row>
    <row r="608" spans="1:34">
      <c r="A608" s="37" t="s">
        <v>97</v>
      </c>
      <c r="B608" s="38" t="s">
        <v>627</v>
      </c>
      <c r="C608" s="37">
        <v>43167</v>
      </c>
      <c r="D608" s="38" t="s">
        <v>519</v>
      </c>
      <c r="E608" s="38" t="s">
        <v>16</v>
      </c>
      <c r="F608" s="38" t="s">
        <v>452</v>
      </c>
      <c r="G608" s="38">
        <v>50</v>
      </c>
      <c r="H608" s="38">
        <v>74</v>
      </c>
      <c r="I608" s="37">
        <v>43188</v>
      </c>
      <c r="J608" s="38" t="s">
        <v>18</v>
      </c>
      <c r="L608" s="38">
        <v>72.709999999999994</v>
      </c>
      <c r="N608" s="38">
        <v>6450.0000000000309</v>
      </c>
      <c r="O608" s="38" t="s">
        <v>452</v>
      </c>
      <c r="P608" s="38" t="s">
        <v>1284</v>
      </c>
      <c r="Q608" s="38">
        <v>100</v>
      </c>
      <c r="R608" s="38">
        <v>-5000</v>
      </c>
      <c r="S608" s="38">
        <v>370000</v>
      </c>
      <c r="T608" s="37">
        <v>43168</v>
      </c>
      <c r="U608" s="42">
        <v>5.4794520547945202E-2</v>
      </c>
      <c r="V608" s="38">
        <v>0</v>
      </c>
      <c r="W608" s="38">
        <v>5</v>
      </c>
      <c r="X608" s="38">
        <v>0.1</v>
      </c>
      <c r="Y608" s="38">
        <v>37000</v>
      </c>
      <c r="Z608" s="38">
        <v>6450.0000000000309</v>
      </c>
      <c r="AA608" s="38">
        <v>6450.0000000000309</v>
      </c>
      <c r="AB608" s="38">
        <v>20273.972602739726</v>
      </c>
      <c r="AH608" s="38">
        <f>IF(表7[[#This Row],[Instrument]]="Option",表7[[#This Row],[delta]],表7[[#This Row],[qty]])</f>
        <v>-5000</v>
      </c>
    </row>
    <row r="609" spans="1:34">
      <c r="A609" s="37" t="s">
        <v>467</v>
      </c>
      <c r="B609" s="38" t="s">
        <v>628</v>
      </c>
      <c r="C609" s="37">
        <v>42920</v>
      </c>
      <c r="D609" s="38" t="s">
        <v>519</v>
      </c>
      <c r="E609" s="38" t="s">
        <v>25</v>
      </c>
      <c r="F609" s="38" t="s">
        <v>629</v>
      </c>
      <c r="G609" s="38">
        <v>250</v>
      </c>
      <c r="H609" s="38">
        <v>5.5</v>
      </c>
      <c r="I609" s="37">
        <v>43190</v>
      </c>
      <c r="J609" s="38" t="s">
        <v>18</v>
      </c>
      <c r="K609" s="38">
        <v>317500</v>
      </c>
      <c r="L609" s="38">
        <v>-137500</v>
      </c>
      <c r="M609" s="38">
        <v>0</v>
      </c>
      <c r="N609" s="38">
        <v>180000</v>
      </c>
      <c r="O609" s="38" t="s">
        <v>1257</v>
      </c>
      <c r="P609" s="38" t="s">
        <v>1284</v>
      </c>
      <c r="Q609" s="38">
        <v>100</v>
      </c>
      <c r="R609" s="38">
        <v>25000</v>
      </c>
      <c r="S609" s="38">
        <v>137500</v>
      </c>
      <c r="T609" s="37">
        <v>43168</v>
      </c>
      <c r="U609" s="42">
        <v>6.0273972602739728E-2</v>
      </c>
      <c r="V609" s="38">
        <v>0</v>
      </c>
      <c r="W609" s="38">
        <v>5</v>
      </c>
      <c r="X609" s="38">
        <v>0.1</v>
      </c>
      <c r="Y609" s="38">
        <v>13750</v>
      </c>
      <c r="Z609" s="38">
        <v>180000</v>
      </c>
      <c r="AA609" s="38">
        <v>180000</v>
      </c>
      <c r="AB609" s="38">
        <v>8287.6712328767135</v>
      </c>
      <c r="AH609" s="38">
        <f>IF(表7[[#This Row],[Instrument]]="Option",表7[[#This Row],[delta]],表7[[#This Row],[qty]])</f>
        <v>0</v>
      </c>
    </row>
    <row r="610" spans="1:34">
      <c r="A610" s="37" t="s">
        <v>467</v>
      </c>
      <c r="B610" s="38" t="s">
        <v>630</v>
      </c>
      <c r="C610" s="37">
        <v>42906</v>
      </c>
      <c r="D610" s="38" t="s">
        <v>519</v>
      </c>
      <c r="E610" s="38" t="s">
        <v>25</v>
      </c>
      <c r="F610" s="38" t="s">
        <v>631</v>
      </c>
      <c r="G610" s="38">
        <v>200</v>
      </c>
      <c r="H610" s="38">
        <v>2.6</v>
      </c>
      <c r="I610" s="37">
        <v>43190</v>
      </c>
      <c r="J610" s="38" t="s">
        <v>18</v>
      </c>
      <c r="K610" s="38">
        <v>154200</v>
      </c>
      <c r="L610" s="38">
        <v>-52000</v>
      </c>
      <c r="M610" s="38">
        <v>0</v>
      </c>
      <c r="N610" s="38">
        <v>102200</v>
      </c>
      <c r="O610" s="38" t="s">
        <v>1257</v>
      </c>
      <c r="P610" s="38" t="s">
        <v>1284</v>
      </c>
      <c r="Q610" s="38">
        <v>100</v>
      </c>
      <c r="R610" s="38">
        <v>20000</v>
      </c>
      <c r="S610" s="38">
        <v>52000</v>
      </c>
      <c r="T610" s="37">
        <v>43168</v>
      </c>
      <c r="U610" s="42">
        <v>6.0273972602739728E-2</v>
      </c>
      <c r="V610" s="38">
        <v>0</v>
      </c>
      <c r="W610" s="38">
        <v>5</v>
      </c>
      <c r="X610" s="38">
        <v>0.1</v>
      </c>
      <c r="Y610" s="38">
        <v>5200</v>
      </c>
      <c r="Z610" s="38">
        <v>102200</v>
      </c>
      <c r="AA610" s="38">
        <v>102200</v>
      </c>
      <c r="AB610" s="38">
        <v>3134.2465753424658</v>
      </c>
      <c r="AH610" s="38">
        <f>IF(表7[[#This Row],[Instrument]]="Option",表7[[#This Row],[delta]],表7[[#This Row],[qty]])</f>
        <v>0</v>
      </c>
    </row>
    <row r="611" spans="1:34">
      <c r="A611" s="37" t="s">
        <v>467</v>
      </c>
      <c r="B611" s="38" t="s">
        <v>632</v>
      </c>
      <c r="C611" s="37">
        <v>43062</v>
      </c>
      <c r="D611" s="38" t="s">
        <v>519</v>
      </c>
      <c r="E611" s="38" t="s">
        <v>16</v>
      </c>
      <c r="F611" s="38" t="s">
        <v>633</v>
      </c>
      <c r="G611" s="38">
        <v>250</v>
      </c>
      <c r="H611" s="38">
        <v>3.2</v>
      </c>
      <c r="I611" s="37">
        <v>43190</v>
      </c>
      <c r="J611" s="38" t="s">
        <v>18</v>
      </c>
      <c r="K611" s="38">
        <v>-72000</v>
      </c>
      <c r="L611" s="38">
        <v>80000</v>
      </c>
      <c r="M611" s="38">
        <v>0</v>
      </c>
      <c r="N611" s="38">
        <v>8000</v>
      </c>
      <c r="O611" s="38" t="s">
        <v>1257</v>
      </c>
      <c r="P611" s="38" t="s">
        <v>1284</v>
      </c>
      <c r="Q611" s="38">
        <v>100</v>
      </c>
      <c r="R611" s="38">
        <v>-25000</v>
      </c>
      <c r="S611" s="38">
        <v>80000</v>
      </c>
      <c r="T611" s="37">
        <v>43168</v>
      </c>
      <c r="U611" s="42">
        <v>6.0273972602739728E-2</v>
      </c>
      <c r="V611" s="38">
        <v>0</v>
      </c>
      <c r="W611" s="38">
        <v>5</v>
      </c>
      <c r="X611" s="38">
        <v>0.1</v>
      </c>
      <c r="Y611" s="38">
        <v>8000</v>
      </c>
      <c r="Z611" s="38">
        <v>8000</v>
      </c>
      <c r="AA611" s="38">
        <v>8000</v>
      </c>
      <c r="AB611" s="38">
        <v>4821.9178082191784</v>
      </c>
      <c r="AH611" s="38">
        <f>IF(表7[[#This Row],[Instrument]]="Option",表7[[#This Row],[delta]],表7[[#This Row],[qty]])</f>
        <v>0</v>
      </c>
    </row>
    <row r="612" spans="1:34">
      <c r="A612" s="37" t="s">
        <v>467</v>
      </c>
      <c r="B612" s="38" t="s">
        <v>634</v>
      </c>
      <c r="C612" s="37">
        <v>43066</v>
      </c>
      <c r="D612" s="38" t="s">
        <v>519</v>
      </c>
      <c r="E612" s="38" t="s">
        <v>25</v>
      </c>
      <c r="F612" s="38" t="s">
        <v>635</v>
      </c>
      <c r="G612" s="38">
        <v>500</v>
      </c>
      <c r="H612" s="38">
        <v>4.2</v>
      </c>
      <c r="I612" s="37">
        <v>43190</v>
      </c>
      <c r="J612" s="38" t="s">
        <v>18</v>
      </c>
      <c r="K612" s="38">
        <v>68500</v>
      </c>
      <c r="L612" s="38">
        <v>-210000</v>
      </c>
      <c r="M612" s="38">
        <v>0</v>
      </c>
      <c r="N612" s="38">
        <v>-141500</v>
      </c>
      <c r="O612" s="38" t="s">
        <v>1257</v>
      </c>
      <c r="P612" s="38" t="s">
        <v>1284</v>
      </c>
      <c r="Q612" s="38">
        <v>100</v>
      </c>
      <c r="R612" s="38">
        <v>50000</v>
      </c>
      <c r="S612" s="38">
        <v>210000</v>
      </c>
      <c r="T612" s="37">
        <v>43168</v>
      </c>
      <c r="U612" s="42">
        <v>6.0273972602739728E-2</v>
      </c>
      <c r="V612" s="38">
        <v>0</v>
      </c>
      <c r="W612" s="38">
        <v>5</v>
      </c>
      <c r="X612" s="38">
        <v>0.1</v>
      </c>
      <c r="Y612" s="38">
        <v>21000</v>
      </c>
      <c r="Z612" s="38">
        <v>-141500</v>
      </c>
      <c r="AA612" s="38">
        <v>0</v>
      </c>
      <c r="AB612" s="38">
        <v>12657.534246575344</v>
      </c>
      <c r="AH612" s="38">
        <f>IF(表7[[#This Row],[Instrument]]="Option",表7[[#This Row],[delta]],表7[[#This Row],[qty]])</f>
        <v>0</v>
      </c>
    </row>
    <row r="613" spans="1:34">
      <c r="A613" s="37" t="s">
        <v>467</v>
      </c>
      <c r="B613" s="38" t="s">
        <v>636</v>
      </c>
      <c r="C613" s="37">
        <v>43024</v>
      </c>
      <c r="D613" s="38" t="s">
        <v>519</v>
      </c>
      <c r="E613" s="38" t="s">
        <v>16</v>
      </c>
      <c r="F613" s="38" t="s">
        <v>637</v>
      </c>
      <c r="G613" s="38">
        <v>250</v>
      </c>
      <c r="H613" s="38">
        <v>2.08</v>
      </c>
      <c r="I613" s="37">
        <v>43190</v>
      </c>
      <c r="J613" s="38" t="s">
        <v>18</v>
      </c>
      <c r="K613" s="38">
        <v>-6000</v>
      </c>
      <c r="L613" s="38">
        <v>52000</v>
      </c>
      <c r="M613" s="38">
        <v>0</v>
      </c>
      <c r="N613" s="38">
        <v>46000</v>
      </c>
      <c r="O613" s="38" t="s">
        <v>1257</v>
      </c>
      <c r="P613" s="38" t="s">
        <v>1284</v>
      </c>
      <c r="Q613" s="38">
        <v>100</v>
      </c>
      <c r="R613" s="38">
        <v>-25000</v>
      </c>
      <c r="S613" s="38">
        <v>52000</v>
      </c>
      <c r="T613" s="37">
        <v>43168</v>
      </c>
      <c r="U613" s="42">
        <v>6.0273972602739728E-2</v>
      </c>
      <c r="V613" s="38">
        <v>0</v>
      </c>
      <c r="W613" s="38">
        <v>5</v>
      </c>
      <c r="X613" s="38">
        <v>0.1</v>
      </c>
      <c r="Y613" s="38">
        <v>5200</v>
      </c>
      <c r="Z613" s="38">
        <v>46000</v>
      </c>
      <c r="AA613" s="38">
        <v>46000</v>
      </c>
      <c r="AB613" s="38">
        <v>3134.2465753424658</v>
      </c>
      <c r="AH613" s="38">
        <f>IF(表7[[#This Row],[Instrument]]="Option",表7[[#This Row],[delta]],表7[[#This Row],[qty]])</f>
        <v>0</v>
      </c>
    </row>
    <row r="614" spans="1:34">
      <c r="A614" s="37" t="s">
        <v>467</v>
      </c>
      <c r="B614" s="38" t="s">
        <v>638</v>
      </c>
      <c r="C614" s="37">
        <v>43125</v>
      </c>
      <c r="D614" s="38" t="s">
        <v>519</v>
      </c>
      <c r="E614" s="38" t="s">
        <v>16</v>
      </c>
      <c r="F614" s="38" t="s">
        <v>639</v>
      </c>
      <c r="G614" s="38">
        <v>500</v>
      </c>
      <c r="H614" s="38">
        <v>1.36</v>
      </c>
      <c r="I614" s="37">
        <v>43190</v>
      </c>
      <c r="J614" s="38" t="s">
        <v>18</v>
      </c>
      <c r="K614" s="38">
        <v>0</v>
      </c>
      <c r="L614" s="38">
        <v>68000</v>
      </c>
      <c r="M614" s="38">
        <v>0</v>
      </c>
      <c r="N614" s="38">
        <v>68000</v>
      </c>
      <c r="O614" s="38" t="s">
        <v>1257</v>
      </c>
      <c r="P614" s="38" t="s">
        <v>1284</v>
      </c>
      <c r="Q614" s="38">
        <v>100</v>
      </c>
      <c r="R614" s="38">
        <v>-50000</v>
      </c>
      <c r="S614" s="38">
        <v>68000</v>
      </c>
      <c r="T614" s="37">
        <v>43168</v>
      </c>
      <c r="U614" s="42">
        <v>6.0273972602739728E-2</v>
      </c>
      <c r="V614" s="38">
        <v>0</v>
      </c>
      <c r="W614" s="38">
        <v>5</v>
      </c>
      <c r="X614" s="38">
        <v>0.1</v>
      </c>
      <c r="Y614" s="38">
        <v>6800</v>
      </c>
      <c r="Z614" s="38">
        <v>68000</v>
      </c>
      <c r="AA614" s="38">
        <v>68000</v>
      </c>
      <c r="AB614" s="38">
        <v>4098.6301369863013</v>
      </c>
      <c r="AH614" s="38">
        <f>IF(表7[[#This Row],[Instrument]]="Option",表7[[#This Row],[delta]],表7[[#This Row],[qty]])</f>
        <v>0</v>
      </c>
    </row>
    <row r="615" spans="1:34">
      <c r="A615" s="37" t="s">
        <v>467</v>
      </c>
      <c r="B615" s="38" t="s">
        <v>640</v>
      </c>
      <c r="C615" s="37">
        <v>42920</v>
      </c>
      <c r="D615" s="38" t="s">
        <v>519</v>
      </c>
      <c r="E615" s="38" t="s">
        <v>16</v>
      </c>
      <c r="F615" s="38" t="s">
        <v>641</v>
      </c>
      <c r="G615" s="38">
        <v>250</v>
      </c>
      <c r="H615" s="38">
        <v>1.24</v>
      </c>
      <c r="I615" s="37">
        <v>43190</v>
      </c>
      <c r="J615" s="38" t="s">
        <v>18</v>
      </c>
      <c r="K615" s="38">
        <v>0</v>
      </c>
      <c r="L615" s="38">
        <v>31000</v>
      </c>
      <c r="M615" s="38">
        <v>0</v>
      </c>
      <c r="N615" s="38">
        <v>31000</v>
      </c>
      <c r="O615" s="38" t="s">
        <v>1258</v>
      </c>
      <c r="P615" s="38" t="s">
        <v>1284</v>
      </c>
      <c r="Q615" s="38">
        <v>100</v>
      </c>
      <c r="R615" s="38">
        <v>-25000</v>
      </c>
      <c r="S615" s="38">
        <v>31000</v>
      </c>
      <c r="T615" s="37">
        <v>43168</v>
      </c>
      <c r="U615" s="42">
        <v>6.0273972602739728E-2</v>
      </c>
      <c r="V615" s="38">
        <v>0</v>
      </c>
      <c r="W615" s="38">
        <v>5</v>
      </c>
      <c r="X615" s="38">
        <v>0.1</v>
      </c>
      <c r="Y615" s="38">
        <v>3100</v>
      </c>
      <c r="Z615" s="38">
        <v>31000</v>
      </c>
      <c r="AA615" s="38">
        <v>31000</v>
      </c>
      <c r="AB615" s="38">
        <v>1868.4931506849316</v>
      </c>
      <c r="AH615" s="38">
        <f>IF(表7[[#This Row],[Instrument]]="Option",表7[[#This Row],[delta]],表7[[#This Row],[qty]])</f>
        <v>0</v>
      </c>
    </row>
    <row r="616" spans="1:34">
      <c r="A616" s="37" t="s">
        <v>467</v>
      </c>
      <c r="B616" s="38" t="s">
        <v>642</v>
      </c>
      <c r="C616" s="37">
        <v>43066</v>
      </c>
      <c r="D616" s="38" t="s">
        <v>519</v>
      </c>
      <c r="E616" s="38" t="s">
        <v>16</v>
      </c>
      <c r="F616" s="38" t="s">
        <v>643</v>
      </c>
      <c r="G616" s="38">
        <v>500</v>
      </c>
      <c r="H616" s="38">
        <v>1.3</v>
      </c>
      <c r="I616" s="37">
        <v>43190</v>
      </c>
      <c r="J616" s="38" t="s">
        <v>18</v>
      </c>
      <c r="K616" s="38">
        <v>0</v>
      </c>
      <c r="L616" s="38">
        <v>65000</v>
      </c>
      <c r="M616" s="38">
        <v>0</v>
      </c>
      <c r="N616" s="38">
        <v>65000</v>
      </c>
      <c r="O616" s="38" t="s">
        <v>1258</v>
      </c>
      <c r="P616" s="38" t="s">
        <v>1284</v>
      </c>
      <c r="Q616" s="38">
        <v>100</v>
      </c>
      <c r="R616" s="38">
        <v>-50000</v>
      </c>
      <c r="S616" s="38">
        <v>65000</v>
      </c>
      <c r="T616" s="37">
        <v>43168</v>
      </c>
      <c r="U616" s="42">
        <v>6.0273972602739728E-2</v>
      </c>
      <c r="V616" s="38">
        <v>0</v>
      </c>
      <c r="W616" s="38">
        <v>5</v>
      </c>
      <c r="X616" s="38">
        <v>0.1</v>
      </c>
      <c r="Y616" s="38">
        <v>6500</v>
      </c>
      <c r="Z616" s="38">
        <v>65000</v>
      </c>
      <c r="AA616" s="38">
        <v>65000</v>
      </c>
      <c r="AB616" s="38">
        <v>3917.8082191780823</v>
      </c>
      <c r="AH616" s="38">
        <f>IF(表7[[#This Row],[Instrument]]="Option",表7[[#This Row],[delta]],表7[[#This Row],[qty]])</f>
        <v>0</v>
      </c>
    </row>
    <row r="617" spans="1:34">
      <c r="A617" s="37" t="s">
        <v>467</v>
      </c>
      <c r="B617" s="38" t="s">
        <v>644</v>
      </c>
      <c r="C617" s="37">
        <v>43074</v>
      </c>
      <c r="D617" s="38" t="s">
        <v>519</v>
      </c>
      <c r="E617" s="38" t="s">
        <v>16</v>
      </c>
      <c r="F617" s="38" t="s">
        <v>645</v>
      </c>
      <c r="G617" s="38">
        <v>250</v>
      </c>
      <c r="H617" s="38">
        <v>0.9</v>
      </c>
      <c r="I617" s="37">
        <v>43190</v>
      </c>
      <c r="J617" s="38" t="s">
        <v>18</v>
      </c>
      <c r="K617" s="38">
        <v>0</v>
      </c>
      <c r="L617" s="38">
        <v>22500</v>
      </c>
      <c r="M617" s="38">
        <v>0</v>
      </c>
      <c r="N617" s="38">
        <v>22500</v>
      </c>
      <c r="O617" s="38" t="s">
        <v>1258</v>
      </c>
      <c r="P617" s="38" t="s">
        <v>1284</v>
      </c>
      <c r="Q617" s="38">
        <v>100</v>
      </c>
      <c r="R617" s="38">
        <v>-25000</v>
      </c>
      <c r="S617" s="38">
        <v>22500</v>
      </c>
      <c r="T617" s="37">
        <v>43168</v>
      </c>
      <c r="U617" s="42">
        <v>6.0273972602739728E-2</v>
      </c>
      <c r="V617" s="38">
        <v>0</v>
      </c>
      <c r="W617" s="38">
        <v>5</v>
      </c>
      <c r="X617" s="38">
        <v>0.1</v>
      </c>
      <c r="Y617" s="38">
        <v>2250</v>
      </c>
      <c r="Z617" s="38">
        <v>22500</v>
      </c>
      <c r="AA617" s="38">
        <v>22500</v>
      </c>
      <c r="AB617" s="38">
        <v>1356.1643835616439</v>
      </c>
      <c r="AH617" s="38">
        <f>IF(表7[[#This Row],[Instrument]]="Option",表7[[#This Row],[delta]],表7[[#This Row],[qty]])</f>
        <v>0</v>
      </c>
    </row>
    <row r="618" spans="1:34">
      <c r="A618" s="37" t="s">
        <v>467</v>
      </c>
      <c r="B618" s="38" t="s">
        <v>646</v>
      </c>
      <c r="C618" s="37">
        <v>43137</v>
      </c>
      <c r="D618" s="38" t="s">
        <v>519</v>
      </c>
      <c r="E618" s="38" t="s">
        <v>16</v>
      </c>
      <c r="F618" s="38" t="s">
        <v>647</v>
      </c>
      <c r="G618" s="38">
        <v>250</v>
      </c>
      <c r="H618" s="38">
        <v>0.6</v>
      </c>
      <c r="I618" s="37">
        <v>43190</v>
      </c>
      <c r="J618" s="38" t="s">
        <v>18</v>
      </c>
      <c r="K618" s="38">
        <v>0</v>
      </c>
      <c r="L618" s="38">
        <v>15000</v>
      </c>
      <c r="M618" s="38">
        <v>0</v>
      </c>
      <c r="N618" s="38">
        <v>15000</v>
      </c>
      <c r="O618" s="38" t="s">
        <v>1258</v>
      </c>
      <c r="P618" s="38" t="s">
        <v>1284</v>
      </c>
      <c r="Q618" s="38">
        <v>100</v>
      </c>
      <c r="R618" s="38">
        <v>-25000</v>
      </c>
      <c r="S618" s="38">
        <v>15000</v>
      </c>
      <c r="T618" s="37">
        <v>43168</v>
      </c>
      <c r="U618" s="42">
        <v>6.0273972602739728E-2</v>
      </c>
      <c r="V618" s="38">
        <v>0</v>
      </c>
      <c r="W618" s="38">
        <v>5</v>
      </c>
      <c r="X618" s="38">
        <v>0.1</v>
      </c>
      <c r="Y618" s="38">
        <v>1500</v>
      </c>
      <c r="Z618" s="38">
        <v>15000</v>
      </c>
      <c r="AA618" s="38">
        <v>15000</v>
      </c>
      <c r="AB618" s="38">
        <v>904.10958904109589</v>
      </c>
      <c r="AH618" s="38">
        <f>IF(表7[[#This Row],[Instrument]]="Option",表7[[#This Row],[delta]],表7[[#This Row],[qty]])</f>
        <v>0</v>
      </c>
    </row>
    <row r="619" spans="1:34">
      <c r="A619" s="37" t="s">
        <v>467</v>
      </c>
      <c r="B619" s="38" t="s">
        <v>648</v>
      </c>
      <c r="C619" s="37">
        <v>43144</v>
      </c>
      <c r="D619" s="38" t="s">
        <v>519</v>
      </c>
      <c r="E619" s="38" t="s">
        <v>16</v>
      </c>
      <c r="F619" s="38" t="s">
        <v>649</v>
      </c>
      <c r="G619" s="38">
        <v>100</v>
      </c>
      <c r="H619" s="38">
        <v>0.93</v>
      </c>
      <c r="I619" s="37">
        <v>43190</v>
      </c>
      <c r="J619" s="38" t="s">
        <v>18</v>
      </c>
      <c r="K619" s="38">
        <v>-1700</v>
      </c>
      <c r="L619" s="38">
        <v>9300</v>
      </c>
      <c r="M619" s="38">
        <v>0</v>
      </c>
      <c r="N619" s="38">
        <v>7600</v>
      </c>
      <c r="O619" s="38" t="s">
        <v>1258</v>
      </c>
      <c r="P619" s="38" t="s">
        <v>1284</v>
      </c>
      <c r="Q619" s="38">
        <v>100</v>
      </c>
      <c r="R619" s="38">
        <v>-10000</v>
      </c>
      <c r="S619" s="38">
        <v>9300</v>
      </c>
      <c r="T619" s="37">
        <v>43168</v>
      </c>
      <c r="U619" s="42">
        <v>6.0273972602739728E-2</v>
      </c>
      <c r="V619" s="38">
        <v>0</v>
      </c>
      <c r="W619" s="38">
        <v>5</v>
      </c>
      <c r="X619" s="38">
        <v>0.1</v>
      </c>
      <c r="Y619" s="38">
        <v>930</v>
      </c>
      <c r="Z619" s="38">
        <v>7600</v>
      </c>
      <c r="AA619" s="38">
        <v>7600</v>
      </c>
      <c r="AB619" s="38">
        <v>560.54794520547944</v>
      </c>
      <c r="AH619" s="38">
        <f>IF(表7[[#This Row],[Instrument]]="Option",表7[[#This Row],[delta]],表7[[#This Row],[qty]])</f>
        <v>0</v>
      </c>
    </row>
    <row r="620" spans="1:34">
      <c r="A620" s="37" t="s">
        <v>467</v>
      </c>
      <c r="B620" s="38" t="s">
        <v>650</v>
      </c>
      <c r="C620" s="37">
        <v>43144</v>
      </c>
      <c r="D620" s="38" t="s">
        <v>519</v>
      </c>
      <c r="E620" s="38" t="s">
        <v>16</v>
      </c>
      <c r="F620" s="38" t="s">
        <v>649</v>
      </c>
      <c r="G620" s="38">
        <v>100</v>
      </c>
      <c r="H620" s="38">
        <v>0.9</v>
      </c>
      <c r="I620" s="37">
        <v>43190</v>
      </c>
      <c r="J620" s="38" t="s">
        <v>18</v>
      </c>
      <c r="K620" s="38">
        <v>-1700</v>
      </c>
      <c r="L620" s="38">
        <v>9000</v>
      </c>
      <c r="M620" s="38">
        <v>0</v>
      </c>
      <c r="N620" s="38">
        <v>7300</v>
      </c>
      <c r="O620" s="38" t="s">
        <v>1258</v>
      </c>
      <c r="P620" s="38" t="s">
        <v>1284</v>
      </c>
      <c r="Q620" s="38">
        <v>100</v>
      </c>
      <c r="R620" s="38">
        <v>-10000</v>
      </c>
      <c r="S620" s="38">
        <v>9000</v>
      </c>
      <c r="T620" s="37">
        <v>43168</v>
      </c>
      <c r="U620" s="42">
        <v>6.0273972602739728E-2</v>
      </c>
      <c r="V620" s="38">
        <v>0</v>
      </c>
      <c r="W620" s="38">
        <v>5</v>
      </c>
      <c r="X620" s="38">
        <v>0.1</v>
      </c>
      <c r="Y620" s="38">
        <v>900</v>
      </c>
      <c r="Z620" s="38">
        <v>7300</v>
      </c>
      <c r="AA620" s="38">
        <v>7300</v>
      </c>
      <c r="AB620" s="38">
        <v>542.46575342465758</v>
      </c>
      <c r="AH620" s="38">
        <f>IF(表7[[#This Row],[Instrument]]="Option",表7[[#This Row],[delta]],表7[[#This Row],[qty]])</f>
        <v>0</v>
      </c>
    </row>
    <row r="621" spans="1:34">
      <c r="A621" s="37" t="s">
        <v>467</v>
      </c>
      <c r="B621" s="38" t="s">
        <v>651</v>
      </c>
      <c r="C621" s="37">
        <v>43144</v>
      </c>
      <c r="D621" s="38" t="s">
        <v>519</v>
      </c>
      <c r="E621" s="38" t="s">
        <v>16</v>
      </c>
      <c r="F621" s="38" t="s">
        <v>649</v>
      </c>
      <c r="G621" s="38">
        <v>100</v>
      </c>
      <c r="H621" s="38">
        <v>0.88</v>
      </c>
      <c r="I621" s="37">
        <v>43190</v>
      </c>
      <c r="J621" s="38" t="s">
        <v>18</v>
      </c>
      <c r="K621" s="38">
        <v>-1700</v>
      </c>
      <c r="L621" s="38">
        <v>8800</v>
      </c>
      <c r="M621" s="38">
        <v>0</v>
      </c>
      <c r="N621" s="38">
        <v>7100</v>
      </c>
      <c r="O621" s="38" t="s">
        <v>1258</v>
      </c>
      <c r="P621" s="38" t="s">
        <v>1284</v>
      </c>
      <c r="Q621" s="38">
        <v>100</v>
      </c>
      <c r="R621" s="38">
        <v>-10000</v>
      </c>
      <c r="S621" s="38">
        <v>8800</v>
      </c>
      <c r="T621" s="37">
        <v>43168</v>
      </c>
      <c r="U621" s="42">
        <v>6.0273972602739728E-2</v>
      </c>
      <c r="V621" s="38">
        <v>0</v>
      </c>
      <c r="W621" s="38">
        <v>5</v>
      </c>
      <c r="X621" s="38">
        <v>0.1</v>
      </c>
      <c r="Y621" s="38">
        <v>880</v>
      </c>
      <c r="Z621" s="38">
        <v>7100</v>
      </c>
      <c r="AA621" s="38">
        <v>7100</v>
      </c>
      <c r="AB621" s="38">
        <v>530.41095890410963</v>
      </c>
      <c r="AH621" s="38">
        <f>IF(表7[[#This Row],[Instrument]]="Option",表7[[#This Row],[delta]],表7[[#This Row],[qty]])</f>
        <v>0</v>
      </c>
    </row>
    <row r="622" spans="1:34">
      <c r="A622" s="37" t="s">
        <v>467</v>
      </c>
      <c r="B622" s="38" t="s">
        <v>652</v>
      </c>
      <c r="C622" s="37">
        <v>43144</v>
      </c>
      <c r="D622" s="38" t="s">
        <v>519</v>
      </c>
      <c r="E622" s="38" t="s">
        <v>16</v>
      </c>
      <c r="F622" s="38" t="s">
        <v>649</v>
      </c>
      <c r="G622" s="38">
        <v>200</v>
      </c>
      <c r="H622" s="38">
        <v>0.9</v>
      </c>
      <c r="I622" s="37">
        <v>43190</v>
      </c>
      <c r="J622" s="38" t="s">
        <v>18</v>
      </c>
      <c r="K622" s="38">
        <v>-3400</v>
      </c>
      <c r="L622" s="38">
        <v>18000</v>
      </c>
      <c r="M622" s="38">
        <v>0</v>
      </c>
      <c r="N622" s="38">
        <v>14600</v>
      </c>
      <c r="O622" s="38" t="s">
        <v>1258</v>
      </c>
      <c r="P622" s="38" t="s">
        <v>1284</v>
      </c>
      <c r="Q622" s="38">
        <v>100</v>
      </c>
      <c r="R622" s="38">
        <v>-20000</v>
      </c>
      <c r="S622" s="38">
        <v>18000</v>
      </c>
      <c r="T622" s="37">
        <v>43168</v>
      </c>
      <c r="U622" s="42">
        <v>6.0273972602739728E-2</v>
      </c>
      <c r="V622" s="38">
        <v>0</v>
      </c>
      <c r="W622" s="38">
        <v>5</v>
      </c>
      <c r="X622" s="38">
        <v>0.1</v>
      </c>
      <c r="Y622" s="38">
        <v>1800</v>
      </c>
      <c r="Z622" s="38">
        <v>14600</v>
      </c>
      <c r="AA622" s="38">
        <v>14600</v>
      </c>
      <c r="AB622" s="38">
        <v>1084.9315068493152</v>
      </c>
      <c r="AH622" s="38">
        <f>IF(表7[[#This Row],[Instrument]]="Option",表7[[#This Row],[delta]],表7[[#This Row],[qty]])</f>
        <v>0</v>
      </c>
    </row>
    <row r="623" spans="1:34">
      <c r="A623" s="37" t="s">
        <v>467</v>
      </c>
      <c r="B623" s="38" t="s">
        <v>653</v>
      </c>
      <c r="C623" s="37">
        <v>43144</v>
      </c>
      <c r="D623" s="38" t="s">
        <v>519</v>
      </c>
      <c r="E623" s="38" t="s">
        <v>25</v>
      </c>
      <c r="F623" s="38" t="s">
        <v>654</v>
      </c>
      <c r="G623" s="38">
        <v>100</v>
      </c>
      <c r="H623" s="38">
        <v>0.7</v>
      </c>
      <c r="I623" s="37">
        <v>43190</v>
      </c>
      <c r="J623" s="38" t="s">
        <v>18</v>
      </c>
      <c r="K623" s="38">
        <v>0</v>
      </c>
      <c r="L623" s="38">
        <v>-7000</v>
      </c>
      <c r="M623" s="38">
        <v>0</v>
      </c>
      <c r="N623" s="38">
        <v>-7000</v>
      </c>
      <c r="O623" s="38" t="s">
        <v>1257</v>
      </c>
      <c r="P623" s="38" t="s">
        <v>1284</v>
      </c>
      <c r="Q623" s="38">
        <v>100</v>
      </c>
      <c r="R623" s="38">
        <v>10000</v>
      </c>
      <c r="S623" s="38">
        <v>7000</v>
      </c>
      <c r="T623" s="37">
        <v>43168</v>
      </c>
      <c r="U623" s="42">
        <v>6.0273972602739728E-2</v>
      </c>
      <c r="V623" s="38">
        <v>0</v>
      </c>
      <c r="W623" s="38">
        <v>5</v>
      </c>
      <c r="X623" s="38">
        <v>0.1</v>
      </c>
      <c r="Y623" s="38">
        <v>700</v>
      </c>
      <c r="Z623" s="38">
        <v>-7000</v>
      </c>
      <c r="AA623" s="38">
        <v>0</v>
      </c>
      <c r="AB623" s="38">
        <v>421.91780821917808</v>
      </c>
      <c r="AH623" s="38">
        <f>IF(表7[[#This Row],[Instrument]]="Option",表7[[#This Row],[delta]],表7[[#This Row],[qty]])</f>
        <v>0</v>
      </c>
    </row>
    <row r="624" spans="1:34">
      <c r="A624" s="37" t="s">
        <v>467</v>
      </c>
      <c r="B624" s="38" t="s">
        <v>655</v>
      </c>
      <c r="C624" s="37">
        <v>43144</v>
      </c>
      <c r="D624" s="38" t="s">
        <v>519</v>
      </c>
      <c r="E624" s="38" t="s">
        <v>25</v>
      </c>
      <c r="F624" s="38" t="s">
        <v>654</v>
      </c>
      <c r="G624" s="38">
        <v>100</v>
      </c>
      <c r="H624" s="38">
        <v>0.7</v>
      </c>
      <c r="I624" s="37">
        <v>43190</v>
      </c>
      <c r="J624" s="38" t="s">
        <v>18</v>
      </c>
      <c r="K624" s="38">
        <v>0</v>
      </c>
      <c r="L624" s="38">
        <v>-7000</v>
      </c>
      <c r="M624" s="38">
        <v>0</v>
      </c>
      <c r="N624" s="38">
        <v>-7000</v>
      </c>
      <c r="O624" s="38" t="s">
        <v>1257</v>
      </c>
      <c r="P624" s="38" t="s">
        <v>1284</v>
      </c>
      <c r="Q624" s="38">
        <v>100</v>
      </c>
      <c r="R624" s="38">
        <v>10000</v>
      </c>
      <c r="S624" s="38">
        <v>7000</v>
      </c>
      <c r="T624" s="37">
        <v>43168</v>
      </c>
      <c r="U624" s="42">
        <v>6.0273972602739728E-2</v>
      </c>
      <c r="V624" s="38">
        <v>0</v>
      </c>
      <c r="W624" s="38">
        <v>5</v>
      </c>
      <c r="X624" s="38">
        <v>0.1</v>
      </c>
      <c r="Y624" s="38">
        <v>700</v>
      </c>
      <c r="Z624" s="38">
        <v>-7000</v>
      </c>
      <c r="AA624" s="38">
        <v>0</v>
      </c>
      <c r="AB624" s="38">
        <v>421.91780821917808</v>
      </c>
      <c r="AH624" s="38">
        <f>IF(表7[[#This Row],[Instrument]]="Option",表7[[#This Row],[delta]],表7[[#This Row],[qty]])</f>
        <v>0</v>
      </c>
    </row>
    <row r="625" spans="1:34">
      <c r="A625" s="37" t="s">
        <v>467</v>
      </c>
      <c r="B625" s="38" t="s">
        <v>656</v>
      </c>
      <c r="C625" s="37">
        <v>43144</v>
      </c>
      <c r="D625" s="38" t="s">
        <v>519</v>
      </c>
      <c r="E625" s="38" t="s">
        <v>25</v>
      </c>
      <c r="F625" s="38" t="s">
        <v>654</v>
      </c>
      <c r="G625" s="38">
        <v>100</v>
      </c>
      <c r="H625" s="38">
        <v>0.7</v>
      </c>
      <c r="I625" s="37">
        <v>43190</v>
      </c>
      <c r="J625" s="38" t="s">
        <v>18</v>
      </c>
      <c r="K625" s="38">
        <v>0</v>
      </c>
      <c r="L625" s="38">
        <v>-7000</v>
      </c>
      <c r="M625" s="38">
        <v>0</v>
      </c>
      <c r="N625" s="38">
        <v>-7000</v>
      </c>
      <c r="O625" s="38" t="s">
        <v>1257</v>
      </c>
      <c r="P625" s="38" t="s">
        <v>1284</v>
      </c>
      <c r="Q625" s="38">
        <v>100</v>
      </c>
      <c r="R625" s="38">
        <v>10000</v>
      </c>
      <c r="S625" s="38">
        <v>7000</v>
      </c>
      <c r="T625" s="37">
        <v>43168</v>
      </c>
      <c r="U625" s="42">
        <v>6.0273972602739728E-2</v>
      </c>
      <c r="V625" s="38">
        <v>0</v>
      </c>
      <c r="W625" s="38">
        <v>5</v>
      </c>
      <c r="X625" s="38">
        <v>0.1</v>
      </c>
      <c r="Y625" s="38">
        <v>700</v>
      </c>
      <c r="Z625" s="38">
        <v>-7000</v>
      </c>
      <c r="AA625" s="38">
        <v>0</v>
      </c>
      <c r="AB625" s="38">
        <v>421.91780821917808</v>
      </c>
      <c r="AH625" s="38">
        <f>IF(表7[[#This Row],[Instrument]]="Option",表7[[#This Row],[delta]],表7[[#This Row],[qty]])</f>
        <v>0</v>
      </c>
    </row>
    <row r="626" spans="1:34">
      <c r="A626" s="37" t="s">
        <v>467</v>
      </c>
      <c r="B626" s="38" t="s">
        <v>657</v>
      </c>
      <c r="C626" s="37">
        <v>43144</v>
      </c>
      <c r="D626" s="38" t="s">
        <v>519</v>
      </c>
      <c r="E626" s="38" t="s">
        <v>25</v>
      </c>
      <c r="F626" s="38" t="s">
        <v>658</v>
      </c>
      <c r="G626" s="38">
        <v>200</v>
      </c>
      <c r="H626" s="38">
        <v>0.64</v>
      </c>
      <c r="I626" s="37">
        <v>43190</v>
      </c>
      <c r="J626" s="38" t="s">
        <v>18</v>
      </c>
      <c r="K626" s="38">
        <v>0</v>
      </c>
      <c r="L626" s="38">
        <v>-12800</v>
      </c>
      <c r="M626" s="38">
        <v>0</v>
      </c>
      <c r="N626" s="38">
        <v>-12800</v>
      </c>
      <c r="O626" s="38" t="s">
        <v>1257</v>
      </c>
      <c r="P626" s="38" t="s">
        <v>1284</v>
      </c>
      <c r="Q626" s="38">
        <v>100</v>
      </c>
      <c r="R626" s="38">
        <v>20000</v>
      </c>
      <c r="S626" s="38">
        <v>12800</v>
      </c>
      <c r="T626" s="37">
        <v>43168</v>
      </c>
      <c r="U626" s="42">
        <v>6.0273972602739728E-2</v>
      </c>
      <c r="V626" s="38">
        <v>0</v>
      </c>
      <c r="W626" s="38">
        <v>5</v>
      </c>
      <c r="X626" s="38">
        <v>0.1</v>
      </c>
      <c r="Y626" s="38">
        <v>1280</v>
      </c>
      <c r="Z626" s="38">
        <v>-12800</v>
      </c>
      <c r="AA626" s="38">
        <v>0</v>
      </c>
      <c r="AB626" s="38">
        <v>771.50684931506851</v>
      </c>
      <c r="AH626" s="38">
        <f>IF(表7[[#This Row],[Instrument]]="Option",表7[[#This Row],[delta]],表7[[#This Row],[qty]])</f>
        <v>0</v>
      </c>
    </row>
    <row r="627" spans="1:34">
      <c r="A627" s="37" t="s">
        <v>467</v>
      </c>
      <c r="B627" s="38" t="s">
        <v>659</v>
      </c>
      <c r="C627" s="37">
        <v>42920</v>
      </c>
      <c r="D627" s="38" t="s">
        <v>519</v>
      </c>
      <c r="E627" s="38" t="s">
        <v>25</v>
      </c>
      <c r="F627" s="38" t="s">
        <v>660</v>
      </c>
      <c r="G627" s="38">
        <v>250</v>
      </c>
      <c r="H627" s="38">
        <v>5.5</v>
      </c>
      <c r="I627" s="37">
        <v>43220</v>
      </c>
      <c r="J627" s="38" t="s">
        <v>18</v>
      </c>
      <c r="K627" s="38">
        <v>258250</v>
      </c>
      <c r="L627" s="38">
        <v>-137500</v>
      </c>
      <c r="M627" s="38">
        <v>0</v>
      </c>
      <c r="N627" s="38">
        <v>120750</v>
      </c>
      <c r="O627" s="38" t="s">
        <v>1259</v>
      </c>
      <c r="P627" s="38" t="s">
        <v>1284</v>
      </c>
      <c r="Q627" s="38">
        <v>100</v>
      </c>
      <c r="R627" s="38">
        <v>25000</v>
      </c>
      <c r="S627" s="38">
        <v>137500</v>
      </c>
      <c r="T627" s="37">
        <v>43168</v>
      </c>
      <c r="U627" s="42">
        <v>0.14246575342465753</v>
      </c>
      <c r="V627" s="38">
        <v>0</v>
      </c>
      <c r="W627" s="38">
        <v>5</v>
      </c>
      <c r="X627" s="38">
        <v>0.1</v>
      </c>
      <c r="Y627" s="38">
        <v>13750</v>
      </c>
      <c r="Z627" s="38">
        <v>120750</v>
      </c>
      <c r="AA627" s="38">
        <v>120750</v>
      </c>
      <c r="AB627" s="38">
        <v>19589.04109589041</v>
      </c>
      <c r="AH627" s="38">
        <f>IF(表7[[#This Row],[Instrument]]="Option",表7[[#This Row],[delta]],表7[[#This Row],[qty]])</f>
        <v>0</v>
      </c>
    </row>
    <row r="628" spans="1:34">
      <c r="A628" s="37" t="s">
        <v>467</v>
      </c>
      <c r="B628" s="38" t="s">
        <v>661</v>
      </c>
      <c r="C628" s="37">
        <v>42906</v>
      </c>
      <c r="D628" s="38" t="s">
        <v>519</v>
      </c>
      <c r="E628" s="38" t="s">
        <v>25</v>
      </c>
      <c r="F628" s="38" t="s">
        <v>662</v>
      </c>
      <c r="G628" s="38">
        <v>200</v>
      </c>
      <c r="H628" s="38">
        <v>2.6</v>
      </c>
      <c r="I628" s="37">
        <v>43220</v>
      </c>
      <c r="J628" s="38" t="s">
        <v>18</v>
      </c>
      <c r="K628" s="38">
        <v>122800</v>
      </c>
      <c r="L628" s="38">
        <v>-52000</v>
      </c>
      <c r="M628" s="38">
        <v>0</v>
      </c>
      <c r="N628" s="38">
        <v>70800</v>
      </c>
      <c r="O628" s="38" t="s">
        <v>1259</v>
      </c>
      <c r="P628" s="38" t="s">
        <v>1284</v>
      </c>
      <c r="Q628" s="38">
        <v>100</v>
      </c>
      <c r="R628" s="38">
        <v>20000</v>
      </c>
      <c r="S628" s="38">
        <v>52000</v>
      </c>
      <c r="T628" s="37">
        <v>43168</v>
      </c>
      <c r="U628" s="42">
        <v>0.14246575342465753</v>
      </c>
      <c r="V628" s="38">
        <v>0</v>
      </c>
      <c r="W628" s="38">
        <v>5</v>
      </c>
      <c r="X628" s="38">
        <v>0.1</v>
      </c>
      <c r="Y628" s="38">
        <v>5200</v>
      </c>
      <c r="Z628" s="38">
        <v>70800</v>
      </c>
      <c r="AA628" s="38">
        <v>70800</v>
      </c>
      <c r="AB628" s="38">
        <v>7408.2191780821913</v>
      </c>
      <c r="AH628" s="38">
        <f>IF(表7[[#This Row],[Instrument]]="Option",表7[[#This Row],[delta]],表7[[#This Row],[qty]])</f>
        <v>0</v>
      </c>
    </row>
    <row r="629" spans="1:34">
      <c r="A629" s="37" t="s">
        <v>467</v>
      </c>
      <c r="B629" s="38" t="s">
        <v>663</v>
      </c>
      <c r="C629" s="37">
        <v>43066</v>
      </c>
      <c r="D629" s="38" t="s">
        <v>519</v>
      </c>
      <c r="E629" s="38" t="s">
        <v>25</v>
      </c>
      <c r="F629" s="38" t="s">
        <v>664</v>
      </c>
      <c r="G629" s="38">
        <v>500</v>
      </c>
      <c r="H629" s="38">
        <v>4.2</v>
      </c>
      <c r="I629" s="37">
        <v>43220</v>
      </c>
      <c r="J629" s="38" t="s">
        <v>18</v>
      </c>
      <c r="K629" s="38">
        <v>104500</v>
      </c>
      <c r="L629" s="38">
        <v>-210000</v>
      </c>
      <c r="M629" s="38">
        <v>0</v>
      </c>
      <c r="N629" s="38">
        <v>-105500</v>
      </c>
      <c r="O629" s="38" t="s">
        <v>1259</v>
      </c>
      <c r="P629" s="38" t="s">
        <v>1284</v>
      </c>
      <c r="Q629" s="38">
        <v>100</v>
      </c>
      <c r="R629" s="38">
        <v>50000</v>
      </c>
      <c r="S629" s="38">
        <v>210000</v>
      </c>
      <c r="T629" s="37">
        <v>43168</v>
      </c>
      <c r="U629" s="42">
        <v>0.14246575342465753</v>
      </c>
      <c r="V629" s="38">
        <v>0</v>
      </c>
      <c r="W629" s="38">
        <v>5</v>
      </c>
      <c r="X629" s="38">
        <v>0.1</v>
      </c>
      <c r="Y629" s="38">
        <v>21000</v>
      </c>
      <c r="Z629" s="38">
        <v>-105500</v>
      </c>
      <c r="AA629" s="38">
        <v>0</v>
      </c>
      <c r="AB629" s="38">
        <v>29917.808219178081</v>
      </c>
      <c r="AH629" s="38">
        <f>IF(表7[[#This Row],[Instrument]]="Option",表7[[#This Row],[delta]],表7[[#This Row],[qty]])</f>
        <v>0</v>
      </c>
    </row>
    <row r="630" spans="1:34">
      <c r="A630" s="37" t="s">
        <v>467</v>
      </c>
      <c r="B630" s="38" t="s">
        <v>665</v>
      </c>
      <c r="C630" s="37">
        <v>43024</v>
      </c>
      <c r="D630" s="38" t="s">
        <v>519</v>
      </c>
      <c r="E630" s="38" t="s">
        <v>16</v>
      </c>
      <c r="F630" s="38" t="s">
        <v>666</v>
      </c>
      <c r="G630" s="38">
        <v>250</v>
      </c>
      <c r="H630" s="38">
        <v>2.08</v>
      </c>
      <c r="I630" s="37">
        <v>43220</v>
      </c>
      <c r="J630" s="38" t="s">
        <v>18</v>
      </c>
      <c r="K630" s="38">
        <v>-29750</v>
      </c>
      <c r="L630" s="38">
        <v>52000</v>
      </c>
      <c r="M630" s="38">
        <v>0</v>
      </c>
      <c r="N630" s="38">
        <v>22250</v>
      </c>
      <c r="O630" s="38" t="s">
        <v>1259</v>
      </c>
      <c r="P630" s="38" t="s">
        <v>1284</v>
      </c>
      <c r="Q630" s="38">
        <v>100</v>
      </c>
      <c r="R630" s="38">
        <v>-25000</v>
      </c>
      <c r="S630" s="38">
        <v>52000</v>
      </c>
      <c r="T630" s="37">
        <v>43168</v>
      </c>
      <c r="U630" s="42">
        <v>0.14246575342465753</v>
      </c>
      <c r="V630" s="38">
        <v>0</v>
      </c>
      <c r="W630" s="38">
        <v>5</v>
      </c>
      <c r="X630" s="38">
        <v>0.1</v>
      </c>
      <c r="Y630" s="38">
        <v>5200</v>
      </c>
      <c r="Z630" s="38">
        <v>22250</v>
      </c>
      <c r="AA630" s="38">
        <v>22250</v>
      </c>
      <c r="AB630" s="38">
        <v>7408.2191780821913</v>
      </c>
      <c r="AH630" s="38">
        <f>IF(表7[[#This Row],[Instrument]]="Option",表7[[#This Row],[delta]],表7[[#This Row],[qty]])</f>
        <v>0</v>
      </c>
    </row>
    <row r="631" spans="1:34">
      <c r="A631" s="37" t="s">
        <v>467</v>
      </c>
      <c r="B631" s="38" t="s">
        <v>667</v>
      </c>
      <c r="C631" s="37">
        <v>43137</v>
      </c>
      <c r="D631" s="38" t="s">
        <v>519</v>
      </c>
      <c r="E631" s="38" t="s">
        <v>25</v>
      </c>
      <c r="F631" s="38" t="s">
        <v>668</v>
      </c>
      <c r="G631" s="38">
        <v>250</v>
      </c>
      <c r="H631" s="38">
        <v>2.2000000000000002</v>
      </c>
      <c r="I631" s="37">
        <v>43220</v>
      </c>
      <c r="J631" s="38" t="s">
        <v>18</v>
      </c>
      <c r="K631" s="38">
        <v>10250</v>
      </c>
      <c r="L631" s="38">
        <v>-55000</v>
      </c>
      <c r="M631" s="38">
        <v>0</v>
      </c>
      <c r="N631" s="38">
        <v>-44750</v>
      </c>
      <c r="O631" s="38" t="s">
        <v>1259</v>
      </c>
      <c r="P631" s="38" t="s">
        <v>1284</v>
      </c>
      <c r="Q631" s="38">
        <v>100</v>
      </c>
      <c r="R631" s="38">
        <v>25000</v>
      </c>
      <c r="S631" s="38">
        <v>55000.000000000007</v>
      </c>
      <c r="T631" s="37">
        <v>43168</v>
      </c>
      <c r="U631" s="42">
        <v>0.14246575342465753</v>
      </c>
      <c r="V631" s="38">
        <v>0</v>
      </c>
      <c r="W631" s="38">
        <v>5</v>
      </c>
      <c r="X631" s="38">
        <v>0.1</v>
      </c>
      <c r="Y631" s="38">
        <v>5500.0000000000009</v>
      </c>
      <c r="Z631" s="38">
        <v>-44750</v>
      </c>
      <c r="AA631" s="38">
        <v>0</v>
      </c>
      <c r="AB631" s="38">
        <v>7835.6164383561654</v>
      </c>
      <c r="AH631" s="38">
        <f>IF(表7[[#This Row],[Instrument]]="Option",表7[[#This Row],[delta]],表7[[#This Row],[qty]])</f>
        <v>0</v>
      </c>
    </row>
    <row r="632" spans="1:34">
      <c r="A632" s="37" t="s">
        <v>467</v>
      </c>
      <c r="B632" s="38" t="s">
        <v>669</v>
      </c>
      <c r="C632" s="37">
        <v>42920</v>
      </c>
      <c r="D632" s="38" t="s">
        <v>519</v>
      </c>
      <c r="E632" s="38" t="s">
        <v>16</v>
      </c>
      <c r="F632" s="38" t="s">
        <v>670</v>
      </c>
      <c r="G632" s="38">
        <v>250</v>
      </c>
      <c r="H632" s="38">
        <v>1.24</v>
      </c>
      <c r="I632" s="37">
        <v>43220</v>
      </c>
      <c r="J632" s="38" t="s">
        <v>18</v>
      </c>
      <c r="K632" s="38">
        <v>0</v>
      </c>
      <c r="L632" s="38">
        <v>31000</v>
      </c>
      <c r="M632" s="38">
        <v>0</v>
      </c>
      <c r="N632" s="38">
        <v>31000</v>
      </c>
      <c r="O632" s="38" t="s">
        <v>1260</v>
      </c>
      <c r="P632" s="38" t="s">
        <v>1284</v>
      </c>
      <c r="Q632" s="38">
        <v>100</v>
      </c>
      <c r="R632" s="38">
        <v>-25000</v>
      </c>
      <c r="S632" s="38">
        <v>31000</v>
      </c>
      <c r="T632" s="37">
        <v>43168</v>
      </c>
      <c r="U632" s="42">
        <v>0.14246575342465753</v>
      </c>
      <c r="V632" s="38">
        <v>0</v>
      </c>
      <c r="W632" s="38">
        <v>5</v>
      </c>
      <c r="X632" s="38">
        <v>0.1</v>
      </c>
      <c r="Y632" s="38">
        <v>3100</v>
      </c>
      <c r="Z632" s="38">
        <v>31000</v>
      </c>
      <c r="AA632" s="38">
        <v>31000</v>
      </c>
      <c r="AB632" s="38">
        <v>4416.4383561643835</v>
      </c>
      <c r="AH632" s="38">
        <f>IF(表7[[#This Row],[Instrument]]="Option",表7[[#This Row],[delta]],表7[[#This Row],[qty]])</f>
        <v>0</v>
      </c>
    </row>
    <row r="633" spans="1:34">
      <c r="A633" s="37" t="s">
        <v>467</v>
      </c>
      <c r="B633" s="38" t="s">
        <v>671</v>
      </c>
      <c r="C633" s="37">
        <v>43066</v>
      </c>
      <c r="D633" s="38" t="s">
        <v>519</v>
      </c>
      <c r="E633" s="38" t="s">
        <v>16</v>
      </c>
      <c r="F633" s="38" t="s">
        <v>672</v>
      </c>
      <c r="G633" s="38">
        <v>500</v>
      </c>
      <c r="H633" s="38">
        <v>1.3</v>
      </c>
      <c r="I633" s="37">
        <v>43220</v>
      </c>
      <c r="J633" s="38" t="s">
        <v>18</v>
      </c>
      <c r="K633" s="38">
        <v>-2500</v>
      </c>
      <c r="L633" s="38">
        <v>65000</v>
      </c>
      <c r="M633" s="38">
        <v>0</v>
      </c>
      <c r="N633" s="38">
        <v>62500</v>
      </c>
      <c r="O633" s="38" t="s">
        <v>1260</v>
      </c>
      <c r="P633" s="38" t="s">
        <v>1284</v>
      </c>
      <c r="Q633" s="38">
        <v>100</v>
      </c>
      <c r="R633" s="38">
        <v>-50000</v>
      </c>
      <c r="S633" s="38">
        <v>65000</v>
      </c>
      <c r="T633" s="37">
        <v>43168</v>
      </c>
      <c r="U633" s="42">
        <v>0.14246575342465753</v>
      </c>
      <c r="V633" s="38">
        <v>0</v>
      </c>
      <c r="W633" s="38">
        <v>5</v>
      </c>
      <c r="X633" s="38">
        <v>0.1</v>
      </c>
      <c r="Y633" s="38">
        <v>6500</v>
      </c>
      <c r="Z633" s="38">
        <v>62500</v>
      </c>
      <c r="AA633" s="38">
        <v>62500</v>
      </c>
      <c r="AB633" s="38">
        <v>9260.2739726027394</v>
      </c>
      <c r="AH633" s="38">
        <f>IF(表7[[#This Row],[Instrument]]="Option",表7[[#This Row],[delta]],表7[[#This Row],[qty]])</f>
        <v>0</v>
      </c>
    </row>
    <row r="634" spans="1:34">
      <c r="A634" s="37" t="s">
        <v>467</v>
      </c>
      <c r="B634" s="38" t="s">
        <v>673</v>
      </c>
      <c r="C634" s="37">
        <v>43090</v>
      </c>
      <c r="D634" s="38" t="s">
        <v>519</v>
      </c>
      <c r="E634" s="38" t="s">
        <v>16</v>
      </c>
      <c r="F634" s="38" t="s">
        <v>674</v>
      </c>
      <c r="G634" s="38">
        <v>250</v>
      </c>
      <c r="H634" s="38">
        <v>2.5499999999999998</v>
      </c>
      <c r="I634" s="37">
        <v>43220</v>
      </c>
      <c r="J634" s="38" t="s">
        <v>18</v>
      </c>
      <c r="K634" s="38">
        <v>-7249.9999999999991</v>
      </c>
      <c r="L634" s="38">
        <v>63750</v>
      </c>
      <c r="M634" s="38">
        <v>0</v>
      </c>
      <c r="N634" s="38">
        <v>56500</v>
      </c>
      <c r="O634" s="38" t="s">
        <v>1260</v>
      </c>
      <c r="P634" s="38" t="s">
        <v>1284</v>
      </c>
      <c r="Q634" s="38">
        <v>100</v>
      </c>
      <c r="R634" s="38">
        <v>-25000</v>
      </c>
      <c r="S634" s="38">
        <v>63749.999999999993</v>
      </c>
      <c r="T634" s="37">
        <v>43168</v>
      </c>
      <c r="U634" s="42">
        <v>0.14246575342465753</v>
      </c>
      <c r="V634" s="38">
        <v>0</v>
      </c>
      <c r="W634" s="38">
        <v>5</v>
      </c>
      <c r="X634" s="38">
        <v>0.1</v>
      </c>
      <c r="Y634" s="38">
        <v>6375</v>
      </c>
      <c r="Z634" s="38">
        <v>56500</v>
      </c>
      <c r="AA634" s="38">
        <v>56500</v>
      </c>
      <c r="AB634" s="38">
        <v>9082.1917808219168</v>
      </c>
      <c r="AH634" s="38">
        <f>IF(表7[[#This Row],[Instrument]]="Option",表7[[#This Row],[delta]],表7[[#This Row],[qty]])</f>
        <v>0</v>
      </c>
    </row>
    <row r="635" spans="1:34">
      <c r="A635" s="37" t="s">
        <v>467</v>
      </c>
      <c r="B635" s="38" t="s">
        <v>675</v>
      </c>
      <c r="C635" s="37">
        <v>43137</v>
      </c>
      <c r="D635" s="38" t="s">
        <v>519</v>
      </c>
      <c r="E635" s="38" t="s">
        <v>16</v>
      </c>
      <c r="F635" s="38" t="s">
        <v>674</v>
      </c>
      <c r="G635" s="38">
        <v>250</v>
      </c>
      <c r="H635" s="38">
        <v>1.05</v>
      </c>
      <c r="I635" s="37">
        <v>43220</v>
      </c>
      <c r="J635" s="38" t="s">
        <v>18</v>
      </c>
      <c r="K635" s="38">
        <v>-7249.9999999999991</v>
      </c>
      <c r="L635" s="38">
        <v>26250</v>
      </c>
      <c r="M635" s="38">
        <v>0</v>
      </c>
      <c r="N635" s="38">
        <v>19000</v>
      </c>
      <c r="O635" s="38" t="s">
        <v>1260</v>
      </c>
      <c r="P635" s="38" t="s">
        <v>1284</v>
      </c>
      <c r="Q635" s="38">
        <v>100</v>
      </c>
      <c r="R635" s="38">
        <v>-25000</v>
      </c>
      <c r="S635" s="38">
        <v>26250</v>
      </c>
      <c r="T635" s="37">
        <v>43168</v>
      </c>
      <c r="U635" s="42">
        <v>0.14246575342465753</v>
      </c>
      <c r="V635" s="38">
        <v>0</v>
      </c>
      <c r="W635" s="38">
        <v>5</v>
      </c>
      <c r="X635" s="38">
        <v>0.1</v>
      </c>
      <c r="Y635" s="38">
        <v>2625</v>
      </c>
      <c r="Z635" s="38">
        <v>19000</v>
      </c>
      <c r="AA635" s="38">
        <v>19000</v>
      </c>
      <c r="AB635" s="38">
        <v>3739.7260273972602</v>
      </c>
      <c r="AH635" s="38">
        <f>IF(表7[[#This Row],[Instrument]]="Option",表7[[#This Row],[delta]],表7[[#This Row],[qty]])</f>
        <v>0</v>
      </c>
    </row>
    <row r="636" spans="1:34">
      <c r="A636" s="37" t="s">
        <v>467</v>
      </c>
      <c r="B636" s="38" t="s">
        <v>676</v>
      </c>
      <c r="C636" s="37">
        <v>42920</v>
      </c>
      <c r="D636" s="38" t="s">
        <v>519</v>
      </c>
      <c r="E636" s="38" t="s">
        <v>25</v>
      </c>
      <c r="F636" s="38" t="s">
        <v>677</v>
      </c>
      <c r="G636" s="38">
        <v>250</v>
      </c>
      <c r="H636" s="38">
        <v>5.5</v>
      </c>
      <c r="I636" s="37">
        <v>43251</v>
      </c>
      <c r="J636" s="38" t="s">
        <v>18</v>
      </c>
      <c r="K636" s="38">
        <v>256500</v>
      </c>
      <c r="L636" s="38">
        <v>-137500</v>
      </c>
      <c r="M636" s="38">
        <v>0</v>
      </c>
      <c r="N636" s="38">
        <v>119000</v>
      </c>
      <c r="O636" s="38" t="s">
        <v>1261</v>
      </c>
      <c r="P636" s="38" t="s">
        <v>1284</v>
      </c>
      <c r="Q636" s="38">
        <v>100</v>
      </c>
      <c r="R636" s="38">
        <v>25000</v>
      </c>
      <c r="S636" s="38">
        <v>137500</v>
      </c>
      <c r="T636" s="37">
        <v>43168</v>
      </c>
      <c r="U636" s="42">
        <v>0.22739726027397261</v>
      </c>
      <c r="V636" s="38">
        <v>0</v>
      </c>
      <c r="W636" s="38">
        <v>5</v>
      </c>
      <c r="X636" s="38">
        <v>0.1</v>
      </c>
      <c r="Y636" s="38">
        <v>13750</v>
      </c>
      <c r="Z636" s="38">
        <v>119000</v>
      </c>
      <c r="AA636" s="38">
        <v>119000</v>
      </c>
      <c r="AB636" s="38">
        <v>31267.123287671235</v>
      </c>
      <c r="AH636" s="38">
        <f>IF(表7[[#This Row],[Instrument]]="Option",表7[[#This Row],[delta]],表7[[#This Row],[qty]])</f>
        <v>0</v>
      </c>
    </row>
    <row r="637" spans="1:34">
      <c r="A637" s="37" t="s">
        <v>467</v>
      </c>
      <c r="B637" s="38" t="s">
        <v>678</v>
      </c>
      <c r="C637" s="37">
        <v>42906</v>
      </c>
      <c r="D637" s="38" t="s">
        <v>519</v>
      </c>
      <c r="E637" s="38" t="s">
        <v>25</v>
      </c>
      <c r="F637" s="38" t="s">
        <v>679</v>
      </c>
      <c r="G637" s="38">
        <v>200</v>
      </c>
      <c r="H637" s="38">
        <v>2.6</v>
      </c>
      <c r="I637" s="37">
        <v>43251</v>
      </c>
      <c r="J637" s="38" t="s">
        <v>18</v>
      </c>
      <c r="K637" s="38">
        <v>130600</v>
      </c>
      <c r="L637" s="38">
        <v>-52000</v>
      </c>
      <c r="M637" s="38">
        <v>0</v>
      </c>
      <c r="N637" s="38">
        <v>78600</v>
      </c>
      <c r="O637" s="38" t="s">
        <v>1261</v>
      </c>
      <c r="P637" s="38" t="s">
        <v>1284</v>
      </c>
      <c r="Q637" s="38">
        <v>100</v>
      </c>
      <c r="R637" s="38">
        <v>20000</v>
      </c>
      <c r="S637" s="38">
        <v>52000</v>
      </c>
      <c r="T637" s="37">
        <v>43168</v>
      </c>
      <c r="U637" s="42">
        <v>0.22739726027397261</v>
      </c>
      <c r="V637" s="38">
        <v>0</v>
      </c>
      <c r="W637" s="38">
        <v>5</v>
      </c>
      <c r="X637" s="38">
        <v>0.1</v>
      </c>
      <c r="Y637" s="38">
        <v>5200</v>
      </c>
      <c r="Z637" s="38">
        <v>78600</v>
      </c>
      <c r="AA637" s="38">
        <v>78600</v>
      </c>
      <c r="AB637" s="38">
        <v>11824.657534246577</v>
      </c>
      <c r="AH637" s="38">
        <f>IF(表7[[#This Row],[Instrument]]="Option",表7[[#This Row],[delta]],表7[[#This Row],[qty]])</f>
        <v>0</v>
      </c>
    </row>
    <row r="638" spans="1:34">
      <c r="A638" s="37" t="s">
        <v>467</v>
      </c>
      <c r="B638" s="38" t="s">
        <v>680</v>
      </c>
      <c r="C638" s="37">
        <v>43066</v>
      </c>
      <c r="D638" s="38" t="s">
        <v>519</v>
      </c>
      <c r="E638" s="38" t="s">
        <v>25</v>
      </c>
      <c r="F638" s="38" t="s">
        <v>681</v>
      </c>
      <c r="G638" s="38">
        <v>500</v>
      </c>
      <c r="H638" s="38">
        <v>4.2</v>
      </c>
      <c r="I638" s="37">
        <v>43251</v>
      </c>
      <c r="J638" s="38" t="s">
        <v>18</v>
      </c>
      <c r="K638" s="38">
        <v>143500</v>
      </c>
      <c r="L638" s="38">
        <v>-210000</v>
      </c>
      <c r="M638" s="38">
        <v>0</v>
      </c>
      <c r="N638" s="38">
        <v>-66500</v>
      </c>
      <c r="O638" s="38" t="s">
        <v>1261</v>
      </c>
      <c r="P638" s="38" t="s">
        <v>1284</v>
      </c>
      <c r="Q638" s="38">
        <v>100</v>
      </c>
      <c r="R638" s="38">
        <v>50000</v>
      </c>
      <c r="S638" s="38">
        <v>210000</v>
      </c>
      <c r="T638" s="37">
        <v>43168</v>
      </c>
      <c r="U638" s="42">
        <v>0.22739726027397261</v>
      </c>
      <c r="V638" s="38">
        <v>0</v>
      </c>
      <c r="W638" s="38">
        <v>5</v>
      </c>
      <c r="X638" s="38">
        <v>0.1</v>
      </c>
      <c r="Y638" s="38">
        <v>21000</v>
      </c>
      <c r="Z638" s="38">
        <v>-66500</v>
      </c>
      <c r="AA638" s="38">
        <v>0</v>
      </c>
      <c r="AB638" s="38">
        <v>47753.424657534248</v>
      </c>
      <c r="AH638" s="38">
        <f>IF(表7[[#This Row],[Instrument]]="Option",表7[[#This Row],[delta]],表7[[#This Row],[qty]])</f>
        <v>0</v>
      </c>
    </row>
    <row r="639" spans="1:34">
      <c r="A639" s="37" t="s">
        <v>467</v>
      </c>
      <c r="B639" s="38" t="s">
        <v>682</v>
      </c>
      <c r="C639" s="37">
        <v>43024</v>
      </c>
      <c r="D639" s="38" t="s">
        <v>519</v>
      </c>
      <c r="E639" s="38" t="s">
        <v>16</v>
      </c>
      <c r="F639" s="38" t="s">
        <v>683</v>
      </c>
      <c r="G639" s="38">
        <v>250</v>
      </c>
      <c r="H639" s="38">
        <v>2.08</v>
      </c>
      <c r="I639" s="37">
        <v>43251</v>
      </c>
      <c r="J639" s="38" t="s">
        <v>18</v>
      </c>
      <c r="K639" s="38">
        <v>-48500</v>
      </c>
      <c r="L639" s="38">
        <v>52000</v>
      </c>
      <c r="M639" s="38">
        <v>0</v>
      </c>
      <c r="N639" s="38">
        <v>3500</v>
      </c>
      <c r="O639" s="38" t="s">
        <v>1261</v>
      </c>
      <c r="P639" s="38" t="s">
        <v>1284</v>
      </c>
      <c r="Q639" s="38">
        <v>100</v>
      </c>
      <c r="R639" s="38">
        <v>-25000</v>
      </c>
      <c r="S639" s="38">
        <v>52000</v>
      </c>
      <c r="T639" s="37">
        <v>43168</v>
      </c>
      <c r="U639" s="42">
        <v>0.22739726027397261</v>
      </c>
      <c r="V639" s="38">
        <v>0</v>
      </c>
      <c r="W639" s="38">
        <v>5</v>
      </c>
      <c r="X639" s="38">
        <v>0.1</v>
      </c>
      <c r="Y639" s="38">
        <v>5200</v>
      </c>
      <c r="Z639" s="38">
        <v>3500</v>
      </c>
      <c r="AA639" s="38">
        <v>3500</v>
      </c>
      <c r="AB639" s="38">
        <v>11824.657534246577</v>
      </c>
      <c r="AH639" s="38">
        <f>IF(表7[[#This Row],[Instrument]]="Option",表7[[#This Row],[delta]],表7[[#This Row],[qty]])</f>
        <v>0</v>
      </c>
    </row>
    <row r="640" spans="1:34">
      <c r="A640" s="37" t="s">
        <v>467</v>
      </c>
      <c r="B640" s="38" t="s">
        <v>684</v>
      </c>
      <c r="C640" s="37">
        <v>43137</v>
      </c>
      <c r="D640" s="38" t="s">
        <v>519</v>
      </c>
      <c r="E640" s="38" t="s">
        <v>25</v>
      </c>
      <c r="F640" s="38" t="s">
        <v>685</v>
      </c>
      <c r="G640" s="38">
        <v>250</v>
      </c>
      <c r="H640" s="38">
        <v>2.2000000000000002</v>
      </c>
      <c r="I640" s="37">
        <v>43251</v>
      </c>
      <c r="J640" s="38" t="s">
        <v>18</v>
      </c>
      <c r="K640" s="38">
        <v>24000</v>
      </c>
      <c r="L640" s="38">
        <v>-55000</v>
      </c>
      <c r="M640" s="38">
        <v>0</v>
      </c>
      <c r="N640" s="38">
        <v>-31000</v>
      </c>
      <c r="O640" s="38" t="s">
        <v>1261</v>
      </c>
      <c r="P640" s="38" t="s">
        <v>1284</v>
      </c>
      <c r="Q640" s="38">
        <v>100</v>
      </c>
      <c r="R640" s="38">
        <v>25000</v>
      </c>
      <c r="S640" s="38">
        <v>55000.000000000007</v>
      </c>
      <c r="T640" s="37">
        <v>43168</v>
      </c>
      <c r="U640" s="42">
        <v>0.22739726027397261</v>
      </c>
      <c r="V640" s="38">
        <v>0</v>
      </c>
      <c r="W640" s="38">
        <v>5</v>
      </c>
      <c r="X640" s="38">
        <v>0.1</v>
      </c>
      <c r="Y640" s="38">
        <v>5500.0000000000009</v>
      </c>
      <c r="Z640" s="38">
        <v>-31000</v>
      </c>
      <c r="AA640" s="38">
        <v>0</v>
      </c>
      <c r="AB640" s="38">
        <v>12506.849315068495</v>
      </c>
      <c r="AH640" s="38">
        <f>IF(表7[[#This Row],[Instrument]]="Option",表7[[#This Row],[delta]],表7[[#This Row],[qty]])</f>
        <v>0</v>
      </c>
    </row>
    <row r="641" spans="1:34">
      <c r="A641" s="37" t="s">
        <v>467</v>
      </c>
      <c r="B641" s="38" t="s">
        <v>686</v>
      </c>
      <c r="C641" s="37">
        <v>42920</v>
      </c>
      <c r="D641" s="38" t="s">
        <v>519</v>
      </c>
      <c r="E641" s="38" t="s">
        <v>16</v>
      </c>
      <c r="F641" s="38" t="s">
        <v>687</v>
      </c>
      <c r="G641" s="38">
        <v>250</v>
      </c>
      <c r="H641" s="38">
        <v>1.24</v>
      </c>
      <c r="I641" s="37">
        <v>43251</v>
      </c>
      <c r="J641" s="38" t="s">
        <v>18</v>
      </c>
      <c r="K641" s="38">
        <v>0</v>
      </c>
      <c r="L641" s="38">
        <v>31000</v>
      </c>
      <c r="M641" s="38">
        <v>0</v>
      </c>
      <c r="N641" s="38">
        <v>31000</v>
      </c>
      <c r="O641" s="38" t="s">
        <v>1262</v>
      </c>
      <c r="P641" s="38" t="s">
        <v>1284</v>
      </c>
      <c r="Q641" s="38">
        <v>100</v>
      </c>
      <c r="R641" s="38">
        <v>-25000</v>
      </c>
      <c r="S641" s="38">
        <v>31000</v>
      </c>
      <c r="T641" s="37">
        <v>43168</v>
      </c>
      <c r="U641" s="42">
        <v>0.22739726027397261</v>
      </c>
      <c r="V641" s="38">
        <v>0</v>
      </c>
      <c r="W641" s="38">
        <v>5</v>
      </c>
      <c r="X641" s="38">
        <v>0.1</v>
      </c>
      <c r="Y641" s="38">
        <v>3100</v>
      </c>
      <c r="Z641" s="38">
        <v>31000</v>
      </c>
      <c r="AA641" s="38">
        <v>31000</v>
      </c>
      <c r="AB641" s="38">
        <v>7049.3150684931506</v>
      </c>
      <c r="AH641" s="38">
        <f>IF(表7[[#This Row],[Instrument]]="Option",表7[[#This Row],[delta]],表7[[#This Row],[qty]])</f>
        <v>0</v>
      </c>
    </row>
    <row r="642" spans="1:34">
      <c r="A642" s="37" t="s">
        <v>467</v>
      </c>
      <c r="B642" s="38" t="s">
        <v>688</v>
      </c>
      <c r="C642" s="37">
        <v>43066</v>
      </c>
      <c r="D642" s="38" t="s">
        <v>519</v>
      </c>
      <c r="E642" s="38" t="s">
        <v>16</v>
      </c>
      <c r="F642" s="38" t="s">
        <v>689</v>
      </c>
      <c r="G642" s="38">
        <v>500</v>
      </c>
      <c r="H642" s="38">
        <v>1.3</v>
      </c>
      <c r="I642" s="37">
        <v>43251</v>
      </c>
      <c r="J642" s="38" t="s">
        <v>18</v>
      </c>
      <c r="K642" s="38">
        <v>-16000</v>
      </c>
      <c r="L642" s="38">
        <v>65000</v>
      </c>
      <c r="M642" s="38">
        <v>0</v>
      </c>
      <c r="N642" s="38">
        <v>49000</v>
      </c>
      <c r="O642" s="38" t="s">
        <v>1262</v>
      </c>
      <c r="P642" s="38" t="s">
        <v>1284</v>
      </c>
      <c r="Q642" s="38">
        <v>100</v>
      </c>
      <c r="R642" s="38">
        <v>-50000</v>
      </c>
      <c r="S642" s="38">
        <v>65000</v>
      </c>
      <c r="T642" s="37">
        <v>43168</v>
      </c>
      <c r="U642" s="42">
        <v>0.22739726027397261</v>
      </c>
      <c r="V642" s="38">
        <v>0</v>
      </c>
      <c r="W642" s="38">
        <v>5</v>
      </c>
      <c r="X642" s="38">
        <v>0.1</v>
      </c>
      <c r="Y642" s="38">
        <v>6500</v>
      </c>
      <c r="Z642" s="38">
        <v>49000</v>
      </c>
      <c r="AA642" s="38">
        <v>49000</v>
      </c>
      <c r="AB642" s="38">
        <v>14780.82191780822</v>
      </c>
      <c r="AH642" s="38">
        <f>IF(表7[[#This Row],[Instrument]]="Option",表7[[#This Row],[delta]],表7[[#This Row],[qty]])</f>
        <v>0</v>
      </c>
    </row>
    <row r="643" spans="1:34">
      <c r="A643" s="37" t="s">
        <v>467</v>
      </c>
      <c r="B643" s="38" t="s">
        <v>690</v>
      </c>
      <c r="C643" s="37">
        <v>43090</v>
      </c>
      <c r="D643" s="38" t="s">
        <v>519</v>
      </c>
      <c r="E643" s="38" t="s">
        <v>16</v>
      </c>
      <c r="F643" s="38" t="s">
        <v>691</v>
      </c>
      <c r="G643" s="38">
        <v>250</v>
      </c>
      <c r="H643" s="38">
        <v>2.5499999999999998</v>
      </c>
      <c r="I643" s="37">
        <v>43251</v>
      </c>
      <c r="J643" s="38" t="s">
        <v>18</v>
      </c>
      <c r="K643" s="38">
        <v>-23250</v>
      </c>
      <c r="L643" s="38">
        <v>63750</v>
      </c>
      <c r="M643" s="38">
        <v>0</v>
      </c>
      <c r="N643" s="38">
        <v>40500</v>
      </c>
      <c r="O643" s="38" t="s">
        <v>1262</v>
      </c>
      <c r="P643" s="38" t="s">
        <v>1284</v>
      </c>
      <c r="Q643" s="38">
        <v>100</v>
      </c>
      <c r="R643" s="38">
        <v>-25000</v>
      </c>
      <c r="S643" s="38">
        <v>63749.999999999993</v>
      </c>
      <c r="T643" s="37">
        <v>43168</v>
      </c>
      <c r="U643" s="42">
        <v>0.22739726027397261</v>
      </c>
      <c r="V643" s="38">
        <v>0</v>
      </c>
      <c r="W643" s="38">
        <v>5</v>
      </c>
      <c r="X643" s="38">
        <v>0.1</v>
      </c>
      <c r="Y643" s="38">
        <v>6375</v>
      </c>
      <c r="Z643" s="38">
        <v>40500</v>
      </c>
      <c r="AA643" s="38">
        <v>40500</v>
      </c>
      <c r="AB643" s="38">
        <v>14496.575342465752</v>
      </c>
      <c r="AH643" s="38">
        <f>IF(表7[[#This Row],[Instrument]]="Option",表7[[#This Row],[delta]],表7[[#This Row],[qty]])</f>
        <v>0</v>
      </c>
    </row>
    <row r="644" spans="1:34">
      <c r="A644" s="37" t="s">
        <v>467</v>
      </c>
      <c r="B644" s="38" t="s">
        <v>692</v>
      </c>
      <c r="C644" s="37">
        <v>43137</v>
      </c>
      <c r="D644" s="38" t="s">
        <v>519</v>
      </c>
      <c r="E644" s="38" t="s">
        <v>16</v>
      </c>
      <c r="F644" s="38" t="s">
        <v>691</v>
      </c>
      <c r="G644" s="38">
        <v>250</v>
      </c>
      <c r="H644" s="38">
        <v>1.05</v>
      </c>
      <c r="I644" s="37">
        <v>43251</v>
      </c>
      <c r="J644" s="38" t="s">
        <v>18</v>
      </c>
      <c r="K644" s="38">
        <v>-23250</v>
      </c>
      <c r="L644" s="38">
        <v>26250</v>
      </c>
      <c r="M644" s="38">
        <v>0</v>
      </c>
      <c r="N644" s="38">
        <v>3000</v>
      </c>
      <c r="O644" s="38" t="s">
        <v>1262</v>
      </c>
      <c r="P644" s="38" t="s">
        <v>1284</v>
      </c>
      <c r="Q644" s="38">
        <v>100</v>
      </c>
      <c r="R644" s="38">
        <v>-25000</v>
      </c>
      <c r="S644" s="38">
        <v>26250</v>
      </c>
      <c r="T644" s="37">
        <v>43168</v>
      </c>
      <c r="U644" s="42">
        <v>0.22739726027397261</v>
      </c>
      <c r="V644" s="38">
        <v>0</v>
      </c>
      <c r="W644" s="38">
        <v>5</v>
      </c>
      <c r="X644" s="38">
        <v>0.1</v>
      </c>
      <c r="Y644" s="38">
        <v>2625</v>
      </c>
      <c r="Z644" s="38">
        <v>3000</v>
      </c>
      <c r="AA644" s="38">
        <v>3000</v>
      </c>
      <c r="AB644" s="38">
        <v>5969.178082191781</v>
      </c>
      <c r="AH644" s="38">
        <f>IF(表7[[#This Row],[Instrument]]="Option",表7[[#This Row],[delta]],表7[[#This Row],[qty]])</f>
        <v>0</v>
      </c>
    </row>
    <row r="645" spans="1:34">
      <c r="A645" s="37" t="s">
        <v>467</v>
      </c>
      <c r="B645" s="38" t="s">
        <v>693</v>
      </c>
      <c r="C645" s="37">
        <v>42920</v>
      </c>
      <c r="D645" s="38" t="s">
        <v>519</v>
      </c>
      <c r="E645" s="38" t="s">
        <v>25</v>
      </c>
      <c r="F645" s="38" t="s">
        <v>694</v>
      </c>
      <c r="G645" s="38">
        <v>250</v>
      </c>
      <c r="H645" s="38">
        <v>5.5</v>
      </c>
      <c r="I645" s="37">
        <v>43281</v>
      </c>
      <c r="J645" s="38" t="s">
        <v>18</v>
      </c>
      <c r="K645" s="38">
        <v>257250</v>
      </c>
      <c r="L645" s="38">
        <v>-137500</v>
      </c>
      <c r="M645" s="38">
        <v>0</v>
      </c>
      <c r="N645" s="38">
        <v>119750</v>
      </c>
      <c r="O645" s="38" t="s">
        <v>1205</v>
      </c>
      <c r="P645" s="38" t="s">
        <v>1284</v>
      </c>
      <c r="Q645" s="38">
        <v>100</v>
      </c>
      <c r="R645" s="38">
        <v>25000</v>
      </c>
      <c r="S645" s="38">
        <v>137500</v>
      </c>
      <c r="T645" s="37">
        <v>43168</v>
      </c>
      <c r="U645" s="42">
        <v>0.30958904109589042</v>
      </c>
      <c r="V645" s="38">
        <v>0</v>
      </c>
      <c r="W645" s="38">
        <v>5</v>
      </c>
      <c r="X645" s="38">
        <v>0.1</v>
      </c>
      <c r="Y645" s="38">
        <v>13750</v>
      </c>
      <c r="Z645" s="38">
        <v>119750</v>
      </c>
      <c r="AA645" s="38">
        <v>119750</v>
      </c>
      <c r="AB645" s="38">
        <v>42568.493150684932</v>
      </c>
      <c r="AH645" s="38">
        <f>IF(表7[[#This Row],[Instrument]]="Option",表7[[#This Row],[delta]],表7[[#This Row],[qty]])</f>
        <v>0</v>
      </c>
    </row>
    <row r="646" spans="1:34">
      <c r="A646" s="37" t="s">
        <v>467</v>
      </c>
      <c r="B646" s="38" t="s">
        <v>695</v>
      </c>
      <c r="C646" s="37">
        <v>42906</v>
      </c>
      <c r="D646" s="38" t="s">
        <v>519</v>
      </c>
      <c r="E646" s="38" t="s">
        <v>25</v>
      </c>
      <c r="F646" s="38" t="s">
        <v>696</v>
      </c>
      <c r="G646" s="38">
        <v>200</v>
      </c>
      <c r="H646" s="38">
        <v>2.6</v>
      </c>
      <c r="I646" s="37">
        <v>43281</v>
      </c>
      <c r="J646" s="38" t="s">
        <v>18</v>
      </c>
      <c r="K646" s="38">
        <v>136600</v>
      </c>
      <c r="L646" s="38">
        <v>-52000</v>
      </c>
      <c r="M646" s="38">
        <v>0</v>
      </c>
      <c r="N646" s="38">
        <v>84600</v>
      </c>
      <c r="O646" s="38" t="s">
        <v>1205</v>
      </c>
      <c r="P646" s="38" t="s">
        <v>1284</v>
      </c>
      <c r="Q646" s="38">
        <v>100</v>
      </c>
      <c r="R646" s="38">
        <v>20000</v>
      </c>
      <c r="S646" s="38">
        <v>52000</v>
      </c>
      <c r="T646" s="37">
        <v>43168</v>
      </c>
      <c r="U646" s="42">
        <v>0.30958904109589042</v>
      </c>
      <c r="V646" s="38">
        <v>0</v>
      </c>
      <c r="W646" s="38">
        <v>5</v>
      </c>
      <c r="X646" s="38">
        <v>0.1</v>
      </c>
      <c r="Y646" s="38">
        <v>5200</v>
      </c>
      <c r="Z646" s="38">
        <v>84600</v>
      </c>
      <c r="AA646" s="38">
        <v>84600</v>
      </c>
      <c r="AB646" s="38">
        <v>16098.630136986301</v>
      </c>
      <c r="AH646" s="38">
        <f>IF(表7[[#This Row],[Instrument]]="Option",表7[[#This Row],[delta]],表7[[#This Row],[qty]])</f>
        <v>0</v>
      </c>
    </row>
    <row r="647" spans="1:34">
      <c r="A647" s="37" t="s">
        <v>467</v>
      </c>
      <c r="B647" s="38" t="s">
        <v>697</v>
      </c>
      <c r="C647" s="37">
        <v>43066</v>
      </c>
      <c r="D647" s="38" t="s">
        <v>519</v>
      </c>
      <c r="E647" s="38" t="s">
        <v>25</v>
      </c>
      <c r="F647" s="38" t="s">
        <v>698</v>
      </c>
      <c r="G647" s="38">
        <v>500</v>
      </c>
      <c r="H647" s="38">
        <v>4.2</v>
      </c>
      <c r="I647" s="37">
        <v>43281</v>
      </c>
      <c r="J647" s="38" t="s">
        <v>18</v>
      </c>
      <c r="K647" s="38">
        <v>169500</v>
      </c>
      <c r="L647" s="38">
        <v>-210000</v>
      </c>
      <c r="M647" s="38">
        <v>0</v>
      </c>
      <c r="N647" s="38">
        <v>-40500</v>
      </c>
      <c r="O647" s="38" t="s">
        <v>1205</v>
      </c>
      <c r="P647" s="38" t="s">
        <v>1284</v>
      </c>
      <c r="Q647" s="38">
        <v>100</v>
      </c>
      <c r="R647" s="38">
        <v>50000</v>
      </c>
      <c r="S647" s="38">
        <v>210000</v>
      </c>
      <c r="T647" s="37">
        <v>43168</v>
      </c>
      <c r="U647" s="42">
        <v>0.30958904109589042</v>
      </c>
      <c r="V647" s="38">
        <v>0</v>
      </c>
      <c r="W647" s="38">
        <v>5</v>
      </c>
      <c r="X647" s="38">
        <v>0.1</v>
      </c>
      <c r="Y647" s="38">
        <v>21000</v>
      </c>
      <c r="Z647" s="38">
        <v>-40500</v>
      </c>
      <c r="AA647" s="38">
        <v>0</v>
      </c>
      <c r="AB647" s="38">
        <v>65013.698630136991</v>
      </c>
      <c r="AH647" s="38">
        <f>IF(表7[[#This Row],[Instrument]]="Option",表7[[#This Row],[delta]],表7[[#This Row],[qty]])</f>
        <v>0</v>
      </c>
    </row>
    <row r="648" spans="1:34">
      <c r="A648" s="37" t="s">
        <v>467</v>
      </c>
      <c r="B648" s="38" t="s">
        <v>699</v>
      </c>
      <c r="C648" s="37">
        <v>43024</v>
      </c>
      <c r="D648" s="38" t="s">
        <v>519</v>
      </c>
      <c r="E648" s="38" t="s">
        <v>16</v>
      </c>
      <c r="F648" s="38" t="s">
        <v>700</v>
      </c>
      <c r="G648" s="38">
        <v>250</v>
      </c>
      <c r="H648" s="38">
        <v>2.08</v>
      </c>
      <c r="I648" s="37">
        <v>43281</v>
      </c>
      <c r="J648" s="38" t="s">
        <v>18</v>
      </c>
      <c r="K648" s="38">
        <v>-61749.999999999993</v>
      </c>
      <c r="L648" s="38">
        <v>52000</v>
      </c>
      <c r="M648" s="38">
        <v>0</v>
      </c>
      <c r="N648" s="38">
        <v>-9749.9999999999927</v>
      </c>
      <c r="O648" s="38" t="s">
        <v>1205</v>
      </c>
      <c r="P648" s="38" t="s">
        <v>1284</v>
      </c>
      <c r="Q648" s="38">
        <v>100</v>
      </c>
      <c r="R648" s="38">
        <v>-25000</v>
      </c>
      <c r="S648" s="38">
        <v>52000</v>
      </c>
      <c r="T648" s="37">
        <v>43168</v>
      </c>
      <c r="U648" s="42">
        <v>0.30958904109589042</v>
      </c>
      <c r="V648" s="38">
        <v>0</v>
      </c>
      <c r="W648" s="38">
        <v>5</v>
      </c>
      <c r="X648" s="38">
        <v>0.1</v>
      </c>
      <c r="Y648" s="38">
        <v>5200</v>
      </c>
      <c r="Z648" s="38">
        <v>-9749.9999999999927</v>
      </c>
      <c r="AA648" s="38">
        <v>0</v>
      </c>
      <c r="AB648" s="38">
        <v>16098.630136986301</v>
      </c>
      <c r="AH648" s="38">
        <f>IF(表7[[#This Row],[Instrument]]="Option",表7[[#This Row],[delta]],表7[[#This Row],[qty]])</f>
        <v>0</v>
      </c>
    </row>
    <row r="649" spans="1:34">
      <c r="A649" s="37" t="s">
        <v>467</v>
      </c>
      <c r="B649" s="38" t="s">
        <v>701</v>
      </c>
      <c r="C649" s="37">
        <v>43137</v>
      </c>
      <c r="D649" s="38" t="s">
        <v>519</v>
      </c>
      <c r="E649" s="38" t="s">
        <v>25</v>
      </c>
      <c r="F649" s="38" t="s">
        <v>702</v>
      </c>
      <c r="G649" s="38">
        <v>250</v>
      </c>
      <c r="H649" s="38">
        <v>2.2000000000000002</v>
      </c>
      <c r="I649" s="37">
        <v>43281</v>
      </c>
      <c r="J649" s="38" t="s">
        <v>18</v>
      </c>
      <c r="K649" s="38">
        <v>35500</v>
      </c>
      <c r="L649" s="38">
        <v>-55000</v>
      </c>
      <c r="M649" s="38">
        <v>0</v>
      </c>
      <c r="N649" s="38">
        <v>-19500</v>
      </c>
      <c r="O649" s="38" t="s">
        <v>1205</v>
      </c>
      <c r="P649" s="38" t="s">
        <v>1284</v>
      </c>
      <c r="Q649" s="38">
        <v>100</v>
      </c>
      <c r="R649" s="38">
        <v>25000</v>
      </c>
      <c r="S649" s="38">
        <v>55000.000000000007</v>
      </c>
      <c r="T649" s="37">
        <v>43168</v>
      </c>
      <c r="U649" s="42">
        <v>0.30958904109589042</v>
      </c>
      <c r="V649" s="38">
        <v>0</v>
      </c>
      <c r="W649" s="38">
        <v>5</v>
      </c>
      <c r="X649" s="38">
        <v>0.1</v>
      </c>
      <c r="Y649" s="38">
        <v>5500.0000000000009</v>
      </c>
      <c r="Z649" s="38">
        <v>-19500</v>
      </c>
      <c r="AA649" s="38">
        <v>0</v>
      </c>
      <c r="AB649" s="38">
        <v>17027.397260273974</v>
      </c>
      <c r="AH649" s="38">
        <f>IF(表7[[#This Row],[Instrument]]="Option",表7[[#This Row],[delta]],表7[[#This Row],[qty]])</f>
        <v>0</v>
      </c>
    </row>
    <row r="650" spans="1:34">
      <c r="A650" s="37" t="s">
        <v>467</v>
      </c>
      <c r="B650" s="38" t="s">
        <v>703</v>
      </c>
      <c r="C650" s="37">
        <v>42920</v>
      </c>
      <c r="D650" s="38" t="s">
        <v>519</v>
      </c>
      <c r="E650" s="38" t="s">
        <v>16</v>
      </c>
      <c r="F650" s="38" t="s">
        <v>704</v>
      </c>
      <c r="G650" s="38">
        <v>250</v>
      </c>
      <c r="H650" s="38">
        <v>1.24</v>
      </c>
      <c r="I650" s="37">
        <v>43281</v>
      </c>
      <c r="J650" s="38" t="s">
        <v>18</v>
      </c>
      <c r="K650" s="38">
        <v>-250</v>
      </c>
      <c r="L650" s="38">
        <v>31000</v>
      </c>
      <c r="M650" s="38">
        <v>0</v>
      </c>
      <c r="N650" s="38">
        <v>30750</v>
      </c>
      <c r="O650" s="38" t="s">
        <v>1206</v>
      </c>
      <c r="P650" s="38" t="s">
        <v>1284</v>
      </c>
      <c r="Q650" s="38">
        <v>100</v>
      </c>
      <c r="R650" s="38">
        <v>-25000</v>
      </c>
      <c r="S650" s="38">
        <v>31000</v>
      </c>
      <c r="T650" s="37">
        <v>43168</v>
      </c>
      <c r="U650" s="42">
        <v>0.30958904109589042</v>
      </c>
      <c r="V650" s="38">
        <v>0</v>
      </c>
      <c r="W650" s="38">
        <v>5</v>
      </c>
      <c r="X650" s="38">
        <v>0.1</v>
      </c>
      <c r="Y650" s="38">
        <v>3100</v>
      </c>
      <c r="Z650" s="38">
        <v>30750</v>
      </c>
      <c r="AA650" s="38">
        <v>30750</v>
      </c>
      <c r="AB650" s="38">
        <v>9597.2602739726026</v>
      </c>
      <c r="AH650" s="38">
        <f>IF(表7[[#This Row],[Instrument]]="Option",表7[[#This Row],[delta]],表7[[#This Row],[qty]])</f>
        <v>0</v>
      </c>
    </row>
    <row r="651" spans="1:34">
      <c r="A651" s="37" t="s">
        <v>467</v>
      </c>
      <c r="B651" s="38" t="s">
        <v>705</v>
      </c>
      <c r="C651" s="37">
        <v>43066</v>
      </c>
      <c r="D651" s="38" t="s">
        <v>519</v>
      </c>
      <c r="E651" s="38" t="s">
        <v>16</v>
      </c>
      <c r="F651" s="38" t="s">
        <v>706</v>
      </c>
      <c r="G651" s="38">
        <v>500</v>
      </c>
      <c r="H651" s="38">
        <v>1.3</v>
      </c>
      <c r="I651" s="37">
        <v>43281</v>
      </c>
      <c r="J651" s="38" t="s">
        <v>18</v>
      </c>
      <c r="K651" s="38">
        <v>-34500</v>
      </c>
      <c r="L651" s="38">
        <v>65000</v>
      </c>
      <c r="M651" s="38">
        <v>0</v>
      </c>
      <c r="N651" s="38">
        <v>30500</v>
      </c>
      <c r="O651" s="38" t="s">
        <v>1206</v>
      </c>
      <c r="P651" s="38" t="s">
        <v>1284</v>
      </c>
      <c r="Q651" s="38">
        <v>100</v>
      </c>
      <c r="R651" s="38">
        <v>-50000</v>
      </c>
      <c r="S651" s="38">
        <v>65000</v>
      </c>
      <c r="T651" s="37">
        <v>43168</v>
      </c>
      <c r="U651" s="42">
        <v>0.30958904109589042</v>
      </c>
      <c r="V651" s="38">
        <v>0</v>
      </c>
      <c r="W651" s="38">
        <v>5</v>
      </c>
      <c r="X651" s="38">
        <v>0.1</v>
      </c>
      <c r="Y651" s="38">
        <v>6500</v>
      </c>
      <c r="Z651" s="38">
        <v>30500</v>
      </c>
      <c r="AA651" s="38">
        <v>30500</v>
      </c>
      <c r="AB651" s="38">
        <v>20123.287671232876</v>
      </c>
      <c r="AH651" s="38">
        <f>IF(表7[[#This Row],[Instrument]]="Option",表7[[#This Row],[delta]],表7[[#This Row],[qty]])</f>
        <v>0</v>
      </c>
    </row>
    <row r="652" spans="1:34">
      <c r="A652" s="37" t="s">
        <v>467</v>
      </c>
      <c r="B652" s="38" t="s">
        <v>707</v>
      </c>
      <c r="C652" s="37">
        <v>43090</v>
      </c>
      <c r="D652" s="38" t="s">
        <v>519</v>
      </c>
      <c r="E652" s="38" t="s">
        <v>16</v>
      </c>
      <c r="F652" s="38" t="s">
        <v>708</v>
      </c>
      <c r="G652" s="38">
        <v>250</v>
      </c>
      <c r="H652" s="38">
        <v>2.5499999999999998</v>
      </c>
      <c r="I652" s="37">
        <v>43281</v>
      </c>
      <c r="J652" s="38" t="s">
        <v>18</v>
      </c>
      <c r="K652" s="38">
        <v>-39000</v>
      </c>
      <c r="L652" s="38">
        <v>63750</v>
      </c>
      <c r="M652" s="38">
        <v>0</v>
      </c>
      <c r="N652" s="38">
        <v>24750</v>
      </c>
      <c r="O652" s="38" t="s">
        <v>1206</v>
      </c>
      <c r="P652" s="38" t="s">
        <v>1284</v>
      </c>
      <c r="Q652" s="38">
        <v>100</v>
      </c>
      <c r="R652" s="38">
        <v>-25000</v>
      </c>
      <c r="S652" s="38">
        <v>63749.999999999993</v>
      </c>
      <c r="T652" s="37">
        <v>43168</v>
      </c>
      <c r="U652" s="42">
        <v>0.30958904109589042</v>
      </c>
      <c r="V652" s="38">
        <v>0</v>
      </c>
      <c r="W652" s="38">
        <v>5</v>
      </c>
      <c r="X652" s="38">
        <v>0.1</v>
      </c>
      <c r="Y652" s="38">
        <v>6375</v>
      </c>
      <c r="Z652" s="38">
        <v>24750</v>
      </c>
      <c r="AA652" s="38">
        <v>24750</v>
      </c>
      <c r="AB652" s="38">
        <v>19736.301369863013</v>
      </c>
      <c r="AH652" s="38">
        <f>IF(表7[[#This Row],[Instrument]]="Option",表7[[#This Row],[delta]],表7[[#This Row],[qty]])</f>
        <v>0</v>
      </c>
    </row>
    <row r="653" spans="1:34">
      <c r="A653" s="37" t="s">
        <v>467</v>
      </c>
      <c r="B653" s="38" t="s">
        <v>709</v>
      </c>
      <c r="C653" s="37">
        <v>43137</v>
      </c>
      <c r="D653" s="38" t="s">
        <v>519</v>
      </c>
      <c r="E653" s="38" t="s">
        <v>16</v>
      </c>
      <c r="F653" s="38" t="s">
        <v>708</v>
      </c>
      <c r="G653" s="38">
        <v>250</v>
      </c>
      <c r="H653" s="38">
        <v>1.05</v>
      </c>
      <c r="I653" s="37">
        <v>43281</v>
      </c>
      <c r="J653" s="38" t="s">
        <v>18</v>
      </c>
      <c r="K653" s="38">
        <v>-39000</v>
      </c>
      <c r="L653" s="38">
        <v>26250</v>
      </c>
      <c r="M653" s="38">
        <v>0</v>
      </c>
      <c r="N653" s="38">
        <v>-12750</v>
      </c>
      <c r="O653" s="38" t="s">
        <v>1206</v>
      </c>
      <c r="P653" s="38" t="s">
        <v>1284</v>
      </c>
      <c r="Q653" s="38">
        <v>100</v>
      </c>
      <c r="R653" s="38">
        <v>-25000</v>
      </c>
      <c r="S653" s="38">
        <v>26250</v>
      </c>
      <c r="T653" s="37">
        <v>43168</v>
      </c>
      <c r="U653" s="42">
        <v>0.30958904109589042</v>
      </c>
      <c r="V653" s="38">
        <v>0</v>
      </c>
      <c r="W653" s="38">
        <v>5</v>
      </c>
      <c r="X653" s="38">
        <v>0.1</v>
      </c>
      <c r="Y653" s="38">
        <v>2625</v>
      </c>
      <c r="Z653" s="38">
        <v>-12750</v>
      </c>
      <c r="AA653" s="38">
        <v>0</v>
      </c>
      <c r="AB653" s="38">
        <v>8126.7123287671238</v>
      </c>
      <c r="AH653" s="38">
        <f>IF(表7[[#This Row],[Instrument]]="Option",表7[[#This Row],[delta]],表7[[#This Row],[qty]])</f>
        <v>0</v>
      </c>
    </row>
    <row r="654" spans="1:34">
      <c r="A654" s="37" t="s">
        <v>467</v>
      </c>
      <c r="B654" s="38" t="s">
        <v>710</v>
      </c>
      <c r="C654" s="37">
        <v>42920</v>
      </c>
      <c r="D654" s="38" t="s">
        <v>519</v>
      </c>
      <c r="E654" s="38" t="s">
        <v>25</v>
      </c>
      <c r="F654" s="38" t="s">
        <v>711</v>
      </c>
      <c r="G654" s="38">
        <v>250</v>
      </c>
      <c r="H654" s="38">
        <v>5.5</v>
      </c>
      <c r="I654" s="37">
        <v>43312</v>
      </c>
      <c r="J654" s="38" t="s">
        <v>18</v>
      </c>
      <c r="K654" s="38">
        <v>257750</v>
      </c>
      <c r="L654" s="38">
        <v>-137500</v>
      </c>
      <c r="M654" s="38">
        <v>0</v>
      </c>
      <c r="N654" s="38">
        <v>120250</v>
      </c>
      <c r="O654" s="38" t="s">
        <v>1210</v>
      </c>
      <c r="P654" s="38" t="s">
        <v>1284</v>
      </c>
      <c r="Q654" s="38">
        <v>100</v>
      </c>
      <c r="R654" s="38">
        <v>25000</v>
      </c>
      <c r="S654" s="38">
        <v>137500</v>
      </c>
      <c r="T654" s="37">
        <v>43168</v>
      </c>
      <c r="U654" s="42">
        <v>0.39452054794520547</v>
      </c>
      <c r="V654" s="38">
        <v>0</v>
      </c>
      <c r="W654" s="38">
        <v>5</v>
      </c>
      <c r="X654" s="38">
        <v>0.1</v>
      </c>
      <c r="Y654" s="38">
        <v>13750</v>
      </c>
      <c r="Z654" s="38">
        <v>120250</v>
      </c>
      <c r="AA654" s="38">
        <v>120250</v>
      </c>
      <c r="AB654" s="38">
        <v>54246.575342465752</v>
      </c>
      <c r="AH654" s="38">
        <f>IF(表7[[#This Row],[Instrument]]="Option",表7[[#This Row],[delta]],表7[[#This Row],[qty]])</f>
        <v>0</v>
      </c>
    </row>
    <row r="655" spans="1:34">
      <c r="A655" s="37" t="s">
        <v>467</v>
      </c>
      <c r="B655" s="38" t="s">
        <v>712</v>
      </c>
      <c r="C655" s="37">
        <v>42906</v>
      </c>
      <c r="D655" s="38" t="s">
        <v>519</v>
      </c>
      <c r="E655" s="38" t="s">
        <v>25</v>
      </c>
      <c r="F655" s="38" t="s">
        <v>713</v>
      </c>
      <c r="G655" s="38">
        <v>200</v>
      </c>
      <c r="H655" s="38">
        <v>2.6</v>
      </c>
      <c r="I655" s="37">
        <v>43312</v>
      </c>
      <c r="J655" s="38" t="s">
        <v>18</v>
      </c>
      <c r="K655" s="38">
        <v>141400</v>
      </c>
      <c r="L655" s="38">
        <v>-52000</v>
      </c>
      <c r="M655" s="38">
        <v>0</v>
      </c>
      <c r="N655" s="38">
        <v>89400</v>
      </c>
      <c r="O655" s="38" t="s">
        <v>1210</v>
      </c>
      <c r="P655" s="38" t="s">
        <v>1284</v>
      </c>
      <c r="Q655" s="38">
        <v>100</v>
      </c>
      <c r="R655" s="38">
        <v>20000</v>
      </c>
      <c r="S655" s="38">
        <v>52000</v>
      </c>
      <c r="T655" s="37">
        <v>43168</v>
      </c>
      <c r="U655" s="42">
        <v>0.39452054794520547</v>
      </c>
      <c r="V655" s="38">
        <v>0</v>
      </c>
      <c r="W655" s="38">
        <v>5</v>
      </c>
      <c r="X655" s="38">
        <v>0.1</v>
      </c>
      <c r="Y655" s="38">
        <v>5200</v>
      </c>
      <c r="Z655" s="38">
        <v>89400</v>
      </c>
      <c r="AA655" s="38">
        <v>89400</v>
      </c>
      <c r="AB655" s="38">
        <v>20515.068493150684</v>
      </c>
      <c r="AH655" s="38">
        <f>IF(表7[[#This Row],[Instrument]]="Option",表7[[#This Row],[delta]],表7[[#This Row],[qty]])</f>
        <v>0</v>
      </c>
    </row>
    <row r="656" spans="1:34">
      <c r="A656" s="37" t="s">
        <v>467</v>
      </c>
      <c r="B656" s="38" t="s">
        <v>714</v>
      </c>
      <c r="C656" s="37">
        <v>43117</v>
      </c>
      <c r="D656" s="38" t="s">
        <v>519</v>
      </c>
      <c r="E656" s="38" t="s">
        <v>25</v>
      </c>
      <c r="F656" s="38" t="s">
        <v>715</v>
      </c>
      <c r="G656" s="38">
        <v>500</v>
      </c>
      <c r="H656" s="38">
        <v>4</v>
      </c>
      <c r="I656" s="37">
        <v>43312</v>
      </c>
      <c r="J656" s="38" t="s">
        <v>18</v>
      </c>
      <c r="K656" s="38">
        <v>90000</v>
      </c>
      <c r="L656" s="38">
        <v>-200000</v>
      </c>
      <c r="M656" s="38">
        <v>0</v>
      </c>
      <c r="N656" s="38">
        <v>-110000</v>
      </c>
      <c r="O656" s="38" t="s">
        <v>1210</v>
      </c>
      <c r="P656" s="38" t="s">
        <v>1284</v>
      </c>
      <c r="Q656" s="38">
        <v>100</v>
      </c>
      <c r="R656" s="38">
        <v>50000</v>
      </c>
      <c r="S656" s="38">
        <v>200000</v>
      </c>
      <c r="T656" s="37">
        <v>43168</v>
      </c>
      <c r="U656" s="42">
        <v>0.39452054794520547</v>
      </c>
      <c r="V656" s="38">
        <v>0</v>
      </c>
      <c r="W656" s="38">
        <v>5</v>
      </c>
      <c r="X656" s="38">
        <v>0.1</v>
      </c>
      <c r="Y656" s="38">
        <v>20000</v>
      </c>
      <c r="Z656" s="38">
        <v>-110000</v>
      </c>
      <c r="AA656" s="38">
        <v>0</v>
      </c>
      <c r="AB656" s="38">
        <v>78904.109589041094</v>
      </c>
      <c r="AH656" s="38">
        <f>IF(表7[[#This Row],[Instrument]]="Option",表7[[#This Row],[delta]],表7[[#This Row],[qty]])</f>
        <v>0</v>
      </c>
    </row>
    <row r="657" spans="1:34">
      <c r="A657" s="37" t="s">
        <v>467</v>
      </c>
      <c r="B657" s="38" t="s">
        <v>716</v>
      </c>
      <c r="C657" s="37">
        <v>43118</v>
      </c>
      <c r="D657" s="38" t="s">
        <v>519</v>
      </c>
      <c r="E657" s="38" t="s">
        <v>25</v>
      </c>
      <c r="F657" s="38" t="s">
        <v>715</v>
      </c>
      <c r="G657" s="38">
        <v>250</v>
      </c>
      <c r="H657" s="38">
        <v>4</v>
      </c>
      <c r="I657" s="37">
        <v>43312</v>
      </c>
      <c r="J657" s="38" t="s">
        <v>18</v>
      </c>
      <c r="K657" s="38">
        <v>45000</v>
      </c>
      <c r="L657" s="38">
        <v>-100000</v>
      </c>
      <c r="M657" s="38">
        <v>0</v>
      </c>
      <c r="N657" s="38">
        <v>-55000</v>
      </c>
      <c r="O657" s="38" t="s">
        <v>1210</v>
      </c>
      <c r="P657" s="38" t="s">
        <v>1284</v>
      </c>
      <c r="Q657" s="38">
        <v>100</v>
      </c>
      <c r="R657" s="38">
        <v>25000</v>
      </c>
      <c r="S657" s="38">
        <v>100000</v>
      </c>
      <c r="T657" s="37">
        <v>43168</v>
      </c>
      <c r="U657" s="42">
        <v>0.39452054794520547</v>
      </c>
      <c r="V657" s="38">
        <v>0</v>
      </c>
      <c r="W657" s="38">
        <v>5</v>
      </c>
      <c r="X657" s="38">
        <v>0.1</v>
      </c>
      <c r="Y657" s="38">
        <v>10000</v>
      </c>
      <c r="Z657" s="38">
        <v>-55000</v>
      </c>
      <c r="AA657" s="38">
        <v>0</v>
      </c>
      <c r="AB657" s="38">
        <v>39452.054794520547</v>
      </c>
      <c r="AH657" s="38">
        <f>IF(表7[[#This Row],[Instrument]]="Option",表7[[#This Row],[delta]],表7[[#This Row],[qty]])</f>
        <v>0</v>
      </c>
    </row>
    <row r="658" spans="1:34">
      <c r="A658" s="37" t="s">
        <v>467</v>
      </c>
      <c r="B658" s="38" t="s">
        <v>717</v>
      </c>
      <c r="C658" s="37">
        <v>42920</v>
      </c>
      <c r="D658" s="38" t="s">
        <v>519</v>
      </c>
      <c r="E658" s="38" t="s">
        <v>16</v>
      </c>
      <c r="F658" s="38" t="s">
        <v>718</v>
      </c>
      <c r="G658" s="38">
        <v>250</v>
      </c>
      <c r="H658" s="38">
        <v>1.24</v>
      </c>
      <c r="I658" s="37">
        <v>43312</v>
      </c>
      <c r="J658" s="38" t="s">
        <v>18</v>
      </c>
      <c r="K658" s="38">
        <v>-750</v>
      </c>
      <c r="L658" s="38">
        <v>31000</v>
      </c>
      <c r="M658" s="38">
        <v>0</v>
      </c>
      <c r="N658" s="38">
        <v>30250</v>
      </c>
      <c r="O658" s="38" t="s">
        <v>1211</v>
      </c>
      <c r="P658" s="38" t="s">
        <v>1284</v>
      </c>
      <c r="Q658" s="38">
        <v>100</v>
      </c>
      <c r="R658" s="38">
        <v>-25000</v>
      </c>
      <c r="S658" s="38">
        <v>31000</v>
      </c>
      <c r="T658" s="37">
        <v>43168</v>
      </c>
      <c r="U658" s="42">
        <v>0.39452054794520547</v>
      </c>
      <c r="V658" s="38">
        <v>0</v>
      </c>
      <c r="W658" s="38">
        <v>5</v>
      </c>
      <c r="X658" s="38">
        <v>0.1</v>
      </c>
      <c r="Y658" s="38">
        <v>3100</v>
      </c>
      <c r="Z658" s="38">
        <v>30250</v>
      </c>
      <c r="AA658" s="38">
        <v>30250</v>
      </c>
      <c r="AB658" s="38">
        <v>12230.13698630137</v>
      </c>
      <c r="AH658" s="38">
        <f>IF(表7[[#This Row],[Instrument]]="Option",表7[[#This Row],[delta]],表7[[#This Row],[qty]])</f>
        <v>0</v>
      </c>
    </row>
    <row r="659" spans="1:34">
      <c r="A659" s="37" t="s">
        <v>467</v>
      </c>
      <c r="B659" s="38" t="s">
        <v>719</v>
      </c>
      <c r="C659" s="37">
        <v>43117</v>
      </c>
      <c r="D659" s="38" t="s">
        <v>519</v>
      </c>
      <c r="E659" s="38" t="s">
        <v>16</v>
      </c>
      <c r="F659" s="38" t="s">
        <v>720</v>
      </c>
      <c r="G659" s="38">
        <v>500</v>
      </c>
      <c r="H659" s="38">
        <v>0.7</v>
      </c>
      <c r="I659" s="37">
        <v>43312</v>
      </c>
      <c r="J659" s="38" t="s">
        <v>18</v>
      </c>
      <c r="K659" s="38">
        <v>-7000.0000000000009</v>
      </c>
      <c r="L659" s="38">
        <v>35000</v>
      </c>
      <c r="M659" s="38">
        <v>0</v>
      </c>
      <c r="N659" s="38">
        <v>28000</v>
      </c>
      <c r="O659" s="38" t="s">
        <v>1211</v>
      </c>
      <c r="P659" s="38" t="s">
        <v>1284</v>
      </c>
      <c r="Q659" s="38">
        <v>100</v>
      </c>
      <c r="R659" s="38">
        <v>-50000</v>
      </c>
      <c r="S659" s="38">
        <v>35000</v>
      </c>
      <c r="T659" s="37">
        <v>43168</v>
      </c>
      <c r="U659" s="42">
        <v>0.39452054794520547</v>
      </c>
      <c r="V659" s="38">
        <v>0</v>
      </c>
      <c r="W659" s="38">
        <v>5</v>
      </c>
      <c r="X659" s="38">
        <v>0.1</v>
      </c>
      <c r="Y659" s="38">
        <v>3500</v>
      </c>
      <c r="Z659" s="38">
        <v>28000</v>
      </c>
      <c r="AA659" s="38">
        <v>28000</v>
      </c>
      <c r="AB659" s="38">
        <v>13808.219178082192</v>
      </c>
      <c r="AH659" s="38">
        <f>IF(表7[[#This Row],[Instrument]]="Option",表7[[#This Row],[delta]],表7[[#This Row],[qty]])</f>
        <v>0</v>
      </c>
    </row>
    <row r="660" spans="1:34">
      <c r="A660" s="37" t="s">
        <v>467</v>
      </c>
      <c r="B660" s="38" t="s">
        <v>721</v>
      </c>
      <c r="C660" s="37">
        <v>43118</v>
      </c>
      <c r="D660" s="38" t="s">
        <v>519</v>
      </c>
      <c r="E660" s="38" t="s">
        <v>16</v>
      </c>
      <c r="F660" s="38" t="s">
        <v>720</v>
      </c>
      <c r="G660" s="38">
        <v>250</v>
      </c>
      <c r="H660" s="38">
        <v>0.8</v>
      </c>
      <c r="I660" s="37">
        <v>43312</v>
      </c>
      <c r="J660" s="38" t="s">
        <v>18</v>
      </c>
      <c r="K660" s="38">
        <v>-3500.0000000000005</v>
      </c>
      <c r="L660" s="38">
        <v>20000</v>
      </c>
      <c r="M660" s="38">
        <v>0</v>
      </c>
      <c r="N660" s="38">
        <v>16500</v>
      </c>
      <c r="O660" s="38" t="s">
        <v>1211</v>
      </c>
      <c r="P660" s="38" t="s">
        <v>1284</v>
      </c>
      <c r="Q660" s="38">
        <v>100</v>
      </c>
      <c r="R660" s="38">
        <v>-25000</v>
      </c>
      <c r="S660" s="38">
        <v>20000</v>
      </c>
      <c r="T660" s="37">
        <v>43168</v>
      </c>
      <c r="U660" s="42">
        <v>0.39452054794520547</v>
      </c>
      <c r="V660" s="38">
        <v>0</v>
      </c>
      <c r="W660" s="38">
        <v>5</v>
      </c>
      <c r="X660" s="38">
        <v>0.1</v>
      </c>
      <c r="Y660" s="38">
        <v>2000</v>
      </c>
      <c r="Z660" s="38">
        <v>16500</v>
      </c>
      <c r="AA660" s="38">
        <v>16500</v>
      </c>
      <c r="AB660" s="38">
        <v>7890.4109589041091</v>
      </c>
      <c r="AH660" s="38">
        <f>IF(表7[[#This Row],[Instrument]]="Option",表7[[#This Row],[delta]],表7[[#This Row],[qty]])</f>
        <v>0</v>
      </c>
    </row>
    <row r="661" spans="1:34">
      <c r="A661" s="37" t="s">
        <v>467</v>
      </c>
      <c r="B661" s="38" t="s">
        <v>722</v>
      </c>
      <c r="C661" s="37">
        <v>43124</v>
      </c>
      <c r="D661" s="38" t="s">
        <v>519</v>
      </c>
      <c r="E661" s="38" t="s">
        <v>25</v>
      </c>
      <c r="F661" s="38" t="s">
        <v>723</v>
      </c>
      <c r="G661" s="38">
        <v>250</v>
      </c>
      <c r="H661" s="38">
        <v>5.0999999999999996</v>
      </c>
      <c r="I661" s="37">
        <v>43312</v>
      </c>
      <c r="J661" s="38" t="s">
        <v>18</v>
      </c>
      <c r="K661" s="38">
        <v>97250</v>
      </c>
      <c r="L661" s="38">
        <v>-127500</v>
      </c>
      <c r="M661" s="38">
        <v>0</v>
      </c>
      <c r="N661" s="38">
        <v>-30250</v>
      </c>
      <c r="O661" s="38" t="s">
        <v>1211</v>
      </c>
      <c r="P661" s="38" t="s">
        <v>1284</v>
      </c>
      <c r="Q661" s="38">
        <v>100</v>
      </c>
      <c r="R661" s="38">
        <v>25000</v>
      </c>
      <c r="S661" s="38">
        <v>127499.99999999999</v>
      </c>
      <c r="T661" s="37">
        <v>43168</v>
      </c>
      <c r="U661" s="42">
        <v>0.39452054794520547</v>
      </c>
      <c r="V661" s="38">
        <v>0</v>
      </c>
      <c r="W661" s="38">
        <v>5</v>
      </c>
      <c r="X661" s="38">
        <v>0.1</v>
      </c>
      <c r="Y661" s="38">
        <v>12750</v>
      </c>
      <c r="Z661" s="38">
        <v>-30250</v>
      </c>
      <c r="AA661" s="38">
        <v>0</v>
      </c>
      <c r="AB661" s="38">
        <v>50301.369863013693</v>
      </c>
      <c r="AH661" s="38">
        <f>IF(表7[[#This Row],[Instrument]]="Option",表7[[#This Row],[delta]],表7[[#This Row],[qty]])</f>
        <v>0</v>
      </c>
    </row>
    <row r="662" spans="1:34">
      <c r="A662" s="37" t="s">
        <v>467</v>
      </c>
      <c r="B662" s="38" t="s">
        <v>724</v>
      </c>
      <c r="C662" s="37">
        <v>42920</v>
      </c>
      <c r="D662" s="38" t="s">
        <v>519</v>
      </c>
      <c r="E662" s="38" t="s">
        <v>25</v>
      </c>
      <c r="F662" s="38" t="s">
        <v>725</v>
      </c>
      <c r="G662" s="38">
        <v>250</v>
      </c>
      <c r="H662" s="38">
        <v>5.5</v>
      </c>
      <c r="I662" s="37">
        <v>43343</v>
      </c>
      <c r="J662" s="38" t="s">
        <v>18</v>
      </c>
      <c r="K662" s="38">
        <v>258250</v>
      </c>
      <c r="L662" s="38">
        <v>-137500</v>
      </c>
      <c r="M662" s="38">
        <v>0</v>
      </c>
      <c r="N662" s="38">
        <v>120750</v>
      </c>
      <c r="O662" s="38" t="s">
        <v>1215</v>
      </c>
      <c r="P662" s="38" t="s">
        <v>1284</v>
      </c>
      <c r="Q662" s="38">
        <v>100</v>
      </c>
      <c r="R662" s="38">
        <v>25000</v>
      </c>
      <c r="S662" s="38">
        <v>137500</v>
      </c>
      <c r="T662" s="37">
        <v>43168</v>
      </c>
      <c r="U662" s="42">
        <v>0.47945205479452052</v>
      </c>
      <c r="V662" s="38">
        <v>0</v>
      </c>
      <c r="W662" s="38">
        <v>5</v>
      </c>
      <c r="X662" s="38">
        <v>0.1</v>
      </c>
      <c r="Y662" s="38">
        <v>13750</v>
      </c>
      <c r="Z662" s="38">
        <v>120750</v>
      </c>
      <c r="AA662" s="38">
        <v>120750</v>
      </c>
      <c r="AB662" s="38">
        <v>65924.657534246566</v>
      </c>
      <c r="AH662" s="38">
        <f>IF(表7[[#This Row],[Instrument]]="Option",表7[[#This Row],[delta]],表7[[#This Row],[qty]])</f>
        <v>0</v>
      </c>
    </row>
    <row r="663" spans="1:34">
      <c r="A663" s="37" t="s">
        <v>467</v>
      </c>
      <c r="B663" s="38" t="s">
        <v>726</v>
      </c>
      <c r="C663" s="37">
        <v>42906</v>
      </c>
      <c r="D663" s="38" t="s">
        <v>519</v>
      </c>
      <c r="E663" s="38" t="s">
        <v>25</v>
      </c>
      <c r="F663" s="38" t="s">
        <v>727</v>
      </c>
      <c r="G663" s="38">
        <v>200</v>
      </c>
      <c r="H663" s="38">
        <v>2.6</v>
      </c>
      <c r="I663" s="37">
        <v>43343</v>
      </c>
      <c r="J663" s="38" t="s">
        <v>18</v>
      </c>
      <c r="K663" s="38">
        <v>145000</v>
      </c>
      <c r="L663" s="38">
        <v>-52000</v>
      </c>
      <c r="M663" s="38">
        <v>0</v>
      </c>
      <c r="N663" s="38">
        <v>93000</v>
      </c>
      <c r="O663" s="38" t="s">
        <v>1215</v>
      </c>
      <c r="P663" s="38" t="s">
        <v>1284</v>
      </c>
      <c r="Q663" s="38">
        <v>100</v>
      </c>
      <c r="R663" s="38">
        <v>20000</v>
      </c>
      <c r="S663" s="38">
        <v>52000</v>
      </c>
      <c r="T663" s="37">
        <v>43168</v>
      </c>
      <c r="U663" s="42">
        <v>0.47945205479452052</v>
      </c>
      <c r="V663" s="38">
        <v>0</v>
      </c>
      <c r="W663" s="38">
        <v>5</v>
      </c>
      <c r="X663" s="38">
        <v>0.1</v>
      </c>
      <c r="Y663" s="38">
        <v>5200</v>
      </c>
      <c r="Z663" s="38">
        <v>93000</v>
      </c>
      <c r="AA663" s="38">
        <v>93000</v>
      </c>
      <c r="AB663" s="38">
        <v>24931.506849315068</v>
      </c>
      <c r="AH663" s="38">
        <f>IF(表7[[#This Row],[Instrument]]="Option",表7[[#This Row],[delta]],表7[[#This Row],[qty]])</f>
        <v>0</v>
      </c>
    </row>
    <row r="664" spans="1:34">
      <c r="A664" s="37" t="s">
        <v>467</v>
      </c>
      <c r="B664" s="38" t="s">
        <v>728</v>
      </c>
      <c r="C664" s="37">
        <v>43117</v>
      </c>
      <c r="D664" s="38" t="s">
        <v>519</v>
      </c>
      <c r="E664" s="38" t="s">
        <v>25</v>
      </c>
      <c r="F664" s="38" t="s">
        <v>729</v>
      </c>
      <c r="G664" s="38">
        <v>500</v>
      </c>
      <c r="H664" s="38">
        <v>4</v>
      </c>
      <c r="I664" s="37">
        <v>43343</v>
      </c>
      <c r="J664" s="38" t="s">
        <v>18</v>
      </c>
      <c r="K664" s="38">
        <v>106500</v>
      </c>
      <c r="L664" s="38">
        <v>-200000</v>
      </c>
      <c r="M664" s="38">
        <v>0</v>
      </c>
      <c r="N664" s="38">
        <v>-93500</v>
      </c>
      <c r="O664" s="38" t="s">
        <v>1215</v>
      </c>
      <c r="P664" s="38" t="s">
        <v>1284</v>
      </c>
      <c r="Q664" s="38">
        <v>100</v>
      </c>
      <c r="R664" s="38">
        <v>50000</v>
      </c>
      <c r="S664" s="38">
        <v>200000</v>
      </c>
      <c r="T664" s="37">
        <v>43168</v>
      </c>
      <c r="U664" s="42">
        <v>0.47945205479452052</v>
      </c>
      <c r="V664" s="38">
        <v>0</v>
      </c>
      <c r="W664" s="38">
        <v>5</v>
      </c>
      <c r="X664" s="38">
        <v>0.1</v>
      </c>
      <c r="Y664" s="38">
        <v>20000</v>
      </c>
      <c r="Z664" s="38">
        <v>-93500</v>
      </c>
      <c r="AA664" s="38">
        <v>0</v>
      </c>
      <c r="AB664" s="38">
        <v>95890.410958904104</v>
      </c>
      <c r="AH664" s="38">
        <f>IF(表7[[#This Row],[Instrument]]="Option",表7[[#This Row],[delta]],表7[[#This Row],[qty]])</f>
        <v>0</v>
      </c>
    </row>
    <row r="665" spans="1:34">
      <c r="A665" s="37" t="s">
        <v>467</v>
      </c>
      <c r="B665" s="38" t="s">
        <v>730</v>
      </c>
      <c r="C665" s="37">
        <v>43118</v>
      </c>
      <c r="D665" s="38" t="s">
        <v>519</v>
      </c>
      <c r="E665" s="38" t="s">
        <v>25</v>
      </c>
      <c r="F665" s="38" t="s">
        <v>729</v>
      </c>
      <c r="G665" s="38">
        <v>250</v>
      </c>
      <c r="H665" s="38">
        <v>4</v>
      </c>
      <c r="I665" s="37">
        <v>43343</v>
      </c>
      <c r="J665" s="38" t="s">
        <v>18</v>
      </c>
      <c r="K665" s="38">
        <v>53250</v>
      </c>
      <c r="L665" s="38">
        <v>-100000</v>
      </c>
      <c r="M665" s="38">
        <v>0</v>
      </c>
      <c r="N665" s="38">
        <v>-46750</v>
      </c>
      <c r="O665" s="38" t="s">
        <v>1215</v>
      </c>
      <c r="P665" s="38" t="s">
        <v>1284</v>
      </c>
      <c r="Q665" s="38">
        <v>100</v>
      </c>
      <c r="R665" s="38">
        <v>25000</v>
      </c>
      <c r="S665" s="38">
        <v>100000</v>
      </c>
      <c r="T665" s="37">
        <v>43168</v>
      </c>
      <c r="U665" s="42">
        <v>0.47945205479452052</v>
      </c>
      <c r="V665" s="38">
        <v>0</v>
      </c>
      <c r="W665" s="38">
        <v>5</v>
      </c>
      <c r="X665" s="38">
        <v>0.1</v>
      </c>
      <c r="Y665" s="38">
        <v>10000</v>
      </c>
      <c r="Z665" s="38">
        <v>-46750</v>
      </c>
      <c r="AA665" s="38">
        <v>0</v>
      </c>
      <c r="AB665" s="38">
        <v>47945.205479452052</v>
      </c>
      <c r="AH665" s="38">
        <f>IF(表7[[#This Row],[Instrument]]="Option",表7[[#This Row],[delta]],表7[[#This Row],[qty]])</f>
        <v>0</v>
      </c>
    </row>
    <row r="666" spans="1:34">
      <c r="A666" s="37" t="s">
        <v>467</v>
      </c>
      <c r="B666" s="38" t="s">
        <v>731</v>
      </c>
      <c r="C666" s="37">
        <v>42920</v>
      </c>
      <c r="D666" s="38" t="s">
        <v>519</v>
      </c>
      <c r="E666" s="38" t="s">
        <v>16</v>
      </c>
      <c r="F666" s="38" t="s">
        <v>732</v>
      </c>
      <c r="G666" s="38">
        <v>250</v>
      </c>
      <c r="H666" s="38">
        <v>1.24</v>
      </c>
      <c r="I666" s="37">
        <v>43343</v>
      </c>
      <c r="J666" s="38" t="s">
        <v>18</v>
      </c>
      <c r="K666" s="38">
        <v>-1750.0000000000002</v>
      </c>
      <c r="L666" s="38">
        <v>31000</v>
      </c>
      <c r="M666" s="38">
        <v>0</v>
      </c>
      <c r="N666" s="38">
        <v>29250</v>
      </c>
      <c r="O666" s="38" t="s">
        <v>1216</v>
      </c>
      <c r="P666" s="38" t="s">
        <v>1284</v>
      </c>
      <c r="Q666" s="38">
        <v>100</v>
      </c>
      <c r="R666" s="38">
        <v>-25000</v>
      </c>
      <c r="S666" s="38">
        <v>31000</v>
      </c>
      <c r="T666" s="37">
        <v>43168</v>
      </c>
      <c r="U666" s="42">
        <v>0.47945205479452052</v>
      </c>
      <c r="V666" s="38">
        <v>0</v>
      </c>
      <c r="W666" s="38">
        <v>5</v>
      </c>
      <c r="X666" s="38">
        <v>0.1</v>
      </c>
      <c r="Y666" s="38">
        <v>3100</v>
      </c>
      <c r="Z666" s="38">
        <v>29250</v>
      </c>
      <c r="AA666" s="38">
        <v>29250</v>
      </c>
      <c r="AB666" s="38">
        <v>14863.013698630137</v>
      </c>
      <c r="AH666" s="38">
        <f>IF(表7[[#This Row],[Instrument]]="Option",表7[[#This Row],[delta]],表7[[#This Row],[qty]])</f>
        <v>0</v>
      </c>
    </row>
    <row r="667" spans="1:34">
      <c r="A667" s="37" t="s">
        <v>467</v>
      </c>
      <c r="B667" s="38" t="s">
        <v>733</v>
      </c>
      <c r="C667" s="37">
        <v>43117</v>
      </c>
      <c r="D667" s="38" t="s">
        <v>519</v>
      </c>
      <c r="E667" s="38" t="s">
        <v>16</v>
      </c>
      <c r="F667" s="38" t="s">
        <v>734</v>
      </c>
      <c r="G667" s="38">
        <v>500</v>
      </c>
      <c r="H667" s="38">
        <v>0.7</v>
      </c>
      <c r="I667" s="37">
        <v>43343</v>
      </c>
      <c r="J667" s="38" t="s">
        <v>18</v>
      </c>
      <c r="K667" s="38">
        <v>-13000</v>
      </c>
      <c r="L667" s="38">
        <v>35000</v>
      </c>
      <c r="M667" s="38">
        <v>0</v>
      </c>
      <c r="N667" s="38">
        <v>22000</v>
      </c>
      <c r="O667" s="38" t="s">
        <v>1216</v>
      </c>
      <c r="P667" s="38" t="s">
        <v>1284</v>
      </c>
      <c r="Q667" s="38">
        <v>100</v>
      </c>
      <c r="R667" s="38">
        <v>-50000</v>
      </c>
      <c r="S667" s="38">
        <v>35000</v>
      </c>
      <c r="T667" s="37">
        <v>43168</v>
      </c>
      <c r="U667" s="42">
        <v>0.47945205479452052</v>
      </c>
      <c r="V667" s="38">
        <v>0</v>
      </c>
      <c r="W667" s="38">
        <v>5</v>
      </c>
      <c r="X667" s="38">
        <v>0.1</v>
      </c>
      <c r="Y667" s="38">
        <v>3500</v>
      </c>
      <c r="Z667" s="38">
        <v>22000</v>
      </c>
      <c r="AA667" s="38">
        <v>22000</v>
      </c>
      <c r="AB667" s="38">
        <v>16780.821917808218</v>
      </c>
      <c r="AH667" s="38">
        <f>IF(表7[[#This Row],[Instrument]]="Option",表7[[#This Row],[delta]],表7[[#This Row],[qty]])</f>
        <v>0</v>
      </c>
    </row>
    <row r="668" spans="1:34">
      <c r="A668" s="37" t="s">
        <v>467</v>
      </c>
      <c r="B668" s="38" t="s">
        <v>735</v>
      </c>
      <c r="C668" s="37">
        <v>43118</v>
      </c>
      <c r="D668" s="38" t="s">
        <v>519</v>
      </c>
      <c r="E668" s="38" t="s">
        <v>16</v>
      </c>
      <c r="F668" s="38" t="s">
        <v>734</v>
      </c>
      <c r="G668" s="38">
        <v>250</v>
      </c>
      <c r="H668" s="38">
        <v>0.8</v>
      </c>
      <c r="I668" s="37">
        <v>43343</v>
      </c>
      <c r="J668" s="38" t="s">
        <v>18</v>
      </c>
      <c r="K668" s="38">
        <v>-6500</v>
      </c>
      <c r="L668" s="38">
        <v>20000</v>
      </c>
      <c r="M668" s="38">
        <v>0</v>
      </c>
      <c r="N668" s="38">
        <v>13500</v>
      </c>
      <c r="O668" s="38" t="s">
        <v>1216</v>
      </c>
      <c r="P668" s="38" t="s">
        <v>1284</v>
      </c>
      <c r="Q668" s="38">
        <v>100</v>
      </c>
      <c r="R668" s="38">
        <v>-25000</v>
      </c>
      <c r="S668" s="38">
        <v>20000</v>
      </c>
      <c r="T668" s="37">
        <v>43168</v>
      </c>
      <c r="U668" s="42">
        <v>0.47945205479452052</v>
      </c>
      <c r="V668" s="38">
        <v>0</v>
      </c>
      <c r="W668" s="38">
        <v>5</v>
      </c>
      <c r="X668" s="38">
        <v>0.1</v>
      </c>
      <c r="Y668" s="38">
        <v>2000</v>
      </c>
      <c r="Z668" s="38">
        <v>13500</v>
      </c>
      <c r="AA668" s="38">
        <v>13500</v>
      </c>
      <c r="AB668" s="38">
        <v>9589.0410958904104</v>
      </c>
      <c r="AH668" s="38">
        <f>IF(表7[[#This Row],[Instrument]]="Option",表7[[#This Row],[delta]],表7[[#This Row],[qty]])</f>
        <v>0</v>
      </c>
    </row>
    <row r="669" spans="1:34">
      <c r="A669" s="37" t="s">
        <v>467</v>
      </c>
      <c r="B669" s="38" t="s">
        <v>736</v>
      </c>
      <c r="C669" s="37">
        <v>43124</v>
      </c>
      <c r="D669" s="38" t="s">
        <v>519</v>
      </c>
      <c r="E669" s="38" t="s">
        <v>25</v>
      </c>
      <c r="F669" s="38" t="s">
        <v>737</v>
      </c>
      <c r="G669" s="38">
        <v>250</v>
      </c>
      <c r="H669" s="38">
        <v>5.0999999999999996</v>
      </c>
      <c r="I669" s="37">
        <v>43343</v>
      </c>
      <c r="J669" s="38" t="s">
        <v>18</v>
      </c>
      <c r="K669" s="38">
        <v>115500</v>
      </c>
      <c r="L669" s="38">
        <v>-127500</v>
      </c>
      <c r="M669" s="38">
        <v>0</v>
      </c>
      <c r="N669" s="38">
        <v>-12000</v>
      </c>
      <c r="O669" s="38" t="s">
        <v>1216</v>
      </c>
      <c r="P669" s="38" t="s">
        <v>1284</v>
      </c>
      <c r="Q669" s="38">
        <v>100</v>
      </c>
      <c r="R669" s="38">
        <v>25000</v>
      </c>
      <c r="S669" s="38">
        <v>127499.99999999999</v>
      </c>
      <c r="T669" s="37">
        <v>43168</v>
      </c>
      <c r="U669" s="42">
        <v>0.47945205479452052</v>
      </c>
      <c r="V669" s="38">
        <v>0</v>
      </c>
      <c r="W669" s="38">
        <v>5</v>
      </c>
      <c r="X669" s="38">
        <v>0.1</v>
      </c>
      <c r="Y669" s="38">
        <v>12750</v>
      </c>
      <c r="Z669" s="38">
        <v>-12000</v>
      </c>
      <c r="AA669" s="38">
        <v>0</v>
      </c>
      <c r="AB669" s="38">
        <v>61130.136986301361</v>
      </c>
      <c r="AH669" s="38">
        <f>IF(表7[[#This Row],[Instrument]]="Option",表7[[#This Row],[delta]],表7[[#This Row],[qty]])</f>
        <v>0</v>
      </c>
    </row>
    <row r="670" spans="1:34">
      <c r="A670" s="37" t="s">
        <v>467</v>
      </c>
      <c r="B670" s="38" t="s">
        <v>738</v>
      </c>
      <c r="C670" s="37">
        <v>42920</v>
      </c>
      <c r="D670" s="38" t="s">
        <v>519</v>
      </c>
      <c r="E670" s="38" t="s">
        <v>25</v>
      </c>
      <c r="F670" s="38" t="s">
        <v>739</v>
      </c>
      <c r="G670" s="38">
        <v>250</v>
      </c>
      <c r="H670" s="38">
        <v>5.5</v>
      </c>
      <c r="I670" s="37">
        <v>43373</v>
      </c>
      <c r="J670" s="38" t="s">
        <v>18</v>
      </c>
      <c r="K670" s="38">
        <v>260750</v>
      </c>
      <c r="L670" s="38">
        <v>-137500</v>
      </c>
      <c r="M670" s="38">
        <v>0</v>
      </c>
      <c r="N670" s="38">
        <v>123250</v>
      </c>
      <c r="O670" s="38" t="s">
        <v>1220</v>
      </c>
      <c r="P670" s="38" t="s">
        <v>1284</v>
      </c>
      <c r="Q670" s="38">
        <v>100</v>
      </c>
      <c r="R670" s="38">
        <v>25000</v>
      </c>
      <c r="S670" s="38">
        <v>137500</v>
      </c>
      <c r="T670" s="37">
        <v>43168</v>
      </c>
      <c r="U670" s="42">
        <v>0.56164383561643838</v>
      </c>
      <c r="V670" s="38">
        <v>0</v>
      </c>
      <c r="W670" s="38">
        <v>5</v>
      </c>
      <c r="X670" s="38">
        <v>0.1</v>
      </c>
      <c r="Y670" s="38">
        <v>13750</v>
      </c>
      <c r="Z670" s="38">
        <v>123250</v>
      </c>
      <c r="AA670" s="38">
        <v>123250</v>
      </c>
      <c r="AB670" s="38">
        <v>77226.027397260274</v>
      </c>
      <c r="AH670" s="38">
        <f>IF(表7[[#This Row],[Instrument]]="Option",表7[[#This Row],[delta]],表7[[#This Row],[qty]])</f>
        <v>0</v>
      </c>
    </row>
    <row r="671" spans="1:34">
      <c r="A671" s="37" t="s">
        <v>467</v>
      </c>
      <c r="B671" s="38" t="s">
        <v>740</v>
      </c>
      <c r="C671" s="37">
        <v>42906</v>
      </c>
      <c r="D671" s="38" t="s">
        <v>519</v>
      </c>
      <c r="E671" s="38" t="s">
        <v>25</v>
      </c>
      <c r="F671" s="38" t="s">
        <v>741</v>
      </c>
      <c r="G671" s="38">
        <v>200</v>
      </c>
      <c r="H671" s="38">
        <v>2.6</v>
      </c>
      <c r="I671" s="37">
        <v>43373</v>
      </c>
      <c r="J671" s="38" t="s">
        <v>18</v>
      </c>
      <c r="K671" s="38">
        <v>149800</v>
      </c>
      <c r="L671" s="38">
        <v>-52000</v>
      </c>
      <c r="M671" s="38">
        <v>0</v>
      </c>
      <c r="N671" s="38">
        <v>97800</v>
      </c>
      <c r="O671" s="38" t="s">
        <v>1220</v>
      </c>
      <c r="P671" s="38" t="s">
        <v>1284</v>
      </c>
      <c r="Q671" s="38">
        <v>100</v>
      </c>
      <c r="R671" s="38">
        <v>20000</v>
      </c>
      <c r="S671" s="38">
        <v>52000</v>
      </c>
      <c r="T671" s="37">
        <v>43168</v>
      </c>
      <c r="U671" s="42">
        <v>0.56164383561643838</v>
      </c>
      <c r="V671" s="38">
        <v>0</v>
      </c>
      <c r="W671" s="38">
        <v>5</v>
      </c>
      <c r="X671" s="38">
        <v>0.1</v>
      </c>
      <c r="Y671" s="38">
        <v>5200</v>
      </c>
      <c r="Z671" s="38">
        <v>97800</v>
      </c>
      <c r="AA671" s="38">
        <v>97800</v>
      </c>
      <c r="AB671" s="38">
        <v>29205.479452054795</v>
      </c>
      <c r="AH671" s="38">
        <f>IF(表7[[#This Row],[Instrument]]="Option",表7[[#This Row],[delta]],表7[[#This Row],[qty]])</f>
        <v>0</v>
      </c>
    </row>
    <row r="672" spans="1:34">
      <c r="A672" s="37" t="s">
        <v>467</v>
      </c>
      <c r="B672" s="38" t="s">
        <v>742</v>
      </c>
      <c r="C672" s="37">
        <v>43117</v>
      </c>
      <c r="D672" s="38" t="s">
        <v>519</v>
      </c>
      <c r="E672" s="38" t="s">
        <v>25</v>
      </c>
      <c r="F672" s="38" t="s">
        <v>743</v>
      </c>
      <c r="G672" s="38">
        <v>500</v>
      </c>
      <c r="H672" s="38">
        <v>4</v>
      </c>
      <c r="I672" s="37">
        <v>43373</v>
      </c>
      <c r="J672" s="38" t="s">
        <v>18</v>
      </c>
      <c r="K672" s="38">
        <v>122500.00000000001</v>
      </c>
      <c r="L672" s="38">
        <v>-200000</v>
      </c>
      <c r="M672" s="38">
        <v>0</v>
      </c>
      <c r="N672" s="38">
        <v>-77499.999999999985</v>
      </c>
      <c r="O672" s="38" t="s">
        <v>1220</v>
      </c>
      <c r="P672" s="38" t="s">
        <v>1284</v>
      </c>
      <c r="Q672" s="38">
        <v>100</v>
      </c>
      <c r="R672" s="38">
        <v>50000</v>
      </c>
      <c r="S672" s="38">
        <v>200000</v>
      </c>
      <c r="T672" s="37">
        <v>43168</v>
      </c>
      <c r="U672" s="42">
        <v>0.56164383561643838</v>
      </c>
      <c r="V672" s="38">
        <v>0</v>
      </c>
      <c r="W672" s="38">
        <v>5</v>
      </c>
      <c r="X672" s="38">
        <v>0.1</v>
      </c>
      <c r="Y672" s="38">
        <v>20000</v>
      </c>
      <c r="Z672" s="38">
        <v>-77499.999999999985</v>
      </c>
      <c r="AA672" s="38">
        <v>0</v>
      </c>
      <c r="AB672" s="38">
        <v>112328.76712328767</v>
      </c>
      <c r="AH672" s="38">
        <f>IF(表7[[#This Row],[Instrument]]="Option",表7[[#This Row],[delta]],表7[[#This Row],[qty]])</f>
        <v>0</v>
      </c>
    </row>
    <row r="673" spans="1:34">
      <c r="A673" s="37" t="s">
        <v>467</v>
      </c>
      <c r="B673" s="38" t="s">
        <v>744</v>
      </c>
      <c r="C673" s="37">
        <v>43118</v>
      </c>
      <c r="D673" s="38" t="s">
        <v>519</v>
      </c>
      <c r="E673" s="38" t="s">
        <v>25</v>
      </c>
      <c r="F673" s="38" t="s">
        <v>743</v>
      </c>
      <c r="G673" s="38">
        <v>250</v>
      </c>
      <c r="H673" s="38">
        <v>4</v>
      </c>
      <c r="I673" s="37">
        <v>43373</v>
      </c>
      <c r="J673" s="38" t="s">
        <v>18</v>
      </c>
      <c r="K673" s="38">
        <v>61250.000000000007</v>
      </c>
      <c r="L673" s="38">
        <v>-100000</v>
      </c>
      <c r="M673" s="38">
        <v>0</v>
      </c>
      <c r="N673" s="38">
        <v>-38749.999999999993</v>
      </c>
      <c r="O673" s="38" t="s">
        <v>1220</v>
      </c>
      <c r="P673" s="38" t="s">
        <v>1284</v>
      </c>
      <c r="Q673" s="38">
        <v>100</v>
      </c>
      <c r="R673" s="38">
        <v>25000</v>
      </c>
      <c r="S673" s="38">
        <v>100000</v>
      </c>
      <c r="T673" s="37">
        <v>43168</v>
      </c>
      <c r="U673" s="42">
        <v>0.56164383561643838</v>
      </c>
      <c r="V673" s="38">
        <v>0</v>
      </c>
      <c r="W673" s="38">
        <v>5</v>
      </c>
      <c r="X673" s="38">
        <v>0.1</v>
      </c>
      <c r="Y673" s="38">
        <v>10000</v>
      </c>
      <c r="Z673" s="38">
        <v>-38749.999999999993</v>
      </c>
      <c r="AA673" s="38">
        <v>0</v>
      </c>
      <c r="AB673" s="38">
        <v>56164.383561643837</v>
      </c>
      <c r="AH673" s="38">
        <f>IF(表7[[#This Row],[Instrument]]="Option",表7[[#This Row],[delta]],表7[[#This Row],[qty]])</f>
        <v>0</v>
      </c>
    </row>
    <row r="674" spans="1:34">
      <c r="A674" s="37" t="s">
        <v>467</v>
      </c>
      <c r="B674" s="38" t="s">
        <v>745</v>
      </c>
      <c r="C674" s="37">
        <v>42920</v>
      </c>
      <c r="D674" s="38" t="s">
        <v>519</v>
      </c>
      <c r="E674" s="38" t="s">
        <v>16</v>
      </c>
      <c r="F674" s="38" t="s">
        <v>746</v>
      </c>
      <c r="G674" s="38">
        <v>250</v>
      </c>
      <c r="H674" s="38">
        <v>1.24</v>
      </c>
      <c r="I674" s="37">
        <v>43373</v>
      </c>
      <c r="J674" s="38" t="s">
        <v>18</v>
      </c>
      <c r="K674" s="38">
        <v>-3500.0000000000005</v>
      </c>
      <c r="L674" s="38">
        <v>31000</v>
      </c>
      <c r="M674" s="38">
        <v>0</v>
      </c>
      <c r="N674" s="38">
        <v>27500</v>
      </c>
      <c r="O674" s="38" t="s">
        <v>1221</v>
      </c>
      <c r="P674" s="38" t="s">
        <v>1284</v>
      </c>
      <c r="Q674" s="38">
        <v>100</v>
      </c>
      <c r="R674" s="38">
        <v>-25000</v>
      </c>
      <c r="S674" s="38">
        <v>31000</v>
      </c>
      <c r="T674" s="37">
        <v>43168</v>
      </c>
      <c r="U674" s="42">
        <v>0.56164383561643838</v>
      </c>
      <c r="V674" s="38">
        <v>0</v>
      </c>
      <c r="W674" s="38">
        <v>5</v>
      </c>
      <c r="X674" s="38">
        <v>0.1</v>
      </c>
      <c r="Y674" s="38">
        <v>3100</v>
      </c>
      <c r="Z674" s="38">
        <v>27500</v>
      </c>
      <c r="AA674" s="38">
        <v>27500</v>
      </c>
      <c r="AB674" s="38">
        <v>17410.95890410959</v>
      </c>
      <c r="AH674" s="38">
        <f>IF(表7[[#This Row],[Instrument]]="Option",表7[[#This Row],[delta]],表7[[#This Row],[qty]])</f>
        <v>0</v>
      </c>
    </row>
    <row r="675" spans="1:34">
      <c r="A675" s="37" t="s">
        <v>467</v>
      </c>
      <c r="B675" s="38" t="s">
        <v>747</v>
      </c>
      <c r="C675" s="37">
        <v>43117</v>
      </c>
      <c r="D675" s="38" t="s">
        <v>519</v>
      </c>
      <c r="E675" s="38" t="s">
        <v>16</v>
      </c>
      <c r="F675" s="38" t="s">
        <v>748</v>
      </c>
      <c r="G675" s="38">
        <v>500</v>
      </c>
      <c r="H675" s="38">
        <v>0.7</v>
      </c>
      <c r="I675" s="37">
        <v>43373</v>
      </c>
      <c r="J675" s="38" t="s">
        <v>18</v>
      </c>
      <c r="K675" s="38">
        <v>-21500</v>
      </c>
      <c r="L675" s="38">
        <v>35000</v>
      </c>
      <c r="M675" s="38">
        <v>0</v>
      </c>
      <c r="N675" s="38">
        <v>13500</v>
      </c>
      <c r="O675" s="38" t="s">
        <v>1221</v>
      </c>
      <c r="P675" s="38" t="s">
        <v>1284</v>
      </c>
      <c r="Q675" s="38">
        <v>100</v>
      </c>
      <c r="R675" s="38">
        <v>-50000</v>
      </c>
      <c r="S675" s="38">
        <v>35000</v>
      </c>
      <c r="T675" s="37">
        <v>43168</v>
      </c>
      <c r="U675" s="42">
        <v>0.56164383561643838</v>
      </c>
      <c r="V675" s="38">
        <v>0</v>
      </c>
      <c r="W675" s="38">
        <v>5</v>
      </c>
      <c r="X675" s="38">
        <v>0.1</v>
      </c>
      <c r="Y675" s="38">
        <v>3500</v>
      </c>
      <c r="Z675" s="38">
        <v>13500</v>
      </c>
      <c r="AA675" s="38">
        <v>13500</v>
      </c>
      <c r="AB675" s="38">
        <v>19657.534246575342</v>
      </c>
      <c r="AH675" s="38">
        <f>IF(表7[[#This Row],[Instrument]]="Option",表7[[#This Row],[delta]],表7[[#This Row],[qty]])</f>
        <v>0</v>
      </c>
    </row>
    <row r="676" spans="1:34">
      <c r="A676" s="37" t="s">
        <v>467</v>
      </c>
      <c r="B676" s="38" t="s">
        <v>749</v>
      </c>
      <c r="C676" s="37">
        <v>43118</v>
      </c>
      <c r="D676" s="38" t="s">
        <v>519</v>
      </c>
      <c r="E676" s="38" t="s">
        <v>16</v>
      </c>
      <c r="F676" s="38" t="s">
        <v>748</v>
      </c>
      <c r="G676" s="38">
        <v>250</v>
      </c>
      <c r="H676" s="38">
        <v>0.8</v>
      </c>
      <c r="I676" s="37">
        <v>43373</v>
      </c>
      <c r="J676" s="38" t="s">
        <v>18</v>
      </c>
      <c r="K676" s="38">
        <v>-10750</v>
      </c>
      <c r="L676" s="38">
        <v>20000</v>
      </c>
      <c r="M676" s="38">
        <v>0</v>
      </c>
      <c r="N676" s="38">
        <v>9250</v>
      </c>
      <c r="O676" s="38" t="s">
        <v>1221</v>
      </c>
      <c r="P676" s="38" t="s">
        <v>1284</v>
      </c>
      <c r="Q676" s="38">
        <v>100</v>
      </c>
      <c r="R676" s="38">
        <v>-25000</v>
      </c>
      <c r="S676" s="38">
        <v>20000</v>
      </c>
      <c r="T676" s="37">
        <v>43168</v>
      </c>
      <c r="U676" s="42">
        <v>0.56164383561643838</v>
      </c>
      <c r="V676" s="38">
        <v>0</v>
      </c>
      <c r="W676" s="38">
        <v>5</v>
      </c>
      <c r="X676" s="38">
        <v>0.1</v>
      </c>
      <c r="Y676" s="38">
        <v>2000</v>
      </c>
      <c r="Z676" s="38">
        <v>9250</v>
      </c>
      <c r="AA676" s="38">
        <v>9250</v>
      </c>
      <c r="AB676" s="38">
        <v>11232.876712328767</v>
      </c>
      <c r="AH676" s="38">
        <f>IF(表7[[#This Row],[Instrument]]="Option",表7[[#This Row],[delta]],表7[[#This Row],[qty]])</f>
        <v>0</v>
      </c>
    </row>
    <row r="677" spans="1:34">
      <c r="A677" s="37" t="s">
        <v>467</v>
      </c>
      <c r="B677" s="38" t="s">
        <v>750</v>
      </c>
      <c r="C677" s="37">
        <v>43124</v>
      </c>
      <c r="D677" s="38" t="s">
        <v>519</v>
      </c>
      <c r="E677" s="38" t="s">
        <v>25</v>
      </c>
      <c r="F677" s="38" t="s">
        <v>751</v>
      </c>
      <c r="G677" s="38">
        <v>250</v>
      </c>
      <c r="H677" s="38">
        <v>5.0999999999999996</v>
      </c>
      <c r="I677" s="37">
        <v>43373</v>
      </c>
      <c r="J677" s="38" t="s">
        <v>18</v>
      </c>
      <c r="K677" s="38">
        <v>134000</v>
      </c>
      <c r="L677" s="38">
        <v>-127500</v>
      </c>
      <c r="M677" s="38">
        <v>0</v>
      </c>
      <c r="N677" s="38">
        <v>6500</v>
      </c>
      <c r="O677" s="38" t="s">
        <v>1221</v>
      </c>
      <c r="P677" s="38" t="s">
        <v>1284</v>
      </c>
      <c r="Q677" s="38">
        <v>100</v>
      </c>
      <c r="R677" s="38">
        <v>25000</v>
      </c>
      <c r="S677" s="38">
        <v>127499.99999999999</v>
      </c>
      <c r="T677" s="37">
        <v>43168</v>
      </c>
      <c r="U677" s="42">
        <v>0.56164383561643838</v>
      </c>
      <c r="V677" s="38">
        <v>0</v>
      </c>
      <c r="W677" s="38">
        <v>5</v>
      </c>
      <c r="X677" s="38">
        <v>0.1</v>
      </c>
      <c r="Y677" s="38">
        <v>12750</v>
      </c>
      <c r="Z677" s="38">
        <v>6500</v>
      </c>
      <c r="AA677" s="38">
        <v>6500</v>
      </c>
      <c r="AB677" s="38">
        <v>71609.589041095882</v>
      </c>
      <c r="AH677" s="38">
        <f>IF(表7[[#This Row],[Instrument]]="Option",表7[[#This Row],[delta]],表7[[#This Row],[qty]])</f>
        <v>0</v>
      </c>
    </row>
    <row r="678" spans="1:34">
      <c r="A678" s="37" t="s">
        <v>467</v>
      </c>
      <c r="B678" s="38" t="s">
        <v>752</v>
      </c>
      <c r="C678" s="37">
        <v>42920</v>
      </c>
      <c r="D678" s="38" t="s">
        <v>519</v>
      </c>
      <c r="E678" s="38" t="s">
        <v>25</v>
      </c>
      <c r="F678" s="38" t="s">
        <v>753</v>
      </c>
      <c r="G678" s="38">
        <v>250</v>
      </c>
      <c r="H678" s="38">
        <v>5.5</v>
      </c>
      <c r="I678" s="37">
        <v>43404</v>
      </c>
      <c r="J678" s="38" t="s">
        <v>18</v>
      </c>
      <c r="K678" s="38">
        <v>255750</v>
      </c>
      <c r="L678" s="38">
        <v>-137500</v>
      </c>
      <c r="M678" s="38">
        <v>0</v>
      </c>
      <c r="N678" s="38">
        <v>118250</v>
      </c>
      <c r="O678" s="38" t="s">
        <v>1225</v>
      </c>
      <c r="P678" s="38" t="s">
        <v>1284</v>
      </c>
      <c r="Q678" s="38">
        <v>100</v>
      </c>
      <c r="R678" s="38">
        <v>25000</v>
      </c>
      <c r="S678" s="38">
        <v>137500</v>
      </c>
      <c r="T678" s="37">
        <v>43168</v>
      </c>
      <c r="U678" s="42">
        <v>0.64657534246575343</v>
      </c>
      <c r="V678" s="38">
        <v>0</v>
      </c>
      <c r="W678" s="38">
        <v>5</v>
      </c>
      <c r="X678" s="38">
        <v>0.1</v>
      </c>
      <c r="Y678" s="38">
        <v>13750</v>
      </c>
      <c r="Z678" s="38">
        <v>118250</v>
      </c>
      <c r="AA678" s="38">
        <v>118250</v>
      </c>
      <c r="AB678" s="38">
        <v>88904.109589041094</v>
      </c>
      <c r="AH678" s="38">
        <f>IF(表7[[#This Row],[Instrument]]="Option",表7[[#This Row],[delta]],表7[[#This Row],[qty]])</f>
        <v>0</v>
      </c>
    </row>
    <row r="679" spans="1:34">
      <c r="A679" s="37" t="s">
        <v>467</v>
      </c>
      <c r="B679" s="38" t="s">
        <v>754</v>
      </c>
      <c r="C679" s="37">
        <v>42906</v>
      </c>
      <c r="D679" s="38" t="s">
        <v>519</v>
      </c>
      <c r="E679" s="38" t="s">
        <v>25</v>
      </c>
      <c r="F679" s="38" t="s">
        <v>755</v>
      </c>
      <c r="G679" s="38">
        <v>200</v>
      </c>
      <c r="H679" s="38">
        <v>2.6</v>
      </c>
      <c r="I679" s="37">
        <v>43404</v>
      </c>
      <c r="J679" s="38" t="s">
        <v>18</v>
      </c>
      <c r="K679" s="38">
        <v>148200</v>
      </c>
      <c r="L679" s="38">
        <v>-52000</v>
      </c>
      <c r="M679" s="38">
        <v>0</v>
      </c>
      <c r="N679" s="38">
        <v>96200</v>
      </c>
      <c r="O679" s="38" t="s">
        <v>1225</v>
      </c>
      <c r="P679" s="38" t="s">
        <v>1284</v>
      </c>
      <c r="Q679" s="38">
        <v>100</v>
      </c>
      <c r="R679" s="38">
        <v>20000</v>
      </c>
      <c r="S679" s="38">
        <v>52000</v>
      </c>
      <c r="T679" s="37">
        <v>43168</v>
      </c>
      <c r="U679" s="42">
        <v>0.64657534246575343</v>
      </c>
      <c r="V679" s="38">
        <v>0</v>
      </c>
      <c r="W679" s="38">
        <v>5</v>
      </c>
      <c r="X679" s="38">
        <v>0.1</v>
      </c>
      <c r="Y679" s="38">
        <v>5200</v>
      </c>
      <c r="Z679" s="38">
        <v>96200</v>
      </c>
      <c r="AA679" s="38">
        <v>96200</v>
      </c>
      <c r="AB679" s="38">
        <v>33621.917808219179</v>
      </c>
      <c r="AH679" s="38">
        <f>IF(表7[[#This Row],[Instrument]]="Option",表7[[#This Row],[delta]],表7[[#This Row],[qty]])</f>
        <v>0</v>
      </c>
    </row>
    <row r="680" spans="1:34">
      <c r="A680" s="37" t="s">
        <v>467</v>
      </c>
      <c r="B680" s="38" t="s">
        <v>756</v>
      </c>
      <c r="C680" s="37">
        <v>43117</v>
      </c>
      <c r="D680" s="38" t="s">
        <v>519</v>
      </c>
      <c r="E680" s="38" t="s">
        <v>25</v>
      </c>
      <c r="F680" s="38" t="s">
        <v>757</v>
      </c>
      <c r="G680" s="38">
        <v>500</v>
      </c>
      <c r="H680" s="38">
        <v>4</v>
      </c>
      <c r="I680" s="37">
        <v>43404</v>
      </c>
      <c r="J680" s="38" t="s">
        <v>18</v>
      </c>
      <c r="K680" s="38">
        <v>128000</v>
      </c>
      <c r="L680" s="38">
        <v>-200000</v>
      </c>
      <c r="M680" s="38">
        <v>0</v>
      </c>
      <c r="N680" s="38">
        <v>-72000</v>
      </c>
      <c r="O680" s="38" t="s">
        <v>1225</v>
      </c>
      <c r="P680" s="38" t="s">
        <v>1284</v>
      </c>
      <c r="Q680" s="38">
        <v>100</v>
      </c>
      <c r="R680" s="38">
        <v>50000</v>
      </c>
      <c r="S680" s="38">
        <v>200000</v>
      </c>
      <c r="T680" s="37">
        <v>43168</v>
      </c>
      <c r="U680" s="42">
        <v>0.64657534246575343</v>
      </c>
      <c r="V680" s="38">
        <v>0</v>
      </c>
      <c r="W680" s="38">
        <v>5</v>
      </c>
      <c r="X680" s="38">
        <v>0.1</v>
      </c>
      <c r="Y680" s="38">
        <v>20000</v>
      </c>
      <c r="Z680" s="38">
        <v>-72000</v>
      </c>
      <c r="AA680" s="38">
        <v>0</v>
      </c>
      <c r="AB680" s="38">
        <v>129315.06849315068</v>
      </c>
      <c r="AH680" s="38">
        <f>IF(表7[[#This Row],[Instrument]]="Option",表7[[#This Row],[delta]],表7[[#This Row],[qty]])</f>
        <v>0</v>
      </c>
    </row>
    <row r="681" spans="1:34">
      <c r="A681" s="37" t="s">
        <v>467</v>
      </c>
      <c r="B681" s="38" t="s">
        <v>758</v>
      </c>
      <c r="C681" s="37">
        <v>43118</v>
      </c>
      <c r="D681" s="38" t="s">
        <v>519</v>
      </c>
      <c r="E681" s="38" t="s">
        <v>25</v>
      </c>
      <c r="F681" s="38" t="s">
        <v>757</v>
      </c>
      <c r="G681" s="38">
        <v>250</v>
      </c>
      <c r="H681" s="38">
        <v>4</v>
      </c>
      <c r="I681" s="37">
        <v>43404</v>
      </c>
      <c r="J681" s="38" t="s">
        <v>18</v>
      </c>
      <c r="K681" s="38">
        <v>64000</v>
      </c>
      <c r="L681" s="38">
        <v>-100000</v>
      </c>
      <c r="M681" s="38">
        <v>0</v>
      </c>
      <c r="N681" s="38">
        <v>-36000</v>
      </c>
      <c r="O681" s="38" t="s">
        <v>1225</v>
      </c>
      <c r="P681" s="38" t="s">
        <v>1284</v>
      </c>
      <c r="Q681" s="38">
        <v>100</v>
      </c>
      <c r="R681" s="38">
        <v>25000</v>
      </c>
      <c r="S681" s="38">
        <v>100000</v>
      </c>
      <c r="T681" s="37">
        <v>43168</v>
      </c>
      <c r="U681" s="42">
        <v>0.64657534246575343</v>
      </c>
      <c r="V681" s="38">
        <v>0</v>
      </c>
      <c r="W681" s="38">
        <v>5</v>
      </c>
      <c r="X681" s="38">
        <v>0.1</v>
      </c>
      <c r="Y681" s="38">
        <v>10000</v>
      </c>
      <c r="Z681" s="38">
        <v>-36000</v>
      </c>
      <c r="AA681" s="38">
        <v>0</v>
      </c>
      <c r="AB681" s="38">
        <v>64657.534246575342</v>
      </c>
      <c r="AH681" s="38">
        <f>IF(表7[[#This Row],[Instrument]]="Option",表7[[#This Row],[delta]],表7[[#This Row],[qty]])</f>
        <v>0</v>
      </c>
    </row>
    <row r="682" spans="1:34">
      <c r="A682" s="37" t="s">
        <v>467</v>
      </c>
      <c r="B682" s="38" t="s">
        <v>759</v>
      </c>
      <c r="C682" s="37">
        <v>42920</v>
      </c>
      <c r="D682" s="38" t="s">
        <v>519</v>
      </c>
      <c r="E682" s="38" t="s">
        <v>16</v>
      </c>
      <c r="F682" s="38" t="s">
        <v>760</v>
      </c>
      <c r="G682" s="38">
        <v>250</v>
      </c>
      <c r="H682" s="38">
        <v>1.24</v>
      </c>
      <c r="I682" s="37">
        <v>43404</v>
      </c>
      <c r="J682" s="38" t="s">
        <v>18</v>
      </c>
      <c r="K682" s="38">
        <v>-5000</v>
      </c>
      <c r="L682" s="38">
        <v>31000</v>
      </c>
      <c r="M682" s="38">
        <v>0</v>
      </c>
      <c r="N682" s="38">
        <v>26000</v>
      </c>
      <c r="O682" s="38" t="s">
        <v>1226</v>
      </c>
      <c r="P682" s="38" t="s">
        <v>1284</v>
      </c>
      <c r="Q682" s="38">
        <v>100</v>
      </c>
      <c r="R682" s="38">
        <v>-25000</v>
      </c>
      <c r="S682" s="38">
        <v>31000</v>
      </c>
      <c r="T682" s="37">
        <v>43168</v>
      </c>
      <c r="U682" s="42">
        <v>0.64657534246575343</v>
      </c>
      <c r="V682" s="38">
        <v>0</v>
      </c>
      <c r="W682" s="38">
        <v>5</v>
      </c>
      <c r="X682" s="38">
        <v>0.1</v>
      </c>
      <c r="Y682" s="38">
        <v>3100</v>
      </c>
      <c r="Z682" s="38">
        <v>26000</v>
      </c>
      <c r="AA682" s="38">
        <v>26000</v>
      </c>
      <c r="AB682" s="38">
        <v>20043.835616438355</v>
      </c>
      <c r="AH682" s="38">
        <f>IF(表7[[#This Row],[Instrument]]="Option",表7[[#This Row],[delta]],表7[[#This Row],[qty]])</f>
        <v>0</v>
      </c>
    </row>
    <row r="683" spans="1:34">
      <c r="A683" s="37" t="s">
        <v>467</v>
      </c>
      <c r="B683" s="38" t="s">
        <v>761</v>
      </c>
      <c r="C683" s="37">
        <v>43117</v>
      </c>
      <c r="D683" s="38" t="s">
        <v>519</v>
      </c>
      <c r="E683" s="38" t="s">
        <v>16</v>
      </c>
      <c r="F683" s="38" t="s">
        <v>762</v>
      </c>
      <c r="G683" s="38">
        <v>500</v>
      </c>
      <c r="H683" s="38">
        <v>0.7</v>
      </c>
      <c r="I683" s="37">
        <v>43404</v>
      </c>
      <c r="J683" s="38" t="s">
        <v>18</v>
      </c>
      <c r="K683" s="38">
        <v>-28499.999999999996</v>
      </c>
      <c r="L683" s="38">
        <v>35000</v>
      </c>
      <c r="M683" s="38">
        <v>0</v>
      </c>
      <c r="N683" s="38">
        <v>6500.0000000000036</v>
      </c>
      <c r="O683" s="38" t="s">
        <v>1226</v>
      </c>
      <c r="P683" s="38" t="s">
        <v>1284</v>
      </c>
      <c r="Q683" s="38">
        <v>100</v>
      </c>
      <c r="R683" s="38">
        <v>-50000</v>
      </c>
      <c r="S683" s="38">
        <v>35000</v>
      </c>
      <c r="T683" s="37">
        <v>43168</v>
      </c>
      <c r="U683" s="42">
        <v>0.64657534246575343</v>
      </c>
      <c r="V683" s="38">
        <v>0</v>
      </c>
      <c r="W683" s="38">
        <v>5</v>
      </c>
      <c r="X683" s="38">
        <v>0.1</v>
      </c>
      <c r="Y683" s="38">
        <v>3500</v>
      </c>
      <c r="Z683" s="38">
        <v>6500.0000000000036</v>
      </c>
      <c r="AA683" s="38">
        <v>6500.0000000000036</v>
      </c>
      <c r="AB683" s="38">
        <v>22630.136986301372</v>
      </c>
      <c r="AH683" s="38">
        <f>IF(表7[[#This Row],[Instrument]]="Option",表7[[#This Row],[delta]],表7[[#This Row],[qty]])</f>
        <v>0</v>
      </c>
    </row>
    <row r="684" spans="1:34">
      <c r="A684" s="37" t="s">
        <v>467</v>
      </c>
      <c r="B684" s="38" t="s">
        <v>763</v>
      </c>
      <c r="C684" s="37">
        <v>43118</v>
      </c>
      <c r="D684" s="38" t="s">
        <v>519</v>
      </c>
      <c r="E684" s="38" t="s">
        <v>16</v>
      </c>
      <c r="F684" s="38" t="s">
        <v>762</v>
      </c>
      <c r="G684" s="38">
        <v>250</v>
      </c>
      <c r="H684" s="38">
        <v>0.8</v>
      </c>
      <c r="I684" s="37">
        <v>43404</v>
      </c>
      <c r="J684" s="38" t="s">
        <v>18</v>
      </c>
      <c r="K684" s="38">
        <v>-14249.999999999998</v>
      </c>
      <c r="L684" s="38">
        <v>20000</v>
      </c>
      <c r="M684" s="38">
        <v>0</v>
      </c>
      <c r="N684" s="38">
        <v>5750.0000000000018</v>
      </c>
      <c r="O684" s="38" t="s">
        <v>1226</v>
      </c>
      <c r="P684" s="38" t="s">
        <v>1284</v>
      </c>
      <c r="Q684" s="38">
        <v>100</v>
      </c>
      <c r="R684" s="38">
        <v>-25000</v>
      </c>
      <c r="S684" s="38">
        <v>20000</v>
      </c>
      <c r="T684" s="37">
        <v>43168</v>
      </c>
      <c r="U684" s="42">
        <v>0.64657534246575343</v>
      </c>
      <c r="V684" s="38">
        <v>0</v>
      </c>
      <c r="W684" s="38">
        <v>5</v>
      </c>
      <c r="X684" s="38">
        <v>0.1</v>
      </c>
      <c r="Y684" s="38">
        <v>2000</v>
      </c>
      <c r="Z684" s="38">
        <v>5750.0000000000018</v>
      </c>
      <c r="AA684" s="38">
        <v>5750.0000000000018</v>
      </c>
      <c r="AB684" s="38">
        <v>12931.506849315068</v>
      </c>
      <c r="AH684" s="38">
        <f>IF(表7[[#This Row],[Instrument]]="Option",表7[[#This Row],[delta]],表7[[#This Row],[qty]])</f>
        <v>0</v>
      </c>
    </row>
    <row r="685" spans="1:34">
      <c r="A685" s="37" t="s">
        <v>467</v>
      </c>
      <c r="B685" s="38" t="s">
        <v>764</v>
      </c>
      <c r="C685" s="37">
        <v>43124</v>
      </c>
      <c r="D685" s="38" t="s">
        <v>519</v>
      </c>
      <c r="E685" s="38" t="s">
        <v>25</v>
      </c>
      <c r="F685" s="38" t="s">
        <v>765</v>
      </c>
      <c r="G685" s="38">
        <v>250</v>
      </c>
      <c r="H685" s="38">
        <v>5.0999999999999996</v>
      </c>
      <c r="I685" s="37">
        <v>43404</v>
      </c>
      <c r="J685" s="38" t="s">
        <v>18</v>
      </c>
      <c r="K685" s="38">
        <v>148500</v>
      </c>
      <c r="L685" s="38">
        <v>-127500</v>
      </c>
      <c r="M685" s="38">
        <v>0</v>
      </c>
      <c r="N685" s="38">
        <v>21000</v>
      </c>
      <c r="O685" s="38" t="s">
        <v>1226</v>
      </c>
      <c r="P685" s="38" t="s">
        <v>1284</v>
      </c>
      <c r="Q685" s="38">
        <v>100</v>
      </c>
      <c r="R685" s="38">
        <v>25000</v>
      </c>
      <c r="S685" s="38">
        <v>127499.99999999999</v>
      </c>
      <c r="T685" s="37">
        <v>43168</v>
      </c>
      <c r="U685" s="42">
        <v>0.64657534246575343</v>
      </c>
      <c r="V685" s="38">
        <v>0</v>
      </c>
      <c r="W685" s="38">
        <v>5</v>
      </c>
      <c r="X685" s="38">
        <v>0.1</v>
      </c>
      <c r="Y685" s="38">
        <v>12750</v>
      </c>
      <c r="Z685" s="38">
        <v>21000</v>
      </c>
      <c r="AA685" s="38">
        <v>21000</v>
      </c>
      <c r="AB685" s="38">
        <v>82438.356164383556</v>
      </c>
      <c r="AH685" s="38">
        <f>IF(表7[[#This Row],[Instrument]]="Option",表7[[#This Row],[delta]],表7[[#This Row],[qty]])</f>
        <v>0</v>
      </c>
    </row>
    <row r="686" spans="1:34">
      <c r="A686" s="37" t="s">
        <v>467</v>
      </c>
      <c r="B686" s="38" t="s">
        <v>766</v>
      </c>
      <c r="C686" s="37">
        <v>42920</v>
      </c>
      <c r="D686" s="38" t="s">
        <v>519</v>
      </c>
      <c r="E686" s="38" t="s">
        <v>25</v>
      </c>
      <c r="F686" s="38" t="s">
        <v>767</v>
      </c>
      <c r="G686" s="38">
        <v>250</v>
      </c>
      <c r="H686" s="38">
        <v>5.5</v>
      </c>
      <c r="I686" s="37">
        <v>43434</v>
      </c>
      <c r="J686" s="38" t="s">
        <v>18</v>
      </c>
      <c r="K686" s="38">
        <v>252750</v>
      </c>
      <c r="L686" s="38">
        <v>-137500</v>
      </c>
      <c r="M686" s="38">
        <v>0</v>
      </c>
      <c r="N686" s="38">
        <v>115250</v>
      </c>
      <c r="O686" s="38" t="s">
        <v>1230</v>
      </c>
      <c r="P686" s="38" t="s">
        <v>1284</v>
      </c>
      <c r="Q686" s="38">
        <v>100</v>
      </c>
      <c r="R686" s="38">
        <v>25000</v>
      </c>
      <c r="S686" s="38">
        <v>137500</v>
      </c>
      <c r="T686" s="37">
        <v>43168</v>
      </c>
      <c r="U686" s="42">
        <v>0.72876712328767124</v>
      </c>
      <c r="V686" s="38">
        <v>0</v>
      </c>
      <c r="W686" s="38">
        <v>5</v>
      </c>
      <c r="X686" s="38">
        <v>0.1</v>
      </c>
      <c r="Y686" s="38">
        <v>13750</v>
      </c>
      <c r="Z686" s="38">
        <v>115250</v>
      </c>
      <c r="AA686" s="38">
        <v>115250</v>
      </c>
      <c r="AB686" s="38">
        <v>100205.4794520548</v>
      </c>
      <c r="AH686" s="38">
        <f>IF(表7[[#This Row],[Instrument]]="Option",表7[[#This Row],[delta]],表7[[#This Row],[qty]])</f>
        <v>0</v>
      </c>
    </row>
    <row r="687" spans="1:34">
      <c r="A687" s="37" t="s">
        <v>467</v>
      </c>
      <c r="B687" s="38" t="s">
        <v>768</v>
      </c>
      <c r="C687" s="37">
        <v>42906</v>
      </c>
      <c r="D687" s="38" t="s">
        <v>519</v>
      </c>
      <c r="E687" s="38" t="s">
        <v>25</v>
      </c>
      <c r="F687" s="38" t="s">
        <v>769</v>
      </c>
      <c r="G687" s="38">
        <v>200</v>
      </c>
      <c r="H687" s="38">
        <v>2.6</v>
      </c>
      <c r="I687" s="37">
        <v>43434</v>
      </c>
      <c r="J687" s="38" t="s">
        <v>18</v>
      </c>
      <c r="K687" s="38">
        <v>148400</v>
      </c>
      <c r="L687" s="38">
        <v>-52000</v>
      </c>
      <c r="M687" s="38">
        <v>0</v>
      </c>
      <c r="N687" s="38">
        <v>96400</v>
      </c>
      <c r="O687" s="38" t="s">
        <v>1230</v>
      </c>
      <c r="P687" s="38" t="s">
        <v>1284</v>
      </c>
      <c r="Q687" s="38">
        <v>100</v>
      </c>
      <c r="R687" s="38">
        <v>20000</v>
      </c>
      <c r="S687" s="38">
        <v>52000</v>
      </c>
      <c r="T687" s="37">
        <v>43168</v>
      </c>
      <c r="U687" s="42">
        <v>0.72876712328767124</v>
      </c>
      <c r="V687" s="38">
        <v>0</v>
      </c>
      <c r="W687" s="38">
        <v>5</v>
      </c>
      <c r="X687" s="38">
        <v>0.1</v>
      </c>
      <c r="Y687" s="38">
        <v>5200</v>
      </c>
      <c r="Z687" s="38">
        <v>96400</v>
      </c>
      <c r="AA687" s="38">
        <v>96400</v>
      </c>
      <c r="AB687" s="38">
        <v>37895.890410958906</v>
      </c>
      <c r="AH687" s="38">
        <f>IF(表7[[#This Row],[Instrument]]="Option",表7[[#This Row],[delta]],表7[[#This Row],[qty]])</f>
        <v>0</v>
      </c>
    </row>
    <row r="688" spans="1:34">
      <c r="A688" s="37" t="s">
        <v>467</v>
      </c>
      <c r="B688" s="38" t="s">
        <v>770</v>
      </c>
      <c r="C688" s="37">
        <v>43117</v>
      </c>
      <c r="D688" s="38" t="s">
        <v>519</v>
      </c>
      <c r="E688" s="38" t="s">
        <v>25</v>
      </c>
      <c r="F688" s="38" t="s">
        <v>771</v>
      </c>
      <c r="G688" s="38">
        <v>500</v>
      </c>
      <c r="H688" s="38">
        <v>4</v>
      </c>
      <c r="I688" s="37">
        <v>43434</v>
      </c>
      <c r="J688" s="38" t="s">
        <v>18</v>
      </c>
      <c r="K688" s="38">
        <v>136500</v>
      </c>
      <c r="L688" s="38">
        <v>-200000</v>
      </c>
      <c r="M688" s="38">
        <v>0</v>
      </c>
      <c r="N688" s="38">
        <v>-63500</v>
      </c>
      <c r="O688" s="38" t="s">
        <v>1230</v>
      </c>
      <c r="P688" s="38" t="s">
        <v>1284</v>
      </c>
      <c r="Q688" s="38">
        <v>100</v>
      </c>
      <c r="R688" s="38">
        <v>50000</v>
      </c>
      <c r="S688" s="38">
        <v>200000</v>
      </c>
      <c r="T688" s="37">
        <v>43168</v>
      </c>
      <c r="U688" s="42">
        <v>0.72876712328767124</v>
      </c>
      <c r="V688" s="38">
        <v>0</v>
      </c>
      <c r="W688" s="38">
        <v>5</v>
      </c>
      <c r="X688" s="38">
        <v>0.1</v>
      </c>
      <c r="Y688" s="38">
        <v>20000</v>
      </c>
      <c r="Z688" s="38">
        <v>-63500</v>
      </c>
      <c r="AA688" s="38">
        <v>0</v>
      </c>
      <c r="AB688" s="38">
        <v>145753.42465753425</v>
      </c>
      <c r="AH688" s="38">
        <f>IF(表7[[#This Row],[Instrument]]="Option",表7[[#This Row],[delta]],表7[[#This Row],[qty]])</f>
        <v>0</v>
      </c>
    </row>
    <row r="689" spans="1:34">
      <c r="A689" s="37" t="s">
        <v>467</v>
      </c>
      <c r="B689" s="38" t="s">
        <v>772</v>
      </c>
      <c r="C689" s="37">
        <v>43118</v>
      </c>
      <c r="D689" s="38" t="s">
        <v>519</v>
      </c>
      <c r="E689" s="38" t="s">
        <v>25</v>
      </c>
      <c r="F689" s="38" t="s">
        <v>771</v>
      </c>
      <c r="G689" s="38">
        <v>250</v>
      </c>
      <c r="H689" s="38">
        <v>4</v>
      </c>
      <c r="I689" s="37">
        <v>43434</v>
      </c>
      <c r="J689" s="38" t="s">
        <v>18</v>
      </c>
      <c r="K689" s="38">
        <v>68250</v>
      </c>
      <c r="L689" s="38">
        <v>-100000</v>
      </c>
      <c r="M689" s="38">
        <v>0</v>
      </c>
      <c r="N689" s="38">
        <v>-31750</v>
      </c>
      <c r="O689" s="38" t="s">
        <v>1230</v>
      </c>
      <c r="P689" s="38" t="s">
        <v>1284</v>
      </c>
      <c r="Q689" s="38">
        <v>100</v>
      </c>
      <c r="R689" s="38">
        <v>25000</v>
      </c>
      <c r="S689" s="38">
        <v>100000</v>
      </c>
      <c r="T689" s="37">
        <v>43168</v>
      </c>
      <c r="U689" s="42">
        <v>0.72876712328767124</v>
      </c>
      <c r="V689" s="38">
        <v>0</v>
      </c>
      <c r="W689" s="38">
        <v>5</v>
      </c>
      <c r="X689" s="38">
        <v>0.1</v>
      </c>
      <c r="Y689" s="38">
        <v>10000</v>
      </c>
      <c r="Z689" s="38">
        <v>-31750</v>
      </c>
      <c r="AA689" s="38">
        <v>0</v>
      </c>
      <c r="AB689" s="38">
        <v>72876.712328767127</v>
      </c>
      <c r="AH689" s="38">
        <f>IF(表7[[#This Row],[Instrument]]="Option",表7[[#This Row],[delta]],表7[[#This Row],[qty]])</f>
        <v>0</v>
      </c>
    </row>
    <row r="690" spans="1:34">
      <c r="A690" s="37" t="s">
        <v>467</v>
      </c>
      <c r="B690" s="38" t="s">
        <v>773</v>
      </c>
      <c r="C690" s="37">
        <v>42920</v>
      </c>
      <c r="D690" s="38" t="s">
        <v>519</v>
      </c>
      <c r="E690" s="38" t="s">
        <v>16</v>
      </c>
      <c r="F690" s="38" t="s">
        <v>774</v>
      </c>
      <c r="G690" s="38">
        <v>250</v>
      </c>
      <c r="H690" s="38">
        <v>1.24</v>
      </c>
      <c r="I690" s="37">
        <v>43434</v>
      </c>
      <c r="J690" s="38" t="s">
        <v>18</v>
      </c>
      <c r="K690" s="38">
        <v>-7750</v>
      </c>
      <c r="L690" s="38">
        <v>31000</v>
      </c>
      <c r="M690" s="38">
        <v>0</v>
      </c>
      <c r="N690" s="38">
        <v>23250</v>
      </c>
      <c r="O690" s="38" t="s">
        <v>1231</v>
      </c>
      <c r="P690" s="38" t="s">
        <v>1284</v>
      </c>
      <c r="Q690" s="38">
        <v>100</v>
      </c>
      <c r="R690" s="38">
        <v>-25000</v>
      </c>
      <c r="S690" s="38">
        <v>31000</v>
      </c>
      <c r="T690" s="37">
        <v>43168</v>
      </c>
      <c r="U690" s="42">
        <v>0.72876712328767124</v>
      </c>
      <c r="V690" s="38">
        <v>0</v>
      </c>
      <c r="W690" s="38">
        <v>5</v>
      </c>
      <c r="X690" s="38">
        <v>0.1</v>
      </c>
      <c r="Y690" s="38">
        <v>3100</v>
      </c>
      <c r="Z690" s="38">
        <v>23250</v>
      </c>
      <c r="AA690" s="38">
        <v>23250</v>
      </c>
      <c r="AB690" s="38">
        <v>22591.780821917808</v>
      </c>
      <c r="AH690" s="38">
        <f>IF(表7[[#This Row],[Instrument]]="Option",表7[[#This Row],[delta]],表7[[#This Row],[qty]])</f>
        <v>0</v>
      </c>
    </row>
    <row r="691" spans="1:34">
      <c r="A691" s="37" t="s">
        <v>467</v>
      </c>
      <c r="B691" s="38" t="s">
        <v>775</v>
      </c>
      <c r="C691" s="37">
        <v>43117</v>
      </c>
      <c r="D691" s="38" t="s">
        <v>519</v>
      </c>
      <c r="E691" s="38" t="s">
        <v>16</v>
      </c>
      <c r="F691" s="38" t="s">
        <v>776</v>
      </c>
      <c r="G691" s="38">
        <v>500</v>
      </c>
      <c r="H691" s="38">
        <v>0.7</v>
      </c>
      <c r="I691" s="37">
        <v>43434</v>
      </c>
      <c r="J691" s="38" t="s">
        <v>18</v>
      </c>
      <c r="K691" s="38">
        <v>-39500</v>
      </c>
      <c r="L691" s="38">
        <v>35000</v>
      </c>
      <c r="M691" s="38">
        <v>0</v>
      </c>
      <c r="N691" s="38">
        <v>-4500</v>
      </c>
      <c r="O691" s="38" t="s">
        <v>1231</v>
      </c>
      <c r="P691" s="38" t="s">
        <v>1284</v>
      </c>
      <c r="Q691" s="38">
        <v>100</v>
      </c>
      <c r="R691" s="38">
        <v>-50000</v>
      </c>
      <c r="S691" s="38">
        <v>35000</v>
      </c>
      <c r="T691" s="37">
        <v>43168</v>
      </c>
      <c r="U691" s="42">
        <v>0.72876712328767124</v>
      </c>
      <c r="V691" s="38">
        <v>0</v>
      </c>
      <c r="W691" s="38">
        <v>5</v>
      </c>
      <c r="X691" s="38">
        <v>0.1</v>
      </c>
      <c r="Y691" s="38">
        <v>3500</v>
      </c>
      <c r="Z691" s="38">
        <v>-4500</v>
      </c>
      <c r="AA691" s="38">
        <v>0</v>
      </c>
      <c r="AB691" s="38">
        <v>25506.849315068492</v>
      </c>
      <c r="AH691" s="38">
        <f>IF(表7[[#This Row],[Instrument]]="Option",表7[[#This Row],[delta]],表7[[#This Row],[qty]])</f>
        <v>0</v>
      </c>
    </row>
    <row r="692" spans="1:34">
      <c r="A692" s="37" t="s">
        <v>467</v>
      </c>
      <c r="B692" s="38" t="s">
        <v>777</v>
      </c>
      <c r="C692" s="37">
        <v>43118</v>
      </c>
      <c r="D692" s="38" t="s">
        <v>519</v>
      </c>
      <c r="E692" s="38" t="s">
        <v>16</v>
      </c>
      <c r="F692" s="38" t="s">
        <v>776</v>
      </c>
      <c r="G692" s="38">
        <v>250</v>
      </c>
      <c r="H692" s="38">
        <v>0.8</v>
      </c>
      <c r="I692" s="37">
        <v>43434</v>
      </c>
      <c r="J692" s="38" t="s">
        <v>18</v>
      </c>
      <c r="K692" s="38">
        <v>-19750</v>
      </c>
      <c r="L692" s="38">
        <v>20000</v>
      </c>
      <c r="M692" s="38">
        <v>0</v>
      </c>
      <c r="N692" s="38">
        <v>250</v>
      </c>
      <c r="O692" s="38" t="s">
        <v>1231</v>
      </c>
      <c r="P692" s="38" t="s">
        <v>1284</v>
      </c>
      <c r="Q692" s="38">
        <v>100</v>
      </c>
      <c r="R692" s="38">
        <v>-25000</v>
      </c>
      <c r="S692" s="38">
        <v>20000</v>
      </c>
      <c r="T692" s="37">
        <v>43168</v>
      </c>
      <c r="U692" s="42">
        <v>0.72876712328767124</v>
      </c>
      <c r="V692" s="38">
        <v>0</v>
      </c>
      <c r="W692" s="38">
        <v>5</v>
      </c>
      <c r="X692" s="38">
        <v>0.1</v>
      </c>
      <c r="Y692" s="38">
        <v>2000</v>
      </c>
      <c r="Z692" s="38">
        <v>250</v>
      </c>
      <c r="AA692" s="38">
        <v>250</v>
      </c>
      <c r="AB692" s="38">
        <v>14575.342465753425</v>
      </c>
      <c r="AH692" s="38">
        <f>IF(表7[[#This Row],[Instrument]]="Option",表7[[#This Row],[delta]],表7[[#This Row],[qty]])</f>
        <v>0</v>
      </c>
    </row>
    <row r="693" spans="1:34">
      <c r="A693" s="37" t="s">
        <v>467</v>
      </c>
      <c r="B693" s="38" t="s">
        <v>778</v>
      </c>
      <c r="C693" s="37">
        <v>43124</v>
      </c>
      <c r="D693" s="38" t="s">
        <v>519</v>
      </c>
      <c r="E693" s="38" t="s">
        <v>25</v>
      </c>
      <c r="F693" s="38" t="s">
        <v>779</v>
      </c>
      <c r="G693" s="38">
        <v>250</v>
      </c>
      <c r="H693" s="38">
        <v>5.0999999999999996</v>
      </c>
      <c r="I693" s="37">
        <v>43434</v>
      </c>
      <c r="J693" s="38" t="s">
        <v>18</v>
      </c>
      <c r="K693" s="38">
        <v>165750</v>
      </c>
      <c r="L693" s="38">
        <v>-127500</v>
      </c>
      <c r="M693" s="38">
        <v>0</v>
      </c>
      <c r="N693" s="38">
        <v>38250</v>
      </c>
      <c r="O693" s="38" t="s">
        <v>1231</v>
      </c>
      <c r="P693" s="38" t="s">
        <v>1284</v>
      </c>
      <c r="Q693" s="38">
        <v>100</v>
      </c>
      <c r="R693" s="38">
        <v>25000</v>
      </c>
      <c r="S693" s="38">
        <v>127499.99999999999</v>
      </c>
      <c r="T693" s="37">
        <v>43168</v>
      </c>
      <c r="U693" s="42">
        <v>0.72876712328767124</v>
      </c>
      <c r="V693" s="38">
        <v>0</v>
      </c>
      <c r="W693" s="38">
        <v>5</v>
      </c>
      <c r="X693" s="38">
        <v>0.1</v>
      </c>
      <c r="Y693" s="38">
        <v>12750</v>
      </c>
      <c r="Z693" s="38">
        <v>38250</v>
      </c>
      <c r="AA693" s="38">
        <v>38250</v>
      </c>
      <c r="AB693" s="38">
        <v>92917.80821917807</v>
      </c>
      <c r="AH693" s="38">
        <f>IF(表7[[#This Row],[Instrument]]="Option",表7[[#This Row],[delta]],表7[[#This Row],[qty]])</f>
        <v>0</v>
      </c>
    </row>
    <row r="694" spans="1:34">
      <c r="A694" s="37" t="s">
        <v>467</v>
      </c>
      <c r="B694" s="38" t="s">
        <v>780</v>
      </c>
      <c r="C694" s="37">
        <v>42920</v>
      </c>
      <c r="D694" s="38" t="s">
        <v>519</v>
      </c>
      <c r="E694" s="38" t="s">
        <v>25</v>
      </c>
      <c r="F694" s="38" t="s">
        <v>781</v>
      </c>
      <c r="G694" s="38">
        <v>250</v>
      </c>
      <c r="H694" s="38">
        <v>5.5</v>
      </c>
      <c r="I694" s="37">
        <v>43463</v>
      </c>
      <c r="J694" s="38" t="s">
        <v>18</v>
      </c>
      <c r="K694" s="38">
        <v>248250</v>
      </c>
      <c r="L694" s="38">
        <v>-137500</v>
      </c>
      <c r="M694" s="38">
        <v>0</v>
      </c>
      <c r="N694" s="38">
        <v>110750</v>
      </c>
      <c r="O694" s="38" t="s">
        <v>1235</v>
      </c>
      <c r="P694" s="38" t="s">
        <v>1284</v>
      </c>
      <c r="Q694" s="38">
        <v>100</v>
      </c>
      <c r="R694" s="38">
        <v>25000</v>
      </c>
      <c r="S694" s="38">
        <v>137500</v>
      </c>
      <c r="T694" s="37">
        <v>43168</v>
      </c>
      <c r="U694" s="42">
        <v>0.80821917808219179</v>
      </c>
      <c r="V694" s="38">
        <v>0</v>
      </c>
      <c r="W694" s="38">
        <v>5</v>
      </c>
      <c r="X694" s="38">
        <v>0.1</v>
      </c>
      <c r="Y694" s="38">
        <v>13750</v>
      </c>
      <c r="Z694" s="38">
        <v>110750</v>
      </c>
      <c r="AA694" s="38">
        <v>110750</v>
      </c>
      <c r="AB694" s="38">
        <v>111130.13698630137</v>
      </c>
      <c r="AH694" s="38">
        <f>IF(表7[[#This Row],[Instrument]]="Option",表7[[#This Row],[delta]],表7[[#This Row],[qty]])</f>
        <v>0</v>
      </c>
    </row>
    <row r="695" spans="1:34">
      <c r="A695" s="37" t="s">
        <v>467</v>
      </c>
      <c r="B695" s="38" t="s">
        <v>782</v>
      </c>
      <c r="C695" s="37">
        <v>42906</v>
      </c>
      <c r="D695" s="38" t="s">
        <v>519</v>
      </c>
      <c r="E695" s="38" t="s">
        <v>25</v>
      </c>
      <c r="F695" s="38" t="s">
        <v>783</v>
      </c>
      <c r="G695" s="38">
        <v>200</v>
      </c>
      <c r="H695" s="38">
        <v>2.6</v>
      </c>
      <c r="I695" s="37">
        <v>43463</v>
      </c>
      <c r="J695" s="38" t="s">
        <v>18</v>
      </c>
      <c r="K695" s="38">
        <v>147400</v>
      </c>
      <c r="L695" s="38">
        <v>-52000</v>
      </c>
      <c r="M695" s="38">
        <v>0</v>
      </c>
      <c r="N695" s="38">
        <v>95400</v>
      </c>
      <c r="O695" s="38" t="s">
        <v>1235</v>
      </c>
      <c r="P695" s="38" t="s">
        <v>1284</v>
      </c>
      <c r="Q695" s="38">
        <v>100</v>
      </c>
      <c r="R695" s="38">
        <v>20000</v>
      </c>
      <c r="S695" s="38">
        <v>52000</v>
      </c>
      <c r="T695" s="37">
        <v>43168</v>
      </c>
      <c r="U695" s="42">
        <v>0.80821917808219179</v>
      </c>
      <c r="V695" s="38">
        <v>0</v>
      </c>
      <c r="W695" s="38">
        <v>5</v>
      </c>
      <c r="X695" s="38">
        <v>0.1</v>
      </c>
      <c r="Y695" s="38">
        <v>5200</v>
      </c>
      <c r="Z695" s="38">
        <v>95400</v>
      </c>
      <c r="AA695" s="38">
        <v>95400</v>
      </c>
      <c r="AB695" s="38">
        <v>42027.397260273974</v>
      </c>
      <c r="AH695" s="38">
        <f>IF(表7[[#This Row],[Instrument]]="Option",表7[[#This Row],[delta]],表7[[#This Row],[qty]])</f>
        <v>0</v>
      </c>
    </row>
    <row r="696" spans="1:34">
      <c r="A696" s="37" t="s">
        <v>467</v>
      </c>
      <c r="B696" s="38" t="s">
        <v>784</v>
      </c>
      <c r="C696" s="37">
        <v>43117</v>
      </c>
      <c r="D696" s="38" t="s">
        <v>519</v>
      </c>
      <c r="E696" s="38" t="s">
        <v>25</v>
      </c>
      <c r="F696" s="38" t="s">
        <v>785</v>
      </c>
      <c r="G696" s="38">
        <v>500</v>
      </c>
      <c r="H696" s="38">
        <v>4</v>
      </c>
      <c r="I696" s="37">
        <v>43463</v>
      </c>
      <c r="J696" s="38" t="s">
        <v>18</v>
      </c>
      <c r="K696" s="38">
        <v>143000</v>
      </c>
      <c r="L696" s="38">
        <v>-200000</v>
      </c>
      <c r="M696" s="38">
        <v>0</v>
      </c>
      <c r="N696" s="38">
        <v>-57000</v>
      </c>
      <c r="O696" s="38" t="s">
        <v>1235</v>
      </c>
      <c r="P696" s="38" t="s">
        <v>1284</v>
      </c>
      <c r="Q696" s="38">
        <v>100</v>
      </c>
      <c r="R696" s="38">
        <v>50000</v>
      </c>
      <c r="S696" s="38">
        <v>200000</v>
      </c>
      <c r="T696" s="37">
        <v>43168</v>
      </c>
      <c r="U696" s="42">
        <v>0.80821917808219179</v>
      </c>
      <c r="V696" s="38">
        <v>0</v>
      </c>
      <c r="W696" s="38">
        <v>5</v>
      </c>
      <c r="X696" s="38">
        <v>0.1</v>
      </c>
      <c r="Y696" s="38">
        <v>20000</v>
      </c>
      <c r="Z696" s="38">
        <v>-57000</v>
      </c>
      <c r="AA696" s="38">
        <v>0</v>
      </c>
      <c r="AB696" s="38">
        <v>161643.83561643836</v>
      </c>
      <c r="AH696" s="38">
        <f>IF(表7[[#This Row],[Instrument]]="Option",表7[[#This Row],[delta]],表7[[#This Row],[qty]])</f>
        <v>0</v>
      </c>
    </row>
    <row r="697" spans="1:34">
      <c r="A697" s="37" t="s">
        <v>467</v>
      </c>
      <c r="B697" s="38" t="s">
        <v>786</v>
      </c>
      <c r="C697" s="37">
        <v>43118</v>
      </c>
      <c r="D697" s="38" t="s">
        <v>519</v>
      </c>
      <c r="E697" s="38" t="s">
        <v>25</v>
      </c>
      <c r="F697" s="38" t="s">
        <v>785</v>
      </c>
      <c r="G697" s="38">
        <v>250</v>
      </c>
      <c r="H697" s="38">
        <v>4</v>
      </c>
      <c r="I697" s="37">
        <v>43463</v>
      </c>
      <c r="J697" s="38" t="s">
        <v>18</v>
      </c>
      <c r="K697" s="38">
        <v>71500</v>
      </c>
      <c r="L697" s="38">
        <v>-100000</v>
      </c>
      <c r="M697" s="38">
        <v>0</v>
      </c>
      <c r="N697" s="38">
        <v>-28500</v>
      </c>
      <c r="O697" s="38" t="s">
        <v>1235</v>
      </c>
      <c r="P697" s="38" t="s">
        <v>1284</v>
      </c>
      <c r="Q697" s="38">
        <v>100</v>
      </c>
      <c r="R697" s="38">
        <v>25000</v>
      </c>
      <c r="S697" s="38">
        <v>100000</v>
      </c>
      <c r="T697" s="37">
        <v>43168</v>
      </c>
      <c r="U697" s="42">
        <v>0.80821917808219179</v>
      </c>
      <c r="V697" s="38">
        <v>0</v>
      </c>
      <c r="W697" s="38">
        <v>5</v>
      </c>
      <c r="X697" s="38">
        <v>0.1</v>
      </c>
      <c r="Y697" s="38">
        <v>10000</v>
      </c>
      <c r="Z697" s="38">
        <v>-28500</v>
      </c>
      <c r="AA697" s="38">
        <v>0</v>
      </c>
      <c r="AB697" s="38">
        <v>80821.917808219179</v>
      </c>
      <c r="AH697" s="38">
        <f>IF(表7[[#This Row],[Instrument]]="Option",表7[[#This Row],[delta]],表7[[#This Row],[qty]])</f>
        <v>0</v>
      </c>
    </row>
    <row r="698" spans="1:34">
      <c r="A698" s="37" t="s">
        <v>467</v>
      </c>
      <c r="B698" s="38" t="s">
        <v>787</v>
      </c>
      <c r="C698" s="37">
        <v>42920</v>
      </c>
      <c r="D698" s="38" t="s">
        <v>519</v>
      </c>
      <c r="E698" s="38" t="s">
        <v>16</v>
      </c>
      <c r="F698" s="38" t="s">
        <v>788</v>
      </c>
      <c r="G698" s="38">
        <v>250</v>
      </c>
      <c r="H698" s="38">
        <v>1.24</v>
      </c>
      <c r="I698" s="37">
        <v>43463</v>
      </c>
      <c r="J698" s="38" t="s">
        <v>18</v>
      </c>
      <c r="K698" s="38">
        <v>-9750</v>
      </c>
      <c r="L698" s="38">
        <v>31000</v>
      </c>
      <c r="M698" s="38">
        <v>0</v>
      </c>
      <c r="N698" s="38">
        <v>21250</v>
      </c>
      <c r="O698" s="38" t="s">
        <v>1236</v>
      </c>
      <c r="P698" s="38" t="s">
        <v>1284</v>
      </c>
      <c r="Q698" s="38">
        <v>100</v>
      </c>
      <c r="R698" s="38">
        <v>-25000</v>
      </c>
      <c r="S698" s="38">
        <v>31000</v>
      </c>
      <c r="T698" s="37">
        <v>43168</v>
      </c>
      <c r="U698" s="42">
        <v>0.80821917808219179</v>
      </c>
      <c r="V698" s="38">
        <v>0</v>
      </c>
      <c r="W698" s="38">
        <v>5</v>
      </c>
      <c r="X698" s="38">
        <v>0.1</v>
      </c>
      <c r="Y698" s="38">
        <v>3100</v>
      </c>
      <c r="Z698" s="38">
        <v>21250</v>
      </c>
      <c r="AA698" s="38">
        <v>21250</v>
      </c>
      <c r="AB698" s="38">
        <v>25054.794520547945</v>
      </c>
      <c r="AH698" s="38">
        <f>IF(表7[[#This Row],[Instrument]]="Option",表7[[#This Row],[delta]],表7[[#This Row],[qty]])</f>
        <v>0</v>
      </c>
    </row>
    <row r="699" spans="1:34">
      <c r="A699" s="37" t="s">
        <v>467</v>
      </c>
      <c r="B699" s="38" t="s">
        <v>789</v>
      </c>
      <c r="C699" s="37">
        <v>43117</v>
      </c>
      <c r="D699" s="38" t="s">
        <v>519</v>
      </c>
      <c r="E699" s="38" t="s">
        <v>16</v>
      </c>
      <c r="F699" s="38" t="s">
        <v>790</v>
      </c>
      <c r="G699" s="38">
        <v>500</v>
      </c>
      <c r="H699" s="38">
        <v>0.7</v>
      </c>
      <c r="I699" s="37">
        <v>43463</v>
      </c>
      <c r="J699" s="38" t="s">
        <v>18</v>
      </c>
      <c r="K699" s="38">
        <v>-47500</v>
      </c>
      <c r="L699" s="38">
        <v>35000</v>
      </c>
      <c r="M699" s="38">
        <v>0</v>
      </c>
      <c r="N699" s="38">
        <v>-12500</v>
      </c>
      <c r="O699" s="38" t="s">
        <v>1236</v>
      </c>
      <c r="P699" s="38" t="s">
        <v>1284</v>
      </c>
      <c r="Q699" s="38">
        <v>100</v>
      </c>
      <c r="R699" s="38">
        <v>-50000</v>
      </c>
      <c r="S699" s="38">
        <v>35000</v>
      </c>
      <c r="T699" s="37">
        <v>43168</v>
      </c>
      <c r="U699" s="42">
        <v>0.80821917808219179</v>
      </c>
      <c r="V699" s="38">
        <v>0</v>
      </c>
      <c r="W699" s="38">
        <v>5</v>
      </c>
      <c r="X699" s="38">
        <v>0.1</v>
      </c>
      <c r="Y699" s="38">
        <v>3500</v>
      </c>
      <c r="Z699" s="38">
        <v>-12500</v>
      </c>
      <c r="AA699" s="38">
        <v>0</v>
      </c>
      <c r="AB699" s="38">
        <v>28287.671232876713</v>
      </c>
      <c r="AH699" s="38">
        <f>IF(表7[[#This Row],[Instrument]]="Option",表7[[#This Row],[delta]],表7[[#This Row],[qty]])</f>
        <v>0</v>
      </c>
    </row>
    <row r="700" spans="1:34">
      <c r="A700" s="37" t="s">
        <v>467</v>
      </c>
      <c r="B700" s="38" t="s">
        <v>791</v>
      </c>
      <c r="C700" s="37">
        <v>43118</v>
      </c>
      <c r="D700" s="38" t="s">
        <v>519</v>
      </c>
      <c r="E700" s="38" t="s">
        <v>16</v>
      </c>
      <c r="F700" s="38" t="s">
        <v>790</v>
      </c>
      <c r="G700" s="38">
        <v>250</v>
      </c>
      <c r="H700" s="38">
        <v>0.8</v>
      </c>
      <c r="I700" s="37">
        <v>43463</v>
      </c>
      <c r="J700" s="38" t="s">
        <v>18</v>
      </c>
      <c r="K700" s="38">
        <v>-23750</v>
      </c>
      <c r="L700" s="38">
        <v>20000</v>
      </c>
      <c r="M700" s="38">
        <v>0</v>
      </c>
      <c r="N700" s="38">
        <v>-3750</v>
      </c>
      <c r="O700" s="38" t="s">
        <v>1236</v>
      </c>
      <c r="P700" s="38" t="s">
        <v>1284</v>
      </c>
      <c r="Q700" s="38">
        <v>100</v>
      </c>
      <c r="R700" s="38">
        <v>-25000</v>
      </c>
      <c r="S700" s="38">
        <v>20000</v>
      </c>
      <c r="T700" s="37">
        <v>43168</v>
      </c>
      <c r="U700" s="42">
        <v>0.80821917808219179</v>
      </c>
      <c r="V700" s="38">
        <v>0</v>
      </c>
      <c r="W700" s="38">
        <v>5</v>
      </c>
      <c r="X700" s="38">
        <v>0.1</v>
      </c>
      <c r="Y700" s="38">
        <v>2000</v>
      </c>
      <c r="Z700" s="38">
        <v>-3750</v>
      </c>
      <c r="AA700" s="38">
        <v>0</v>
      </c>
      <c r="AB700" s="38">
        <v>16164.383561643835</v>
      </c>
      <c r="AH700" s="38">
        <f>IF(表7[[#This Row],[Instrument]]="Option",表7[[#This Row],[delta]],表7[[#This Row],[qty]])</f>
        <v>0</v>
      </c>
    </row>
    <row r="701" spans="1:34">
      <c r="A701" s="37" t="s">
        <v>467</v>
      </c>
      <c r="B701" s="38" t="s">
        <v>792</v>
      </c>
      <c r="C701" s="37">
        <v>43124</v>
      </c>
      <c r="D701" s="38" t="s">
        <v>519</v>
      </c>
      <c r="E701" s="38" t="s">
        <v>25</v>
      </c>
      <c r="F701" s="38" t="s">
        <v>793</v>
      </c>
      <c r="G701" s="38">
        <v>250</v>
      </c>
      <c r="H701" s="38">
        <v>5.0999999999999996</v>
      </c>
      <c r="I701" s="37">
        <v>43463</v>
      </c>
      <c r="J701" s="38" t="s">
        <v>18</v>
      </c>
      <c r="K701" s="38">
        <v>181250</v>
      </c>
      <c r="L701" s="38">
        <v>-127500</v>
      </c>
      <c r="M701" s="38">
        <v>0</v>
      </c>
      <c r="N701" s="38">
        <v>53750</v>
      </c>
      <c r="O701" s="38" t="s">
        <v>1236</v>
      </c>
      <c r="P701" s="38" t="s">
        <v>1284</v>
      </c>
      <c r="Q701" s="38">
        <v>100</v>
      </c>
      <c r="R701" s="38">
        <v>25000</v>
      </c>
      <c r="S701" s="38">
        <v>127499.99999999999</v>
      </c>
      <c r="T701" s="37">
        <v>43168</v>
      </c>
      <c r="U701" s="42">
        <v>0.80821917808219179</v>
      </c>
      <c r="V701" s="38">
        <v>0</v>
      </c>
      <c r="W701" s="38">
        <v>5</v>
      </c>
      <c r="X701" s="38">
        <v>0.1</v>
      </c>
      <c r="Y701" s="38">
        <v>12750</v>
      </c>
      <c r="Z701" s="38">
        <v>53750</v>
      </c>
      <c r="AA701" s="38">
        <v>53750</v>
      </c>
      <c r="AB701" s="38">
        <v>103047.94520547944</v>
      </c>
      <c r="AH701" s="38">
        <f>IF(表7[[#This Row],[Instrument]]="Option",表7[[#This Row],[delta]],表7[[#This Row],[qty]])</f>
        <v>0</v>
      </c>
    </row>
    <row r="702" spans="1:34">
      <c r="A702" s="37" t="s">
        <v>467</v>
      </c>
      <c r="B702" s="38" t="s">
        <v>794</v>
      </c>
      <c r="C702" s="37">
        <v>43145</v>
      </c>
      <c r="D702" s="38" t="s">
        <v>519</v>
      </c>
      <c r="E702" s="38" t="s">
        <v>16</v>
      </c>
      <c r="F702" s="38" t="s">
        <v>649</v>
      </c>
      <c r="G702" s="38">
        <v>500</v>
      </c>
      <c r="H702" s="38">
        <v>0.6</v>
      </c>
      <c r="I702" s="37">
        <v>43190</v>
      </c>
      <c r="J702" s="38" t="s">
        <v>18</v>
      </c>
      <c r="K702" s="38">
        <v>-8500</v>
      </c>
      <c r="L702" s="38">
        <v>30000</v>
      </c>
      <c r="M702" s="38">
        <v>0</v>
      </c>
      <c r="N702" s="38">
        <v>21500</v>
      </c>
      <c r="O702" s="38" t="s">
        <v>1258</v>
      </c>
      <c r="P702" s="38" t="s">
        <v>1284</v>
      </c>
      <c r="Q702" s="38">
        <v>100</v>
      </c>
      <c r="R702" s="38">
        <v>-50000</v>
      </c>
      <c r="S702" s="38">
        <v>30000</v>
      </c>
      <c r="T702" s="37">
        <v>43168</v>
      </c>
      <c r="U702" s="42">
        <v>6.0273972602739728E-2</v>
      </c>
      <c r="V702" s="38">
        <v>0</v>
      </c>
      <c r="W702" s="38">
        <v>5</v>
      </c>
      <c r="X702" s="38">
        <v>0.1</v>
      </c>
      <c r="Y702" s="38">
        <v>3000</v>
      </c>
      <c r="Z702" s="38">
        <v>21500</v>
      </c>
      <c r="AA702" s="38">
        <v>21500</v>
      </c>
      <c r="AB702" s="38">
        <v>1808.2191780821918</v>
      </c>
      <c r="AH702" s="38">
        <f>IF(表7[[#This Row],[Instrument]]="Option",表7[[#This Row],[delta]],表7[[#This Row],[qty]])</f>
        <v>0</v>
      </c>
    </row>
    <row r="703" spans="1:34">
      <c r="A703" s="37" t="s">
        <v>467</v>
      </c>
      <c r="B703" s="38" t="s">
        <v>795</v>
      </c>
      <c r="C703" s="37">
        <v>43145</v>
      </c>
      <c r="D703" s="38" t="s">
        <v>519</v>
      </c>
      <c r="E703" s="38" t="s">
        <v>25</v>
      </c>
      <c r="F703" s="38" t="s">
        <v>668</v>
      </c>
      <c r="G703" s="38">
        <v>500</v>
      </c>
      <c r="H703" s="38">
        <v>2.85</v>
      </c>
      <c r="I703" s="37">
        <v>43220</v>
      </c>
      <c r="J703" s="38" t="s">
        <v>18</v>
      </c>
      <c r="K703" s="38">
        <v>20500</v>
      </c>
      <c r="L703" s="38">
        <v>-142500</v>
      </c>
      <c r="M703" s="38">
        <v>0</v>
      </c>
      <c r="N703" s="38">
        <v>-122000</v>
      </c>
      <c r="O703" s="38" t="s">
        <v>1259</v>
      </c>
      <c r="P703" s="38" t="s">
        <v>1284</v>
      </c>
      <c r="Q703" s="38">
        <v>100</v>
      </c>
      <c r="R703" s="38">
        <v>50000</v>
      </c>
      <c r="S703" s="38">
        <v>142500</v>
      </c>
      <c r="T703" s="37">
        <v>43168</v>
      </c>
      <c r="U703" s="42">
        <v>0.14246575342465753</v>
      </c>
      <c r="V703" s="38">
        <v>0</v>
      </c>
      <c r="W703" s="38">
        <v>5</v>
      </c>
      <c r="X703" s="38">
        <v>0.1</v>
      </c>
      <c r="Y703" s="38">
        <v>14250</v>
      </c>
      <c r="Z703" s="38">
        <v>-122000</v>
      </c>
      <c r="AA703" s="38">
        <v>0</v>
      </c>
      <c r="AB703" s="38">
        <v>20301.369863013697</v>
      </c>
      <c r="AH703" s="38">
        <f>IF(表7[[#This Row],[Instrument]]="Option",表7[[#This Row],[delta]],表7[[#This Row],[qty]])</f>
        <v>0</v>
      </c>
    </row>
    <row r="704" spans="1:34">
      <c r="A704" s="37" t="s">
        <v>467</v>
      </c>
      <c r="B704" s="38" t="s">
        <v>796</v>
      </c>
      <c r="C704" s="37">
        <v>43145</v>
      </c>
      <c r="D704" s="38" t="s">
        <v>519</v>
      </c>
      <c r="E704" s="38" t="s">
        <v>25</v>
      </c>
      <c r="F704" s="38" t="s">
        <v>685</v>
      </c>
      <c r="G704" s="38">
        <v>500</v>
      </c>
      <c r="H704" s="38">
        <v>2.85</v>
      </c>
      <c r="I704" s="37">
        <v>43251</v>
      </c>
      <c r="J704" s="38" t="s">
        <v>18</v>
      </c>
      <c r="K704" s="38">
        <v>48000</v>
      </c>
      <c r="L704" s="38">
        <v>-142500</v>
      </c>
      <c r="M704" s="38">
        <v>0</v>
      </c>
      <c r="N704" s="38">
        <v>-94500</v>
      </c>
      <c r="O704" s="38" t="s">
        <v>1261</v>
      </c>
      <c r="P704" s="38" t="s">
        <v>1284</v>
      </c>
      <c r="Q704" s="38">
        <v>100</v>
      </c>
      <c r="R704" s="38">
        <v>50000</v>
      </c>
      <c r="S704" s="38">
        <v>142500</v>
      </c>
      <c r="T704" s="37">
        <v>43168</v>
      </c>
      <c r="U704" s="42">
        <v>0.22739726027397261</v>
      </c>
      <c r="V704" s="38">
        <v>0</v>
      </c>
      <c r="W704" s="38">
        <v>5</v>
      </c>
      <c r="X704" s="38">
        <v>0.1</v>
      </c>
      <c r="Y704" s="38">
        <v>14250</v>
      </c>
      <c r="Z704" s="38">
        <v>-94500</v>
      </c>
      <c r="AA704" s="38">
        <v>0</v>
      </c>
      <c r="AB704" s="38">
        <v>32404.109589041098</v>
      </c>
      <c r="AH704" s="38">
        <f>IF(表7[[#This Row],[Instrument]]="Option",表7[[#This Row],[delta]],表7[[#This Row],[qty]])</f>
        <v>0</v>
      </c>
    </row>
    <row r="705" spans="1:34">
      <c r="A705" s="37" t="s">
        <v>467</v>
      </c>
      <c r="B705" s="38" t="s">
        <v>797</v>
      </c>
      <c r="C705" s="37">
        <v>43145</v>
      </c>
      <c r="D705" s="38" t="s">
        <v>519</v>
      </c>
      <c r="E705" s="38" t="s">
        <v>25</v>
      </c>
      <c r="F705" s="38" t="s">
        <v>702</v>
      </c>
      <c r="G705" s="38">
        <v>500</v>
      </c>
      <c r="H705" s="38">
        <v>2.85</v>
      </c>
      <c r="I705" s="37">
        <v>43281</v>
      </c>
      <c r="J705" s="38" t="s">
        <v>18</v>
      </c>
      <c r="K705" s="38">
        <v>71000</v>
      </c>
      <c r="L705" s="38">
        <v>-142500</v>
      </c>
      <c r="M705" s="38">
        <v>0</v>
      </c>
      <c r="N705" s="38">
        <v>-71500</v>
      </c>
      <c r="O705" s="38" t="s">
        <v>1205</v>
      </c>
      <c r="P705" s="38" t="s">
        <v>1284</v>
      </c>
      <c r="Q705" s="38">
        <v>100</v>
      </c>
      <c r="R705" s="38">
        <v>50000</v>
      </c>
      <c r="S705" s="38">
        <v>142500</v>
      </c>
      <c r="T705" s="37">
        <v>43168</v>
      </c>
      <c r="U705" s="42">
        <v>0.30958904109589042</v>
      </c>
      <c r="V705" s="38">
        <v>0</v>
      </c>
      <c r="W705" s="38">
        <v>5</v>
      </c>
      <c r="X705" s="38">
        <v>0.1</v>
      </c>
      <c r="Y705" s="38">
        <v>14250</v>
      </c>
      <c r="Z705" s="38">
        <v>-71500</v>
      </c>
      <c r="AA705" s="38">
        <v>0</v>
      </c>
      <c r="AB705" s="38">
        <v>44116.438356164384</v>
      </c>
      <c r="AH705" s="38">
        <f>IF(表7[[#This Row],[Instrument]]="Option",表7[[#This Row],[delta]],表7[[#This Row],[qty]])</f>
        <v>0</v>
      </c>
    </row>
    <row r="706" spans="1:34">
      <c r="A706" s="37" t="s">
        <v>467</v>
      </c>
      <c r="B706" s="38" t="s">
        <v>798</v>
      </c>
      <c r="C706" s="37">
        <v>43145</v>
      </c>
      <c r="D706" s="38" t="s">
        <v>519</v>
      </c>
      <c r="E706" s="38" t="s">
        <v>16</v>
      </c>
      <c r="F706" s="38" t="s">
        <v>799</v>
      </c>
      <c r="G706" s="38">
        <v>500</v>
      </c>
      <c r="H706" s="38">
        <v>1.35</v>
      </c>
      <c r="I706" s="37">
        <v>43220</v>
      </c>
      <c r="J706" s="38" t="s">
        <v>18</v>
      </c>
      <c r="K706" s="38">
        <v>-54500.000000000007</v>
      </c>
      <c r="L706" s="38">
        <v>67500</v>
      </c>
      <c r="M706" s="38">
        <v>0</v>
      </c>
      <c r="N706" s="38">
        <v>12999.999999999993</v>
      </c>
      <c r="O706" s="38" t="s">
        <v>1260</v>
      </c>
      <c r="P706" s="38" t="s">
        <v>1284</v>
      </c>
      <c r="Q706" s="38">
        <v>100</v>
      </c>
      <c r="R706" s="38">
        <v>-50000</v>
      </c>
      <c r="S706" s="38">
        <v>67500</v>
      </c>
      <c r="T706" s="37">
        <v>43168</v>
      </c>
      <c r="U706" s="42">
        <v>0.14246575342465753</v>
      </c>
      <c r="V706" s="38">
        <v>0</v>
      </c>
      <c r="W706" s="38">
        <v>5</v>
      </c>
      <c r="X706" s="38">
        <v>0.1</v>
      </c>
      <c r="Y706" s="38">
        <v>6750</v>
      </c>
      <c r="Z706" s="38">
        <v>12999.999999999993</v>
      </c>
      <c r="AA706" s="38">
        <v>12999.999999999993</v>
      </c>
      <c r="AB706" s="38">
        <v>9616.4383561643826</v>
      </c>
      <c r="AH706" s="38">
        <f>IF(表7[[#This Row],[Instrument]]="Option",表7[[#This Row],[delta]],表7[[#This Row],[qty]])</f>
        <v>0</v>
      </c>
    </row>
    <row r="707" spans="1:34">
      <c r="A707" s="37" t="s">
        <v>467</v>
      </c>
      <c r="B707" s="38" t="s">
        <v>800</v>
      </c>
      <c r="C707" s="37">
        <v>43145</v>
      </c>
      <c r="D707" s="38" t="s">
        <v>519</v>
      </c>
      <c r="E707" s="38" t="s">
        <v>16</v>
      </c>
      <c r="F707" s="38" t="s">
        <v>801</v>
      </c>
      <c r="G707" s="38">
        <v>500</v>
      </c>
      <c r="H707" s="38">
        <v>1.35</v>
      </c>
      <c r="I707" s="37">
        <v>43251</v>
      </c>
      <c r="J707" s="38" t="s">
        <v>18</v>
      </c>
      <c r="K707" s="38">
        <v>-109000.00000000001</v>
      </c>
      <c r="L707" s="38">
        <v>67500</v>
      </c>
      <c r="M707" s="38">
        <v>0</v>
      </c>
      <c r="N707" s="38">
        <v>-41500.000000000015</v>
      </c>
      <c r="O707" s="38" t="s">
        <v>1262</v>
      </c>
      <c r="P707" s="38" t="s">
        <v>1284</v>
      </c>
      <c r="Q707" s="38">
        <v>100</v>
      </c>
      <c r="R707" s="38">
        <v>-50000</v>
      </c>
      <c r="S707" s="38">
        <v>67500</v>
      </c>
      <c r="T707" s="37">
        <v>43168</v>
      </c>
      <c r="U707" s="42">
        <v>0.22739726027397261</v>
      </c>
      <c r="V707" s="38">
        <v>0</v>
      </c>
      <c r="W707" s="38">
        <v>5</v>
      </c>
      <c r="X707" s="38">
        <v>0.1</v>
      </c>
      <c r="Y707" s="38">
        <v>6750</v>
      </c>
      <c r="Z707" s="38">
        <v>-41500.000000000015</v>
      </c>
      <c r="AA707" s="38">
        <v>0</v>
      </c>
      <c r="AB707" s="38">
        <v>15349.315068493152</v>
      </c>
      <c r="AH707" s="38">
        <f>IF(表7[[#This Row],[Instrument]]="Option",表7[[#This Row],[delta]],表7[[#This Row],[qty]])</f>
        <v>0</v>
      </c>
    </row>
    <row r="708" spans="1:34">
      <c r="A708" s="37" t="s">
        <v>467</v>
      </c>
      <c r="B708" s="38" t="s">
        <v>802</v>
      </c>
      <c r="C708" s="37">
        <v>43145</v>
      </c>
      <c r="D708" s="38" t="s">
        <v>519</v>
      </c>
      <c r="E708" s="38" t="s">
        <v>16</v>
      </c>
      <c r="F708" s="38" t="s">
        <v>803</v>
      </c>
      <c r="G708" s="38">
        <v>500</v>
      </c>
      <c r="H708" s="38">
        <v>1.35</v>
      </c>
      <c r="I708" s="37">
        <v>43281</v>
      </c>
      <c r="J708" s="38" t="s">
        <v>18</v>
      </c>
      <c r="K708" s="38">
        <v>-153000</v>
      </c>
      <c r="L708" s="38">
        <v>67500</v>
      </c>
      <c r="M708" s="38">
        <v>0</v>
      </c>
      <c r="N708" s="38">
        <v>-85500</v>
      </c>
      <c r="O708" s="38" t="s">
        <v>1206</v>
      </c>
      <c r="P708" s="38" t="s">
        <v>1284</v>
      </c>
      <c r="Q708" s="38">
        <v>100</v>
      </c>
      <c r="R708" s="38">
        <v>-50000</v>
      </c>
      <c r="S708" s="38">
        <v>67500</v>
      </c>
      <c r="T708" s="37">
        <v>43168</v>
      </c>
      <c r="U708" s="42">
        <v>0.30958904109589042</v>
      </c>
      <c r="V708" s="38">
        <v>0</v>
      </c>
      <c r="W708" s="38">
        <v>5</v>
      </c>
      <c r="X708" s="38">
        <v>0.1</v>
      </c>
      <c r="Y708" s="38">
        <v>6750</v>
      </c>
      <c r="Z708" s="38">
        <v>-85500</v>
      </c>
      <c r="AA708" s="38">
        <v>0</v>
      </c>
      <c r="AB708" s="38">
        <v>20897.260273972603</v>
      </c>
      <c r="AH708" s="38">
        <f>IF(表7[[#This Row],[Instrument]]="Option",表7[[#This Row],[delta]],表7[[#This Row],[qty]])</f>
        <v>0</v>
      </c>
    </row>
    <row r="709" spans="1:34">
      <c r="A709" s="37" t="s">
        <v>0</v>
      </c>
      <c r="B709" s="38" t="s">
        <v>804</v>
      </c>
      <c r="C709" s="37">
        <v>43080</v>
      </c>
      <c r="D709" s="38" t="s">
        <v>805</v>
      </c>
      <c r="E709" s="38" t="s">
        <v>25</v>
      </c>
      <c r="F709" s="38" t="s">
        <v>301</v>
      </c>
      <c r="G709" s="38">
        <v>40</v>
      </c>
      <c r="H709" s="38">
        <v>6581</v>
      </c>
      <c r="I709" s="37">
        <v>43171</v>
      </c>
      <c r="J709" s="38" t="s">
        <v>18</v>
      </c>
      <c r="L709" s="38">
        <v>6799.75</v>
      </c>
      <c r="M709" s="38">
        <v>-1028.28</v>
      </c>
      <c r="N709" s="38">
        <v>218750</v>
      </c>
      <c r="O709" s="38" t="s">
        <v>1173</v>
      </c>
      <c r="P709" s="38" t="s">
        <v>1275</v>
      </c>
      <c r="Q709" s="38">
        <v>25</v>
      </c>
      <c r="R709" s="38">
        <v>1000</v>
      </c>
      <c r="S709" s="38">
        <v>6581000</v>
      </c>
      <c r="T709" s="37">
        <v>43168</v>
      </c>
      <c r="U709" s="42">
        <v>8.21917808219178E-3</v>
      </c>
      <c r="V709" s="38">
        <v>0</v>
      </c>
      <c r="W709" s="38">
        <v>5</v>
      </c>
      <c r="X709" s="38">
        <v>0.1</v>
      </c>
      <c r="Y709" s="38">
        <v>658100</v>
      </c>
      <c r="Z709" s="38">
        <v>218750</v>
      </c>
      <c r="AA709" s="38">
        <v>218750</v>
      </c>
      <c r="AB709" s="38">
        <v>54090.410958904104</v>
      </c>
      <c r="AH709" s="38">
        <f>IF(表7[[#This Row],[Instrument]]="Option",表7[[#This Row],[delta]],表7[[#This Row],[qty]])</f>
        <v>1000</v>
      </c>
    </row>
    <row r="710" spans="1:34">
      <c r="A710" s="37" t="s">
        <v>0</v>
      </c>
      <c r="B710" s="38" t="s">
        <v>806</v>
      </c>
      <c r="C710" s="37">
        <v>43080</v>
      </c>
      <c r="D710" s="38" t="s">
        <v>805</v>
      </c>
      <c r="E710" s="38" t="s">
        <v>16</v>
      </c>
      <c r="F710" s="38" t="s">
        <v>301</v>
      </c>
      <c r="G710" s="38">
        <v>40</v>
      </c>
      <c r="H710" s="38">
        <v>6670</v>
      </c>
      <c r="I710" s="37">
        <v>43171</v>
      </c>
      <c r="J710" s="38" t="s">
        <v>18</v>
      </c>
      <c r="L710" s="38">
        <v>6799.75</v>
      </c>
      <c r="M710" s="38">
        <v>0</v>
      </c>
      <c r="N710" s="38">
        <v>-129750</v>
      </c>
      <c r="O710" s="38" t="s">
        <v>1173</v>
      </c>
      <c r="P710" s="38" t="s">
        <v>1275</v>
      </c>
      <c r="Q710" s="38">
        <v>25</v>
      </c>
      <c r="R710" s="38">
        <v>-1000</v>
      </c>
      <c r="S710" s="38">
        <v>6670000</v>
      </c>
      <c r="T710" s="37">
        <v>43168</v>
      </c>
      <c r="U710" s="42">
        <v>8.21917808219178E-3</v>
      </c>
      <c r="V710" s="38">
        <v>0</v>
      </c>
      <c r="W710" s="38">
        <v>5</v>
      </c>
      <c r="X710" s="38">
        <v>0.1</v>
      </c>
      <c r="Y710" s="38">
        <v>667000</v>
      </c>
      <c r="Z710" s="38">
        <v>-129750</v>
      </c>
      <c r="AA710" s="38">
        <v>0</v>
      </c>
      <c r="AB710" s="38">
        <v>54821.917808219172</v>
      </c>
      <c r="AH710" s="38">
        <f>IF(表7[[#This Row],[Instrument]]="Option",表7[[#This Row],[delta]],表7[[#This Row],[qty]])</f>
        <v>-1000</v>
      </c>
    </row>
    <row r="711" spans="1:34">
      <c r="A711" s="37" t="s">
        <v>0</v>
      </c>
      <c r="B711" s="38" t="s">
        <v>807</v>
      </c>
      <c r="C711" s="37">
        <v>43080</v>
      </c>
      <c r="D711" s="38" t="s">
        <v>805</v>
      </c>
      <c r="E711" s="38" t="s">
        <v>16</v>
      </c>
      <c r="F711" s="38" t="s">
        <v>301</v>
      </c>
      <c r="G711" s="38">
        <v>11</v>
      </c>
      <c r="H711" s="38">
        <v>6611</v>
      </c>
      <c r="I711" s="37">
        <v>43171</v>
      </c>
      <c r="J711" s="38" t="s">
        <v>18</v>
      </c>
      <c r="L711" s="38">
        <v>6799.75</v>
      </c>
      <c r="M711" s="38">
        <v>0</v>
      </c>
      <c r="N711" s="38">
        <v>-51906.25</v>
      </c>
      <c r="O711" s="38" t="s">
        <v>1173</v>
      </c>
      <c r="P711" s="38" t="s">
        <v>1275</v>
      </c>
      <c r="Q711" s="38">
        <v>25</v>
      </c>
      <c r="R711" s="38">
        <v>-275</v>
      </c>
      <c r="S711" s="38">
        <v>1818025</v>
      </c>
      <c r="T711" s="37">
        <v>43168</v>
      </c>
      <c r="U711" s="42">
        <v>8.21917808219178E-3</v>
      </c>
      <c r="V711" s="38">
        <v>0</v>
      </c>
      <c r="W711" s="38">
        <v>5</v>
      </c>
      <c r="X711" s="38">
        <v>0.1</v>
      </c>
      <c r="Y711" s="38">
        <v>181802.5</v>
      </c>
      <c r="Z711" s="38">
        <v>-51906.25</v>
      </c>
      <c r="AA711" s="38">
        <v>0</v>
      </c>
      <c r="AB711" s="38">
        <v>14942.671232876712</v>
      </c>
      <c r="AH711" s="38">
        <f>IF(表7[[#This Row],[Instrument]]="Option",表7[[#This Row],[delta]],表7[[#This Row],[qty]])</f>
        <v>-275</v>
      </c>
    </row>
    <row r="712" spans="1:34">
      <c r="A712" s="37" t="s">
        <v>0</v>
      </c>
      <c r="B712" s="38" t="s">
        <v>808</v>
      </c>
      <c r="C712" s="37">
        <v>43080</v>
      </c>
      <c r="D712" s="38" t="s">
        <v>805</v>
      </c>
      <c r="E712" s="38" t="s">
        <v>25</v>
      </c>
      <c r="F712" s="38" t="s">
        <v>301</v>
      </c>
      <c r="G712" s="38">
        <v>11</v>
      </c>
      <c r="H712" s="38">
        <v>6670</v>
      </c>
      <c r="I712" s="37">
        <v>43171</v>
      </c>
      <c r="J712" s="38" t="s">
        <v>18</v>
      </c>
      <c r="L712" s="38">
        <v>6799.75</v>
      </c>
      <c r="M712" s="38">
        <v>-286.60000000000002</v>
      </c>
      <c r="N712" s="38">
        <v>35681.25</v>
      </c>
      <c r="O712" s="38" t="s">
        <v>1173</v>
      </c>
      <c r="P712" s="38" t="s">
        <v>1275</v>
      </c>
      <c r="Q712" s="38">
        <v>25</v>
      </c>
      <c r="R712" s="38">
        <v>275</v>
      </c>
      <c r="S712" s="38">
        <v>1834250</v>
      </c>
      <c r="T712" s="37">
        <v>43168</v>
      </c>
      <c r="U712" s="42">
        <v>8.21917808219178E-3</v>
      </c>
      <c r="V712" s="38">
        <v>0</v>
      </c>
      <c r="W712" s="38">
        <v>5</v>
      </c>
      <c r="X712" s="38">
        <v>0.1</v>
      </c>
      <c r="Y712" s="38">
        <v>183425</v>
      </c>
      <c r="Z712" s="38">
        <v>35681.25</v>
      </c>
      <c r="AA712" s="38">
        <v>35681.25</v>
      </c>
      <c r="AB712" s="38">
        <v>15076.027397260272</v>
      </c>
      <c r="AH712" s="38">
        <f>IF(表7[[#This Row],[Instrument]]="Option",表7[[#This Row],[delta]],表7[[#This Row],[qty]])</f>
        <v>275</v>
      </c>
    </row>
    <row r="713" spans="1:34">
      <c r="A713" s="37" t="s">
        <v>0</v>
      </c>
      <c r="B713" s="38" t="s">
        <v>809</v>
      </c>
      <c r="C713" s="37">
        <v>43089</v>
      </c>
      <c r="D713" s="38" t="s">
        <v>805</v>
      </c>
      <c r="E713" s="38" t="s">
        <v>16</v>
      </c>
      <c r="F713" s="38" t="s">
        <v>125</v>
      </c>
      <c r="G713" s="38">
        <v>5</v>
      </c>
      <c r="H713" s="38">
        <v>12000</v>
      </c>
      <c r="I713" s="37">
        <v>43179</v>
      </c>
      <c r="J713" s="38" t="s">
        <v>18</v>
      </c>
      <c r="L713" s="38">
        <v>13219.33</v>
      </c>
      <c r="M713" s="38">
        <v>-56.25</v>
      </c>
      <c r="N713" s="38">
        <v>-36579.899999999994</v>
      </c>
      <c r="O713" s="38" t="s">
        <v>1174</v>
      </c>
      <c r="P713" s="38" t="s">
        <v>1282</v>
      </c>
      <c r="Q713" s="38">
        <v>6</v>
      </c>
      <c r="R713" s="38">
        <v>-30</v>
      </c>
      <c r="S713" s="38">
        <v>360000</v>
      </c>
      <c r="T713" s="37">
        <v>43168</v>
      </c>
      <c r="U713" s="42">
        <v>3.0136986301369864E-2</v>
      </c>
      <c r="V713" s="38">
        <v>0</v>
      </c>
      <c r="W713" s="38">
        <v>5</v>
      </c>
      <c r="X713" s="38">
        <v>0.1</v>
      </c>
      <c r="Y713" s="38">
        <v>36000</v>
      </c>
      <c r="Z713" s="38">
        <v>-36579.899999999994</v>
      </c>
      <c r="AA713" s="38">
        <v>0</v>
      </c>
      <c r="AB713" s="38">
        <v>10849.315068493152</v>
      </c>
      <c r="AH713" s="38">
        <f>IF(表7[[#This Row],[Instrument]]="Option",表7[[#This Row],[delta]],表7[[#This Row],[qty]])</f>
        <v>-30</v>
      </c>
    </row>
    <row r="714" spans="1:34">
      <c r="A714" s="37" t="s">
        <v>0</v>
      </c>
      <c r="B714" s="38" t="s">
        <v>810</v>
      </c>
      <c r="C714" s="37">
        <v>43139</v>
      </c>
      <c r="D714" s="38" t="s">
        <v>805</v>
      </c>
      <c r="E714" s="38" t="s">
        <v>16</v>
      </c>
      <c r="F714" s="38" t="s">
        <v>20</v>
      </c>
      <c r="G714" s="38">
        <v>16</v>
      </c>
      <c r="H714" s="38">
        <v>6822</v>
      </c>
      <c r="I714" s="37">
        <v>43180</v>
      </c>
      <c r="J714" s="38" t="s">
        <v>18</v>
      </c>
      <c r="L714" s="38">
        <v>6801.75</v>
      </c>
      <c r="M714" s="38">
        <v>0</v>
      </c>
      <c r="N714" s="38">
        <v>8100</v>
      </c>
      <c r="O714" s="38" t="s">
        <v>1173</v>
      </c>
      <c r="P714" s="38" t="s">
        <v>1275</v>
      </c>
      <c r="Q714" s="38">
        <v>25</v>
      </c>
      <c r="R714" s="38">
        <v>-400</v>
      </c>
      <c r="S714" s="38">
        <v>2728800</v>
      </c>
      <c r="T714" s="37">
        <v>43168</v>
      </c>
      <c r="U714" s="42">
        <v>3.287671232876712E-2</v>
      </c>
      <c r="V714" s="38">
        <v>0</v>
      </c>
      <c r="W714" s="38">
        <v>5</v>
      </c>
      <c r="X714" s="38">
        <v>0.1</v>
      </c>
      <c r="Y714" s="38">
        <v>272880</v>
      </c>
      <c r="Z714" s="38">
        <v>8100</v>
      </c>
      <c r="AA714" s="38">
        <v>8100</v>
      </c>
      <c r="AB714" s="38">
        <v>89713.972602739712</v>
      </c>
      <c r="AH714" s="38">
        <f>IF(表7[[#This Row],[Instrument]]="Option",表7[[#This Row],[delta]],表7[[#This Row],[qty]])</f>
        <v>-400</v>
      </c>
    </row>
    <row r="715" spans="1:34">
      <c r="A715" s="37" t="s">
        <v>0</v>
      </c>
      <c r="B715" s="38" t="s">
        <v>811</v>
      </c>
      <c r="C715" s="37">
        <v>43157</v>
      </c>
      <c r="D715" s="38" t="s">
        <v>805</v>
      </c>
      <c r="E715" s="38" t="s">
        <v>16</v>
      </c>
      <c r="F715" s="38" t="s">
        <v>28</v>
      </c>
      <c r="G715" s="38">
        <v>10</v>
      </c>
      <c r="H715" s="38">
        <v>3546.25</v>
      </c>
      <c r="I715" s="37">
        <v>43180</v>
      </c>
      <c r="J715" s="38" t="s">
        <v>18</v>
      </c>
      <c r="L715" s="38">
        <v>3228</v>
      </c>
      <c r="M715" s="38">
        <v>0</v>
      </c>
      <c r="N715" s="38">
        <v>79562.5</v>
      </c>
      <c r="O715" s="38" t="s">
        <v>1177</v>
      </c>
      <c r="P715" s="38" t="s">
        <v>1290</v>
      </c>
      <c r="Q715" s="38">
        <v>25</v>
      </c>
      <c r="R715" s="38">
        <v>-250</v>
      </c>
      <c r="S715" s="38">
        <v>886562.5</v>
      </c>
      <c r="T715" s="37">
        <v>43168</v>
      </c>
      <c r="U715" s="42">
        <v>3.287671232876712E-2</v>
      </c>
      <c r="V715" s="38">
        <v>0</v>
      </c>
      <c r="W715" s="38">
        <v>5</v>
      </c>
      <c r="X715" s="38">
        <v>0.1</v>
      </c>
      <c r="Y715" s="38">
        <v>88656.25</v>
      </c>
      <c r="Z715" s="38">
        <v>79562.5</v>
      </c>
      <c r="AA715" s="38">
        <v>79562.5</v>
      </c>
      <c r="AB715" s="38">
        <v>29147.260273972599</v>
      </c>
      <c r="AH715" s="38">
        <f>IF(表7[[#This Row],[Instrument]]="Option",表7[[#This Row],[delta]],表7[[#This Row],[qty]])</f>
        <v>-250</v>
      </c>
    </row>
    <row r="716" spans="1:34">
      <c r="A716" s="37" t="s">
        <v>0</v>
      </c>
      <c r="B716" s="38" t="s">
        <v>812</v>
      </c>
      <c r="C716" s="37">
        <v>43103</v>
      </c>
      <c r="D716" s="38" t="s">
        <v>805</v>
      </c>
      <c r="E716" s="38" t="s">
        <v>25</v>
      </c>
      <c r="F716" s="38" t="s">
        <v>154</v>
      </c>
      <c r="G716" s="38">
        <v>20</v>
      </c>
      <c r="H716" s="38">
        <v>7167</v>
      </c>
      <c r="I716" s="37">
        <v>43193</v>
      </c>
      <c r="J716" s="38" t="s">
        <v>18</v>
      </c>
      <c r="L716" s="38">
        <v>6804.75</v>
      </c>
      <c r="M716" s="38">
        <v>-559.921875</v>
      </c>
      <c r="N716" s="38">
        <v>-181125</v>
      </c>
      <c r="O716" s="38" t="s">
        <v>1173</v>
      </c>
      <c r="P716" s="38" t="s">
        <v>1275</v>
      </c>
      <c r="Q716" s="38">
        <v>25</v>
      </c>
      <c r="R716" s="38">
        <v>500</v>
      </c>
      <c r="S716" s="38">
        <v>3583500</v>
      </c>
      <c r="T716" s="37">
        <v>43168</v>
      </c>
      <c r="U716" s="42">
        <v>6.8493150684931503E-2</v>
      </c>
      <c r="V716" s="38">
        <v>0</v>
      </c>
      <c r="W716" s="38">
        <v>5</v>
      </c>
      <c r="X716" s="38">
        <v>0.1</v>
      </c>
      <c r="Y716" s="38">
        <v>358350</v>
      </c>
      <c r="Z716" s="38">
        <v>-181125</v>
      </c>
      <c r="AA716" s="38">
        <v>0</v>
      </c>
      <c r="AB716" s="38">
        <v>245445.20547945204</v>
      </c>
      <c r="AH716" s="38">
        <f>IF(表7[[#This Row],[Instrument]]="Option",表7[[#This Row],[delta]],表7[[#This Row],[qty]])</f>
        <v>500</v>
      </c>
    </row>
    <row r="717" spans="1:34">
      <c r="A717" s="37" t="s">
        <v>0</v>
      </c>
      <c r="B717" s="38" t="s">
        <v>813</v>
      </c>
      <c r="C717" s="37">
        <v>43103</v>
      </c>
      <c r="D717" s="38" t="s">
        <v>805</v>
      </c>
      <c r="E717" s="38" t="s">
        <v>16</v>
      </c>
      <c r="F717" s="38" t="s">
        <v>154</v>
      </c>
      <c r="G717" s="38">
        <v>20</v>
      </c>
      <c r="H717" s="38">
        <v>7147</v>
      </c>
      <c r="I717" s="37">
        <v>43193</v>
      </c>
      <c r="J717" s="38" t="s">
        <v>18</v>
      </c>
      <c r="L717" s="38">
        <v>6804.75</v>
      </c>
      <c r="M717" s="38">
        <v>0</v>
      </c>
      <c r="N717" s="38">
        <v>171125</v>
      </c>
      <c r="O717" s="38" t="s">
        <v>1173</v>
      </c>
      <c r="P717" s="38" t="s">
        <v>1275</v>
      </c>
      <c r="Q717" s="38">
        <v>25</v>
      </c>
      <c r="R717" s="38">
        <v>-500</v>
      </c>
      <c r="S717" s="38">
        <v>3573500</v>
      </c>
      <c r="T717" s="37">
        <v>43168</v>
      </c>
      <c r="U717" s="42">
        <v>6.8493150684931503E-2</v>
      </c>
      <c r="V717" s="38">
        <v>0</v>
      </c>
      <c r="W717" s="38">
        <v>5</v>
      </c>
      <c r="X717" s="38">
        <v>0.1</v>
      </c>
      <c r="Y717" s="38">
        <v>357350</v>
      </c>
      <c r="Z717" s="38">
        <v>171125</v>
      </c>
      <c r="AA717" s="38">
        <v>171125</v>
      </c>
      <c r="AB717" s="38">
        <v>244760.27397260274</v>
      </c>
      <c r="AH717" s="38">
        <f>IF(表7[[#This Row],[Instrument]]="Option",表7[[#This Row],[delta]],表7[[#This Row],[qty]])</f>
        <v>-500</v>
      </c>
    </row>
    <row r="718" spans="1:34">
      <c r="A718" s="37" t="s">
        <v>0</v>
      </c>
      <c r="B718" s="38" t="s">
        <v>814</v>
      </c>
      <c r="C718" s="37">
        <v>43115</v>
      </c>
      <c r="D718" s="38" t="s">
        <v>805</v>
      </c>
      <c r="E718" s="38" t="s">
        <v>25</v>
      </c>
      <c r="F718" s="38" t="s">
        <v>40</v>
      </c>
      <c r="G718" s="38">
        <v>20</v>
      </c>
      <c r="H718" s="38">
        <v>7231</v>
      </c>
      <c r="I718" s="37">
        <v>43206</v>
      </c>
      <c r="J718" s="38" t="s">
        <v>18</v>
      </c>
      <c r="L718" s="38">
        <v>6814.5</v>
      </c>
      <c r="M718" s="38">
        <v>-564.921875</v>
      </c>
      <c r="N718" s="38">
        <v>-208250</v>
      </c>
      <c r="O718" s="38" t="s">
        <v>1173</v>
      </c>
      <c r="P718" s="38" t="s">
        <v>1275</v>
      </c>
      <c r="Q718" s="38">
        <v>25</v>
      </c>
      <c r="R718" s="38">
        <v>500</v>
      </c>
      <c r="S718" s="38">
        <v>3615500</v>
      </c>
      <c r="T718" s="37">
        <v>43168</v>
      </c>
      <c r="U718" s="42">
        <v>0.10410958904109589</v>
      </c>
      <c r="V718" s="38">
        <v>0</v>
      </c>
      <c r="W718" s="38">
        <v>5</v>
      </c>
      <c r="X718" s="38">
        <v>0.1</v>
      </c>
      <c r="Y718" s="38">
        <v>361550</v>
      </c>
      <c r="Z718" s="38">
        <v>-208250</v>
      </c>
      <c r="AA718" s="38">
        <v>0</v>
      </c>
      <c r="AB718" s="38">
        <v>376408.21917808219</v>
      </c>
      <c r="AH718" s="38">
        <f>IF(表7[[#This Row],[Instrument]]="Option",表7[[#This Row],[delta]],表7[[#This Row],[qty]])</f>
        <v>500</v>
      </c>
    </row>
    <row r="719" spans="1:34">
      <c r="A719" s="37" t="s">
        <v>0</v>
      </c>
      <c r="B719" s="38" t="s">
        <v>815</v>
      </c>
      <c r="C719" s="37">
        <v>43115</v>
      </c>
      <c r="D719" s="38" t="s">
        <v>805</v>
      </c>
      <c r="E719" s="38" t="s">
        <v>16</v>
      </c>
      <c r="F719" s="38" t="s">
        <v>40</v>
      </c>
      <c r="G719" s="38">
        <v>20</v>
      </c>
      <c r="H719" s="38">
        <v>7210</v>
      </c>
      <c r="I719" s="37">
        <v>43206</v>
      </c>
      <c r="J719" s="38" t="s">
        <v>18</v>
      </c>
      <c r="L719" s="38">
        <v>6814.5</v>
      </c>
      <c r="M719" s="38">
        <v>0</v>
      </c>
      <c r="N719" s="38">
        <v>197750</v>
      </c>
      <c r="O719" s="38" t="s">
        <v>1173</v>
      </c>
      <c r="P719" s="38" t="s">
        <v>1275</v>
      </c>
      <c r="Q719" s="38">
        <v>25</v>
      </c>
      <c r="R719" s="38">
        <v>-500</v>
      </c>
      <c r="S719" s="38">
        <v>3605000</v>
      </c>
      <c r="T719" s="37">
        <v>43168</v>
      </c>
      <c r="U719" s="42">
        <v>0.10410958904109589</v>
      </c>
      <c r="V719" s="38">
        <v>0</v>
      </c>
      <c r="W719" s="38">
        <v>5</v>
      </c>
      <c r="X719" s="38">
        <v>0.1</v>
      </c>
      <c r="Y719" s="38">
        <v>360500</v>
      </c>
      <c r="Z719" s="38">
        <v>197750</v>
      </c>
      <c r="AA719" s="38">
        <v>197750</v>
      </c>
      <c r="AB719" s="38">
        <v>375315.0684931507</v>
      </c>
      <c r="AH719" s="38">
        <f>IF(表7[[#This Row],[Instrument]]="Option",表7[[#This Row],[delta]],表7[[#This Row],[qty]])</f>
        <v>-500</v>
      </c>
    </row>
    <row r="720" spans="1:34">
      <c r="A720" s="37" t="s">
        <v>0</v>
      </c>
      <c r="B720" s="38" t="s">
        <v>816</v>
      </c>
      <c r="C720" s="37">
        <v>43115</v>
      </c>
      <c r="D720" s="38" t="s">
        <v>805</v>
      </c>
      <c r="E720" s="38" t="s">
        <v>25</v>
      </c>
      <c r="F720" s="38" t="s">
        <v>40</v>
      </c>
      <c r="G720" s="38">
        <v>20</v>
      </c>
      <c r="H720" s="38">
        <v>7218</v>
      </c>
      <c r="I720" s="37">
        <v>43206</v>
      </c>
      <c r="J720" s="38" t="s">
        <v>18</v>
      </c>
      <c r="L720" s="38">
        <v>6814.5</v>
      </c>
      <c r="M720" s="38">
        <v>-563.90625</v>
      </c>
      <c r="N720" s="38">
        <v>-201750</v>
      </c>
      <c r="O720" s="38" t="s">
        <v>1173</v>
      </c>
      <c r="P720" s="38" t="s">
        <v>1275</v>
      </c>
      <c r="Q720" s="38">
        <v>25</v>
      </c>
      <c r="R720" s="38">
        <v>500</v>
      </c>
      <c r="S720" s="38">
        <v>3609000</v>
      </c>
      <c r="T720" s="37">
        <v>43168</v>
      </c>
      <c r="U720" s="42">
        <v>0.10410958904109589</v>
      </c>
      <c r="V720" s="38">
        <v>0</v>
      </c>
      <c r="W720" s="38">
        <v>5</v>
      </c>
      <c r="X720" s="38">
        <v>0.1</v>
      </c>
      <c r="Y720" s="38">
        <v>360900</v>
      </c>
      <c r="Z720" s="38">
        <v>-201750</v>
      </c>
      <c r="AA720" s="38">
        <v>0</v>
      </c>
      <c r="AB720" s="38">
        <v>375731.50684931508</v>
      </c>
      <c r="AH720" s="38">
        <f>IF(表7[[#This Row],[Instrument]]="Option",表7[[#This Row],[delta]],表7[[#This Row],[qty]])</f>
        <v>500</v>
      </c>
    </row>
    <row r="721" spans="1:34">
      <c r="A721" s="37" t="s">
        <v>0</v>
      </c>
      <c r="B721" s="38" t="s">
        <v>817</v>
      </c>
      <c r="C721" s="37">
        <v>43115</v>
      </c>
      <c r="D721" s="38" t="s">
        <v>805</v>
      </c>
      <c r="E721" s="38" t="s">
        <v>16</v>
      </c>
      <c r="F721" s="38" t="s">
        <v>40</v>
      </c>
      <c r="G721" s="38">
        <v>20</v>
      </c>
      <c r="H721" s="38">
        <v>7210</v>
      </c>
      <c r="I721" s="37">
        <v>43206</v>
      </c>
      <c r="J721" s="38" t="s">
        <v>18</v>
      </c>
      <c r="L721" s="38">
        <v>6814.5</v>
      </c>
      <c r="M721" s="38">
        <v>0</v>
      </c>
      <c r="N721" s="38">
        <v>197750</v>
      </c>
      <c r="O721" s="38" t="s">
        <v>1173</v>
      </c>
      <c r="P721" s="38" t="s">
        <v>1275</v>
      </c>
      <c r="Q721" s="38">
        <v>25</v>
      </c>
      <c r="R721" s="38">
        <v>-500</v>
      </c>
      <c r="S721" s="38">
        <v>3605000</v>
      </c>
      <c r="T721" s="37">
        <v>43168</v>
      </c>
      <c r="U721" s="42">
        <v>0.10410958904109589</v>
      </c>
      <c r="V721" s="38">
        <v>0</v>
      </c>
      <c r="W721" s="38">
        <v>5</v>
      </c>
      <c r="X721" s="38">
        <v>0.1</v>
      </c>
      <c r="Y721" s="38">
        <v>360500</v>
      </c>
      <c r="Z721" s="38">
        <v>197750</v>
      </c>
      <c r="AA721" s="38">
        <v>197750</v>
      </c>
      <c r="AB721" s="38">
        <v>375315.0684931507</v>
      </c>
      <c r="AH721" s="38">
        <f>IF(表7[[#This Row],[Instrument]]="Option",表7[[#This Row],[delta]],表7[[#This Row],[qty]])</f>
        <v>-500</v>
      </c>
    </row>
    <row r="722" spans="1:34">
      <c r="A722" s="37" t="s">
        <v>0</v>
      </c>
      <c r="B722" s="38" t="s">
        <v>818</v>
      </c>
      <c r="C722" s="37">
        <v>43116</v>
      </c>
      <c r="D722" s="38" t="s">
        <v>805</v>
      </c>
      <c r="E722" s="38" t="s">
        <v>25</v>
      </c>
      <c r="F722" s="38" t="s">
        <v>40</v>
      </c>
      <c r="G722" s="38">
        <v>12</v>
      </c>
      <c r="H722" s="38">
        <v>7171</v>
      </c>
      <c r="I722" s="37">
        <v>43206</v>
      </c>
      <c r="J722" s="38" t="s">
        <v>18</v>
      </c>
      <c r="L722" s="38">
        <v>6814.5</v>
      </c>
      <c r="M722" s="38">
        <v>-336.140625</v>
      </c>
      <c r="N722" s="38">
        <v>-106950</v>
      </c>
      <c r="O722" s="38" t="s">
        <v>1173</v>
      </c>
      <c r="P722" s="38" t="s">
        <v>1275</v>
      </c>
      <c r="Q722" s="38">
        <v>25</v>
      </c>
      <c r="R722" s="38">
        <v>300</v>
      </c>
      <c r="S722" s="38">
        <v>2151300</v>
      </c>
      <c r="T722" s="37">
        <v>43168</v>
      </c>
      <c r="U722" s="42">
        <v>0.10410958904109589</v>
      </c>
      <c r="V722" s="38">
        <v>0</v>
      </c>
      <c r="W722" s="38">
        <v>5</v>
      </c>
      <c r="X722" s="38">
        <v>0.1</v>
      </c>
      <c r="Y722" s="38">
        <v>215130</v>
      </c>
      <c r="Z722" s="38">
        <v>-106950</v>
      </c>
      <c r="AA722" s="38">
        <v>0</v>
      </c>
      <c r="AB722" s="38">
        <v>223970.9589041096</v>
      </c>
      <c r="AH722" s="38">
        <f>IF(表7[[#This Row],[Instrument]]="Option",表7[[#This Row],[delta]],表7[[#This Row],[qty]])</f>
        <v>300</v>
      </c>
    </row>
    <row r="723" spans="1:34">
      <c r="A723" s="37" t="s">
        <v>0</v>
      </c>
      <c r="B723" s="38" t="s">
        <v>819</v>
      </c>
      <c r="C723" s="37">
        <v>43116</v>
      </c>
      <c r="D723" s="38" t="s">
        <v>805</v>
      </c>
      <c r="E723" s="38" t="s">
        <v>25</v>
      </c>
      <c r="F723" s="38" t="s">
        <v>40</v>
      </c>
      <c r="G723" s="38">
        <v>8</v>
      </c>
      <c r="H723" s="38">
        <v>7164</v>
      </c>
      <c r="I723" s="37">
        <v>43206</v>
      </c>
      <c r="J723" s="38" t="s">
        <v>18</v>
      </c>
      <c r="L723" s="38">
        <v>6814.5</v>
      </c>
      <c r="M723" s="38">
        <v>-223.875</v>
      </c>
      <c r="N723" s="38">
        <v>-69900</v>
      </c>
      <c r="O723" s="38" t="s">
        <v>1173</v>
      </c>
      <c r="P723" s="38" t="s">
        <v>1275</v>
      </c>
      <c r="Q723" s="38">
        <v>25</v>
      </c>
      <c r="R723" s="38">
        <v>200</v>
      </c>
      <c r="S723" s="38">
        <v>1432800</v>
      </c>
      <c r="T723" s="37">
        <v>43168</v>
      </c>
      <c r="U723" s="42">
        <v>0.10410958904109589</v>
      </c>
      <c r="V723" s="38">
        <v>0</v>
      </c>
      <c r="W723" s="38">
        <v>5</v>
      </c>
      <c r="X723" s="38">
        <v>0.1</v>
      </c>
      <c r="Y723" s="38">
        <v>143280</v>
      </c>
      <c r="Z723" s="38">
        <v>-69900</v>
      </c>
      <c r="AA723" s="38">
        <v>0</v>
      </c>
      <c r="AB723" s="38">
        <v>149168.21917808219</v>
      </c>
      <c r="AH723" s="38">
        <f>IF(表7[[#This Row],[Instrument]]="Option",表7[[#This Row],[delta]],表7[[#This Row],[qty]])</f>
        <v>200</v>
      </c>
    </row>
    <row r="724" spans="1:34">
      <c r="A724" s="37" t="s">
        <v>0</v>
      </c>
      <c r="B724" s="38" t="s">
        <v>820</v>
      </c>
      <c r="C724" s="37">
        <v>43116</v>
      </c>
      <c r="D724" s="38" t="s">
        <v>805</v>
      </c>
      <c r="E724" s="38" t="s">
        <v>16</v>
      </c>
      <c r="F724" s="38" t="s">
        <v>40</v>
      </c>
      <c r="G724" s="38">
        <v>20</v>
      </c>
      <c r="H724" s="38">
        <v>7077.5</v>
      </c>
      <c r="I724" s="37">
        <v>43206</v>
      </c>
      <c r="J724" s="38" t="s">
        <v>18</v>
      </c>
      <c r="L724" s="38">
        <v>6814.5</v>
      </c>
      <c r="M724" s="38">
        <v>0</v>
      </c>
      <c r="N724" s="38">
        <v>131500</v>
      </c>
      <c r="O724" s="38" t="s">
        <v>1173</v>
      </c>
      <c r="P724" s="38" t="s">
        <v>1275</v>
      </c>
      <c r="Q724" s="38">
        <v>25</v>
      </c>
      <c r="R724" s="38">
        <v>-500</v>
      </c>
      <c r="S724" s="38">
        <v>3538750</v>
      </c>
      <c r="T724" s="37">
        <v>43168</v>
      </c>
      <c r="U724" s="42">
        <v>0.10410958904109589</v>
      </c>
      <c r="V724" s="38">
        <v>0</v>
      </c>
      <c r="W724" s="38">
        <v>5</v>
      </c>
      <c r="X724" s="38">
        <v>0.1</v>
      </c>
      <c r="Y724" s="38">
        <v>353875</v>
      </c>
      <c r="Z724" s="38">
        <v>131500</v>
      </c>
      <c r="AA724" s="38">
        <v>131500</v>
      </c>
      <c r="AB724" s="38">
        <v>368417.80821917811</v>
      </c>
      <c r="AH724" s="38">
        <f>IF(表7[[#This Row],[Instrument]]="Option",表7[[#This Row],[delta]],表7[[#This Row],[qty]])</f>
        <v>-500</v>
      </c>
    </row>
    <row r="725" spans="1:34">
      <c r="A725" s="37" t="s">
        <v>0</v>
      </c>
      <c r="B725" s="38" t="s">
        <v>821</v>
      </c>
      <c r="C725" s="37">
        <v>43138</v>
      </c>
      <c r="D725" s="38" t="s">
        <v>805</v>
      </c>
      <c r="E725" s="38" t="s">
        <v>25</v>
      </c>
      <c r="F725" s="38" t="s">
        <v>62</v>
      </c>
      <c r="G725" s="38">
        <v>5</v>
      </c>
      <c r="H725" s="38">
        <v>6940.5</v>
      </c>
      <c r="I725" s="37">
        <v>43228</v>
      </c>
      <c r="J725" s="38" t="s">
        <v>18</v>
      </c>
      <c r="L725" s="38">
        <v>6824.5</v>
      </c>
      <c r="M725" s="38">
        <v>-135.556640625</v>
      </c>
      <c r="N725" s="38">
        <v>-14500</v>
      </c>
      <c r="O725" s="38" t="s">
        <v>1173</v>
      </c>
      <c r="P725" s="38" t="s">
        <v>1275</v>
      </c>
      <c r="Q725" s="38">
        <v>25</v>
      </c>
      <c r="R725" s="38">
        <v>125</v>
      </c>
      <c r="S725" s="38">
        <v>867562.5</v>
      </c>
      <c r="T725" s="37">
        <v>43168</v>
      </c>
      <c r="U725" s="42">
        <v>0.16438356164383561</v>
      </c>
      <c r="V725" s="38">
        <v>0</v>
      </c>
      <c r="W725" s="38">
        <v>5</v>
      </c>
      <c r="X725" s="38">
        <v>0.1</v>
      </c>
      <c r="Y725" s="38">
        <v>86756.25</v>
      </c>
      <c r="Z725" s="38">
        <v>-14500</v>
      </c>
      <c r="AA725" s="38">
        <v>0</v>
      </c>
      <c r="AB725" s="38">
        <v>142613.01369863012</v>
      </c>
      <c r="AH725" s="38">
        <f>IF(表7[[#This Row],[Instrument]]="Option",表7[[#This Row],[delta]],表7[[#This Row],[qty]])</f>
        <v>125</v>
      </c>
    </row>
    <row r="726" spans="1:34">
      <c r="A726" s="37" t="s">
        <v>0</v>
      </c>
      <c r="B726" s="38" t="s">
        <v>822</v>
      </c>
      <c r="C726" s="37">
        <v>43139</v>
      </c>
      <c r="D726" s="38" t="s">
        <v>805</v>
      </c>
      <c r="E726" s="38" t="s">
        <v>16</v>
      </c>
      <c r="F726" s="38" t="s">
        <v>62</v>
      </c>
      <c r="G726" s="38">
        <v>16</v>
      </c>
      <c r="H726" s="38">
        <v>6827.5</v>
      </c>
      <c r="I726" s="37">
        <v>43228</v>
      </c>
      <c r="J726" s="38" t="s">
        <v>18</v>
      </c>
      <c r="L726" s="38">
        <v>6824.5</v>
      </c>
      <c r="M726" s="38">
        <v>0</v>
      </c>
      <c r="N726" s="38">
        <v>1200</v>
      </c>
      <c r="O726" s="38" t="s">
        <v>1173</v>
      </c>
      <c r="P726" s="38" t="s">
        <v>1275</v>
      </c>
      <c r="Q726" s="38">
        <v>25</v>
      </c>
      <c r="R726" s="38">
        <v>-400</v>
      </c>
      <c r="S726" s="38">
        <v>2731000</v>
      </c>
      <c r="T726" s="37">
        <v>43168</v>
      </c>
      <c r="U726" s="42">
        <v>0.16438356164383561</v>
      </c>
      <c r="V726" s="38">
        <v>0</v>
      </c>
      <c r="W726" s="38">
        <v>5</v>
      </c>
      <c r="X726" s="38">
        <v>0.1</v>
      </c>
      <c r="Y726" s="38">
        <v>273100</v>
      </c>
      <c r="Z726" s="38">
        <v>1200</v>
      </c>
      <c r="AA726" s="38">
        <v>1200</v>
      </c>
      <c r="AB726" s="38">
        <v>448931.50684931502</v>
      </c>
      <c r="AH726" s="38">
        <f>IF(表7[[#This Row],[Instrument]]="Option",表7[[#This Row],[delta]],表7[[#This Row],[qty]])</f>
        <v>-400</v>
      </c>
    </row>
    <row r="727" spans="1:34">
      <c r="A727" s="37" t="s">
        <v>0</v>
      </c>
      <c r="B727" s="38" t="s">
        <v>823</v>
      </c>
      <c r="C727" s="37">
        <v>43139</v>
      </c>
      <c r="D727" s="38" t="s">
        <v>805</v>
      </c>
      <c r="E727" s="38" t="s">
        <v>25</v>
      </c>
      <c r="F727" s="38" t="s">
        <v>62</v>
      </c>
      <c r="G727" s="38">
        <v>16</v>
      </c>
      <c r="H727" s="38">
        <v>6845</v>
      </c>
      <c r="I727" s="37">
        <v>43228</v>
      </c>
      <c r="J727" s="38" t="s">
        <v>18</v>
      </c>
      <c r="L727" s="38">
        <v>6824.5</v>
      </c>
      <c r="M727" s="38">
        <v>-427.8125</v>
      </c>
      <c r="N727" s="38">
        <v>-8200</v>
      </c>
      <c r="O727" s="38" t="s">
        <v>1173</v>
      </c>
      <c r="P727" s="38" t="s">
        <v>1275</v>
      </c>
      <c r="Q727" s="38">
        <v>25</v>
      </c>
      <c r="R727" s="38">
        <v>400</v>
      </c>
      <c r="S727" s="38">
        <v>2738000</v>
      </c>
      <c r="T727" s="37">
        <v>43168</v>
      </c>
      <c r="U727" s="42">
        <v>0.16438356164383561</v>
      </c>
      <c r="V727" s="38">
        <v>0</v>
      </c>
      <c r="W727" s="38">
        <v>5</v>
      </c>
      <c r="X727" s="38">
        <v>0.1</v>
      </c>
      <c r="Y727" s="38">
        <v>273800</v>
      </c>
      <c r="Z727" s="38">
        <v>-8200</v>
      </c>
      <c r="AA727" s="38">
        <v>0</v>
      </c>
      <c r="AB727" s="38">
        <v>450082.19178082189</v>
      </c>
      <c r="AH727" s="38">
        <f>IF(表7[[#This Row],[Instrument]]="Option",表7[[#This Row],[delta]],表7[[#This Row],[qty]])</f>
        <v>400</v>
      </c>
    </row>
    <row r="728" spans="1:34">
      <c r="A728" s="37" t="s">
        <v>467</v>
      </c>
      <c r="B728" s="38" t="s">
        <v>824</v>
      </c>
      <c r="C728" s="37">
        <v>43048</v>
      </c>
      <c r="D728" s="38" t="s">
        <v>825</v>
      </c>
      <c r="E728" s="38" t="s">
        <v>16</v>
      </c>
      <c r="F728" s="38" t="s">
        <v>826</v>
      </c>
      <c r="G728" s="38">
        <v>1000</v>
      </c>
      <c r="H728" s="38">
        <v>193</v>
      </c>
      <c r="I728" s="37">
        <v>43187</v>
      </c>
      <c r="K728" s="38">
        <v>-50049.510000000009</v>
      </c>
      <c r="L728" s="38">
        <v>1930000</v>
      </c>
      <c r="N728" s="38">
        <v>1879950.49</v>
      </c>
      <c r="O728" s="38" t="s">
        <v>1263</v>
      </c>
      <c r="P728" s="38" t="s">
        <v>1354</v>
      </c>
      <c r="Q728" s="38">
        <v>10</v>
      </c>
      <c r="R728" s="38">
        <v>-10000</v>
      </c>
      <c r="S728" s="38">
        <v>1930000</v>
      </c>
      <c r="T728" s="37">
        <v>43168</v>
      </c>
      <c r="U728" s="42">
        <v>5.2054794520547946E-2</v>
      </c>
      <c r="V728" s="38">
        <v>0</v>
      </c>
      <c r="W728" s="38">
        <v>5</v>
      </c>
      <c r="X728" s="38">
        <v>0.1</v>
      </c>
      <c r="Y728" s="38">
        <v>193000</v>
      </c>
      <c r="Z728" s="38">
        <v>1879950.49</v>
      </c>
      <c r="AA728" s="38">
        <v>1879950.49</v>
      </c>
      <c r="AB728" s="38">
        <v>100465.75342465754</v>
      </c>
      <c r="AH728" s="38">
        <f>IF(表7[[#This Row],[Instrument]]="Option",表7[[#This Row],[delta]],表7[[#This Row],[qty]])</f>
        <v>0</v>
      </c>
    </row>
    <row r="729" spans="1:34">
      <c r="A729" s="37" t="s">
        <v>467</v>
      </c>
      <c r="B729" s="38" t="s">
        <v>827</v>
      </c>
      <c r="C729" s="37">
        <v>43048</v>
      </c>
      <c r="D729" s="38" t="s">
        <v>825</v>
      </c>
      <c r="E729" s="38" t="s">
        <v>16</v>
      </c>
      <c r="F729" s="38" t="s">
        <v>828</v>
      </c>
      <c r="G729" s="38">
        <v>1000</v>
      </c>
      <c r="H729" s="38">
        <v>193</v>
      </c>
      <c r="I729" s="37">
        <v>43187</v>
      </c>
      <c r="K729" s="38">
        <v>-337463.68999999983</v>
      </c>
      <c r="L729" s="38">
        <v>1930000</v>
      </c>
      <c r="N729" s="38">
        <v>1592536.31</v>
      </c>
      <c r="O729" s="38" t="s">
        <v>1264</v>
      </c>
      <c r="P729" s="38" t="s">
        <v>1354</v>
      </c>
      <c r="Q729" s="38">
        <v>10</v>
      </c>
      <c r="R729" s="38">
        <v>-10000</v>
      </c>
      <c r="S729" s="38">
        <v>1930000</v>
      </c>
      <c r="T729" s="37">
        <v>43168</v>
      </c>
      <c r="U729" s="42">
        <v>5.2054794520547946E-2</v>
      </c>
      <c r="V729" s="38">
        <v>0</v>
      </c>
      <c r="W729" s="38">
        <v>5</v>
      </c>
      <c r="X729" s="38">
        <v>0.1</v>
      </c>
      <c r="Y729" s="38">
        <v>193000</v>
      </c>
      <c r="Z729" s="38">
        <v>1592536.31</v>
      </c>
      <c r="AA729" s="38">
        <v>1592536.31</v>
      </c>
      <c r="AB729" s="38">
        <v>100465.75342465754</v>
      </c>
      <c r="AH729" s="38">
        <f>IF(表7[[#This Row],[Instrument]]="Option",表7[[#This Row],[delta]],表7[[#This Row],[qty]])</f>
        <v>0</v>
      </c>
    </row>
    <row r="730" spans="1:34">
      <c r="A730" s="37" t="s">
        <v>467</v>
      </c>
      <c r="B730" s="38" t="s">
        <v>829</v>
      </c>
      <c r="C730" s="37">
        <v>43067</v>
      </c>
      <c r="D730" s="38" t="s">
        <v>825</v>
      </c>
      <c r="E730" s="38" t="s">
        <v>16</v>
      </c>
      <c r="F730" s="38" t="s">
        <v>830</v>
      </c>
      <c r="G730" s="38">
        <v>50</v>
      </c>
      <c r="H730" s="38">
        <v>106</v>
      </c>
      <c r="I730" s="37">
        <v>43187</v>
      </c>
      <c r="K730" s="38">
        <v>-107269.19</v>
      </c>
      <c r="L730" s="38">
        <v>318000</v>
      </c>
      <c r="N730" s="38">
        <v>210730.81</v>
      </c>
      <c r="O730" s="38" t="s">
        <v>1265</v>
      </c>
      <c r="P730" s="38" t="s">
        <v>1296</v>
      </c>
      <c r="Q730" s="38">
        <v>60</v>
      </c>
      <c r="R730" s="38">
        <v>-3000</v>
      </c>
      <c r="S730" s="38">
        <v>318000</v>
      </c>
      <c r="T730" s="37">
        <v>43168</v>
      </c>
      <c r="U730" s="42">
        <v>5.2054794520547946E-2</v>
      </c>
      <c r="V730" s="38">
        <v>0</v>
      </c>
      <c r="W730" s="38">
        <v>5</v>
      </c>
      <c r="X730" s="38">
        <v>0.1</v>
      </c>
      <c r="Y730" s="38">
        <v>31800</v>
      </c>
      <c r="Z730" s="38">
        <v>210730.81</v>
      </c>
      <c r="AA730" s="38">
        <v>210730.81</v>
      </c>
      <c r="AB730" s="38">
        <v>16553.424657534248</v>
      </c>
      <c r="AH730" s="38">
        <f>IF(表7[[#This Row],[Instrument]]="Option",表7[[#This Row],[delta]],表7[[#This Row],[qty]])</f>
        <v>0</v>
      </c>
    </row>
    <row r="731" spans="1:34">
      <c r="A731" s="37" t="s">
        <v>467</v>
      </c>
      <c r="B731" s="38" t="s">
        <v>831</v>
      </c>
      <c r="C731" s="37">
        <v>43067</v>
      </c>
      <c r="D731" s="38" t="s">
        <v>825</v>
      </c>
      <c r="E731" s="38" t="s">
        <v>16</v>
      </c>
      <c r="F731" s="38" t="s">
        <v>832</v>
      </c>
      <c r="G731" s="38">
        <v>99.999999999999986</v>
      </c>
      <c r="H731" s="38">
        <v>54</v>
      </c>
      <c r="I731" s="37">
        <v>43187</v>
      </c>
      <c r="K731" s="38">
        <v>-53888.679999999898</v>
      </c>
      <c r="L731" s="38">
        <v>323999.99999999994</v>
      </c>
      <c r="N731" s="38">
        <v>270111.32000000007</v>
      </c>
      <c r="O731" s="38" t="s">
        <v>1266</v>
      </c>
      <c r="P731" s="38" t="s">
        <v>1296</v>
      </c>
      <c r="Q731" s="38">
        <v>60</v>
      </c>
      <c r="R731" s="38">
        <v>-5999.9999999999991</v>
      </c>
      <c r="S731" s="38">
        <v>323999.99999999994</v>
      </c>
      <c r="T731" s="37">
        <v>43168</v>
      </c>
      <c r="U731" s="42">
        <v>5.2054794520547946E-2</v>
      </c>
      <c r="V731" s="38">
        <v>0</v>
      </c>
      <c r="W731" s="38">
        <v>5</v>
      </c>
      <c r="X731" s="38">
        <v>0.1</v>
      </c>
      <c r="Y731" s="38">
        <v>32399.999999999996</v>
      </c>
      <c r="Z731" s="38">
        <v>270111.32000000007</v>
      </c>
      <c r="AA731" s="38">
        <v>270111.32000000007</v>
      </c>
      <c r="AB731" s="38">
        <v>16865.753424657531</v>
      </c>
      <c r="AH731" s="38">
        <f>IF(表7[[#This Row],[Instrument]]="Option",表7[[#This Row],[delta]],表7[[#This Row],[qty]])</f>
        <v>0</v>
      </c>
    </row>
    <row r="732" spans="1:34">
      <c r="A732" s="37" t="s">
        <v>467</v>
      </c>
      <c r="B732" s="38" t="s">
        <v>831</v>
      </c>
      <c r="C732" s="37">
        <v>43123</v>
      </c>
      <c r="D732" s="38" t="s">
        <v>825</v>
      </c>
      <c r="E732" s="38" t="s">
        <v>16</v>
      </c>
      <c r="F732" s="38" t="s">
        <v>833</v>
      </c>
      <c r="G732" s="38">
        <v>200</v>
      </c>
      <c r="H732" s="38">
        <v>52.8</v>
      </c>
      <c r="I732" s="37">
        <v>43188</v>
      </c>
      <c r="K732" s="38">
        <v>-107746.20000000007</v>
      </c>
      <c r="L732" s="38">
        <v>633600</v>
      </c>
      <c r="N732" s="38">
        <v>525853.79999999993</v>
      </c>
      <c r="O732" s="38" t="s">
        <v>1267</v>
      </c>
      <c r="P732" s="38" t="s">
        <v>1296</v>
      </c>
      <c r="Q732" s="38">
        <v>60</v>
      </c>
      <c r="R732" s="38">
        <v>-12000</v>
      </c>
      <c r="S732" s="38">
        <v>633600</v>
      </c>
      <c r="T732" s="37">
        <v>43168</v>
      </c>
      <c r="U732" s="42">
        <v>5.4794520547945202E-2</v>
      </c>
      <c r="V732" s="38">
        <v>0</v>
      </c>
      <c r="W732" s="38">
        <v>5</v>
      </c>
      <c r="X732" s="38">
        <v>0.1</v>
      </c>
      <c r="Y732" s="38">
        <v>63360</v>
      </c>
      <c r="Z732" s="38">
        <v>525853.79999999993</v>
      </c>
      <c r="AA732" s="38">
        <v>525853.79999999993</v>
      </c>
      <c r="AB732" s="38">
        <v>34717.808219178078</v>
      </c>
      <c r="AH732" s="38">
        <f>IF(表7[[#This Row],[Instrument]]="Option",表7[[#This Row],[delta]],表7[[#This Row],[qty]])</f>
        <v>0</v>
      </c>
    </row>
    <row r="733" spans="1:34">
      <c r="A733" s="37" t="s">
        <v>467</v>
      </c>
      <c r="B733" s="38" t="s">
        <v>829</v>
      </c>
      <c r="C733" s="37">
        <v>43123</v>
      </c>
      <c r="D733" s="38" t="s">
        <v>825</v>
      </c>
      <c r="E733" s="38" t="s">
        <v>16</v>
      </c>
      <c r="F733" s="38" t="s">
        <v>834</v>
      </c>
      <c r="G733" s="38">
        <v>200</v>
      </c>
      <c r="H733" s="38">
        <v>52.9</v>
      </c>
      <c r="I733" s="37">
        <v>43188</v>
      </c>
      <c r="K733" s="38">
        <v>-719713.89999999991</v>
      </c>
      <c r="L733" s="38">
        <v>634800</v>
      </c>
      <c r="N733" s="38">
        <v>-84913.899999999907</v>
      </c>
      <c r="O733" s="38" t="s">
        <v>1265</v>
      </c>
      <c r="P733" s="38" t="s">
        <v>1296</v>
      </c>
      <c r="Q733" s="38">
        <v>60</v>
      </c>
      <c r="R733" s="38">
        <v>-12000</v>
      </c>
      <c r="S733" s="38">
        <v>634800</v>
      </c>
      <c r="T733" s="37">
        <v>43168</v>
      </c>
      <c r="U733" s="42">
        <v>5.4794520547945202E-2</v>
      </c>
      <c r="V733" s="38">
        <v>0</v>
      </c>
      <c r="W733" s="38">
        <v>5</v>
      </c>
      <c r="X733" s="38">
        <v>0.1</v>
      </c>
      <c r="Y733" s="38">
        <v>63480</v>
      </c>
      <c r="Z733" s="38">
        <v>-84913.899999999907</v>
      </c>
      <c r="AA733" s="38">
        <v>0</v>
      </c>
      <c r="AB733" s="38">
        <v>34783.561643835616</v>
      </c>
      <c r="AH733" s="38">
        <f>IF(表7[[#This Row],[Instrument]]="Option",表7[[#This Row],[delta]],表7[[#This Row],[qty]])</f>
        <v>0</v>
      </c>
    </row>
    <row r="734" spans="1:34">
      <c r="A734" s="37" t="s">
        <v>467</v>
      </c>
      <c r="B734" s="38" t="s">
        <v>835</v>
      </c>
      <c r="C734" s="37">
        <v>43129</v>
      </c>
      <c r="D734" s="38" t="s">
        <v>825</v>
      </c>
      <c r="E734" s="38" t="s">
        <v>16</v>
      </c>
      <c r="F734" s="38" t="s">
        <v>836</v>
      </c>
      <c r="G734" s="38">
        <v>800</v>
      </c>
      <c r="H734" s="38">
        <v>52</v>
      </c>
      <c r="I734" s="37">
        <v>43206</v>
      </c>
      <c r="K734" s="38">
        <v>-239662.5</v>
      </c>
      <c r="L734" s="38">
        <v>416000</v>
      </c>
      <c r="N734" s="38">
        <v>176337.5</v>
      </c>
      <c r="O734" s="38" t="s">
        <v>1268</v>
      </c>
      <c r="P734" s="38" t="s">
        <v>1354</v>
      </c>
      <c r="Q734" s="38">
        <v>10</v>
      </c>
      <c r="R734" s="38">
        <v>-8000</v>
      </c>
      <c r="S734" s="38">
        <v>416000</v>
      </c>
      <c r="T734" s="37">
        <v>43168</v>
      </c>
      <c r="U734" s="42">
        <v>0.10410958904109589</v>
      </c>
      <c r="V734" s="38">
        <v>0</v>
      </c>
      <c r="W734" s="38">
        <v>5</v>
      </c>
      <c r="X734" s="38">
        <v>0.1</v>
      </c>
      <c r="Y734" s="38">
        <v>41600</v>
      </c>
      <c r="Z734" s="38">
        <v>176337.5</v>
      </c>
      <c r="AA734" s="38">
        <v>176337.5</v>
      </c>
      <c r="AB734" s="38">
        <v>43309.589041095889</v>
      </c>
      <c r="AH734" s="38">
        <f>IF(表7[[#This Row],[Instrument]]="Option",表7[[#This Row],[delta]],表7[[#This Row],[qty]])</f>
        <v>0</v>
      </c>
    </row>
    <row r="735" spans="1:34">
      <c r="A735" s="37" t="s">
        <v>467</v>
      </c>
      <c r="B735" s="38" t="s">
        <v>837</v>
      </c>
      <c r="C735" s="37">
        <v>43129</v>
      </c>
      <c r="D735" s="38" t="s">
        <v>825</v>
      </c>
      <c r="E735" s="38" t="s">
        <v>16</v>
      </c>
      <c r="F735" s="38" t="s">
        <v>838</v>
      </c>
      <c r="G735" s="38">
        <v>400</v>
      </c>
      <c r="H735" s="38">
        <v>59</v>
      </c>
      <c r="I735" s="37">
        <v>43206</v>
      </c>
      <c r="K735" s="38">
        <v>-220648.77999999994</v>
      </c>
      <c r="L735" s="38">
        <v>472000</v>
      </c>
      <c r="N735" s="38">
        <v>251351.22000000006</v>
      </c>
      <c r="O735" s="38" t="s">
        <v>1269</v>
      </c>
      <c r="P735" s="38" t="s">
        <v>1354</v>
      </c>
      <c r="Q735" s="38">
        <v>10</v>
      </c>
      <c r="R735" s="38">
        <v>-4000</v>
      </c>
      <c r="S735" s="38">
        <v>236000</v>
      </c>
      <c r="T735" s="37">
        <v>43168</v>
      </c>
      <c r="U735" s="42">
        <v>0.10410958904109589</v>
      </c>
      <c r="V735" s="38">
        <v>0</v>
      </c>
      <c r="W735" s="38">
        <v>5</v>
      </c>
      <c r="X735" s="38">
        <v>0.1</v>
      </c>
      <c r="Y735" s="38">
        <v>23600</v>
      </c>
      <c r="Z735" s="38">
        <v>251351.22000000006</v>
      </c>
      <c r="AA735" s="38">
        <v>251351.22000000006</v>
      </c>
      <c r="AB735" s="38">
        <v>24569.863013698632</v>
      </c>
      <c r="AH735" s="38">
        <f>IF(表7[[#This Row],[Instrument]]="Option",表7[[#This Row],[delta]],表7[[#This Row],[qty]])</f>
        <v>0</v>
      </c>
    </row>
    <row r="736" spans="1:34">
      <c r="A736" s="37" t="s">
        <v>467</v>
      </c>
      <c r="B736" s="38" t="s">
        <v>839</v>
      </c>
      <c r="C736" s="37">
        <v>43130</v>
      </c>
      <c r="D736" s="38" t="s">
        <v>825</v>
      </c>
      <c r="E736" s="38" t="s">
        <v>16</v>
      </c>
      <c r="F736" s="38" t="s">
        <v>840</v>
      </c>
      <c r="G736" s="38">
        <v>130</v>
      </c>
      <c r="H736" s="38">
        <v>56.5</v>
      </c>
      <c r="I736" s="37">
        <v>43188</v>
      </c>
      <c r="K736" s="38">
        <v>-400905.2</v>
      </c>
      <c r="L736" s="38">
        <v>440700</v>
      </c>
      <c r="N736" s="38">
        <v>39794.799999999988</v>
      </c>
      <c r="O736" s="38" t="s">
        <v>1266</v>
      </c>
      <c r="P736" s="38" t="s">
        <v>1296</v>
      </c>
      <c r="Q736" s="38">
        <v>60</v>
      </c>
      <c r="R736" s="38">
        <v>-7800</v>
      </c>
      <c r="S736" s="38">
        <v>440700</v>
      </c>
      <c r="T736" s="37">
        <v>43168</v>
      </c>
      <c r="U736" s="42">
        <v>5.4794520547945202E-2</v>
      </c>
      <c r="V736" s="38">
        <v>0</v>
      </c>
      <c r="W736" s="38">
        <v>5</v>
      </c>
      <c r="X736" s="38">
        <v>0.1</v>
      </c>
      <c r="Y736" s="38">
        <v>44070</v>
      </c>
      <c r="Z736" s="38">
        <v>39794.799999999988</v>
      </c>
      <c r="AA736" s="38">
        <v>39794.799999999988</v>
      </c>
      <c r="AB736" s="38">
        <v>24147.945205479449</v>
      </c>
      <c r="AH736" s="38">
        <f>IF(表7[[#This Row],[Instrument]]="Option",表7[[#This Row],[delta]],表7[[#This Row],[qty]])</f>
        <v>0</v>
      </c>
    </row>
    <row r="737" spans="1:34">
      <c r="A737" s="37" t="s">
        <v>467</v>
      </c>
      <c r="B737" s="38" t="s">
        <v>841</v>
      </c>
      <c r="C737" s="37">
        <v>43130</v>
      </c>
      <c r="D737" s="38" t="s">
        <v>825</v>
      </c>
      <c r="E737" s="38" t="s">
        <v>16</v>
      </c>
      <c r="F737" s="38" t="s">
        <v>842</v>
      </c>
      <c r="G737" s="38">
        <v>130</v>
      </c>
      <c r="H737" s="38">
        <v>56.5</v>
      </c>
      <c r="I737" s="37">
        <v>43188</v>
      </c>
      <c r="K737" s="38">
        <v>-163414.60000000003</v>
      </c>
      <c r="L737" s="38">
        <v>440700</v>
      </c>
      <c r="N737" s="38">
        <v>277285.39999999997</v>
      </c>
      <c r="O737" s="38" t="s">
        <v>1265</v>
      </c>
      <c r="P737" s="38" t="s">
        <v>1296</v>
      </c>
      <c r="Q737" s="38">
        <v>60</v>
      </c>
      <c r="R737" s="38">
        <v>-7800</v>
      </c>
      <c r="S737" s="38">
        <v>440700</v>
      </c>
      <c r="T737" s="37">
        <v>43168</v>
      </c>
      <c r="U737" s="42">
        <v>5.4794520547945202E-2</v>
      </c>
      <c r="V737" s="38">
        <v>0</v>
      </c>
      <c r="W737" s="38">
        <v>5</v>
      </c>
      <c r="X737" s="38">
        <v>0.1</v>
      </c>
      <c r="Y737" s="38">
        <v>44070</v>
      </c>
      <c r="Z737" s="38">
        <v>277285.39999999997</v>
      </c>
      <c r="AA737" s="38">
        <v>277285.39999999997</v>
      </c>
      <c r="AB737" s="38">
        <v>24147.945205479449</v>
      </c>
      <c r="AH737" s="38">
        <f>IF(表7[[#This Row],[Instrument]]="Option",表7[[#This Row],[delta]],表7[[#This Row],[qty]])</f>
        <v>0</v>
      </c>
    </row>
    <row r="738" spans="1:34">
      <c r="A738" s="37" t="s">
        <v>467</v>
      </c>
      <c r="B738" s="38" t="s">
        <v>843</v>
      </c>
      <c r="C738" s="37">
        <v>43130</v>
      </c>
      <c r="D738" s="38" t="s">
        <v>825</v>
      </c>
      <c r="E738" s="38" t="s">
        <v>16</v>
      </c>
      <c r="F738" s="38" t="s">
        <v>844</v>
      </c>
      <c r="G738" s="38">
        <v>50</v>
      </c>
      <c r="H738" s="38">
        <v>22</v>
      </c>
      <c r="I738" s="37">
        <v>43178</v>
      </c>
      <c r="K738" s="38">
        <v>-24528.070000000018</v>
      </c>
      <c r="L738" s="38">
        <v>110000</v>
      </c>
      <c r="N738" s="38">
        <v>85471.929999999978</v>
      </c>
      <c r="O738" s="38" t="s">
        <v>1270</v>
      </c>
      <c r="P738" s="38" t="s">
        <v>1322</v>
      </c>
      <c r="Q738" s="38">
        <v>100</v>
      </c>
      <c r="R738" s="38">
        <v>-5000</v>
      </c>
      <c r="S738" s="38">
        <v>110000</v>
      </c>
      <c r="T738" s="37">
        <v>43168</v>
      </c>
      <c r="U738" s="42">
        <v>2.7397260273972601E-2</v>
      </c>
      <c r="V738" s="38">
        <v>0</v>
      </c>
      <c r="W738" s="38">
        <v>5</v>
      </c>
      <c r="X738" s="38">
        <v>0.1</v>
      </c>
      <c r="Y738" s="38">
        <v>11000</v>
      </c>
      <c r="Z738" s="38">
        <v>85471.929999999978</v>
      </c>
      <c r="AA738" s="38">
        <v>85471.929999999978</v>
      </c>
      <c r="AB738" s="38">
        <v>3013.6986301369861</v>
      </c>
      <c r="AH738" s="38">
        <f>IF(表7[[#This Row],[Instrument]]="Option",表7[[#This Row],[delta]],表7[[#This Row],[qty]])</f>
        <v>0</v>
      </c>
    </row>
    <row r="739" spans="1:34">
      <c r="A739" s="37" t="s">
        <v>467</v>
      </c>
      <c r="B739" s="38" t="s">
        <v>845</v>
      </c>
      <c r="C739" s="37">
        <v>43130</v>
      </c>
      <c r="D739" s="38" t="s">
        <v>825</v>
      </c>
      <c r="E739" s="38" t="s">
        <v>16</v>
      </c>
      <c r="F739" s="38" t="s">
        <v>846</v>
      </c>
      <c r="G739" s="38">
        <v>50</v>
      </c>
      <c r="H739" s="38">
        <v>22</v>
      </c>
      <c r="I739" s="37">
        <v>43178</v>
      </c>
      <c r="K739" s="38">
        <v>-124355.97</v>
      </c>
      <c r="L739" s="38">
        <v>110000</v>
      </c>
      <c r="N739" s="38">
        <v>-14355.970000000001</v>
      </c>
      <c r="O739" s="38" t="s">
        <v>1271</v>
      </c>
      <c r="P739" s="38" t="s">
        <v>1322</v>
      </c>
      <c r="Q739" s="38">
        <v>100</v>
      </c>
      <c r="R739" s="38">
        <v>-5000</v>
      </c>
      <c r="S739" s="38">
        <v>110000</v>
      </c>
      <c r="T739" s="37">
        <v>43168</v>
      </c>
      <c r="U739" s="42">
        <v>2.7397260273972601E-2</v>
      </c>
      <c r="V739" s="38">
        <v>0</v>
      </c>
      <c r="W739" s="38">
        <v>5</v>
      </c>
      <c r="X739" s="38">
        <v>0.1</v>
      </c>
      <c r="Y739" s="38">
        <v>11000</v>
      </c>
      <c r="Z739" s="38">
        <v>-14355.970000000001</v>
      </c>
      <c r="AA739" s="38">
        <v>0</v>
      </c>
      <c r="AB739" s="38">
        <v>3013.6986301369861</v>
      </c>
      <c r="AH739" s="38">
        <f>IF(表7[[#This Row],[Instrument]]="Option",表7[[#This Row],[delta]],表7[[#This Row],[qty]])</f>
        <v>0</v>
      </c>
    </row>
    <row r="740" spans="1:34">
      <c r="A740" s="37" t="s">
        <v>467</v>
      </c>
      <c r="B740" s="38" t="s">
        <v>847</v>
      </c>
      <c r="C740" s="37">
        <v>43157</v>
      </c>
      <c r="D740" s="38" t="s">
        <v>848</v>
      </c>
      <c r="E740" s="38" t="s">
        <v>25</v>
      </c>
      <c r="F740" s="38" t="s">
        <v>849</v>
      </c>
      <c r="G740" s="38">
        <v>20</v>
      </c>
      <c r="H740" s="38">
        <v>350</v>
      </c>
      <c r="I740" s="37">
        <v>43285</v>
      </c>
      <c r="K740" s="38">
        <v>14313.600000000002</v>
      </c>
      <c r="L740" s="38">
        <v>-42000</v>
      </c>
      <c r="M740" s="38">
        <v>362.5</v>
      </c>
      <c r="N740" s="38">
        <v>-27686.399999999998</v>
      </c>
      <c r="O740" s="38" t="s">
        <v>1272</v>
      </c>
      <c r="P740" s="38" t="s">
        <v>1282</v>
      </c>
      <c r="Q740" s="38">
        <v>6</v>
      </c>
      <c r="R740" s="38">
        <v>120</v>
      </c>
      <c r="S740" s="38">
        <v>42000</v>
      </c>
      <c r="T740" s="37">
        <v>43168</v>
      </c>
      <c r="U740" s="42">
        <v>0.32054794520547947</v>
      </c>
      <c r="V740" s="38">
        <v>0</v>
      </c>
      <c r="W740" s="38">
        <v>5</v>
      </c>
      <c r="X740" s="38">
        <v>0.1</v>
      </c>
      <c r="Y740" s="38">
        <v>4200</v>
      </c>
      <c r="Z740" s="38">
        <v>-27686.399999999998</v>
      </c>
      <c r="AA740" s="38">
        <v>0</v>
      </c>
      <c r="AB740" s="38">
        <v>13463.013698630137</v>
      </c>
      <c r="AH740" s="38">
        <f>IF(表7[[#This Row],[Instrument]]="Option",表7[[#This Row],[delta]],表7[[#This Row],[qty]])</f>
        <v>0</v>
      </c>
    </row>
    <row r="741" spans="1:34">
      <c r="A741" s="37" t="s">
        <v>0</v>
      </c>
      <c r="B741" s="38" t="s">
        <v>850</v>
      </c>
      <c r="C741" s="37">
        <v>43082</v>
      </c>
      <c r="D741" s="38" t="s">
        <v>851</v>
      </c>
      <c r="E741" s="38" t="s">
        <v>25</v>
      </c>
      <c r="F741" s="38" t="s">
        <v>120</v>
      </c>
      <c r="G741" s="38">
        <v>20</v>
      </c>
      <c r="H741" s="38">
        <v>3162</v>
      </c>
      <c r="I741" s="37">
        <v>43172</v>
      </c>
      <c r="J741" s="38" t="s">
        <v>18</v>
      </c>
      <c r="L741" s="38">
        <v>3226.67</v>
      </c>
      <c r="M741" s="38">
        <v>329.38</v>
      </c>
      <c r="N741" s="38">
        <v>32335.000000000036</v>
      </c>
      <c r="O741" s="38" t="s">
        <v>1177</v>
      </c>
      <c r="P741" s="38" t="s">
        <v>1290</v>
      </c>
      <c r="Q741" s="38">
        <v>25</v>
      </c>
      <c r="R741" s="38">
        <v>500</v>
      </c>
      <c r="S741" s="38">
        <v>1581000</v>
      </c>
      <c r="T741" s="37">
        <v>43168</v>
      </c>
      <c r="U741" s="42">
        <v>1.0958904109589041E-2</v>
      </c>
      <c r="V741" s="38">
        <v>0</v>
      </c>
      <c r="W741" s="38">
        <v>5</v>
      </c>
      <c r="X741" s="38">
        <v>0.1</v>
      </c>
      <c r="Y741" s="38">
        <v>158100</v>
      </c>
      <c r="Z741" s="38">
        <v>32335.000000000036</v>
      </c>
      <c r="AA741" s="38">
        <v>32335.000000000036</v>
      </c>
      <c r="AB741" s="38">
        <v>17326.027397260274</v>
      </c>
      <c r="AH741" s="38">
        <f>IF(表7[[#This Row],[Instrument]]="Option",表7[[#This Row],[delta]],表7[[#This Row],[qty]])</f>
        <v>500</v>
      </c>
    </row>
    <row r="742" spans="1:34">
      <c r="A742" s="37" t="s">
        <v>0</v>
      </c>
      <c r="B742" s="38" t="s">
        <v>852</v>
      </c>
      <c r="C742" s="37">
        <v>43105</v>
      </c>
      <c r="D742" s="38" t="s">
        <v>851</v>
      </c>
      <c r="E742" s="38" t="s">
        <v>25</v>
      </c>
      <c r="F742" s="38" t="s">
        <v>88</v>
      </c>
      <c r="G742" s="38">
        <v>20</v>
      </c>
      <c r="H742" s="38">
        <v>3369</v>
      </c>
      <c r="I742" s="37">
        <v>43195</v>
      </c>
      <c r="J742" s="38" t="s">
        <v>18</v>
      </c>
      <c r="L742" s="38">
        <v>3228</v>
      </c>
      <c r="M742" s="38">
        <v>0</v>
      </c>
      <c r="N742" s="38">
        <v>-70500</v>
      </c>
      <c r="O742" s="38" t="s">
        <v>1177</v>
      </c>
      <c r="P742" s="38" t="s">
        <v>1290</v>
      </c>
      <c r="Q742" s="38">
        <v>25</v>
      </c>
      <c r="R742" s="38">
        <v>500</v>
      </c>
      <c r="S742" s="38">
        <v>1684500</v>
      </c>
      <c r="T742" s="37">
        <v>43168</v>
      </c>
      <c r="U742" s="42">
        <v>7.3972602739726029E-2</v>
      </c>
      <c r="V742" s="38">
        <v>0</v>
      </c>
      <c r="W742" s="38">
        <v>5</v>
      </c>
      <c r="X742" s="38">
        <v>0.1</v>
      </c>
      <c r="Y742" s="38">
        <v>168450</v>
      </c>
      <c r="Z742" s="38">
        <v>-70500</v>
      </c>
      <c r="AA742" s="38">
        <v>0</v>
      </c>
      <c r="AB742" s="38">
        <v>124606.8493150685</v>
      </c>
      <c r="AH742" s="38">
        <f>IF(表7[[#This Row],[Instrument]]="Option",表7[[#This Row],[delta]],表7[[#This Row],[qty]])</f>
        <v>500</v>
      </c>
    </row>
    <row r="743" spans="1:34">
      <c r="A743" s="37" t="s">
        <v>0</v>
      </c>
      <c r="B743" s="38" t="s">
        <v>853</v>
      </c>
      <c r="C743" s="37">
        <v>43137</v>
      </c>
      <c r="D743" s="38" t="s">
        <v>851</v>
      </c>
      <c r="E743" s="38" t="s">
        <v>25</v>
      </c>
      <c r="F743" s="38" t="s">
        <v>65</v>
      </c>
      <c r="G743" s="38">
        <v>50</v>
      </c>
      <c r="H743" s="38">
        <v>3481.5</v>
      </c>
      <c r="I743" s="37">
        <v>43228</v>
      </c>
      <c r="J743" s="38" t="s">
        <v>18</v>
      </c>
      <c r="L743" s="38">
        <v>3228.7</v>
      </c>
      <c r="M743" s="38">
        <v>0</v>
      </c>
      <c r="N743" s="38">
        <v>-316000.00000000023</v>
      </c>
      <c r="O743" s="38" t="s">
        <v>1177</v>
      </c>
      <c r="P743" s="38" t="s">
        <v>1290</v>
      </c>
      <c r="Q743" s="38">
        <v>25</v>
      </c>
      <c r="R743" s="38">
        <v>1250</v>
      </c>
      <c r="S743" s="38">
        <v>4351875</v>
      </c>
      <c r="T743" s="37">
        <v>43168</v>
      </c>
      <c r="U743" s="42">
        <v>0.16438356164383561</v>
      </c>
      <c r="V743" s="38">
        <v>0</v>
      </c>
      <c r="W743" s="38">
        <v>5</v>
      </c>
      <c r="X743" s="38">
        <v>0.1</v>
      </c>
      <c r="Y743" s="38">
        <v>435187.5</v>
      </c>
      <c r="Z743" s="38">
        <v>-316000.00000000023</v>
      </c>
      <c r="AA743" s="38">
        <v>0</v>
      </c>
      <c r="AB743" s="38">
        <v>715376.71232876705</v>
      </c>
      <c r="AH743" s="38">
        <f>IF(表7[[#This Row],[Instrument]]="Option",表7[[#This Row],[delta]],表7[[#This Row],[qty]])</f>
        <v>1250</v>
      </c>
    </row>
    <row r="744" spans="1:34">
      <c r="A744" s="37" t="s">
        <v>0</v>
      </c>
      <c r="B744" s="38" t="s">
        <v>854</v>
      </c>
      <c r="C744" s="37">
        <v>43143</v>
      </c>
      <c r="D744" s="38" t="s">
        <v>851</v>
      </c>
      <c r="E744" s="38" t="s">
        <v>16</v>
      </c>
      <c r="F744" s="38" t="s">
        <v>94</v>
      </c>
      <c r="G744" s="38">
        <v>20</v>
      </c>
      <c r="H744" s="38">
        <v>3408.5</v>
      </c>
      <c r="I744" s="37">
        <v>43231</v>
      </c>
      <c r="J744" s="38" t="s">
        <v>18</v>
      </c>
      <c r="L744" s="38">
        <v>3228.81</v>
      </c>
      <c r="M744" s="38">
        <v>0</v>
      </c>
      <c r="N744" s="38">
        <v>89845.000000000029</v>
      </c>
      <c r="O744" s="38" t="s">
        <v>1177</v>
      </c>
      <c r="P744" s="38" t="s">
        <v>1290</v>
      </c>
      <c r="Q744" s="38">
        <v>25</v>
      </c>
      <c r="R744" s="38">
        <v>-500</v>
      </c>
      <c r="S744" s="38">
        <v>1704250</v>
      </c>
      <c r="T744" s="37">
        <v>43168</v>
      </c>
      <c r="U744" s="42">
        <v>0.17260273972602741</v>
      </c>
      <c r="V744" s="38">
        <v>0</v>
      </c>
      <c r="W744" s="38">
        <v>5</v>
      </c>
      <c r="X744" s="38">
        <v>0.1</v>
      </c>
      <c r="Y744" s="38">
        <v>170425</v>
      </c>
      <c r="Z744" s="38">
        <v>89845.000000000029</v>
      </c>
      <c r="AA744" s="38">
        <v>89845.000000000029</v>
      </c>
      <c r="AB744" s="38">
        <v>294158.21917808219</v>
      </c>
      <c r="AH744" s="38">
        <f>IF(表7[[#This Row],[Instrument]]="Option",表7[[#This Row],[delta]],表7[[#This Row],[qty]])</f>
        <v>-500</v>
      </c>
    </row>
    <row r="745" spans="1:34">
      <c r="A745" s="37" t="s">
        <v>0</v>
      </c>
      <c r="B745" s="38" t="s">
        <v>855</v>
      </c>
      <c r="C745" s="37">
        <v>43145</v>
      </c>
      <c r="D745" s="38" t="s">
        <v>851</v>
      </c>
      <c r="E745" s="38" t="s">
        <v>25</v>
      </c>
      <c r="F745" s="38" t="s">
        <v>72</v>
      </c>
      <c r="G745" s="38">
        <v>30</v>
      </c>
      <c r="H745" s="38">
        <v>3488.5</v>
      </c>
      <c r="I745" s="37">
        <v>43234</v>
      </c>
      <c r="J745" s="38" t="s">
        <v>18</v>
      </c>
      <c r="L745" s="38">
        <v>3228.93</v>
      </c>
      <c r="M745" s="38">
        <v>0</v>
      </c>
      <c r="N745" s="38">
        <v>-194677.50000000012</v>
      </c>
      <c r="O745" s="38" t="s">
        <v>1177</v>
      </c>
      <c r="P745" s="38" t="s">
        <v>1290</v>
      </c>
      <c r="Q745" s="38">
        <v>25</v>
      </c>
      <c r="R745" s="38">
        <v>750</v>
      </c>
      <c r="S745" s="38">
        <v>2616375</v>
      </c>
      <c r="T745" s="37">
        <v>43168</v>
      </c>
      <c r="U745" s="42">
        <v>0.18082191780821918</v>
      </c>
      <c r="V745" s="38">
        <v>0</v>
      </c>
      <c r="W745" s="38">
        <v>5</v>
      </c>
      <c r="X745" s="38">
        <v>0.1</v>
      </c>
      <c r="Y745" s="38">
        <v>261637.5</v>
      </c>
      <c r="Z745" s="38">
        <v>-194677.50000000012</v>
      </c>
      <c r="AA745" s="38">
        <v>0</v>
      </c>
      <c r="AB745" s="38">
        <v>473097.94520547945</v>
      </c>
      <c r="AH745" s="38">
        <f>IF(表7[[#This Row],[Instrument]]="Option",表7[[#This Row],[delta]],表7[[#This Row],[qty]])</f>
        <v>750</v>
      </c>
    </row>
    <row r="746" spans="1:34">
      <c r="A746" s="37" t="s">
        <v>0</v>
      </c>
      <c r="B746" s="38" t="s">
        <v>856</v>
      </c>
      <c r="C746" s="37">
        <v>43166</v>
      </c>
      <c r="D746" s="38" t="s">
        <v>857</v>
      </c>
      <c r="E746" s="38" t="s">
        <v>16</v>
      </c>
      <c r="F746" s="38" t="s">
        <v>858</v>
      </c>
      <c r="G746" s="38">
        <v>20</v>
      </c>
      <c r="H746" s="38">
        <v>6873</v>
      </c>
      <c r="I746" s="37">
        <v>43168</v>
      </c>
      <c r="J746" s="38" t="s">
        <v>18</v>
      </c>
      <c r="L746" s="38">
        <v>6909.75</v>
      </c>
      <c r="M746" s="38">
        <v>715.94</v>
      </c>
      <c r="N746" s="38">
        <v>-18375</v>
      </c>
      <c r="O746" s="38" t="s">
        <v>1173</v>
      </c>
      <c r="P746" s="38" t="s">
        <v>1275</v>
      </c>
      <c r="Q746" s="38">
        <v>25</v>
      </c>
      <c r="R746" s="38">
        <v>-500</v>
      </c>
      <c r="S746" s="38">
        <v>3436500</v>
      </c>
      <c r="T746" s="37">
        <v>43168</v>
      </c>
      <c r="U746" s="42">
        <v>0</v>
      </c>
      <c r="V746" s="38">
        <v>0</v>
      </c>
      <c r="W746" s="38">
        <v>5</v>
      </c>
      <c r="X746" s="38">
        <v>0.1</v>
      </c>
      <c r="Y746" s="38">
        <v>343650</v>
      </c>
      <c r="Z746" s="38">
        <v>-18375</v>
      </c>
      <c r="AA746" s="38">
        <v>0</v>
      </c>
      <c r="AB746" s="38">
        <v>0</v>
      </c>
      <c r="AH746" s="38">
        <f>IF(表7[[#This Row],[Instrument]]="Option",表7[[#This Row],[delta]],表7[[#This Row],[qty]])</f>
        <v>-500</v>
      </c>
    </row>
    <row r="747" spans="1:34">
      <c r="A747" s="37" t="s">
        <v>0</v>
      </c>
      <c r="B747" s="38" t="s">
        <v>859</v>
      </c>
      <c r="C747" s="37">
        <v>43166</v>
      </c>
      <c r="D747" s="38" t="s">
        <v>857</v>
      </c>
      <c r="E747" s="38" t="s">
        <v>25</v>
      </c>
      <c r="F747" s="38" t="s">
        <v>858</v>
      </c>
      <c r="G747" s="38">
        <v>20</v>
      </c>
      <c r="H747" s="38">
        <v>6873</v>
      </c>
      <c r="I747" s="37">
        <v>43168</v>
      </c>
      <c r="J747" s="38" t="s">
        <v>18</v>
      </c>
      <c r="L747" s="38">
        <v>6909.75</v>
      </c>
      <c r="M747" s="38">
        <v>0</v>
      </c>
      <c r="N747" s="38">
        <v>18375</v>
      </c>
      <c r="O747" s="38" t="s">
        <v>1173</v>
      </c>
      <c r="P747" s="38" t="s">
        <v>1275</v>
      </c>
      <c r="Q747" s="38">
        <v>25</v>
      </c>
      <c r="R747" s="38">
        <v>500</v>
      </c>
      <c r="S747" s="38">
        <v>3436500</v>
      </c>
      <c r="T747" s="37">
        <v>43168</v>
      </c>
      <c r="U747" s="42">
        <v>0</v>
      </c>
      <c r="V747" s="38">
        <v>0</v>
      </c>
      <c r="W747" s="38">
        <v>5</v>
      </c>
      <c r="X747" s="38">
        <v>0.1</v>
      </c>
      <c r="Y747" s="38">
        <v>343650</v>
      </c>
      <c r="Z747" s="38">
        <v>18375</v>
      </c>
      <c r="AA747" s="38">
        <v>18375</v>
      </c>
      <c r="AB747" s="38">
        <v>0</v>
      </c>
      <c r="AH747" s="38">
        <f>IF(表7[[#This Row],[Instrument]]="Option",表7[[#This Row],[delta]],表7[[#This Row],[qty]])</f>
        <v>500</v>
      </c>
    </row>
    <row r="748" spans="1:34">
      <c r="A748" s="37" t="s">
        <v>0</v>
      </c>
      <c r="B748" s="38" t="s">
        <v>860</v>
      </c>
      <c r="C748" s="37">
        <v>43080</v>
      </c>
      <c r="D748" s="38" t="s">
        <v>857</v>
      </c>
      <c r="E748" s="38" t="s">
        <v>25</v>
      </c>
      <c r="F748" s="38" t="s">
        <v>301</v>
      </c>
      <c r="G748" s="38">
        <v>11</v>
      </c>
      <c r="H748" s="38">
        <v>6611</v>
      </c>
      <c r="I748" s="37">
        <v>43171</v>
      </c>
      <c r="J748" s="38" t="s">
        <v>18</v>
      </c>
      <c r="L748" s="38">
        <v>6799.75</v>
      </c>
      <c r="M748" s="38">
        <v>378.76</v>
      </c>
      <c r="N748" s="38">
        <v>51906.25</v>
      </c>
      <c r="O748" s="38" t="s">
        <v>1173</v>
      </c>
      <c r="P748" s="38" t="s">
        <v>1275</v>
      </c>
      <c r="Q748" s="38">
        <v>25</v>
      </c>
      <c r="R748" s="38">
        <v>275</v>
      </c>
      <c r="S748" s="38">
        <v>1818025</v>
      </c>
      <c r="T748" s="37">
        <v>43168</v>
      </c>
      <c r="U748" s="42">
        <v>8.21917808219178E-3</v>
      </c>
      <c r="V748" s="38">
        <v>0</v>
      </c>
      <c r="W748" s="38">
        <v>5</v>
      </c>
      <c r="X748" s="38">
        <v>0.1</v>
      </c>
      <c r="Y748" s="38">
        <v>181802.5</v>
      </c>
      <c r="Z748" s="38">
        <v>51906.25</v>
      </c>
      <c r="AA748" s="38">
        <v>51906.25</v>
      </c>
      <c r="AB748" s="38">
        <v>14942.671232876712</v>
      </c>
      <c r="AH748" s="38">
        <f>IF(表7[[#This Row],[Instrument]]="Option",表7[[#This Row],[delta]],表7[[#This Row],[qty]])</f>
        <v>275</v>
      </c>
    </row>
    <row r="749" spans="1:34">
      <c r="A749" s="37" t="s">
        <v>0</v>
      </c>
      <c r="B749" s="38" t="s">
        <v>861</v>
      </c>
      <c r="C749" s="37">
        <v>43080</v>
      </c>
      <c r="D749" s="38" t="s">
        <v>857</v>
      </c>
      <c r="E749" s="38" t="s">
        <v>16</v>
      </c>
      <c r="F749" s="38" t="s">
        <v>301</v>
      </c>
      <c r="G749" s="38">
        <v>11</v>
      </c>
      <c r="H749" s="38">
        <v>6611</v>
      </c>
      <c r="I749" s="37">
        <v>43171</v>
      </c>
      <c r="J749" s="38" t="s">
        <v>18</v>
      </c>
      <c r="L749" s="38">
        <v>6799.75</v>
      </c>
      <c r="M749" s="38">
        <v>0</v>
      </c>
      <c r="N749" s="38">
        <v>-51906.25</v>
      </c>
      <c r="O749" s="38" t="s">
        <v>1173</v>
      </c>
      <c r="P749" s="38" t="s">
        <v>1275</v>
      </c>
      <c r="Q749" s="38">
        <v>25</v>
      </c>
      <c r="R749" s="38">
        <v>-275</v>
      </c>
      <c r="S749" s="38">
        <v>1818025</v>
      </c>
      <c r="T749" s="37">
        <v>43168</v>
      </c>
      <c r="U749" s="42">
        <v>8.21917808219178E-3</v>
      </c>
      <c r="V749" s="38">
        <v>0</v>
      </c>
      <c r="W749" s="38">
        <v>5</v>
      </c>
      <c r="X749" s="38">
        <v>0.1</v>
      </c>
      <c r="Y749" s="38">
        <v>181802.5</v>
      </c>
      <c r="Z749" s="38">
        <v>-51906.25</v>
      </c>
      <c r="AA749" s="38">
        <v>0</v>
      </c>
      <c r="AB749" s="38">
        <v>14942.671232876712</v>
      </c>
      <c r="AH749" s="38">
        <f>IF(表7[[#This Row],[Instrument]]="Option",表7[[#This Row],[delta]],表7[[#This Row],[qty]])</f>
        <v>-275</v>
      </c>
    </row>
    <row r="750" spans="1:34">
      <c r="A750" s="37" t="s">
        <v>0</v>
      </c>
      <c r="B750" s="38" t="s">
        <v>862</v>
      </c>
      <c r="C750" s="37">
        <v>43080</v>
      </c>
      <c r="D750" s="38" t="s">
        <v>857</v>
      </c>
      <c r="E750" s="38" t="s">
        <v>16</v>
      </c>
      <c r="F750" s="38" t="s">
        <v>301</v>
      </c>
      <c r="G750" s="38">
        <v>112</v>
      </c>
      <c r="H750" s="38">
        <v>6578.96</v>
      </c>
      <c r="I750" s="37">
        <v>43171</v>
      </c>
      <c r="J750" s="38" t="s">
        <v>18</v>
      </c>
      <c r="L750" s="38">
        <v>6799.75</v>
      </c>
      <c r="M750" s="38">
        <v>3837.73</v>
      </c>
      <c r="N750" s="38">
        <v>-618211.99999999988</v>
      </c>
      <c r="O750" s="38" t="s">
        <v>1173</v>
      </c>
      <c r="P750" s="38" t="s">
        <v>1275</v>
      </c>
      <c r="Q750" s="38">
        <v>25</v>
      </c>
      <c r="R750" s="38">
        <v>-2800</v>
      </c>
      <c r="S750" s="38">
        <v>18421088</v>
      </c>
      <c r="T750" s="37">
        <v>43168</v>
      </c>
      <c r="U750" s="42">
        <v>8.21917808219178E-3</v>
      </c>
      <c r="V750" s="38">
        <v>0</v>
      </c>
      <c r="W750" s="38">
        <v>5</v>
      </c>
      <c r="X750" s="38">
        <v>0.1</v>
      </c>
      <c r="Y750" s="38">
        <v>1842108.8</v>
      </c>
      <c r="Z750" s="38">
        <v>-618211.99999999988</v>
      </c>
      <c r="AA750" s="38">
        <v>0</v>
      </c>
      <c r="AB750" s="38">
        <v>151406.20273972602</v>
      </c>
      <c r="AH750" s="38">
        <f>IF(表7[[#This Row],[Instrument]]="Option",表7[[#This Row],[delta]],表7[[#This Row],[qty]])</f>
        <v>-2800</v>
      </c>
    </row>
    <row r="751" spans="1:34">
      <c r="A751" s="37" t="s">
        <v>0</v>
      </c>
      <c r="B751" s="38" t="s">
        <v>863</v>
      </c>
      <c r="C751" s="37">
        <v>43080</v>
      </c>
      <c r="D751" s="38" t="s">
        <v>857</v>
      </c>
      <c r="E751" s="38" t="s">
        <v>25</v>
      </c>
      <c r="F751" s="38" t="s">
        <v>301</v>
      </c>
      <c r="G751" s="38">
        <v>112</v>
      </c>
      <c r="H751" s="38">
        <v>6578.96</v>
      </c>
      <c r="I751" s="37">
        <v>43171</v>
      </c>
      <c r="J751" s="38" t="s">
        <v>18</v>
      </c>
      <c r="L751" s="38">
        <v>6799.75</v>
      </c>
      <c r="M751" s="38">
        <v>0</v>
      </c>
      <c r="N751" s="38">
        <v>618211.99999999988</v>
      </c>
      <c r="O751" s="38" t="s">
        <v>1173</v>
      </c>
      <c r="P751" s="38" t="s">
        <v>1275</v>
      </c>
      <c r="Q751" s="38">
        <v>25</v>
      </c>
      <c r="R751" s="38">
        <v>2800</v>
      </c>
      <c r="S751" s="38">
        <v>18421088</v>
      </c>
      <c r="T751" s="37">
        <v>43168</v>
      </c>
      <c r="U751" s="42">
        <v>8.21917808219178E-3</v>
      </c>
      <c r="V751" s="38">
        <v>0</v>
      </c>
      <c r="W751" s="38">
        <v>5</v>
      </c>
      <c r="X751" s="38">
        <v>0.1</v>
      </c>
      <c r="Y751" s="38">
        <v>1842108.8</v>
      </c>
      <c r="Z751" s="38">
        <v>618211.99999999988</v>
      </c>
      <c r="AA751" s="38">
        <v>618211.99999999988</v>
      </c>
      <c r="AB751" s="38">
        <v>151406.20273972602</v>
      </c>
      <c r="AH751" s="38">
        <f>IF(表7[[#This Row],[Instrument]]="Option",表7[[#This Row],[delta]],表7[[#This Row],[qty]])</f>
        <v>2800</v>
      </c>
    </row>
    <row r="752" spans="1:34">
      <c r="A752" s="37" t="s">
        <v>0</v>
      </c>
      <c r="B752" s="38" t="s">
        <v>864</v>
      </c>
      <c r="C752" s="37">
        <v>43167</v>
      </c>
      <c r="D752" s="38" t="s">
        <v>857</v>
      </c>
      <c r="E752" s="38" t="s">
        <v>25</v>
      </c>
      <c r="F752" s="38" t="s">
        <v>301</v>
      </c>
      <c r="G752" s="38">
        <v>20</v>
      </c>
      <c r="H752" s="38">
        <v>6828</v>
      </c>
      <c r="I752" s="37">
        <v>43171</v>
      </c>
      <c r="J752" s="38" t="s">
        <v>18</v>
      </c>
      <c r="L752" s="38">
        <v>6799.75</v>
      </c>
      <c r="M752" s="38">
        <v>711.25</v>
      </c>
      <c r="N752" s="38">
        <v>-14125</v>
      </c>
      <c r="O752" s="38" t="s">
        <v>1173</v>
      </c>
      <c r="P752" s="38" t="s">
        <v>1275</v>
      </c>
      <c r="Q752" s="38">
        <v>25</v>
      </c>
      <c r="R752" s="38">
        <v>500</v>
      </c>
      <c r="S752" s="38">
        <v>3414000</v>
      </c>
      <c r="T752" s="37">
        <v>43168</v>
      </c>
      <c r="U752" s="42">
        <v>8.21917808219178E-3</v>
      </c>
      <c r="V752" s="38">
        <v>0</v>
      </c>
      <c r="W752" s="38">
        <v>5</v>
      </c>
      <c r="X752" s="38">
        <v>0.1</v>
      </c>
      <c r="Y752" s="38">
        <v>341400</v>
      </c>
      <c r="Z752" s="38">
        <v>-14125</v>
      </c>
      <c r="AA752" s="38">
        <v>0</v>
      </c>
      <c r="AB752" s="38">
        <v>28060.273972602736</v>
      </c>
      <c r="AH752" s="38">
        <f>IF(表7[[#This Row],[Instrument]]="Option",表7[[#This Row],[delta]],表7[[#This Row],[qty]])</f>
        <v>500</v>
      </c>
    </row>
    <row r="753" spans="1:34">
      <c r="A753" s="37" t="s">
        <v>0</v>
      </c>
      <c r="B753" s="38" t="s">
        <v>865</v>
      </c>
      <c r="C753" s="37">
        <v>43167</v>
      </c>
      <c r="D753" s="38" t="s">
        <v>857</v>
      </c>
      <c r="E753" s="38" t="s">
        <v>16</v>
      </c>
      <c r="F753" s="38" t="s">
        <v>301</v>
      </c>
      <c r="G753" s="38">
        <v>20</v>
      </c>
      <c r="H753" s="38">
        <v>6828</v>
      </c>
      <c r="I753" s="37">
        <v>43171</v>
      </c>
      <c r="J753" s="38" t="s">
        <v>18</v>
      </c>
      <c r="L753" s="38">
        <v>6799.75</v>
      </c>
      <c r="M753" s="38">
        <v>0</v>
      </c>
      <c r="N753" s="38">
        <v>14125</v>
      </c>
      <c r="O753" s="38" t="s">
        <v>1173</v>
      </c>
      <c r="P753" s="38" t="s">
        <v>1275</v>
      </c>
      <c r="Q753" s="38">
        <v>25</v>
      </c>
      <c r="R753" s="38">
        <v>-500</v>
      </c>
      <c r="S753" s="38">
        <v>3414000</v>
      </c>
      <c r="T753" s="37">
        <v>43168</v>
      </c>
      <c r="U753" s="42">
        <v>8.21917808219178E-3</v>
      </c>
      <c r="V753" s="38">
        <v>0</v>
      </c>
      <c r="W753" s="38">
        <v>5</v>
      </c>
      <c r="X753" s="38">
        <v>0.1</v>
      </c>
      <c r="Y753" s="38">
        <v>341400</v>
      </c>
      <c r="Z753" s="38">
        <v>14125</v>
      </c>
      <c r="AA753" s="38">
        <v>14125</v>
      </c>
      <c r="AB753" s="38">
        <v>28060.273972602736</v>
      </c>
      <c r="AH753" s="38">
        <f>IF(表7[[#This Row],[Instrument]]="Option",表7[[#This Row],[delta]],表7[[#This Row],[qty]])</f>
        <v>-500</v>
      </c>
    </row>
    <row r="754" spans="1:34">
      <c r="A754" s="37" t="s">
        <v>0</v>
      </c>
      <c r="B754" s="38" t="s">
        <v>866</v>
      </c>
      <c r="C754" s="37">
        <v>43167</v>
      </c>
      <c r="D754" s="38" t="s">
        <v>857</v>
      </c>
      <c r="E754" s="38" t="s">
        <v>25</v>
      </c>
      <c r="F754" s="38" t="s">
        <v>304</v>
      </c>
      <c r="G754" s="38">
        <v>120</v>
      </c>
      <c r="H754" s="38">
        <v>3241</v>
      </c>
      <c r="I754" s="37">
        <v>43171</v>
      </c>
      <c r="J754" s="38" t="s">
        <v>18</v>
      </c>
      <c r="L754" s="38">
        <v>3226.5</v>
      </c>
      <c r="M754" s="38">
        <v>2025.63</v>
      </c>
      <c r="N754" s="38">
        <v>-43500</v>
      </c>
      <c r="O754" s="38" t="s">
        <v>1177</v>
      </c>
      <c r="P754" s="38" t="s">
        <v>1290</v>
      </c>
      <c r="Q754" s="38">
        <v>25</v>
      </c>
      <c r="R754" s="38">
        <v>3000</v>
      </c>
      <c r="S754" s="38">
        <v>9723000</v>
      </c>
      <c r="T754" s="37">
        <v>43168</v>
      </c>
      <c r="U754" s="42">
        <v>8.21917808219178E-3</v>
      </c>
      <c r="V754" s="38">
        <v>0</v>
      </c>
      <c r="W754" s="38">
        <v>5</v>
      </c>
      <c r="X754" s="38">
        <v>0.1</v>
      </c>
      <c r="Y754" s="38">
        <v>972300</v>
      </c>
      <c r="Z754" s="38">
        <v>-43500</v>
      </c>
      <c r="AA754" s="38">
        <v>0</v>
      </c>
      <c r="AB754" s="38">
        <v>79915.068493150684</v>
      </c>
      <c r="AH754" s="38">
        <f>IF(表7[[#This Row],[Instrument]]="Option",表7[[#This Row],[delta]],表7[[#This Row],[qty]])</f>
        <v>3000</v>
      </c>
    </row>
    <row r="755" spans="1:34">
      <c r="A755" s="37" t="s">
        <v>0</v>
      </c>
      <c r="B755" s="38" t="s">
        <v>867</v>
      </c>
      <c r="C755" s="37">
        <v>43167</v>
      </c>
      <c r="D755" s="38" t="s">
        <v>857</v>
      </c>
      <c r="E755" s="38" t="s">
        <v>16</v>
      </c>
      <c r="F755" s="38" t="s">
        <v>304</v>
      </c>
      <c r="G755" s="38">
        <v>120</v>
      </c>
      <c r="H755" s="38">
        <v>3241</v>
      </c>
      <c r="I755" s="37">
        <v>43171</v>
      </c>
      <c r="J755" s="38" t="s">
        <v>18</v>
      </c>
      <c r="L755" s="38">
        <v>3226.5</v>
      </c>
      <c r="M755" s="38">
        <v>0</v>
      </c>
      <c r="N755" s="38">
        <v>43500</v>
      </c>
      <c r="O755" s="38" t="s">
        <v>1177</v>
      </c>
      <c r="P755" s="38" t="s">
        <v>1290</v>
      </c>
      <c r="Q755" s="38">
        <v>25</v>
      </c>
      <c r="R755" s="38">
        <v>-3000</v>
      </c>
      <c r="S755" s="38">
        <v>9723000</v>
      </c>
      <c r="T755" s="37">
        <v>43168</v>
      </c>
      <c r="U755" s="42">
        <v>8.21917808219178E-3</v>
      </c>
      <c r="V755" s="38">
        <v>0</v>
      </c>
      <c r="W755" s="38">
        <v>5</v>
      </c>
      <c r="X755" s="38">
        <v>0.1</v>
      </c>
      <c r="Y755" s="38">
        <v>972300</v>
      </c>
      <c r="Z755" s="38">
        <v>43500</v>
      </c>
      <c r="AA755" s="38">
        <v>43500</v>
      </c>
      <c r="AB755" s="38">
        <v>79915.068493150684</v>
      </c>
      <c r="AH755" s="38">
        <f>IF(表7[[#This Row],[Instrument]]="Option",表7[[#This Row],[delta]],表7[[#This Row],[qty]])</f>
        <v>-3000</v>
      </c>
    </row>
    <row r="756" spans="1:34">
      <c r="A756" s="37" t="s">
        <v>0</v>
      </c>
      <c r="B756" s="38" t="s">
        <v>868</v>
      </c>
      <c r="C756" s="37">
        <v>43083</v>
      </c>
      <c r="D756" s="38" t="s">
        <v>857</v>
      </c>
      <c r="E756" s="38" t="s">
        <v>16</v>
      </c>
      <c r="F756" s="38" t="s">
        <v>122</v>
      </c>
      <c r="G756" s="38">
        <v>8</v>
      </c>
      <c r="H756" s="38">
        <v>6712</v>
      </c>
      <c r="I756" s="37">
        <v>43173</v>
      </c>
      <c r="J756" s="38" t="s">
        <v>18</v>
      </c>
      <c r="L756" s="38">
        <v>6800.75</v>
      </c>
      <c r="M756" s="38">
        <v>279.67</v>
      </c>
      <c r="N756" s="38">
        <v>-17750</v>
      </c>
      <c r="O756" s="38" t="s">
        <v>1173</v>
      </c>
      <c r="P756" s="38" t="s">
        <v>1275</v>
      </c>
      <c r="Q756" s="38">
        <v>25</v>
      </c>
      <c r="R756" s="38">
        <v>-200</v>
      </c>
      <c r="S756" s="38">
        <v>1342400</v>
      </c>
      <c r="T756" s="37">
        <v>43168</v>
      </c>
      <c r="U756" s="42">
        <v>1.3698630136986301E-2</v>
      </c>
      <c r="V756" s="38">
        <v>0</v>
      </c>
      <c r="W756" s="38">
        <v>5</v>
      </c>
      <c r="X756" s="38">
        <v>0.1</v>
      </c>
      <c r="Y756" s="38">
        <v>134240</v>
      </c>
      <c r="Z756" s="38">
        <v>-17750</v>
      </c>
      <c r="AA756" s="38">
        <v>0</v>
      </c>
      <c r="AB756" s="38">
        <v>18389.04109589041</v>
      </c>
      <c r="AH756" s="38">
        <f>IF(表7[[#This Row],[Instrument]]="Option",表7[[#This Row],[delta]],表7[[#This Row],[qty]])</f>
        <v>-200</v>
      </c>
    </row>
    <row r="757" spans="1:34">
      <c r="A757" s="37" t="s">
        <v>0</v>
      </c>
      <c r="B757" s="38" t="s">
        <v>869</v>
      </c>
      <c r="C757" s="37">
        <v>43083</v>
      </c>
      <c r="D757" s="38" t="s">
        <v>857</v>
      </c>
      <c r="E757" s="38" t="s">
        <v>25</v>
      </c>
      <c r="F757" s="38" t="s">
        <v>122</v>
      </c>
      <c r="G757" s="38">
        <v>8</v>
      </c>
      <c r="H757" s="38">
        <v>6712</v>
      </c>
      <c r="I757" s="37">
        <v>43173</v>
      </c>
      <c r="J757" s="38" t="s">
        <v>18</v>
      </c>
      <c r="L757" s="38">
        <v>6800.75</v>
      </c>
      <c r="M757" s="38">
        <v>0</v>
      </c>
      <c r="N757" s="38">
        <v>17750</v>
      </c>
      <c r="O757" s="38" t="s">
        <v>1173</v>
      </c>
      <c r="P757" s="38" t="s">
        <v>1275</v>
      </c>
      <c r="Q757" s="38">
        <v>25</v>
      </c>
      <c r="R757" s="38">
        <v>200</v>
      </c>
      <c r="S757" s="38">
        <v>1342400</v>
      </c>
      <c r="T757" s="37">
        <v>43168</v>
      </c>
      <c r="U757" s="42">
        <v>1.3698630136986301E-2</v>
      </c>
      <c r="V757" s="38">
        <v>0</v>
      </c>
      <c r="W757" s="38">
        <v>5</v>
      </c>
      <c r="X757" s="38">
        <v>0.1</v>
      </c>
      <c r="Y757" s="38">
        <v>134240</v>
      </c>
      <c r="Z757" s="38">
        <v>17750</v>
      </c>
      <c r="AA757" s="38">
        <v>17750</v>
      </c>
      <c r="AB757" s="38">
        <v>18389.04109589041</v>
      </c>
      <c r="AH757" s="38">
        <f>IF(表7[[#This Row],[Instrument]]="Option",表7[[#This Row],[delta]],表7[[#This Row],[qty]])</f>
        <v>200</v>
      </c>
    </row>
    <row r="758" spans="1:34">
      <c r="A758" s="37" t="s">
        <v>0</v>
      </c>
      <c r="B758" s="38" t="s">
        <v>870</v>
      </c>
      <c r="C758" s="37">
        <v>43088</v>
      </c>
      <c r="D758" s="38" t="s">
        <v>857</v>
      </c>
      <c r="E758" s="38" t="s">
        <v>16</v>
      </c>
      <c r="F758" s="38" t="s">
        <v>310</v>
      </c>
      <c r="G758" s="38">
        <v>80</v>
      </c>
      <c r="H758" s="38">
        <v>6879.65</v>
      </c>
      <c r="I758" s="37">
        <v>43178</v>
      </c>
      <c r="J758" s="38" t="s">
        <v>18</v>
      </c>
      <c r="L758" s="38">
        <v>6803.25</v>
      </c>
      <c r="M758" s="38">
        <v>2866.52</v>
      </c>
      <c r="N758" s="38">
        <v>152799.99999999927</v>
      </c>
      <c r="O758" s="38" t="s">
        <v>1173</v>
      </c>
      <c r="P758" s="38" t="s">
        <v>1275</v>
      </c>
      <c r="Q758" s="38">
        <v>25</v>
      </c>
      <c r="R758" s="38">
        <v>-2000</v>
      </c>
      <c r="S758" s="38">
        <v>13759300</v>
      </c>
      <c r="T758" s="37">
        <v>43168</v>
      </c>
      <c r="U758" s="42">
        <v>2.7397260273972601E-2</v>
      </c>
      <c r="V758" s="38">
        <v>0</v>
      </c>
      <c r="W758" s="38">
        <v>5</v>
      </c>
      <c r="X758" s="38">
        <v>0.1</v>
      </c>
      <c r="Y758" s="38">
        <v>1375930</v>
      </c>
      <c r="Z758" s="38">
        <v>152799.99999999927</v>
      </c>
      <c r="AA758" s="38">
        <v>152799.99999999927</v>
      </c>
      <c r="AB758" s="38">
        <v>376967.12328767119</v>
      </c>
      <c r="AH758" s="38">
        <f>IF(表7[[#This Row],[Instrument]]="Option",表7[[#This Row],[delta]],表7[[#This Row],[qty]])</f>
        <v>-2000</v>
      </c>
    </row>
    <row r="759" spans="1:34">
      <c r="A759" s="37" t="s">
        <v>0</v>
      </c>
      <c r="B759" s="38" t="s">
        <v>871</v>
      </c>
      <c r="C759" s="37">
        <v>43088</v>
      </c>
      <c r="D759" s="38" t="s">
        <v>857</v>
      </c>
      <c r="E759" s="38" t="s">
        <v>25</v>
      </c>
      <c r="F759" s="38" t="s">
        <v>310</v>
      </c>
      <c r="G759" s="38">
        <v>80</v>
      </c>
      <c r="H759" s="38">
        <v>6879.65</v>
      </c>
      <c r="I759" s="37">
        <v>43178</v>
      </c>
      <c r="J759" s="38" t="s">
        <v>18</v>
      </c>
      <c r="L759" s="38">
        <v>6803.25</v>
      </c>
      <c r="M759" s="38">
        <v>0</v>
      </c>
      <c r="N759" s="38">
        <v>-152799.99999999927</v>
      </c>
      <c r="O759" s="38" t="s">
        <v>1173</v>
      </c>
      <c r="P759" s="38" t="s">
        <v>1275</v>
      </c>
      <c r="Q759" s="38">
        <v>25</v>
      </c>
      <c r="R759" s="38">
        <v>2000</v>
      </c>
      <c r="S759" s="38">
        <v>13759300</v>
      </c>
      <c r="T759" s="37">
        <v>43168</v>
      </c>
      <c r="U759" s="42">
        <v>2.7397260273972601E-2</v>
      </c>
      <c r="V759" s="38">
        <v>0</v>
      </c>
      <c r="W759" s="38">
        <v>5</v>
      </c>
      <c r="X759" s="38">
        <v>0.1</v>
      </c>
      <c r="Y759" s="38">
        <v>1375930</v>
      </c>
      <c r="Z759" s="38">
        <v>-152799.99999999927</v>
      </c>
      <c r="AA759" s="38">
        <v>0</v>
      </c>
      <c r="AB759" s="38">
        <v>376967.12328767119</v>
      </c>
      <c r="AH759" s="38">
        <f>IF(表7[[#This Row],[Instrument]]="Option",表7[[#This Row],[delta]],表7[[#This Row],[qty]])</f>
        <v>2000</v>
      </c>
    </row>
    <row r="760" spans="1:34">
      <c r="A760" s="37" t="s">
        <v>0</v>
      </c>
      <c r="B760" s="38" t="s">
        <v>872</v>
      </c>
      <c r="C760" s="37">
        <v>43090</v>
      </c>
      <c r="D760" s="38" t="s">
        <v>857</v>
      </c>
      <c r="E760" s="38" t="s">
        <v>25</v>
      </c>
      <c r="F760" s="38" t="s">
        <v>20</v>
      </c>
      <c r="G760" s="38">
        <v>20</v>
      </c>
      <c r="H760" s="38">
        <v>7045</v>
      </c>
      <c r="I760" s="37">
        <v>43180</v>
      </c>
      <c r="J760" s="38" t="s">
        <v>18</v>
      </c>
      <c r="L760" s="38">
        <v>6801.75</v>
      </c>
      <c r="M760" s="38">
        <v>733.85416666666663</v>
      </c>
      <c r="N760" s="38">
        <v>-121625</v>
      </c>
      <c r="O760" s="38" t="s">
        <v>1173</v>
      </c>
      <c r="P760" s="38" t="s">
        <v>1275</v>
      </c>
      <c r="Q760" s="38">
        <v>25</v>
      </c>
      <c r="R760" s="38">
        <v>500</v>
      </c>
      <c r="S760" s="38">
        <v>3522500</v>
      </c>
      <c r="T760" s="37">
        <v>43168</v>
      </c>
      <c r="U760" s="42">
        <v>3.287671232876712E-2</v>
      </c>
      <c r="V760" s="38">
        <v>0</v>
      </c>
      <c r="W760" s="38">
        <v>5</v>
      </c>
      <c r="X760" s="38">
        <v>0.1</v>
      </c>
      <c r="Y760" s="38">
        <v>352250</v>
      </c>
      <c r="Z760" s="38">
        <v>-121625</v>
      </c>
      <c r="AA760" s="38">
        <v>0</v>
      </c>
      <c r="AB760" s="38">
        <v>115808.21917808217</v>
      </c>
      <c r="AH760" s="38">
        <f>IF(表7[[#This Row],[Instrument]]="Option",表7[[#This Row],[delta]],表7[[#This Row],[qty]])</f>
        <v>500</v>
      </c>
    </row>
    <row r="761" spans="1:34">
      <c r="A761" s="37" t="s">
        <v>0</v>
      </c>
      <c r="B761" s="38" t="s">
        <v>873</v>
      </c>
      <c r="C761" s="37">
        <v>43090</v>
      </c>
      <c r="D761" s="38" t="s">
        <v>857</v>
      </c>
      <c r="E761" s="38" t="s">
        <v>16</v>
      </c>
      <c r="F761" s="38" t="s">
        <v>20</v>
      </c>
      <c r="G761" s="38">
        <v>20</v>
      </c>
      <c r="H761" s="38">
        <v>7045</v>
      </c>
      <c r="I761" s="37">
        <v>43180</v>
      </c>
      <c r="J761" s="38" t="s">
        <v>18</v>
      </c>
      <c r="L761" s="38">
        <v>6801.75</v>
      </c>
      <c r="M761" s="38">
        <v>0</v>
      </c>
      <c r="N761" s="38">
        <v>121625</v>
      </c>
      <c r="O761" s="38" t="s">
        <v>1173</v>
      </c>
      <c r="P761" s="38" t="s">
        <v>1275</v>
      </c>
      <c r="Q761" s="38">
        <v>25</v>
      </c>
      <c r="R761" s="38">
        <v>-500</v>
      </c>
      <c r="S761" s="38">
        <v>3522500</v>
      </c>
      <c r="T761" s="37">
        <v>43168</v>
      </c>
      <c r="U761" s="42">
        <v>3.287671232876712E-2</v>
      </c>
      <c r="V761" s="38">
        <v>0</v>
      </c>
      <c r="W761" s="38">
        <v>5</v>
      </c>
      <c r="X761" s="38">
        <v>0.1</v>
      </c>
      <c r="Y761" s="38">
        <v>352250</v>
      </c>
      <c r="Z761" s="38">
        <v>121625</v>
      </c>
      <c r="AA761" s="38">
        <v>121625</v>
      </c>
      <c r="AB761" s="38">
        <v>115808.21917808217</v>
      </c>
      <c r="AH761" s="38">
        <f>IF(表7[[#This Row],[Instrument]]="Option",表7[[#This Row],[delta]],表7[[#This Row],[qty]])</f>
        <v>-500</v>
      </c>
    </row>
    <row r="762" spans="1:34">
      <c r="A762" s="37" t="s">
        <v>0</v>
      </c>
      <c r="B762" s="38" t="s">
        <v>874</v>
      </c>
      <c r="C762" s="37">
        <v>43090</v>
      </c>
      <c r="D762" s="38" t="s">
        <v>857</v>
      </c>
      <c r="E762" s="38" t="s">
        <v>16</v>
      </c>
      <c r="F762" s="38" t="s">
        <v>20</v>
      </c>
      <c r="G762" s="38">
        <v>41</v>
      </c>
      <c r="H762" s="38">
        <v>7031.71</v>
      </c>
      <c r="I762" s="37">
        <v>43180</v>
      </c>
      <c r="J762" s="38" t="s">
        <v>18</v>
      </c>
      <c r="L762" s="38">
        <v>6801.75</v>
      </c>
      <c r="M762" s="38">
        <v>1501.56</v>
      </c>
      <c r="N762" s="38">
        <v>235709</v>
      </c>
      <c r="O762" s="38" t="s">
        <v>1173</v>
      </c>
      <c r="P762" s="38" t="s">
        <v>1275</v>
      </c>
      <c r="Q762" s="38">
        <v>25</v>
      </c>
      <c r="R762" s="38">
        <v>-1025</v>
      </c>
      <c r="S762" s="38">
        <v>7207502.75</v>
      </c>
      <c r="T762" s="37">
        <v>43168</v>
      </c>
      <c r="U762" s="42">
        <v>3.287671232876712E-2</v>
      </c>
      <c r="V762" s="38">
        <v>0</v>
      </c>
      <c r="W762" s="38">
        <v>5</v>
      </c>
      <c r="X762" s="38">
        <v>0.1</v>
      </c>
      <c r="Y762" s="38">
        <v>720750.27500000002</v>
      </c>
      <c r="Z762" s="38">
        <v>235709</v>
      </c>
      <c r="AA762" s="38">
        <v>235709</v>
      </c>
      <c r="AB762" s="38">
        <v>236958.99452054792</v>
      </c>
      <c r="AH762" s="38">
        <f>IF(表7[[#This Row],[Instrument]]="Option",表7[[#This Row],[delta]],表7[[#This Row],[qty]])</f>
        <v>-1025</v>
      </c>
    </row>
    <row r="763" spans="1:34">
      <c r="A763" s="37" t="s">
        <v>0</v>
      </c>
      <c r="B763" s="38" t="s">
        <v>875</v>
      </c>
      <c r="C763" s="37">
        <v>43090</v>
      </c>
      <c r="D763" s="38" t="s">
        <v>857</v>
      </c>
      <c r="E763" s="38" t="s">
        <v>25</v>
      </c>
      <c r="F763" s="38" t="s">
        <v>20</v>
      </c>
      <c r="G763" s="38">
        <v>41</v>
      </c>
      <c r="H763" s="38">
        <v>7031.71</v>
      </c>
      <c r="I763" s="37">
        <v>43180</v>
      </c>
      <c r="J763" s="38" t="s">
        <v>18</v>
      </c>
      <c r="L763" s="38">
        <v>6801.75</v>
      </c>
      <c r="M763" s="38">
        <v>0</v>
      </c>
      <c r="N763" s="38">
        <v>-235709</v>
      </c>
      <c r="O763" s="38" t="s">
        <v>1173</v>
      </c>
      <c r="P763" s="38" t="s">
        <v>1275</v>
      </c>
      <c r="Q763" s="38">
        <v>25</v>
      </c>
      <c r="R763" s="38">
        <v>1025</v>
      </c>
      <c r="S763" s="38">
        <v>7207502.75</v>
      </c>
      <c r="T763" s="37">
        <v>43168</v>
      </c>
      <c r="U763" s="42">
        <v>3.287671232876712E-2</v>
      </c>
      <c r="V763" s="38">
        <v>0</v>
      </c>
      <c r="W763" s="38">
        <v>5</v>
      </c>
      <c r="X763" s="38">
        <v>0.1</v>
      </c>
      <c r="Y763" s="38">
        <v>720750.27500000002</v>
      </c>
      <c r="Z763" s="38">
        <v>-235709</v>
      </c>
      <c r="AA763" s="38">
        <v>0</v>
      </c>
      <c r="AB763" s="38">
        <v>236958.99452054792</v>
      </c>
      <c r="AH763" s="38">
        <f>IF(表7[[#This Row],[Instrument]]="Option",表7[[#This Row],[delta]],表7[[#This Row],[qty]])</f>
        <v>1025</v>
      </c>
    </row>
    <row r="764" spans="1:34">
      <c r="A764" s="37" t="s">
        <v>0</v>
      </c>
      <c r="B764" s="38" t="s">
        <v>876</v>
      </c>
      <c r="C764" s="37">
        <v>43108</v>
      </c>
      <c r="D764" s="38" t="s">
        <v>857</v>
      </c>
      <c r="E764" s="38" t="s">
        <v>25</v>
      </c>
      <c r="F764" s="38" t="s">
        <v>20</v>
      </c>
      <c r="G764" s="38">
        <v>40</v>
      </c>
      <c r="H764" s="38">
        <v>6863.5</v>
      </c>
      <c r="I764" s="37">
        <v>43180</v>
      </c>
      <c r="J764" s="38" t="s">
        <v>18</v>
      </c>
      <c r="L764" s="38">
        <v>6801.75</v>
      </c>
      <c r="M764" s="38">
        <v>1429.8958333333333</v>
      </c>
      <c r="N764" s="38">
        <v>-61750</v>
      </c>
      <c r="O764" s="38" t="s">
        <v>1173</v>
      </c>
      <c r="P764" s="38" t="s">
        <v>1275</v>
      </c>
      <c r="Q764" s="38">
        <v>25</v>
      </c>
      <c r="R764" s="38">
        <v>1000</v>
      </c>
      <c r="S764" s="38">
        <v>6863500</v>
      </c>
      <c r="T764" s="37">
        <v>43168</v>
      </c>
      <c r="U764" s="42">
        <v>3.287671232876712E-2</v>
      </c>
      <c r="V764" s="38">
        <v>0</v>
      </c>
      <c r="W764" s="38">
        <v>5</v>
      </c>
      <c r="X764" s="38">
        <v>0.1</v>
      </c>
      <c r="Y764" s="38">
        <v>686350</v>
      </c>
      <c r="Z764" s="38">
        <v>-61750</v>
      </c>
      <c r="AA764" s="38">
        <v>0</v>
      </c>
      <c r="AB764" s="38">
        <v>225649.31506849313</v>
      </c>
      <c r="AH764" s="38">
        <f>IF(表7[[#This Row],[Instrument]]="Option",表7[[#This Row],[delta]],表7[[#This Row],[qty]])</f>
        <v>1000</v>
      </c>
    </row>
    <row r="765" spans="1:34">
      <c r="A765" s="37" t="s">
        <v>0</v>
      </c>
      <c r="B765" s="38" t="s">
        <v>877</v>
      </c>
      <c r="C765" s="37">
        <v>43108</v>
      </c>
      <c r="D765" s="38" t="s">
        <v>857</v>
      </c>
      <c r="E765" s="38" t="s">
        <v>25</v>
      </c>
      <c r="F765" s="38" t="s">
        <v>20</v>
      </c>
      <c r="G765" s="38">
        <v>20</v>
      </c>
      <c r="H765" s="38">
        <v>6102</v>
      </c>
      <c r="I765" s="37">
        <v>43180</v>
      </c>
      <c r="J765" s="38" t="s">
        <v>18</v>
      </c>
      <c r="L765" s="38">
        <v>6801.75</v>
      </c>
      <c r="M765" s="38">
        <v>635.625</v>
      </c>
      <c r="N765" s="38">
        <v>349875</v>
      </c>
      <c r="O765" s="38" t="s">
        <v>1173</v>
      </c>
      <c r="P765" s="38" t="s">
        <v>1275</v>
      </c>
      <c r="Q765" s="38">
        <v>25</v>
      </c>
      <c r="R765" s="38">
        <v>500</v>
      </c>
      <c r="S765" s="38">
        <v>3051000</v>
      </c>
      <c r="T765" s="37">
        <v>43168</v>
      </c>
      <c r="U765" s="42">
        <v>3.287671232876712E-2</v>
      </c>
      <c r="V765" s="38">
        <v>0</v>
      </c>
      <c r="W765" s="38">
        <v>5</v>
      </c>
      <c r="X765" s="38">
        <v>0.1</v>
      </c>
      <c r="Y765" s="38">
        <v>305100</v>
      </c>
      <c r="Z765" s="38">
        <v>349875</v>
      </c>
      <c r="AA765" s="38">
        <v>349875</v>
      </c>
      <c r="AB765" s="38">
        <v>100306.84931506848</v>
      </c>
      <c r="AH765" s="38">
        <f>IF(表7[[#This Row],[Instrument]]="Option",表7[[#This Row],[delta]],表7[[#This Row],[qty]])</f>
        <v>500</v>
      </c>
    </row>
    <row r="766" spans="1:34">
      <c r="A766" s="37" t="s">
        <v>0</v>
      </c>
      <c r="B766" s="38" t="s">
        <v>878</v>
      </c>
      <c r="C766" s="37">
        <v>43118</v>
      </c>
      <c r="D766" s="38" t="s">
        <v>857</v>
      </c>
      <c r="E766" s="38" t="s">
        <v>25</v>
      </c>
      <c r="F766" s="38" t="s">
        <v>20</v>
      </c>
      <c r="G766" s="38">
        <v>109</v>
      </c>
      <c r="H766" s="38">
        <v>7075.75</v>
      </c>
      <c r="I766" s="37">
        <v>43180</v>
      </c>
      <c r="J766" s="38" t="s">
        <v>18</v>
      </c>
      <c r="L766" s="38">
        <v>6801.75</v>
      </c>
      <c r="M766" s="38">
        <v>0</v>
      </c>
      <c r="N766" s="38">
        <v>-746650</v>
      </c>
      <c r="O766" s="38" t="s">
        <v>1173</v>
      </c>
      <c r="P766" s="38" t="s">
        <v>1275</v>
      </c>
      <c r="Q766" s="38">
        <v>25</v>
      </c>
      <c r="R766" s="38">
        <v>2725</v>
      </c>
      <c r="S766" s="38">
        <v>19281418.75</v>
      </c>
      <c r="T766" s="37">
        <v>43168</v>
      </c>
      <c r="U766" s="42">
        <v>3.287671232876712E-2</v>
      </c>
      <c r="V766" s="38">
        <v>0</v>
      </c>
      <c r="W766" s="38">
        <v>5</v>
      </c>
      <c r="X766" s="38">
        <v>0.1</v>
      </c>
      <c r="Y766" s="38">
        <v>1928141.875</v>
      </c>
      <c r="Z766" s="38">
        <v>-746650</v>
      </c>
      <c r="AA766" s="38">
        <v>0</v>
      </c>
      <c r="AB766" s="38">
        <v>633909.65753424657</v>
      </c>
      <c r="AH766" s="38">
        <f>IF(表7[[#This Row],[Instrument]]="Option",表7[[#This Row],[delta]],表7[[#This Row],[qty]])</f>
        <v>2725</v>
      </c>
    </row>
    <row r="767" spans="1:34">
      <c r="A767" s="37" t="s">
        <v>0</v>
      </c>
      <c r="B767" s="38" t="s">
        <v>879</v>
      </c>
      <c r="C767" s="37">
        <v>43126</v>
      </c>
      <c r="D767" s="38" t="s">
        <v>857</v>
      </c>
      <c r="E767" s="38" t="s">
        <v>25</v>
      </c>
      <c r="F767" s="38" t="s">
        <v>20</v>
      </c>
      <c r="G767" s="38">
        <v>40</v>
      </c>
      <c r="H767" s="38">
        <v>7091.25</v>
      </c>
      <c r="I767" s="37">
        <v>43180</v>
      </c>
      <c r="J767" s="38" t="s">
        <v>18</v>
      </c>
      <c r="L767" s="38">
        <v>6801.75</v>
      </c>
      <c r="M767" s="38">
        <v>0</v>
      </c>
      <c r="N767" s="38">
        <v>-289500</v>
      </c>
      <c r="O767" s="38" t="s">
        <v>1173</v>
      </c>
      <c r="P767" s="38" t="s">
        <v>1275</v>
      </c>
      <c r="Q767" s="38">
        <v>25</v>
      </c>
      <c r="R767" s="38">
        <v>1000</v>
      </c>
      <c r="S767" s="38">
        <v>7091250</v>
      </c>
      <c r="T767" s="37">
        <v>43168</v>
      </c>
      <c r="U767" s="42">
        <v>3.287671232876712E-2</v>
      </c>
      <c r="V767" s="38">
        <v>0</v>
      </c>
      <c r="W767" s="38">
        <v>5</v>
      </c>
      <c r="X767" s="38">
        <v>0.1</v>
      </c>
      <c r="Y767" s="38">
        <v>709125</v>
      </c>
      <c r="Z767" s="38">
        <v>-289500</v>
      </c>
      <c r="AA767" s="38">
        <v>0</v>
      </c>
      <c r="AB767" s="38">
        <v>233136.98630136985</v>
      </c>
      <c r="AH767" s="38">
        <f>IF(表7[[#This Row],[Instrument]]="Option",表7[[#This Row],[delta]],表7[[#This Row],[qty]])</f>
        <v>1000</v>
      </c>
    </row>
    <row r="768" spans="1:34">
      <c r="A768" s="37" t="s">
        <v>0</v>
      </c>
      <c r="B768" s="38" t="s">
        <v>880</v>
      </c>
      <c r="C768" s="37">
        <v>43129</v>
      </c>
      <c r="D768" s="38" t="s">
        <v>857</v>
      </c>
      <c r="E768" s="38" t="s">
        <v>25</v>
      </c>
      <c r="F768" s="38" t="s">
        <v>20</v>
      </c>
      <c r="G768" s="38">
        <v>40</v>
      </c>
      <c r="H768" s="38">
        <v>7128</v>
      </c>
      <c r="I768" s="37">
        <v>43180</v>
      </c>
      <c r="J768" s="38" t="s">
        <v>18</v>
      </c>
      <c r="L768" s="38">
        <v>6801.75</v>
      </c>
      <c r="M768" s="38">
        <v>0</v>
      </c>
      <c r="N768" s="38">
        <v>-326250</v>
      </c>
      <c r="O768" s="38" t="s">
        <v>1173</v>
      </c>
      <c r="P768" s="38" t="s">
        <v>1275</v>
      </c>
      <c r="Q768" s="38">
        <v>25</v>
      </c>
      <c r="R768" s="38">
        <v>1000</v>
      </c>
      <c r="S768" s="38">
        <v>7128000</v>
      </c>
      <c r="T768" s="37">
        <v>43168</v>
      </c>
      <c r="U768" s="42">
        <v>3.287671232876712E-2</v>
      </c>
      <c r="V768" s="38">
        <v>0</v>
      </c>
      <c r="W768" s="38">
        <v>5</v>
      </c>
      <c r="X768" s="38">
        <v>0.1</v>
      </c>
      <c r="Y768" s="38">
        <v>712800</v>
      </c>
      <c r="Z768" s="38">
        <v>-326250</v>
      </c>
      <c r="AA768" s="38">
        <v>0</v>
      </c>
      <c r="AB768" s="38">
        <v>234345.20547945204</v>
      </c>
      <c r="AH768" s="38">
        <f>IF(表7[[#This Row],[Instrument]]="Option",表7[[#This Row],[delta]],表7[[#This Row],[qty]])</f>
        <v>1000</v>
      </c>
    </row>
    <row r="769" spans="1:34">
      <c r="A769" s="37" t="s">
        <v>0</v>
      </c>
      <c r="B769" s="38" t="s">
        <v>881</v>
      </c>
      <c r="C769" s="37">
        <v>43129</v>
      </c>
      <c r="D769" s="38" t="s">
        <v>857</v>
      </c>
      <c r="E769" s="38" t="s">
        <v>25</v>
      </c>
      <c r="F769" s="38" t="s">
        <v>20</v>
      </c>
      <c r="G769" s="38">
        <v>20</v>
      </c>
      <c r="H769" s="38">
        <v>7089.25</v>
      </c>
      <c r="I769" s="37">
        <v>43180</v>
      </c>
      <c r="J769" s="38" t="s">
        <v>18</v>
      </c>
      <c r="L769" s="38">
        <v>6801.75</v>
      </c>
      <c r="M769" s="38">
        <v>0</v>
      </c>
      <c r="N769" s="38">
        <v>-143750</v>
      </c>
      <c r="O769" s="38" t="s">
        <v>1173</v>
      </c>
      <c r="P769" s="38" t="s">
        <v>1275</v>
      </c>
      <c r="Q769" s="38">
        <v>25</v>
      </c>
      <c r="R769" s="38">
        <v>500</v>
      </c>
      <c r="S769" s="38">
        <v>3544625</v>
      </c>
      <c r="T769" s="37">
        <v>43168</v>
      </c>
      <c r="U769" s="42">
        <v>3.287671232876712E-2</v>
      </c>
      <c r="V769" s="38">
        <v>0</v>
      </c>
      <c r="W769" s="38">
        <v>5</v>
      </c>
      <c r="X769" s="38">
        <v>0.1</v>
      </c>
      <c r="Y769" s="38">
        <v>354462.5</v>
      </c>
      <c r="Z769" s="38">
        <v>-143750</v>
      </c>
      <c r="AA769" s="38">
        <v>0</v>
      </c>
      <c r="AB769" s="38">
        <v>116535.61643835616</v>
      </c>
      <c r="AH769" s="38">
        <f>IF(表7[[#This Row],[Instrument]]="Option",表7[[#This Row],[delta]],表7[[#This Row],[qty]])</f>
        <v>500</v>
      </c>
    </row>
    <row r="770" spans="1:34">
      <c r="A770" s="37" t="s">
        <v>0</v>
      </c>
      <c r="B770" s="38" t="s">
        <v>882</v>
      </c>
      <c r="C770" s="37">
        <v>43130</v>
      </c>
      <c r="D770" s="38" t="s">
        <v>857</v>
      </c>
      <c r="E770" s="38" t="s">
        <v>16</v>
      </c>
      <c r="F770" s="38" t="s">
        <v>20</v>
      </c>
      <c r="G770" s="38">
        <v>40</v>
      </c>
      <c r="H770" s="38">
        <v>7079.5124999999998</v>
      </c>
      <c r="I770" s="37">
        <v>43180</v>
      </c>
      <c r="J770" s="38" t="s">
        <v>18</v>
      </c>
      <c r="L770" s="38">
        <v>6801.75</v>
      </c>
      <c r="M770" s="38">
        <v>0</v>
      </c>
      <c r="N770" s="38">
        <v>277762.49999999983</v>
      </c>
      <c r="O770" s="38" t="s">
        <v>1173</v>
      </c>
      <c r="P770" s="38" t="s">
        <v>1275</v>
      </c>
      <c r="Q770" s="38">
        <v>25</v>
      </c>
      <c r="R770" s="38">
        <v>-1000</v>
      </c>
      <c r="S770" s="38">
        <v>7079512.5</v>
      </c>
      <c r="T770" s="37">
        <v>43168</v>
      </c>
      <c r="U770" s="42">
        <v>3.287671232876712E-2</v>
      </c>
      <c r="V770" s="38">
        <v>0</v>
      </c>
      <c r="W770" s="38">
        <v>5</v>
      </c>
      <c r="X770" s="38">
        <v>0.1</v>
      </c>
      <c r="Y770" s="38">
        <v>707951.25</v>
      </c>
      <c r="Z770" s="38">
        <v>277762.49999999983</v>
      </c>
      <c r="AA770" s="38">
        <v>277762.49999999983</v>
      </c>
      <c r="AB770" s="38">
        <v>232751.09589041094</v>
      </c>
      <c r="AH770" s="38">
        <f>IF(表7[[#This Row],[Instrument]]="Option",表7[[#This Row],[delta]],表7[[#This Row],[qty]])</f>
        <v>-1000</v>
      </c>
    </row>
    <row r="771" spans="1:34">
      <c r="A771" s="37" t="s">
        <v>0</v>
      </c>
      <c r="B771" s="38" t="s">
        <v>883</v>
      </c>
      <c r="C771" s="37">
        <v>43131</v>
      </c>
      <c r="D771" s="38" t="s">
        <v>857</v>
      </c>
      <c r="E771" s="38" t="s">
        <v>16</v>
      </c>
      <c r="F771" s="38" t="s">
        <v>20</v>
      </c>
      <c r="G771" s="38">
        <v>21</v>
      </c>
      <c r="H771" s="38">
        <v>7119.25</v>
      </c>
      <c r="I771" s="37">
        <v>43180</v>
      </c>
      <c r="J771" s="38" t="s">
        <v>18</v>
      </c>
      <c r="L771" s="38">
        <v>6801.75</v>
      </c>
      <c r="M771" s="38">
        <v>0</v>
      </c>
      <c r="N771" s="38">
        <v>166687.5</v>
      </c>
      <c r="O771" s="38" t="s">
        <v>1173</v>
      </c>
      <c r="P771" s="38" t="s">
        <v>1275</v>
      </c>
      <c r="Q771" s="38">
        <v>25</v>
      </c>
      <c r="R771" s="38">
        <v>-525</v>
      </c>
      <c r="S771" s="38">
        <v>3737606.25</v>
      </c>
      <c r="T771" s="37">
        <v>43168</v>
      </c>
      <c r="U771" s="42">
        <v>3.287671232876712E-2</v>
      </c>
      <c r="V771" s="38">
        <v>0</v>
      </c>
      <c r="W771" s="38">
        <v>5</v>
      </c>
      <c r="X771" s="38">
        <v>0.1</v>
      </c>
      <c r="Y771" s="38">
        <v>373760.625</v>
      </c>
      <c r="Z771" s="38">
        <v>166687.5</v>
      </c>
      <c r="AA771" s="38">
        <v>166687.5</v>
      </c>
      <c r="AB771" s="38">
        <v>122880.20547945204</v>
      </c>
      <c r="AH771" s="38">
        <f>IF(表7[[#This Row],[Instrument]]="Option",表7[[#This Row],[delta]],表7[[#This Row],[qty]])</f>
        <v>-525</v>
      </c>
    </row>
    <row r="772" spans="1:34">
      <c r="A772" s="37" t="s">
        <v>0</v>
      </c>
      <c r="B772" s="38" t="s">
        <v>884</v>
      </c>
      <c r="C772" s="37">
        <v>43132</v>
      </c>
      <c r="D772" s="38" t="s">
        <v>857</v>
      </c>
      <c r="E772" s="38" t="s">
        <v>16</v>
      </c>
      <c r="F772" s="38" t="s">
        <v>20</v>
      </c>
      <c r="G772" s="38">
        <v>48</v>
      </c>
      <c r="H772" s="38">
        <v>7076.25</v>
      </c>
      <c r="I772" s="37">
        <v>43180</v>
      </c>
      <c r="J772" s="38" t="s">
        <v>18</v>
      </c>
      <c r="L772" s="38">
        <v>6801.75</v>
      </c>
      <c r="M772" s="38">
        <v>0</v>
      </c>
      <c r="N772" s="38">
        <v>329400</v>
      </c>
      <c r="O772" s="38" t="s">
        <v>1173</v>
      </c>
      <c r="P772" s="38" t="s">
        <v>1275</v>
      </c>
      <c r="Q772" s="38">
        <v>25</v>
      </c>
      <c r="R772" s="38">
        <v>-1200</v>
      </c>
      <c r="S772" s="38">
        <v>8491500</v>
      </c>
      <c r="T772" s="37">
        <v>43168</v>
      </c>
      <c r="U772" s="42">
        <v>3.287671232876712E-2</v>
      </c>
      <c r="V772" s="38">
        <v>0</v>
      </c>
      <c r="W772" s="38">
        <v>5</v>
      </c>
      <c r="X772" s="38">
        <v>0.1</v>
      </c>
      <c r="Y772" s="38">
        <v>849150</v>
      </c>
      <c r="Z772" s="38">
        <v>329400</v>
      </c>
      <c r="AA772" s="38">
        <v>329400</v>
      </c>
      <c r="AB772" s="38">
        <v>279172.60273972602</v>
      </c>
      <c r="AH772" s="38">
        <f>IF(表7[[#This Row],[Instrument]]="Option",表7[[#This Row],[delta]],表7[[#This Row],[qty]])</f>
        <v>-1200</v>
      </c>
    </row>
    <row r="773" spans="1:34">
      <c r="A773" s="37" t="s">
        <v>0</v>
      </c>
      <c r="B773" s="38" t="s">
        <v>885</v>
      </c>
      <c r="C773" s="37">
        <v>43133</v>
      </c>
      <c r="D773" s="38" t="s">
        <v>857</v>
      </c>
      <c r="E773" s="38" t="s">
        <v>25</v>
      </c>
      <c r="F773" s="38" t="s">
        <v>20</v>
      </c>
      <c r="G773" s="38">
        <v>84</v>
      </c>
      <c r="H773" s="38">
        <v>7088.5</v>
      </c>
      <c r="I773" s="37">
        <v>43180</v>
      </c>
      <c r="J773" s="38" t="s">
        <v>18</v>
      </c>
      <c r="L773" s="38">
        <v>6801.75</v>
      </c>
      <c r="M773" s="38">
        <v>0</v>
      </c>
      <c r="N773" s="38">
        <v>-602175</v>
      </c>
      <c r="O773" s="38" t="s">
        <v>1173</v>
      </c>
      <c r="P773" s="38" t="s">
        <v>1275</v>
      </c>
      <c r="Q773" s="38">
        <v>25</v>
      </c>
      <c r="R773" s="38">
        <v>2100</v>
      </c>
      <c r="S773" s="38">
        <v>14885850</v>
      </c>
      <c r="T773" s="37">
        <v>43168</v>
      </c>
      <c r="U773" s="42">
        <v>3.287671232876712E-2</v>
      </c>
      <c r="V773" s="38">
        <v>0</v>
      </c>
      <c r="W773" s="38">
        <v>5</v>
      </c>
      <c r="X773" s="38">
        <v>0.1</v>
      </c>
      <c r="Y773" s="38">
        <v>1488585</v>
      </c>
      <c r="Z773" s="38">
        <v>-602175</v>
      </c>
      <c r="AA773" s="38">
        <v>0</v>
      </c>
      <c r="AB773" s="38">
        <v>489397.80821917806</v>
      </c>
      <c r="AH773" s="38">
        <f>IF(表7[[#This Row],[Instrument]]="Option",表7[[#This Row],[delta]],表7[[#This Row],[qty]])</f>
        <v>2100</v>
      </c>
    </row>
    <row r="774" spans="1:34">
      <c r="A774" s="37" t="s">
        <v>0</v>
      </c>
      <c r="B774" s="38" t="s">
        <v>886</v>
      </c>
      <c r="C774" s="37">
        <v>43137</v>
      </c>
      <c r="D774" s="38" t="s">
        <v>857</v>
      </c>
      <c r="E774" s="38" t="s">
        <v>16</v>
      </c>
      <c r="F774" s="38" t="s">
        <v>20</v>
      </c>
      <c r="G774" s="38">
        <v>20</v>
      </c>
      <c r="H774" s="38">
        <v>7046</v>
      </c>
      <c r="I774" s="37">
        <v>43180</v>
      </c>
      <c r="J774" s="38" t="s">
        <v>18</v>
      </c>
      <c r="L774" s="38">
        <v>6801.75</v>
      </c>
      <c r="M774" s="38">
        <v>0</v>
      </c>
      <c r="N774" s="38">
        <v>122125</v>
      </c>
      <c r="O774" s="38" t="s">
        <v>1173</v>
      </c>
      <c r="P774" s="38" t="s">
        <v>1275</v>
      </c>
      <c r="Q774" s="38">
        <v>25</v>
      </c>
      <c r="R774" s="38">
        <v>-500</v>
      </c>
      <c r="S774" s="38">
        <v>3523000</v>
      </c>
      <c r="T774" s="37">
        <v>43168</v>
      </c>
      <c r="U774" s="42">
        <v>3.287671232876712E-2</v>
      </c>
      <c r="V774" s="38">
        <v>0</v>
      </c>
      <c r="W774" s="38">
        <v>5</v>
      </c>
      <c r="X774" s="38">
        <v>0.1</v>
      </c>
      <c r="Y774" s="38">
        <v>352300</v>
      </c>
      <c r="Z774" s="38">
        <v>122125</v>
      </c>
      <c r="AA774" s="38">
        <v>122125</v>
      </c>
      <c r="AB774" s="38">
        <v>115824.65753424657</v>
      </c>
      <c r="AH774" s="38">
        <f>IF(表7[[#This Row],[Instrument]]="Option",表7[[#This Row],[delta]],表7[[#This Row],[qty]])</f>
        <v>-500</v>
      </c>
    </row>
    <row r="775" spans="1:34">
      <c r="A775" s="37" t="s">
        <v>0</v>
      </c>
      <c r="B775" s="38" t="s">
        <v>887</v>
      </c>
      <c r="C775" s="37">
        <v>43138</v>
      </c>
      <c r="D775" s="38" t="s">
        <v>857</v>
      </c>
      <c r="E775" s="38" t="s">
        <v>25</v>
      </c>
      <c r="F775" s="38" t="s">
        <v>20</v>
      </c>
      <c r="G775" s="38">
        <v>53</v>
      </c>
      <c r="H775" s="38">
        <v>7023</v>
      </c>
      <c r="I775" s="37">
        <v>43180</v>
      </c>
      <c r="J775" s="38" t="s">
        <v>18</v>
      </c>
      <c r="L775" s="38">
        <v>6801.75</v>
      </c>
      <c r="M775" s="38">
        <v>0</v>
      </c>
      <c r="N775" s="38">
        <v>-293156.25</v>
      </c>
      <c r="O775" s="38" t="s">
        <v>1173</v>
      </c>
      <c r="P775" s="38" t="s">
        <v>1275</v>
      </c>
      <c r="Q775" s="38">
        <v>25</v>
      </c>
      <c r="R775" s="38">
        <v>1325</v>
      </c>
      <c r="S775" s="38">
        <v>9305475</v>
      </c>
      <c r="T775" s="37">
        <v>43168</v>
      </c>
      <c r="U775" s="42">
        <v>3.287671232876712E-2</v>
      </c>
      <c r="V775" s="38">
        <v>0</v>
      </c>
      <c r="W775" s="38">
        <v>5</v>
      </c>
      <c r="X775" s="38">
        <v>0.1</v>
      </c>
      <c r="Y775" s="38">
        <v>930547.5</v>
      </c>
      <c r="Z775" s="38">
        <v>-293156.25</v>
      </c>
      <c r="AA775" s="38">
        <v>0</v>
      </c>
      <c r="AB775" s="38">
        <v>305933.42465753423</v>
      </c>
      <c r="AH775" s="38">
        <f>IF(表7[[#This Row],[Instrument]]="Option",表7[[#This Row],[delta]],表7[[#This Row],[qty]])</f>
        <v>1325</v>
      </c>
    </row>
    <row r="776" spans="1:34">
      <c r="A776" s="37" t="s">
        <v>0</v>
      </c>
      <c r="B776" s="38" t="s">
        <v>888</v>
      </c>
      <c r="C776" s="37">
        <v>43138</v>
      </c>
      <c r="D776" s="38" t="s">
        <v>857</v>
      </c>
      <c r="E776" s="38" t="s">
        <v>25</v>
      </c>
      <c r="F776" s="38" t="s">
        <v>20</v>
      </c>
      <c r="G776" s="38">
        <v>35</v>
      </c>
      <c r="H776" s="38">
        <v>7014.67</v>
      </c>
      <c r="I776" s="37">
        <v>43180</v>
      </c>
      <c r="J776" s="38" t="s">
        <v>18</v>
      </c>
      <c r="L776" s="38">
        <v>6801.75</v>
      </c>
      <c r="M776" s="38">
        <v>0</v>
      </c>
      <c r="N776" s="38">
        <v>-186305.00000000006</v>
      </c>
      <c r="O776" s="38" t="s">
        <v>1173</v>
      </c>
      <c r="P776" s="38" t="s">
        <v>1275</v>
      </c>
      <c r="Q776" s="38">
        <v>25</v>
      </c>
      <c r="R776" s="38">
        <v>875</v>
      </c>
      <c r="S776" s="38">
        <v>6137836.25</v>
      </c>
      <c r="T776" s="37">
        <v>43168</v>
      </c>
      <c r="U776" s="42">
        <v>3.287671232876712E-2</v>
      </c>
      <c r="V776" s="38">
        <v>0</v>
      </c>
      <c r="W776" s="38">
        <v>5</v>
      </c>
      <c r="X776" s="38">
        <v>0.1</v>
      </c>
      <c r="Y776" s="38">
        <v>613783.625</v>
      </c>
      <c r="Z776" s="38">
        <v>-186305.00000000006</v>
      </c>
      <c r="AA776" s="38">
        <v>0</v>
      </c>
      <c r="AB776" s="38">
        <v>201791.87671232875</v>
      </c>
      <c r="AH776" s="38">
        <f>IF(表7[[#This Row],[Instrument]]="Option",表7[[#This Row],[delta]],表7[[#This Row],[qty]])</f>
        <v>875</v>
      </c>
    </row>
    <row r="777" spans="1:34">
      <c r="A777" s="37" t="s">
        <v>0</v>
      </c>
      <c r="B777" s="38" t="s">
        <v>889</v>
      </c>
      <c r="C777" s="37">
        <v>43138</v>
      </c>
      <c r="D777" s="38" t="s">
        <v>857</v>
      </c>
      <c r="E777" s="38" t="s">
        <v>16</v>
      </c>
      <c r="F777" s="38" t="s">
        <v>20</v>
      </c>
      <c r="G777" s="38">
        <v>20</v>
      </c>
      <c r="H777" s="38">
        <v>7115</v>
      </c>
      <c r="I777" s="37">
        <v>43180</v>
      </c>
      <c r="J777" s="38" t="s">
        <v>18</v>
      </c>
      <c r="L777" s="38">
        <v>6801.75</v>
      </c>
      <c r="M777" s="38">
        <v>0</v>
      </c>
      <c r="N777" s="38">
        <v>156625</v>
      </c>
      <c r="O777" s="38" t="s">
        <v>1173</v>
      </c>
      <c r="P777" s="38" t="s">
        <v>1275</v>
      </c>
      <c r="Q777" s="38">
        <v>25</v>
      </c>
      <c r="R777" s="38">
        <v>-500</v>
      </c>
      <c r="S777" s="38">
        <v>3557500</v>
      </c>
      <c r="T777" s="37">
        <v>43168</v>
      </c>
      <c r="U777" s="42">
        <v>3.287671232876712E-2</v>
      </c>
      <c r="V777" s="38">
        <v>0</v>
      </c>
      <c r="W777" s="38">
        <v>5</v>
      </c>
      <c r="X777" s="38">
        <v>0.1</v>
      </c>
      <c r="Y777" s="38">
        <v>355750</v>
      </c>
      <c r="Z777" s="38">
        <v>156625</v>
      </c>
      <c r="AA777" s="38">
        <v>156625</v>
      </c>
      <c r="AB777" s="38">
        <v>116958.90410958903</v>
      </c>
      <c r="AH777" s="38">
        <f>IF(表7[[#This Row],[Instrument]]="Option",表7[[#This Row],[delta]],表7[[#This Row],[qty]])</f>
        <v>-500</v>
      </c>
    </row>
    <row r="778" spans="1:34">
      <c r="A778" s="37" t="s">
        <v>0</v>
      </c>
      <c r="B778" s="38" t="s">
        <v>890</v>
      </c>
      <c r="C778" s="37">
        <v>43139</v>
      </c>
      <c r="D778" s="38" t="s">
        <v>857</v>
      </c>
      <c r="E778" s="38" t="s">
        <v>25</v>
      </c>
      <c r="F778" s="38" t="s">
        <v>20</v>
      </c>
      <c r="G778" s="38">
        <v>16</v>
      </c>
      <c r="H778" s="38">
        <v>6803.75</v>
      </c>
      <c r="I778" s="37">
        <v>43180</v>
      </c>
      <c r="J778" s="38" t="s">
        <v>18</v>
      </c>
      <c r="L778" s="38">
        <v>6801.75</v>
      </c>
      <c r="M778" s="38">
        <v>0</v>
      </c>
      <c r="N778" s="38">
        <v>-800</v>
      </c>
      <c r="O778" s="38" t="s">
        <v>1173</v>
      </c>
      <c r="P778" s="38" t="s">
        <v>1275</v>
      </c>
      <c r="Q778" s="38">
        <v>25</v>
      </c>
      <c r="R778" s="38">
        <v>400</v>
      </c>
      <c r="S778" s="38">
        <v>2721500</v>
      </c>
      <c r="T778" s="37">
        <v>43168</v>
      </c>
      <c r="U778" s="42">
        <v>3.287671232876712E-2</v>
      </c>
      <c r="V778" s="38">
        <v>0</v>
      </c>
      <c r="W778" s="38">
        <v>5</v>
      </c>
      <c r="X778" s="38">
        <v>0.1</v>
      </c>
      <c r="Y778" s="38">
        <v>272150</v>
      </c>
      <c r="Z778" s="38">
        <v>-800</v>
      </c>
      <c r="AA778" s="38">
        <v>0</v>
      </c>
      <c r="AB778" s="38">
        <v>89473.972602739712</v>
      </c>
      <c r="AH778" s="38">
        <f>IF(表7[[#This Row],[Instrument]]="Option",表7[[#This Row],[delta]],表7[[#This Row],[qty]])</f>
        <v>400</v>
      </c>
    </row>
    <row r="779" spans="1:34">
      <c r="A779" s="37" t="s">
        <v>0</v>
      </c>
      <c r="B779" s="38" t="s">
        <v>891</v>
      </c>
      <c r="C779" s="37">
        <v>43140</v>
      </c>
      <c r="D779" s="38" t="s">
        <v>857</v>
      </c>
      <c r="E779" s="38" t="s">
        <v>16</v>
      </c>
      <c r="F779" s="38" t="s">
        <v>20</v>
      </c>
      <c r="G779" s="38">
        <v>40</v>
      </c>
      <c r="H779" s="38">
        <v>6790.95</v>
      </c>
      <c r="I779" s="37">
        <v>43180</v>
      </c>
      <c r="J779" s="38" t="s">
        <v>18</v>
      </c>
      <c r="L779" s="38">
        <v>6801.75</v>
      </c>
      <c r="M779" s="38">
        <v>0</v>
      </c>
      <c r="N779" s="38">
        <v>-10800.000000000182</v>
      </c>
      <c r="O779" s="38" t="s">
        <v>1173</v>
      </c>
      <c r="P779" s="38" t="s">
        <v>1275</v>
      </c>
      <c r="Q779" s="38">
        <v>25</v>
      </c>
      <c r="R779" s="38">
        <v>-1000</v>
      </c>
      <c r="S779" s="38">
        <v>6790950</v>
      </c>
      <c r="T779" s="37">
        <v>43168</v>
      </c>
      <c r="U779" s="42">
        <v>3.287671232876712E-2</v>
      </c>
      <c r="V779" s="38">
        <v>0</v>
      </c>
      <c r="W779" s="38">
        <v>5</v>
      </c>
      <c r="X779" s="38">
        <v>0.1</v>
      </c>
      <c r="Y779" s="38">
        <v>679095</v>
      </c>
      <c r="Z779" s="38">
        <v>-10800.000000000182</v>
      </c>
      <c r="AA779" s="38">
        <v>0</v>
      </c>
      <c r="AB779" s="38">
        <v>223264.10958904107</v>
      </c>
      <c r="AH779" s="38">
        <f>IF(表7[[#This Row],[Instrument]]="Option",表7[[#This Row],[delta]],表7[[#This Row],[qty]])</f>
        <v>-1000</v>
      </c>
    </row>
    <row r="780" spans="1:34">
      <c r="A780" s="37" t="s">
        <v>0</v>
      </c>
      <c r="B780" s="38" t="s">
        <v>892</v>
      </c>
      <c r="C780" s="37">
        <v>43143</v>
      </c>
      <c r="D780" s="38" t="s">
        <v>857</v>
      </c>
      <c r="E780" s="38" t="s">
        <v>25</v>
      </c>
      <c r="F780" s="38" t="s">
        <v>20</v>
      </c>
      <c r="G780" s="38">
        <v>28</v>
      </c>
      <c r="H780" s="38">
        <v>7113.86</v>
      </c>
      <c r="I780" s="37">
        <v>43180</v>
      </c>
      <c r="J780" s="38" t="s">
        <v>18</v>
      </c>
      <c r="L780" s="38">
        <v>6801.75</v>
      </c>
      <c r="M780" s="38">
        <v>1037.4379166666665</v>
      </c>
      <c r="N780" s="38">
        <v>-218476.99999999977</v>
      </c>
      <c r="O780" s="38" t="s">
        <v>1173</v>
      </c>
      <c r="P780" s="38" t="s">
        <v>1275</v>
      </c>
      <c r="Q780" s="38">
        <v>25</v>
      </c>
      <c r="R780" s="38">
        <v>700</v>
      </c>
      <c r="S780" s="38">
        <v>4979702</v>
      </c>
      <c r="T780" s="37">
        <v>43168</v>
      </c>
      <c r="U780" s="42">
        <v>3.287671232876712E-2</v>
      </c>
      <c r="V780" s="38">
        <v>0</v>
      </c>
      <c r="W780" s="38">
        <v>5</v>
      </c>
      <c r="X780" s="38">
        <v>0.1</v>
      </c>
      <c r="Y780" s="38">
        <v>497970.2</v>
      </c>
      <c r="Z780" s="38">
        <v>-218476.99999999977</v>
      </c>
      <c r="AA780" s="38">
        <v>0</v>
      </c>
      <c r="AB780" s="38">
        <v>163716.2301369863</v>
      </c>
      <c r="AH780" s="38">
        <f>IF(表7[[#This Row],[Instrument]]="Option",表7[[#This Row],[delta]],表7[[#This Row],[qty]])</f>
        <v>700</v>
      </c>
    </row>
    <row r="781" spans="1:34">
      <c r="A781" s="37" t="s">
        <v>0</v>
      </c>
      <c r="B781" s="38" t="s">
        <v>893</v>
      </c>
      <c r="C781" s="37">
        <v>43144</v>
      </c>
      <c r="D781" s="38" t="s">
        <v>857</v>
      </c>
      <c r="E781" s="38" t="s">
        <v>25</v>
      </c>
      <c r="F781" s="38" t="s">
        <v>20</v>
      </c>
      <c r="G781" s="38">
        <v>21</v>
      </c>
      <c r="H781" s="38">
        <v>6995.75</v>
      </c>
      <c r="I781" s="37">
        <v>43180</v>
      </c>
      <c r="J781" s="38" t="s">
        <v>18</v>
      </c>
      <c r="L781" s="38">
        <v>6801.75</v>
      </c>
      <c r="M781" s="38">
        <v>0</v>
      </c>
      <c r="N781" s="38">
        <v>-101850</v>
      </c>
      <c r="O781" s="38" t="s">
        <v>1173</v>
      </c>
      <c r="P781" s="38" t="s">
        <v>1275</v>
      </c>
      <c r="Q781" s="38">
        <v>25</v>
      </c>
      <c r="R781" s="38">
        <v>525</v>
      </c>
      <c r="S781" s="38">
        <v>3672768.75</v>
      </c>
      <c r="T781" s="37">
        <v>43168</v>
      </c>
      <c r="U781" s="42">
        <v>3.287671232876712E-2</v>
      </c>
      <c r="V781" s="38">
        <v>0</v>
      </c>
      <c r="W781" s="38">
        <v>5</v>
      </c>
      <c r="X781" s="38">
        <v>0.1</v>
      </c>
      <c r="Y781" s="38">
        <v>367276.875</v>
      </c>
      <c r="Z781" s="38">
        <v>-101850</v>
      </c>
      <c r="AA781" s="38">
        <v>0</v>
      </c>
      <c r="AB781" s="38">
        <v>120748.56164383561</v>
      </c>
      <c r="AH781" s="38">
        <f>IF(表7[[#This Row],[Instrument]]="Option",表7[[#This Row],[delta]],表7[[#This Row],[qty]])</f>
        <v>525</v>
      </c>
    </row>
    <row r="782" spans="1:34">
      <c r="A782" s="37" t="s">
        <v>0</v>
      </c>
      <c r="B782" s="38" t="s">
        <v>894</v>
      </c>
      <c r="C782" s="37">
        <v>43144</v>
      </c>
      <c r="D782" s="38" t="s">
        <v>857</v>
      </c>
      <c r="E782" s="38" t="s">
        <v>16</v>
      </c>
      <c r="F782" s="38" t="s">
        <v>20</v>
      </c>
      <c r="G782" s="38">
        <v>20</v>
      </c>
      <c r="H782" s="38">
        <v>6876.75</v>
      </c>
      <c r="I782" s="37">
        <v>43180</v>
      </c>
      <c r="J782" s="38" t="s">
        <v>18</v>
      </c>
      <c r="L782" s="38">
        <v>6801.75</v>
      </c>
      <c r="M782" s="38">
        <v>0</v>
      </c>
      <c r="N782" s="38">
        <v>37500</v>
      </c>
      <c r="O782" s="38" t="s">
        <v>1173</v>
      </c>
      <c r="P782" s="38" t="s">
        <v>1275</v>
      </c>
      <c r="Q782" s="38">
        <v>25</v>
      </c>
      <c r="R782" s="38">
        <v>-500</v>
      </c>
      <c r="S782" s="38">
        <v>3438375</v>
      </c>
      <c r="T782" s="37">
        <v>43168</v>
      </c>
      <c r="U782" s="42">
        <v>3.287671232876712E-2</v>
      </c>
      <c r="V782" s="38">
        <v>0</v>
      </c>
      <c r="W782" s="38">
        <v>5</v>
      </c>
      <c r="X782" s="38">
        <v>0.1</v>
      </c>
      <c r="Y782" s="38">
        <v>343837.5</v>
      </c>
      <c r="Z782" s="38">
        <v>37500</v>
      </c>
      <c r="AA782" s="38">
        <v>37500</v>
      </c>
      <c r="AB782" s="38">
        <v>113042.46575342465</v>
      </c>
      <c r="AH782" s="38">
        <f>IF(表7[[#This Row],[Instrument]]="Option",表7[[#This Row],[delta]],表7[[#This Row],[qty]])</f>
        <v>-500</v>
      </c>
    </row>
    <row r="783" spans="1:34">
      <c r="A783" s="37" t="s">
        <v>0</v>
      </c>
      <c r="B783" s="38" t="s">
        <v>895</v>
      </c>
      <c r="C783" s="37">
        <v>43153</v>
      </c>
      <c r="D783" s="38" t="s">
        <v>857</v>
      </c>
      <c r="E783" s="38" t="s">
        <v>16</v>
      </c>
      <c r="F783" s="38" t="s">
        <v>20</v>
      </c>
      <c r="G783" s="38">
        <v>20</v>
      </c>
      <c r="H783" s="38">
        <v>6997.25</v>
      </c>
      <c r="I783" s="37">
        <v>43180</v>
      </c>
      <c r="J783" s="38" t="s">
        <v>18</v>
      </c>
      <c r="L783" s="38">
        <v>6801.75</v>
      </c>
      <c r="M783" s="38">
        <v>0</v>
      </c>
      <c r="N783" s="38">
        <v>97750</v>
      </c>
      <c r="O783" s="38" t="s">
        <v>1173</v>
      </c>
      <c r="P783" s="38" t="s">
        <v>1275</v>
      </c>
      <c r="Q783" s="38">
        <v>25</v>
      </c>
      <c r="R783" s="38">
        <v>-500</v>
      </c>
      <c r="S783" s="38">
        <v>3498625</v>
      </c>
      <c r="T783" s="37">
        <v>43168</v>
      </c>
      <c r="U783" s="42">
        <v>3.287671232876712E-2</v>
      </c>
      <c r="V783" s="38">
        <v>0</v>
      </c>
      <c r="W783" s="38">
        <v>5</v>
      </c>
      <c r="X783" s="38">
        <v>0.1</v>
      </c>
      <c r="Y783" s="38">
        <v>349862.5</v>
      </c>
      <c r="Z783" s="38">
        <v>97750</v>
      </c>
      <c r="AA783" s="38">
        <v>97750</v>
      </c>
      <c r="AB783" s="38">
        <v>115023.28767123287</v>
      </c>
      <c r="AH783" s="38">
        <f>IF(表7[[#This Row],[Instrument]]="Option",表7[[#This Row],[delta]],表7[[#This Row],[qty]])</f>
        <v>-500</v>
      </c>
    </row>
    <row r="784" spans="1:34">
      <c r="A784" s="37" t="s">
        <v>0</v>
      </c>
      <c r="B784" s="38" t="s">
        <v>896</v>
      </c>
      <c r="C784" s="37">
        <v>43157</v>
      </c>
      <c r="D784" s="38" t="s">
        <v>857</v>
      </c>
      <c r="E784" s="38" t="s">
        <v>16</v>
      </c>
      <c r="F784" s="38" t="s">
        <v>20</v>
      </c>
      <c r="G784" s="38">
        <v>28</v>
      </c>
      <c r="H784" s="38">
        <v>7111.5</v>
      </c>
      <c r="I784" s="37">
        <v>43180</v>
      </c>
      <c r="J784" s="38" t="s">
        <v>18</v>
      </c>
      <c r="L784" s="38">
        <v>6801.75</v>
      </c>
      <c r="M784" s="38">
        <v>1037.0899999999999</v>
      </c>
      <c r="N784" s="38">
        <v>216825</v>
      </c>
      <c r="O784" s="38" t="s">
        <v>1173</v>
      </c>
      <c r="P784" s="38" t="s">
        <v>1275</v>
      </c>
      <c r="Q784" s="38">
        <v>25</v>
      </c>
      <c r="R784" s="38">
        <v>-700</v>
      </c>
      <c r="S784" s="38">
        <v>4978050</v>
      </c>
      <c r="T784" s="37">
        <v>43168</v>
      </c>
      <c r="U784" s="42">
        <v>3.287671232876712E-2</v>
      </c>
      <c r="V784" s="38">
        <v>0</v>
      </c>
      <c r="W784" s="38">
        <v>5</v>
      </c>
      <c r="X784" s="38">
        <v>0.1</v>
      </c>
      <c r="Y784" s="38">
        <v>497805</v>
      </c>
      <c r="Z784" s="38">
        <v>216825</v>
      </c>
      <c r="AA784" s="38">
        <v>216825</v>
      </c>
      <c r="AB784" s="38">
        <v>163661.91780821915</v>
      </c>
      <c r="AH784" s="38">
        <f>IF(表7[[#This Row],[Instrument]]="Option",表7[[#This Row],[delta]],表7[[#This Row],[qty]])</f>
        <v>-700</v>
      </c>
    </row>
    <row r="785" spans="1:34">
      <c r="A785" s="37" t="s">
        <v>0</v>
      </c>
      <c r="B785" s="38" t="s">
        <v>897</v>
      </c>
      <c r="C785" s="37">
        <v>43158</v>
      </c>
      <c r="D785" s="38" t="s">
        <v>857</v>
      </c>
      <c r="E785" s="38" t="s">
        <v>16</v>
      </c>
      <c r="F785" s="38" t="s">
        <v>20</v>
      </c>
      <c r="G785" s="38">
        <v>36</v>
      </c>
      <c r="H785" s="38">
        <v>7097.49</v>
      </c>
      <c r="I785" s="37">
        <v>43180</v>
      </c>
      <c r="J785" s="38" t="s">
        <v>18</v>
      </c>
      <c r="L785" s="38">
        <v>6801.75</v>
      </c>
      <c r="M785" s="38">
        <v>0</v>
      </c>
      <c r="N785" s="38">
        <v>266165.99999999983</v>
      </c>
      <c r="O785" s="38" t="s">
        <v>1173</v>
      </c>
      <c r="P785" s="38" t="s">
        <v>1275</v>
      </c>
      <c r="Q785" s="38">
        <v>25</v>
      </c>
      <c r="R785" s="38">
        <v>-900</v>
      </c>
      <c r="S785" s="38">
        <v>6387741</v>
      </c>
      <c r="T785" s="37">
        <v>43168</v>
      </c>
      <c r="U785" s="42">
        <v>3.287671232876712E-2</v>
      </c>
      <c r="V785" s="38">
        <v>0</v>
      </c>
      <c r="W785" s="38">
        <v>5</v>
      </c>
      <c r="X785" s="38">
        <v>0.1</v>
      </c>
      <c r="Y785" s="38">
        <v>638774.10000000009</v>
      </c>
      <c r="Z785" s="38">
        <v>266165.99999999983</v>
      </c>
      <c r="AA785" s="38">
        <v>266165.99999999983</v>
      </c>
      <c r="AB785" s="38">
        <v>210007.9232876712</v>
      </c>
      <c r="AH785" s="38">
        <f>IF(表7[[#This Row],[Instrument]]="Option",表7[[#This Row],[delta]],表7[[#This Row],[qty]])</f>
        <v>-900</v>
      </c>
    </row>
    <row r="786" spans="1:34">
      <c r="A786" s="37" t="s">
        <v>0</v>
      </c>
      <c r="B786" s="38" t="s">
        <v>898</v>
      </c>
      <c r="C786" s="37">
        <v>43161</v>
      </c>
      <c r="D786" s="38" t="s">
        <v>857</v>
      </c>
      <c r="E786" s="38" t="s">
        <v>16</v>
      </c>
      <c r="F786" s="38" t="s">
        <v>20</v>
      </c>
      <c r="G786" s="38">
        <v>20</v>
      </c>
      <c r="H786" s="38">
        <v>6906.5</v>
      </c>
      <c r="I786" s="37">
        <v>43180</v>
      </c>
      <c r="J786" s="38" t="s">
        <v>18</v>
      </c>
      <c r="L786" s="38">
        <v>6801.75</v>
      </c>
      <c r="M786" s="38">
        <v>0</v>
      </c>
      <c r="N786" s="38">
        <v>52375</v>
      </c>
      <c r="O786" s="38" t="s">
        <v>1173</v>
      </c>
      <c r="P786" s="38" t="s">
        <v>1275</v>
      </c>
      <c r="Q786" s="38">
        <v>25</v>
      </c>
      <c r="R786" s="38">
        <v>-500</v>
      </c>
      <c r="S786" s="38">
        <v>3453250</v>
      </c>
      <c r="T786" s="37">
        <v>43168</v>
      </c>
      <c r="U786" s="42">
        <v>3.287671232876712E-2</v>
      </c>
      <c r="V786" s="38">
        <v>0</v>
      </c>
      <c r="W786" s="38">
        <v>5</v>
      </c>
      <c r="X786" s="38">
        <v>0.1</v>
      </c>
      <c r="Y786" s="38">
        <v>345325</v>
      </c>
      <c r="Z786" s="38">
        <v>52375</v>
      </c>
      <c r="AA786" s="38">
        <v>52375</v>
      </c>
      <c r="AB786" s="38">
        <v>113531.50684931506</v>
      </c>
      <c r="AH786" s="38">
        <f>IF(表7[[#This Row],[Instrument]]="Option",表7[[#This Row],[delta]],表7[[#This Row],[qty]])</f>
        <v>-500</v>
      </c>
    </row>
    <row r="787" spans="1:34">
      <c r="A787" s="37" t="s">
        <v>0</v>
      </c>
      <c r="B787" s="38" t="s">
        <v>899</v>
      </c>
      <c r="C787" s="37">
        <v>43164</v>
      </c>
      <c r="D787" s="38" t="s">
        <v>857</v>
      </c>
      <c r="E787" s="38" t="s">
        <v>16</v>
      </c>
      <c r="F787" s="38" t="s">
        <v>20</v>
      </c>
      <c r="G787" s="38">
        <v>69</v>
      </c>
      <c r="H787" s="38">
        <v>6898.85</v>
      </c>
      <c r="I787" s="37">
        <v>43180</v>
      </c>
      <c r="J787" s="38" t="s">
        <v>18</v>
      </c>
      <c r="L787" s="38">
        <v>6801.75</v>
      </c>
      <c r="M787" s="38">
        <v>0</v>
      </c>
      <c r="N787" s="38">
        <v>167497.50000000064</v>
      </c>
      <c r="O787" s="38" t="s">
        <v>1173</v>
      </c>
      <c r="P787" s="38" t="s">
        <v>1275</v>
      </c>
      <c r="Q787" s="38">
        <v>25</v>
      </c>
      <c r="R787" s="38">
        <v>-1725</v>
      </c>
      <c r="S787" s="38">
        <v>11900516.25</v>
      </c>
      <c r="T787" s="37">
        <v>43168</v>
      </c>
      <c r="U787" s="42">
        <v>3.287671232876712E-2</v>
      </c>
      <c r="V787" s="38">
        <v>0</v>
      </c>
      <c r="W787" s="38">
        <v>5</v>
      </c>
      <c r="X787" s="38">
        <v>0.1</v>
      </c>
      <c r="Y787" s="38">
        <v>1190051.625</v>
      </c>
      <c r="Z787" s="38">
        <v>167497.50000000064</v>
      </c>
      <c r="AA787" s="38">
        <v>167497.50000000064</v>
      </c>
      <c r="AB787" s="38">
        <v>391249.84931506845</v>
      </c>
      <c r="AH787" s="38">
        <f>IF(表7[[#This Row],[Instrument]]="Option",表7[[#This Row],[delta]],表7[[#This Row],[qty]])</f>
        <v>-1725</v>
      </c>
    </row>
    <row r="788" spans="1:34">
      <c r="A788" s="37" t="s">
        <v>0</v>
      </c>
      <c r="B788" s="38" t="s">
        <v>900</v>
      </c>
      <c r="C788" s="37">
        <v>43165</v>
      </c>
      <c r="D788" s="38" t="s">
        <v>857</v>
      </c>
      <c r="E788" s="38" t="s">
        <v>16</v>
      </c>
      <c r="F788" s="38" t="s">
        <v>20</v>
      </c>
      <c r="G788" s="38">
        <v>20</v>
      </c>
      <c r="H788" s="38">
        <v>6974</v>
      </c>
      <c r="I788" s="37">
        <v>43180</v>
      </c>
      <c r="J788" s="38" t="s">
        <v>18</v>
      </c>
      <c r="L788" s="38">
        <v>6801.75</v>
      </c>
      <c r="M788" s="38">
        <v>0</v>
      </c>
      <c r="N788" s="38">
        <v>86125</v>
      </c>
      <c r="O788" s="38" t="s">
        <v>1173</v>
      </c>
      <c r="P788" s="38" t="s">
        <v>1275</v>
      </c>
      <c r="Q788" s="38">
        <v>25</v>
      </c>
      <c r="R788" s="38">
        <v>-500</v>
      </c>
      <c r="S788" s="38">
        <v>3487000</v>
      </c>
      <c r="T788" s="37">
        <v>43168</v>
      </c>
      <c r="U788" s="42">
        <v>3.287671232876712E-2</v>
      </c>
      <c r="V788" s="38">
        <v>0</v>
      </c>
      <c r="W788" s="38">
        <v>5</v>
      </c>
      <c r="X788" s="38">
        <v>0.1</v>
      </c>
      <c r="Y788" s="38">
        <v>348700</v>
      </c>
      <c r="Z788" s="38">
        <v>86125</v>
      </c>
      <c r="AA788" s="38">
        <v>86125</v>
      </c>
      <c r="AB788" s="38">
        <v>114641.09589041094</v>
      </c>
      <c r="AH788" s="38">
        <f>IF(表7[[#This Row],[Instrument]]="Option",表7[[#This Row],[delta]],表7[[#This Row],[qty]])</f>
        <v>-500</v>
      </c>
    </row>
    <row r="789" spans="1:34">
      <c r="A789" s="37" t="s">
        <v>0</v>
      </c>
      <c r="B789" s="38" t="s">
        <v>901</v>
      </c>
      <c r="C789" s="37">
        <v>43166</v>
      </c>
      <c r="D789" s="38" t="s">
        <v>857</v>
      </c>
      <c r="E789" s="38" t="s">
        <v>16</v>
      </c>
      <c r="F789" s="38" t="s">
        <v>20</v>
      </c>
      <c r="G789" s="38">
        <v>20</v>
      </c>
      <c r="H789" s="38">
        <v>6880.5</v>
      </c>
      <c r="I789" s="37">
        <v>43180</v>
      </c>
      <c r="J789" s="38" t="s">
        <v>18</v>
      </c>
      <c r="L789" s="38">
        <v>6801.75</v>
      </c>
      <c r="M789" s="38">
        <v>0</v>
      </c>
      <c r="N789" s="38">
        <v>39375</v>
      </c>
      <c r="O789" s="38" t="s">
        <v>1173</v>
      </c>
      <c r="P789" s="38" t="s">
        <v>1275</v>
      </c>
      <c r="Q789" s="38">
        <v>25</v>
      </c>
      <c r="R789" s="38">
        <v>-500</v>
      </c>
      <c r="S789" s="38">
        <v>3440250</v>
      </c>
      <c r="T789" s="37">
        <v>43168</v>
      </c>
      <c r="U789" s="42">
        <v>3.287671232876712E-2</v>
      </c>
      <c r="V789" s="38">
        <v>0</v>
      </c>
      <c r="W789" s="38">
        <v>5</v>
      </c>
      <c r="X789" s="38">
        <v>0.1</v>
      </c>
      <c r="Y789" s="38">
        <v>344025</v>
      </c>
      <c r="Z789" s="38">
        <v>39375</v>
      </c>
      <c r="AA789" s="38">
        <v>39375</v>
      </c>
      <c r="AB789" s="38">
        <v>113104.10958904108</v>
      </c>
      <c r="AH789" s="38">
        <f>IF(表7[[#This Row],[Instrument]]="Option",表7[[#This Row],[delta]],表7[[#This Row],[qty]])</f>
        <v>-500</v>
      </c>
    </row>
    <row r="790" spans="1:34">
      <c r="A790" s="37" t="s">
        <v>0</v>
      </c>
      <c r="B790" s="38" t="s">
        <v>902</v>
      </c>
      <c r="C790" s="37">
        <v>43167</v>
      </c>
      <c r="D790" s="38" t="s">
        <v>857</v>
      </c>
      <c r="E790" s="38" t="s">
        <v>25</v>
      </c>
      <c r="F790" s="38" t="s">
        <v>20</v>
      </c>
      <c r="G790" s="38">
        <v>20</v>
      </c>
      <c r="H790" s="38">
        <v>6829.5</v>
      </c>
      <c r="I790" s="37">
        <v>43180</v>
      </c>
      <c r="J790" s="38" t="s">
        <v>18</v>
      </c>
      <c r="L790" s="38">
        <v>6801.75</v>
      </c>
      <c r="M790" s="38">
        <v>0</v>
      </c>
      <c r="N790" s="38">
        <v>-13875</v>
      </c>
      <c r="O790" s="38" t="s">
        <v>1173</v>
      </c>
      <c r="P790" s="38" t="s">
        <v>1275</v>
      </c>
      <c r="Q790" s="38">
        <v>25</v>
      </c>
      <c r="R790" s="38">
        <v>500</v>
      </c>
      <c r="S790" s="38">
        <v>3414750</v>
      </c>
      <c r="T790" s="37">
        <v>43168</v>
      </c>
      <c r="U790" s="42">
        <v>3.287671232876712E-2</v>
      </c>
      <c r="V790" s="38">
        <v>0</v>
      </c>
      <c r="W790" s="38">
        <v>5</v>
      </c>
      <c r="X790" s="38">
        <v>0.1</v>
      </c>
      <c r="Y790" s="38">
        <v>341475</v>
      </c>
      <c r="Z790" s="38">
        <v>-13875</v>
      </c>
      <c r="AA790" s="38">
        <v>0</v>
      </c>
      <c r="AB790" s="38">
        <v>112265.75342465752</v>
      </c>
      <c r="AH790" s="38">
        <f>IF(表7[[#This Row],[Instrument]]="Option",表7[[#This Row],[delta]],表7[[#This Row],[qty]])</f>
        <v>500</v>
      </c>
    </row>
    <row r="791" spans="1:34">
      <c r="A791" s="37" t="s">
        <v>0</v>
      </c>
      <c r="B791" s="38" t="s">
        <v>903</v>
      </c>
      <c r="C791" s="37">
        <v>43109</v>
      </c>
      <c r="D791" s="38" t="s">
        <v>857</v>
      </c>
      <c r="E791" s="38" t="s">
        <v>16</v>
      </c>
      <c r="F791" s="38" t="s">
        <v>28</v>
      </c>
      <c r="G791" s="38">
        <v>240</v>
      </c>
      <c r="H791" s="38">
        <v>3206.5</v>
      </c>
      <c r="I791" s="37">
        <v>43180</v>
      </c>
      <c r="J791" s="38" t="s">
        <v>18</v>
      </c>
      <c r="L791" s="38">
        <v>3228</v>
      </c>
      <c r="M791" s="38">
        <v>0</v>
      </c>
      <c r="N791" s="38">
        <v>-129000</v>
      </c>
      <c r="O791" s="38" t="s">
        <v>1177</v>
      </c>
      <c r="P791" s="38" t="s">
        <v>1290</v>
      </c>
      <c r="Q791" s="38">
        <v>25</v>
      </c>
      <c r="R791" s="38">
        <v>-6000</v>
      </c>
      <c r="S791" s="38">
        <v>19239000</v>
      </c>
      <c r="T791" s="37">
        <v>43168</v>
      </c>
      <c r="U791" s="42">
        <v>3.287671232876712E-2</v>
      </c>
      <c r="V791" s="38">
        <v>0</v>
      </c>
      <c r="W791" s="38">
        <v>5</v>
      </c>
      <c r="X791" s="38">
        <v>0.1</v>
      </c>
      <c r="Y791" s="38">
        <v>1923900</v>
      </c>
      <c r="Z791" s="38">
        <v>-129000</v>
      </c>
      <c r="AA791" s="38">
        <v>0</v>
      </c>
      <c r="AB791" s="38">
        <v>632515.06849315064</v>
      </c>
      <c r="AH791" s="38">
        <f>IF(表7[[#This Row],[Instrument]]="Option",表7[[#This Row],[delta]],表7[[#This Row],[qty]])</f>
        <v>-6000</v>
      </c>
    </row>
    <row r="792" spans="1:34">
      <c r="A792" s="37" t="s">
        <v>0</v>
      </c>
      <c r="B792" s="38" t="s">
        <v>904</v>
      </c>
      <c r="C792" s="37">
        <v>43110</v>
      </c>
      <c r="D792" s="38" t="s">
        <v>857</v>
      </c>
      <c r="E792" s="38" t="s">
        <v>25</v>
      </c>
      <c r="F792" s="38" t="s">
        <v>28</v>
      </c>
      <c r="G792" s="38">
        <v>40</v>
      </c>
      <c r="H792" s="38">
        <v>3108.25</v>
      </c>
      <c r="I792" s="37">
        <v>43180</v>
      </c>
      <c r="J792" s="38" t="s">
        <v>18</v>
      </c>
      <c r="L792" s="38">
        <v>3228</v>
      </c>
      <c r="M792" s="38">
        <v>0</v>
      </c>
      <c r="N792" s="38">
        <v>119750</v>
      </c>
      <c r="O792" s="38" t="s">
        <v>1177</v>
      </c>
      <c r="P792" s="38" t="s">
        <v>1290</v>
      </c>
      <c r="Q792" s="38">
        <v>25</v>
      </c>
      <c r="R792" s="38">
        <v>1000</v>
      </c>
      <c r="S792" s="38">
        <v>3108250</v>
      </c>
      <c r="T792" s="37">
        <v>43168</v>
      </c>
      <c r="U792" s="42">
        <v>3.287671232876712E-2</v>
      </c>
      <c r="V792" s="38">
        <v>0</v>
      </c>
      <c r="W792" s="38">
        <v>5</v>
      </c>
      <c r="X792" s="38">
        <v>0.1</v>
      </c>
      <c r="Y792" s="38">
        <v>310825</v>
      </c>
      <c r="Z792" s="38">
        <v>119750</v>
      </c>
      <c r="AA792" s="38">
        <v>119750</v>
      </c>
      <c r="AB792" s="38">
        <v>102189.0410958904</v>
      </c>
      <c r="AH792" s="38">
        <f>IF(表7[[#This Row],[Instrument]]="Option",表7[[#This Row],[delta]],表7[[#This Row],[qty]])</f>
        <v>1000</v>
      </c>
    </row>
    <row r="793" spans="1:34">
      <c r="A793" s="37" t="s">
        <v>0</v>
      </c>
      <c r="B793" s="38" t="s">
        <v>905</v>
      </c>
      <c r="C793" s="37">
        <v>43110</v>
      </c>
      <c r="D793" s="38" t="s">
        <v>857</v>
      </c>
      <c r="E793" s="38" t="s">
        <v>25</v>
      </c>
      <c r="F793" s="38" t="s">
        <v>28</v>
      </c>
      <c r="G793" s="38">
        <v>40</v>
      </c>
      <c r="H793" s="38">
        <v>3158.5</v>
      </c>
      <c r="I793" s="37">
        <v>43180</v>
      </c>
      <c r="J793" s="38" t="s">
        <v>18</v>
      </c>
      <c r="L793" s="38">
        <v>3228</v>
      </c>
      <c r="M793" s="38">
        <v>0</v>
      </c>
      <c r="N793" s="38">
        <v>69500</v>
      </c>
      <c r="O793" s="38" t="s">
        <v>1177</v>
      </c>
      <c r="P793" s="38" t="s">
        <v>1290</v>
      </c>
      <c r="Q793" s="38">
        <v>25</v>
      </c>
      <c r="R793" s="38">
        <v>1000</v>
      </c>
      <c r="S793" s="38">
        <v>3158500</v>
      </c>
      <c r="T793" s="37">
        <v>43168</v>
      </c>
      <c r="U793" s="42">
        <v>3.287671232876712E-2</v>
      </c>
      <c r="V793" s="38">
        <v>0</v>
      </c>
      <c r="W793" s="38">
        <v>5</v>
      </c>
      <c r="X793" s="38">
        <v>0.1</v>
      </c>
      <c r="Y793" s="38">
        <v>315850</v>
      </c>
      <c r="Z793" s="38">
        <v>69500</v>
      </c>
      <c r="AA793" s="38">
        <v>69500</v>
      </c>
      <c r="AB793" s="38">
        <v>103841.09589041094</v>
      </c>
      <c r="AH793" s="38">
        <f>IF(表7[[#This Row],[Instrument]]="Option",表7[[#This Row],[delta]],表7[[#This Row],[qty]])</f>
        <v>1000</v>
      </c>
    </row>
    <row r="794" spans="1:34">
      <c r="A794" s="37" t="s">
        <v>0</v>
      </c>
      <c r="B794" s="38" t="s">
        <v>906</v>
      </c>
      <c r="C794" s="37">
        <v>43166</v>
      </c>
      <c r="D794" s="38" t="s">
        <v>857</v>
      </c>
      <c r="E794" s="38" t="s">
        <v>16</v>
      </c>
      <c r="F794" s="38" t="s">
        <v>28</v>
      </c>
      <c r="G794" s="38">
        <v>40</v>
      </c>
      <c r="H794" s="38">
        <v>3108.25</v>
      </c>
      <c r="I794" s="37">
        <v>43180</v>
      </c>
      <c r="J794" s="38" t="s">
        <v>18</v>
      </c>
      <c r="L794" s="38">
        <v>3228</v>
      </c>
      <c r="M794" s="38">
        <v>647.55208333333337</v>
      </c>
      <c r="N794" s="38">
        <v>-119750</v>
      </c>
      <c r="O794" s="38" t="s">
        <v>1177</v>
      </c>
      <c r="P794" s="38" t="s">
        <v>1290</v>
      </c>
      <c r="Q794" s="38">
        <v>25</v>
      </c>
      <c r="R794" s="38">
        <v>-1000</v>
      </c>
      <c r="S794" s="38">
        <v>3108250</v>
      </c>
      <c r="T794" s="37">
        <v>43168</v>
      </c>
      <c r="U794" s="42">
        <v>3.287671232876712E-2</v>
      </c>
      <c r="V794" s="38">
        <v>0</v>
      </c>
      <c r="W794" s="38">
        <v>5</v>
      </c>
      <c r="X794" s="38">
        <v>0.1</v>
      </c>
      <c r="Y794" s="38">
        <v>310825</v>
      </c>
      <c r="Z794" s="38">
        <v>-119750</v>
      </c>
      <c r="AA794" s="38">
        <v>0</v>
      </c>
      <c r="AB794" s="38">
        <v>102189.0410958904</v>
      </c>
      <c r="AH794" s="38">
        <f>IF(表7[[#This Row],[Instrument]]="Option",表7[[#This Row],[delta]],表7[[#This Row],[qty]])</f>
        <v>-1000</v>
      </c>
    </row>
    <row r="795" spans="1:34">
      <c r="A795" s="37" t="s">
        <v>0</v>
      </c>
      <c r="B795" s="38" t="s">
        <v>907</v>
      </c>
      <c r="C795" s="37">
        <v>43167</v>
      </c>
      <c r="D795" s="38" t="s">
        <v>857</v>
      </c>
      <c r="E795" s="38" t="s">
        <v>25</v>
      </c>
      <c r="F795" s="38" t="s">
        <v>28</v>
      </c>
      <c r="G795" s="38">
        <v>120</v>
      </c>
      <c r="H795" s="38">
        <v>3242.25</v>
      </c>
      <c r="I795" s="37">
        <v>43180</v>
      </c>
      <c r="J795" s="38" t="s">
        <v>18</v>
      </c>
      <c r="L795" s="38">
        <v>3228</v>
      </c>
      <c r="M795" s="38">
        <v>0</v>
      </c>
      <c r="N795" s="38">
        <v>-42750</v>
      </c>
      <c r="O795" s="38" t="s">
        <v>1177</v>
      </c>
      <c r="P795" s="38" t="s">
        <v>1290</v>
      </c>
      <c r="Q795" s="38">
        <v>25</v>
      </c>
      <c r="R795" s="38">
        <v>3000</v>
      </c>
      <c r="S795" s="38">
        <v>9726750</v>
      </c>
      <c r="T795" s="37">
        <v>43168</v>
      </c>
      <c r="U795" s="42">
        <v>3.287671232876712E-2</v>
      </c>
      <c r="V795" s="38">
        <v>0</v>
      </c>
      <c r="W795" s="38">
        <v>5</v>
      </c>
      <c r="X795" s="38">
        <v>0.1</v>
      </c>
      <c r="Y795" s="38">
        <v>972675</v>
      </c>
      <c r="Z795" s="38">
        <v>-42750</v>
      </c>
      <c r="AA795" s="38">
        <v>0</v>
      </c>
      <c r="AB795" s="38">
        <v>319783.56164383556</v>
      </c>
      <c r="AH795" s="38">
        <f>IF(表7[[#This Row],[Instrument]]="Option",表7[[#This Row],[delta]],表7[[#This Row],[qty]])</f>
        <v>3000</v>
      </c>
    </row>
    <row r="796" spans="1:34">
      <c r="A796" s="37" t="s">
        <v>0</v>
      </c>
      <c r="B796" s="38" t="s">
        <v>908</v>
      </c>
      <c r="C796" s="37">
        <v>43091</v>
      </c>
      <c r="D796" s="38" t="s">
        <v>857</v>
      </c>
      <c r="E796" s="38" t="s">
        <v>25</v>
      </c>
      <c r="F796" s="38" t="s">
        <v>142</v>
      </c>
      <c r="G796" s="38">
        <v>29</v>
      </c>
      <c r="H796" s="38">
        <v>7093.69</v>
      </c>
      <c r="I796" s="37">
        <v>43181</v>
      </c>
      <c r="J796" s="38" t="s">
        <v>18</v>
      </c>
      <c r="L796" s="38">
        <v>6798.75</v>
      </c>
      <c r="M796" s="38">
        <v>1071.4427604166667</v>
      </c>
      <c r="N796" s="38">
        <v>-213831.49999999968</v>
      </c>
      <c r="O796" s="38" t="s">
        <v>1173</v>
      </c>
      <c r="P796" s="38" t="s">
        <v>1275</v>
      </c>
      <c r="Q796" s="38">
        <v>25</v>
      </c>
      <c r="R796" s="38">
        <v>725</v>
      </c>
      <c r="S796" s="38">
        <v>5142925.25</v>
      </c>
      <c r="T796" s="37">
        <v>43168</v>
      </c>
      <c r="U796" s="42">
        <v>3.5616438356164383E-2</v>
      </c>
      <c r="V796" s="38">
        <v>0</v>
      </c>
      <c r="W796" s="38">
        <v>5</v>
      </c>
      <c r="X796" s="38">
        <v>0.1</v>
      </c>
      <c r="Y796" s="38">
        <v>514292.52500000002</v>
      </c>
      <c r="Z796" s="38">
        <v>-213831.49999999968</v>
      </c>
      <c r="AA796" s="38">
        <v>0</v>
      </c>
      <c r="AB796" s="38">
        <v>183172.68013698631</v>
      </c>
      <c r="AH796" s="38">
        <f>IF(表7[[#This Row],[Instrument]]="Option",表7[[#This Row],[delta]],表7[[#This Row],[qty]])</f>
        <v>725</v>
      </c>
    </row>
    <row r="797" spans="1:34">
      <c r="A797" s="37" t="s">
        <v>0</v>
      </c>
      <c r="B797" s="38" t="s">
        <v>909</v>
      </c>
      <c r="C797" s="37">
        <v>43091</v>
      </c>
      <c r="D797" s="38" t="s">
        <v>857</v>
      </c>
      <c r="E797" s="38" t="s">
        <v>16</v>
      </c>
      <c r="F797" s="38" t="s">
        <v>142</v>
      </c>
      <c r="G797" s="38">
        <v>29</v>
      </c>
      <c r="H797" s="38">
        <v>7093.69</v>
      </c>
      <c r="I797" s="37">
        <v>43181</v>
      </c>
      <c r="J797" s="38" t="s">
        <v>18</v>
      </c>
      <c r="L797" s="38">
        <v>6798.75</v>
      </c>
      <c r="M797" s="38">
        <v>0</v>
      </c>
      <c r="N797" s="38">
        <v>213831.49999999968</v>
      </c>
      <c r="O797" s="38" t="s">
        <v>1173</v>
      </c>
      <c r="P797" s="38" t="s">
        <v>1275</v>
      </c>
      <c r="Q797" s="38">
        <v>25</v>
      </c>
      <c r="R797" s="38">
        <v>-725</v>
      </c>
      <c r="S797" s="38">
        <v>5142925.25</v>
      </c>
      <c r="T797" s="37">
        <v>43168</v>
      </c>
      <c r="U797" s="42">
        <v>3.5616438356164383E-2</v>
      </c>
      <c r="V797" s="38">
        <v>0</v>
      </c>
      <c r="W797" s="38">
        <v>5</v>
      </c>
      <c r="X797" s="38">
        <v>0.1</v>
      </c>
      <c r="Y797" s="38">
        <v>514292.52500000002</v>
      </c>
      <c r="Z797" s="38">
        <v>213831.49999999968</v>
      </c>
      <c r="AA797" s="38">
        <v>213831.49999999968</v>
      </c>
      <c r="AB797" s="38">
        <v>183172.68013698631</v>
      </c>
      <c r="AH797" s="38">
        <f>IF(表7[[#This Row],[Instrument]]="Option",表7[[#This Row],[delta]],表7[[#This Row],[qty]])</f>
        <v>-725</v>
      </c>
    </row>
    <row r="798" spans="1:34">
      <c r="A798" s="37" t="s">
        <v>0</v>
      </c>
      <c r="B798" s="38" t="s">
        <v>910</v>
      </c>
      <c r="C798" s="37">
        <v>43091</v>
      </c>
      <c r="D798" s="38" t="s">
        <v>857</v>
      </c>
      <c r="E798" s="38" t="s">
        <v>25</v>
      </c>
      <c r="F798" s="38" t="s">
        <v>142</v>
      </c>
      <c r="G798" s="38">
        <v>40</v>
      </c>
      <c r="H798" s="38">
        <v>7102.875</v>
      </c>
      <c r="I798" s="37">
        <v>43181</v>
      </c>
      <c r="J798" s="38" t="s">
        <v>18</v>
      </c>
      <c r="L798" s="38">
        <v>6798.75</v>
      </c>
      <c r="M798" s="38">
        <v>1479.765625</v>
      </c>
      <c r="N798" s="38">
        <v>-304125</v>
      </c>
      <c r="O798" s="38" t="s">
        <v>1173</v>
      </c>
      <c r="P798" s="38" t="s">
        <v>1275</v>
      </c>
      <c r="Q798" s="38">
        <v>25</v>
      </c>
      <c r="R798" s="38">
        <v>1000</v>
      </c>
      <c r="S798" s="38">
        <v>7102875</v>
      </c>
      <c r="T798" s="37">
        <v>43168</v>
      </c>
      <c r="U798" s="42">
        <v>3.5616438356164383E-2</v>
      </c>
      <c r="V798" s="38">
        <v>0</v>
      </c>
      <c r="W798" s="38">
        <v>5</v>
      </c>
      <c r="X798" s="38">
        <v>0.1</v>
      </c>
      <c r="Y798" s="38">
        <v>710287.5</v>
      </c>
      <c r="Z798" s="38">
        <v>-304125</v>
      </c>
      <c r="AA798" s="38">
        <v>0</v>
      </c>
      <c r="AB798" s="38">
        <v>252979.10958904109</v>
      </c>
      <c r="AH798" s="38">
        <f>IF(表7[[#This Row],[Instrument]]="Option",表7[[#This Row],[delta]],表7[[#This Row],[qty]])</f>
        <v>1000</v>
      </c>
    </row>
    <row r="799" spans="1:34">
      <c r="A799" s="37" t="s">
        <v>0</v>
      </c>
      <c r="B799" s="38" t="s">
        <v>911</v>
      </c>
      <c r="C799" s="37">
        <v>43091</v>
      </c>
      <c r="D799" s="38" t="s">
        <v>857</v>
      </c>
      <c r="E799" s="38" t="s">
        <v>16</v>
      </c>
      <c r="F799" s="38" t="s">
        <v>142</v>
      </c>
      <c r="G799" s="38">
        <v>40</v>
      </c>
      <c r="H799" s="38">
        <v>7102.875</v>
      </c>
      <c r="I799" s="37">
        <v>43181</v>
      </c>
      <c r="J799" s="38" t="s">
        <v>18</v>
      </c>
      <c r="L799" s="38">
        <v>6798.75</v>
      </c>
      <c r="M799" s="38">
        <v>0</v>
      </c>
      <c r="N799" s="38">
        <v>304125</v>
      </c>
      <c r="O799" s="38" t="s">
        <v>1173</v>
      </c>
      <c r="P799" s="38" t="s">
        <v>1275</v>
      </c>
      <c r="Q799" s="38">
        <v>25</v>
      </c>
      <c r="R799" s="38">
        <v>-1000</v>
      </c>
      <c r="S799" s="38">
        <v>7102875</v>
      </c>
      <c r="T799" s="37">
        <v>43168</v>
      </c>
      <c r="U799" s="42">
        <v>3.5616438356164383E-2</v>
      </c>
      <c r="V799" s="38">
        <v>0</v>
      </c>
      <c r="W799" s="38">
        <v>5</v>
      </c>
      <c r="X799" s="38">
        <v>0.1</v>
      </c>
      <c r="Y799" s="38">
        <v>710287.5</v>
      </c>
      <c r="Z799" s="38">
        <v>304125</v>
      </c>
      <c r="AA799" s="38">
        <v>304125</v>
      </c>
      <c r="AB799" s="38">
        <v>252979.10958904109</v>
      </c>
      <c r="AH799" s="38">
        <f>IF(表7[[#This Row],[Instrument]]="Option",表7[[#This Row],[delta]],表7[[#This Row],[qty]])</f>
        <v>-1000</v>
      </c>
    </row>
    <row r="800" spans="1:34">
      <c r="A800" s="37" t="s">
        <v>0</v>
      </c>
      <c r="B800" s="38" t="s">
        <v>912</v>
      </c>
      <c r="C800" s="37">
        <v>43097</v>
      </c>
      <c r="D800" s="38" t="s">
        <v>857</v>
      </c>
      <c r="E800" s="38" t="s">
        <v>25</v>
      </c>
      <c r="F800" s="38" t="s">
        <v>913</v>
      </c>
      <c r="G800" s="38">
        <v>10</v>
      </c>
      <c r="H800" s="38">
        <v>7230</v>
      </c>
      <c r="I800" s="37">
        <v>43187</v>
      </c>
      <c r="J800" s="38" t="s">
        <v>18</v>
      </c>
      <c r="L800" s="38">
        <v>6800.25</v>
      </c>
      <c r="M800" s="38">
        <v>376.56</v>
      </c>
      <c r="N800" s="38">
        <v>-107437.5</v>
      </c>
      <c r="O800" s="38" t="s">
        <v>1173</v>
      </c>
      <c r="P800" s="38" t="s">
        <v>1275</v>
      </c>
      <c r="Q800" s="38">
        <v>25</v>
      </c>
      <c r="R800" s="38">
        <v>250</v>
      </c>
      <c r="S800" s="38">
        <v>1807500</v>
      </c>
      <c r="T800" s="37">
        <v>43168</v>
      </c>
      <c r="U800" s="42">
        <v>5.2054794520547946E-2</v>
      </c>
      <c r="V800" s="38">
        <v>0</v>
      </c>
      <c r="W800" s="38">
        <v>5</v>
      </c>
      <c r="X800" s="38">
        <v>0.1</v>
      </c>
      <c r="Y800" s="38">
        <v>180750</v>
      </c>
      <c r="Z800" s="38">
        <v>-107437.5</v>
      </c>
      <c r="AA800" s="38">
        <v>0</v>
      </c>
      <c r="AB800" s="38">
        <v>94089.04109589041</v>
      </c>
      <c r="AH800" s="38">
        <f>IF(表7[[#This Row],[Instrument]]="Option",表7[[#This Row],[delta]],表7[[#This Row],[qty]])</f>
        <v>250</v>
      </c>
    </row>
    <row r="801" spans="1:34">
      <c r="A801" s="37" t="s">
        <v>0</v>
      </c>
      <c r="B801" s="38" t="s">
        <v>914</v>
      </c>
      <c r="C801" s="37">
        <v>43097</v>
      </c>
      <c r="D801" s="38" t="s">
        <v>857</v>
      </c>
      <c r="E801" s="38" t="s">
        <v>25</v>
      </c>
      <c r="F801" s="38" t="s">
        <v>913</v>
      </c>
      <c r="G801" s="38">
        <v>10</v>
      </c>
      <c r="H801" s="38">
        <v>7228</v>
      </c>
      <c r="I801" s="37">
        <v>43187</v>
      </c>
      <c r="J801" s="38" t="s">
        <v>18</v>
      </c>
      <c r="L801" s="38">
        <v>6800.25</v>
      </c>
      <c r="M801" s="38">
        <v>376.46</v>
      </c>
      <c r="N801" s="38">
        <v>-106937.5</v>
      </c>
      <c r="O801" s="38" t="s">
        <v>1173</v>
      </c>
      <c r="P801" s="38" t="s">
        <v>1275</v>
      </c>
      <c r="Q801" s="38">
        <v>25</v>
      </c>
      <c r="R801" s="38">
        <v>250</v>
      </c>
      <c r="S801" s="38">
        <v>1807000</v>
      </c>
      <c r="T801" s="37">
        <v>43168</v>
      </c>
      <c r="U801" s="42">
        <v>5.2054794520547946E-2</v>
      </c>
      <c r="V801" s="38">
        <v>0</v>
      </c>
      <c r="W801" s="38">
        <v>5</v>
      </c>
      <c r="X801" s="38">
        <v>0.1</v>
      </c>
      <c r="Y801" s="38">
        <v>180700</v>
      </c>
      <c r="Z801" s="38">
        <v>-106937.5</v>
      </c>
      <c r="AA801" s="38">
        <v>0</v>
      </c>
      <c r="AB801" s="38">
        <v>94063.013698630137</v>
      </c>
      <c r="AH801" s="38">
        <f>IF(表7[[#This Row],[Instrument]]="Option",表7[[#This Row],[delta]],表7[[#This Row],[qty]])</f>
        <v>250</v>
      </c>
    </row>
    <row r="802" spans="1:34">
      <c r="A802" s="37" t="s">
        <v>0</v>
      </c>
      <c r="B802" s="38" t="s">
        <v>915</v>
      </c>
      <c r="C802" s="37">
        <v>43097</v>
      </c>
      <c r="D802" s="38" t="s">
        <v>857</v>
      </c>
      <c r="E802" s="38" t="s">
        <v>25</v>
      </c>
      <c r="F802" s="38" t="s">
        <v>913</v>
      </c>
      <c r="G802" s="38">
        <v>10</v>
      </c>
      <c r="H802" s="38">
        <v>7276</v>
      </c>
      <c r="I802" s="37">
        <v>43187</v>
      </c>
      <c r="J802" s="38" t="s">
        <v>18</v>
      </c>
      <c r="L802" s="38">
        <v>6800.25</v>
      </c>
      <c r="M802" s="38">
        <v>378.96</v>
      </c>
      <c r="N802" s="38">
        <v>-118937.5</v>
      </c>
      <c r="O802" s="38" t="s">
        <v>1173</v>
      </c>
      <c r="P802" s="38" t="s">
        <v>1275</v>
      </c>
      <c r="Q802" s="38">
        <v>25</v>
      </c>
      <c r="R802" s="38">
        <v>250</v>
      </c>
      <c r="S802" s="38">
        <v>1819000</v>
      </c>
      <c r="T802" s="37">
        <v>43168</v>
      </c>
      <c r="U802" s="42">
        <v>5.2054794520547946E-2</v>
      </c>
      <c r="V802" s="38">
        <v>0</v>
      </c>
      <c r="W802" s="38">
        <v>5</v>
      </c>
      <c r="X802" s="38">
        <v>0.1</v>
      </c>
      <c r="Y802" s="38">
        <v>181900</v>
      </c>
      <c r="Z802" s="38">
        <v>-118937.5</v>
      </c>
      <c r="AA802" s="38">
        <v>0</v>
      </c>
      <c r="AB802" s="38">
        <v>94687.671232876717</v>
      </c>
      <c r="AH802" s="38">
        <f>IF(表7[[#This Row],[Instrument]]="Option",表7[[#This Row],[delta]],表7[[#This Row],[qty]])</f>
        <v>250</v>
      </c>
    </row>
    <row r="803" spans="1:34">
      <c r="A803" s="37" t="s">
        <v>0</v>
      </c>
      <c r="B803" s="38" t="s">
        <v>916</v>
      </c>
      <c r="C803" s="37">
        <v>43097</v>
      </c>
      <c r="D803" s="38" t="s">
        <v>857</v>
      </c>
      <c r="E803" s="38" t="s">
        <v>16</v>
      </c>
      <c r="F803" s="38" t="s">
        <v>913</v>
      </c>
      <c r="G803" s="38">
        <v>10</v>
      </c>
      <c r="H803" s="38">
        <v>7230</v>
      </c>
      <c r="I803" s="37">
        <v>43187</v>
      </c>
      <c r="J803" s="38" t="s">
        <v>18</v>
      </c>
      <c r="L803" s="38">
        <v>6800.25</v>
      </c>
      <c r="M803" s="38">
        <v>0</v>
      </c>
      <c r="N803" s="38">
        <v>107437.5</v>
      </c>
      <c r="O803" s="38" t="s">
        <v>1173</v>
      </c>
      <c r="P803" s="38" t="s">
        <v>1275</v>
      </c>
      <c r="Q803" s="38">
        <v>25</v>
      </c>
      <c r="R803" s="38">
        <v>-250</v>
      </c>
      <c r="S803" s="38">
        <v>1807500</v>
      </c>
      <c r="T803" s="37">
        <v>43168</v>
      </c>
      <c r="U803" s="42">
        <v>5.2054794520547946E-2</v>
      </c>
      <c r="V803" s="38">
        <v>0</v>
      </c>
      <c r="W803" s="38">
        <v>5</v>
      </c>
      <c r="X803" s="38">
        <v>0.1</v>
      </c>
      <c r="Y803" s="38">
        <v>180750</v>
      </c>
      <c r="Z803" s="38">
        <v>107437.5</v>
      </c>
      <c r="AA803" s="38">
        <v>107437.5</v>
      </c>
      <c r="AB803" s="38">
        <v>94089.04109589041</v>
      </c>
      <c r="AH803" s="38">
        <f>IF(表7[[#This Row],[Instrument]]="Option",表7[[#This Row],[delta]],表7[[#This Row],[qty]])</f>
        <v>-250</v>
      </c>
    </row>
    <row r="804" spans="1:34">
      <c r="A804" s="37" t="s">
        <v>0</v>
      </c>
      <c r="B804" s="38" t="s">
        <v>917</v>
      </c>
      <c r="C804" s="37">
        <v>43097</v>
      </c>
      <c r="D804" s="38" t="s">
        <v>857</v>
      </c>
      <c r="E804" s="38" t="s">
        <v>16</v>
      </c>
      <c r="F804" s="38" t="s">
        <v>913</v>
      </c>
      <c r="G804" s="38">
        <v>10</v>
      </c>
      <c r="H804" s="38">
        <v>7228</v>
      </c>
      <c r="I804" s="37">
        <v>43187</v>
      </c>
      <c r="J804" s="38" t="s">
        <v>18</v>
      </c>
      <c r="L804" s="38">
        <v>6800.25</v>
      </c>
      <c r="M804" s="38">
        <v>0</v>
      </c>
      <c r="N804" s="38">
        <v>106937.5</v>
      </c>
      <c r="O804" s="38" t="s">
        <v>1173</v>
      </c>
      <c r="P804" s="38" t="s">
        <v>1275</v>
      </c>
      <c r="Q804" s="38">
        <v>25</v>
      </c>
      <c r="R804" s="38">
        <v>-250</v>
      </c>
      <c r="S804" s="38">
        <v>1807000</v>
      </c>
      <c r="T804" s="37">
        <v>43168</v>
      </c>
      <c r="U804" s="42">
        <v>5.2054794520547946E-2</v>
      </c>
      <c r="V804" s="38">
        <v>0</v>
      </c>
      <c r="W804" s="38">
        <v>5</v>
      </c>
      <c r="X804" s="38">
        <v>0.1</v>
      </c>
      <c r="Y804" s="38">
        <v>180700</v>
      </c>
      <c r="Z804" s="38">
        <v>106937.5</v>
      </c>
      <c r="AA804" s="38">
        <v>106937.5</v>
      </c>
      <c r="AB804" s="38">
        <v>94063.013698630137</v>
      </c>
      <c r="AH804" s="38">
        <f>IF(表7[[#This Row],[Instrument]]="Option",表7[[#This Row],[delta]],表7[[#This Row],[qty]])</f>
        <v>-250</v>
      </c>
    </row>
    <row r="805" spans="1:34">
      <c r="A805" s="37" t="s">
        <v>0</v>
      </c>
      <c r="B805" s="38" t="s">
        <v>918</v>
      </c>
      <c r="C805" s="37">
        <v>43097</v>
      </c>
      <c r="D805" s="38" t="s">
        <v>857</v>
      </c>
      <c r="E805" s="38" t="s">
        <v>16</v>
      </c>
      <c r="F805" s="38" t="s">
        <v>913</v>
      </c>
      <c r="G805" s="38">
        <v>10</v>
      </c>
      <c r="H805" s="38">
        <v>7276</v>
      </c>
      <c r="I805" s="37">
        <v>43187</v>
      </c>
      <c r="J805" s="38" t="s">
        <v>18</v>
      </c>
      <c r="L805" s="38">
        <v>6800.25</v>
      </c>
      <c r="M805" s="38">
        <v>0</v>
      </c>
      <c r="N805" s="38">
        <v>118937.5</v>
      </c>
      <c r="O805" s="38" t="s">
        <v>1173</v>
      </c>
      <c r="P805" s="38" t="s">
        <v>1275</v>
      </c>
      <c r="Q805" s="38">
        <v>25</v>
      </c>
      <c r="R805" s="38">
        <v>-250</v>
      </c>
      <c r="S805" s="38">
        <v>1819000</v>
      </c>
      <c r="T805" s="37">
        <v>43168</v>
      </c>
      <c r="U805" s="42">
        <v>5.2054794520547946E-2</v>
      </c>
      <c r="V805" s="38">
        <v>0</v>
      </c>
      <c r="W805" s="38">
        <v>5</v>
      </c>
      <c r="X805" s="38">
        <v>0.1</v>
      </c>
      <c r="Y805" s="38">
        <v>181900</v>
      </c>
      <c r="Z805" s="38">
        <v>118937.5</v>
      </c>
      <c r="AA805" s="38">
        <v>118937.5</v>
      </c>
      <c r="AB805" s="38">
        <v>94687.671232876717</v>
      </c>
      <c r="AH805" s="38">
        <f>IF(表7[[#This Row],[Instrument]]="Option",表7[[#This Row],[delta]],表7[[#This Row],[qty]])</f>
        <v>-250</v>
      </c>
    </row>
    <row r="806" spans="1:34">
      <c r="A806" s="37" t="s">
        <v>0</v>
      </c>
      <c r="B806" s="38" t="s">
        <v>919</v>
      </c>
      <c r="C806" s="37">
        <v>43098</v>
      </c>
      <c r="D806" s="38" t="s">
        <v>857</v>
      </c>
      <c r="E806" s="38" t="s">
        <v>16</v>
      </c>
      <c r="F806" s="38" t="s">
        <v>151</v>
      </c>
      <c r="G806" s="38">
        <v>10</v>
      </c>
      <c r="H806" s="38">
        <v>7210</v>
      </c>
      <c r="I806" s="37">
        <v>43188</v>
      </c>
      <c r="J806" s="38" t="s">
        <v>18</v>
      </c>
      <c r="L806" s="38">
        <v>6801</v>
      </c>
      <c r="M806" s="38">
        <v>375.52</v>
      </c>
      <c r="N806" s="38">
        <v>102250</v>
      </c>
      <c r="O806" s="38" t="s">
        <v>1173</v>
      </c>
      <c r="P806" s="38" t="s">
        <v>1275</v>
      </c>
      <c r="Q806" s="38">
        <v>25</v>
      </c>
      <c r="R806" s="38">
        <v>-250</v>
      </c>
      <c r="S806" s="38">
        <v>1802500</v>
      </c>
      <c r="T806" s="37">
        <v>43168</v>
      </c>
      <c r="U806" s="42">
        <v>5.4794520547945202E-2</v>
      </c>
      <c r="V806" s="38">
        <v>0</v>
      </c>
      <c r="W806" s="38">
        <v>5</v>
      </c>
      <c r="X806" s="38">
        <v>0.1</v>
      </c>
      <c r="Y806" s="38">
        <v>180250</v>
      </c>
      <c r="Z806" s="38">
        <v>102250</v>
      </c>
      <c r="AA806" s="38">
        <v>102250</v>
      </c>
      <c r="AB806" s="38">
        <v>98767.123287671231</v>
      </c>
      <c r="AH806" s="38">
        <f>IF(表7[[#This Row],[Instrument]]="Option",表7[[#This Row],[delta]],表7[[#This Row],[qty]])</f>
        <v>-250</v>
      </c>
    </row>
    <row r="807" spans="1:34">
      <c r="A807" s="37" t="s">
        <v>0</v>
      </c>
      <c r="B807" s="38" t="s">
        <v>920</v>
      </c>
      <c r="C807" s="37">
        <v>43098</v>
      </c>
      <c r="D807" s="38" t="s">
        <v>857</v>
      </c>
      <c r="E807" s="38" t="s">
        <v>16</v>
      </c>
      <c r="F807" s="38" t="s">
        <v>151</v>
      </c>
      <c r="G807" s="38">
        <v>10</v>
      </c>
      <c r="H807" s="38">
        <v>7205</v>
      </c>
      <c r="I807" s="37">
        <v>43188</v>
      </c>
      <c r="J807" s="38" t="s">
        <v>18</v>
      </c>
      <c r="L807" s="38">
        <v>6801</v>
      </c>
      <c r="M807" s="38">
        <v>375.26</v>
      </c>
      <c r="N807" s="38">
        <v>101000</v>
      </c>
      <c r="O807" s="38" t="s">
        <v>1173</v>
      </c>
      <c r="P807" s="38" t="s">
        <v>1275</v>
      </c>
      <c r="Q807" s="38">
        <v>25</v>
      </c>
      <c r="R807" s="38">
        <v>-250</v>
      </c>
      <c r="S807" s="38">
        <v>1801250</v>
      </c>
      <c r="T807" s="37">
        <v>43168</v>
      </c>
      <c r="U807" s="42">
        <v>5.4794520547945202E-2</v>
      </c>
      <c r="V807" s="38">
        <v>0</v>
      </c>
      <c r="W807" s="38">
        <v>5</v>
      </c>
      <c r="X807" s="38">
        <v>0.1</v>
      </c>
      <c r="Y807" s="38">
        <v>180125</v>
      </c>
      <c r="Z807" s="38">
        <v>101000</v>
      </c>
      <c r="AA807" s="38">
        <v>101000</v>
      </c>
      <c r="AB807" s="38">
        <v>98698.630136986292</v>
      </c>
      <c r="AH807" s="38">
        <f>IF(表7[[#This Row],[Instrument]]="Option",表7[[#This Row],[delta]],表7[[#This Row],[qty]])</f>
        <v>-250</v>
      </c>
    </row>
    <row r="808" spans="1:34">
      <c r="A808" s="37" t="s">
        <v>0</v>
      </c>
      <c r="B808" s="38" t="s">
        <v>921</v>
      </c>
      <c r="C808" s="37">
        <v>43098</v>
      </c>
      <c r="D808" s="38" t="s">
        <v>857</v>
      </c>
      <c r="E808" s="38" t="s">
        <v>16</v>
      </c>
      <c r="F808" s="38" t="s">
        <v>151</v>
      </c>
      <c r="G808" s="38">
        <v>9</v>
      </c>
      <c r="H808" s="38">
        <v>7185</v>
      </c>
      <c r="I808" s="37">
        <v>43188</v>
      </c>
      <c r="J808" s="38" t="s">
        <v>18</v>
      </c>
      <c r="L808" s="38">
        <v>6801</v>
      </c>
      <c r="M808" s="38">
        <v>336.8</v>
      </c>
      <c r="N808" s="38">
        <v>86400</v>
      </c>
      <c r="O808" s="38" t="s">
        <v>1173</v>
      </c>
      <c r="P808" s="38" t="s">
        <v>1275</v>
      </c>
      <c r="Q808" s="38">
        <v>25</v>
      </c>
      <c r="R808" s="38">
        <v>-225</v>
      </c>
      <c r="S808" s="38">
        <v>1616625</v>
      </c>
      <c r="T808" s="37">
        <v>43168</v>
      </c>
      <c r="U808" s="42">
        <v>5.4794520547945202E-2</v>
      </c>
      <c r="V808" s="38">
        <v>0</v>
      </c>
      <c r="W808" s="38">
        <v>5</v>
      </c>
      <c r="X808" s="38">
        <v>0.1</v>
      </c>
      <c r="Y808" s="38">
        <v>161662.5</v>
      </c>
      <c r="Z808" s="38">
        <v>86400</v>
      </c>
      <c r="AA808" s="38">
        <v>86400</v>
      </c>
      <c r="AB808" s="38">
        <v>88582.191780821915</v>
      </c>
      <c r="AH808" s="38">
        <f>IF(表7[[#This Row],[Instrument]]="Option",表7[[#This Row],[delta]],表7[[#This Row],[qty]])</f>
        <v>-225</v>
      </c>
    </row>
    <row r="809" spans="1:34">
      <c r="A809" s="37" t="s">
        <v>0</v>
      </c>
      <c r="B809" s="38" t="s">
        <v>922</v>
      </c>
      <c r="C809" s="37">
        <v>43098</v>
      </c>
      <c r="D809" s="38" t="s">
        <v>857</v>
      </c>
      <c r="E809" s="38" t="s">
        <v>25</v>
      </c>
      <c r="F809" s="38" t="s">
        <v>151</v>
      </c>
      <c r="G809" s="38">
        <v>10</v>
      </c>
      <c r="H809" s="38">
        <v>7210</v>
      </c>
      <c r="I809" s="37">
        <v>43188</v>
      </c>
      <c r="J809" s="38" t="s">
        <v>18</v>
      </c>
      <c r="L809" s="38">
        <v>6801</v>
      </c>
      <c r="M809" s="38">
        <v>0</v>
      </c>
      <c r="N809" s="38">
        <v>-102250</v>
      </c>
      <c r="O809" s="38" t="s">
        <v>1173</v>
      </c>
      <c r="P809" s="38" t="s">
        <v>1275</v>
      </c>
      <c r="Q809" s="38">
        <v>25</v>
      </c>
      <c r="R809" s="38">
        <v>250</v>
      </c>
      <c r="S809" s="38">
        <v>1802500</v>
      </c>
      <c r="T809" s="37">
        <v>43168</v>
      </c>
      <c r="U809" s="42">
        <v>5.4794520547945202E-2</v>
      </c>
      <c r="V809" s="38">
        <v>0</v>
      </c>
      <c r="W809" s="38">
        <v>5</v>
      </c>
      <c r="X809" s="38">
        <v>0.1</v>
      </c>
      <c r="Y809" s="38">
        <v>180250</v>
      </c>
      <c r="Z809" s="38">
        <v>-102250</v>
      </c>
      <c r="AA809" s="38">
        <v>0</v>
      </c>
      <c r="AB809" s="38">
        <v>98767.123287671231</v>
      </c>
      <c r="AH809" s="38">
        <f>IF(表7[[#This Row],[Instrument]]="Option",表7[[#This Row],[delta]],表7[[#This Row],[qty]])</f>
        <v>250</v>
      </c>
    </row>
    <row r="810" spans="1:34">
      <c r="A810" s="37" t="s">
        <v>0</v>
      </c>
      <c r="B810" s="38" t="s">
        <v>923</v>
      </c>
      <c r="C810" s="37">
        <v>43098</v>
      </c>
      <c r="D810" s="38" t="s">
        <v>857</v>
      </c>
      <c r="E810" s="38" t="s">
        <v>25</v>
      </c>
      <c r="F810" s="38" t="s">
        <v>151</v>
      </c>
      <c r="G810" s="38">
        <v>10</v>
      </c>
      <c r="H810" s="38">
        <v>7205</v>
      </c>
      <c r="I810" s="37">
        <v>43188</v>
      </c>
      <c r="J810" s="38" t="s">
        <v>18</v>
      </c>
      <c r="L810" s="38">
        <v>6801</v>
      </c>
      <c r="M810" s="38">
        <v>0</v>
      </c>
      <c r="N810" s="38">
        <v>-101000</v>
      </c>
      <c r="O810" s="38" t="s">
        <v>1173</v>
      </c>
      <c r="P810" s="38" t="s">
        <v>1275</v>
      </c>
      <c r="Q810" s="38">
        <v>25</v>
      </c>
      <c r="R810" s="38">
        <v>250</v>
      </c>
      <c r="S810" s="38">
        <v>1801250</v>
      </c>
      <c r="T810" s="37">
        <v>43168</v>
      </c>
      <c r="U810" s="42">
        <v>5.4794520547945202E-2</v>
      </c>
      <c r="V810" s="38">
        <v>0</v>
      </c>
      <c r="W810" s="38">
        <v>5</v>
      </c>
      <c r="X810" s="38">
        <v>0.1</v>
      </c>
      <c r="Y810" s="38">
        <v>180125</v>
      </c>
      <c r="Z810" s="38">
        <v>-101000</v>
      </c>
      <c r="AA810" s="38">
        <v>0</v>
      </c>
      <c r="AB810" s="38">
        <v>98698.630136986292</v>
      </c>
      <c r="AH810" s="38">
        <f>IF(表7[[#This Row],[Instrument]]="Option",表7[[#This Row],[delta]],表7[[#This Row],[qty]])</f>
        <v>250</v>
      </c>
    </row>
    <row r="811" spans="1:34">
      <c r="A811" s="37" t="s">
        <v>0</v>
      </c>
      <c r="B811" s="38" t="s">
        <v>924</v>
      </c>
      <c r="C811" s="37">
        <v>43098</v>
      </c>
      <c r="D811" s="38" t="s">
        <v>857</v>
      </c>
      <c r="E811" s="38" t="s">
        <v>25</v>
      </c>
      <c r="F811" s="38" t="s">
        <v>151</v>
      </c>
      <c r="G811" s="38">
        <v>9</v>
      </c>
      <c r="H811" s="38">
        <v>7185</v>
      </c>
      <c r="I811" s="37">
        <v>43188</v>
      </c>
      <c r="J811" s="38" t="s">
        <v>18</v>
      </c>
      <c r="L811" s="38">
        <v>6801</v>
      </c>
      <c r="M811" s="38">
        <v>0</v>
      </c>
      <c r="N811" s="38">
        <v>-86400</v>
      </c>
      <c r="O811" s="38" t="s">
        <v>1173</v>
      </c>
      <c r="P811" s="38" t="s">
        <v>1275</v>
      </c>
      <c r="Q811" s="38">
        <v>25</v>
      </c>
      <c r="R811" s="38">
        <v>225</v>
      </c>
      <c r="S811" s="38">
        <v>1616625</v>
      </c>
      <c r="T811" s="37">
        <v>43168</v>
      </c>
      <c r="U811" s="42">
        <v>5.4794520547945202E-2</v>
      </c>
      <c r="V811" s="38">
        <v>0</v>
      </c>
      <c r="W811" s="38">
        <v>5</v>
      </c>
      <c r="X811" s="38">
        <v>0.1</v>
      </c>
      <c r="Y811" s="38">
        <v>161662.5</v>
      </c>
      <c r="Z811" s="38">
        <v>-86400</v>
      </c>
      <c r="AA811" s="38">
        <v>0</v>
      </c>
      <c r="AB811" s="38">
        <v>88582.191780821915</v>
      </c>
      <c r="AH811" s="38">
        <f>IF(表7[[#This Row],[Instrument]]="Option",表7[[#This Row],[delta]],表7[[#This Row],[qty]])</f>
        <v>225</v>
      </c>
    </row>
    <row r="812" spans="1:34">
      <c r="A812" s="37" t="s">
        <v>0</v>
      </c>
      <c r="B812" s="38" t="s">
        <v>925</v>
      </c>
      <c r="C812" s="37">
        <v>43102</v>
      </c>
      <c r="D812" s="38" t="s">
        <v>857</v>
      </c>
      <c r="E812" s="38" t="s">
        <v>16</v>
      </c>
      <c r="F812" s="38" t="s">
        <v>154</v>
      </c>
      <c r="G812" s="38">
        <v>20</v>
      </c>
      <c r="H812" s="38">
        <v>7234.75</v>
      </c>
      <c r="I812" s="37">
        <v>43193</v>
      </c>
      <c r="J812" s="38" t="s">
        <v>18</v>
      </c>
      <c r="L812" s="38">
        <v>6804.75</v>
      </c>
      <c r="M812" s="38">
        <v>753.62</v>
      </c>
      <c r="N812" s="38">
        <v>215000</v>
      </c>
      <c r="O812" s="38" t="s">
        <v>1173</v>
      </c>
      <c r="P812" s="38" t="s">
        <v>1275</v>
      </c>
      <c r="Q812" s="38">
        <v>25</v>
      </c>
      <c r="R812" s="38">
        <v>-500</v>
      </c>
      <c r="S812" s="38">
        <v>3617375</v>
      </c>
      <c r="T812" s="37">
        <v>43168</v>
      </c>
      <c r="U812" s="42">
        <v>6.8493150684931503E-2</v>
      </c>
      <c r="V812" s="38">
        <v>0</v>
      </c>
      <c r="W812" s="38">
        <v>5</v>
      </c>
      <c r="X812" s="38">
        <v>0.1</v>
      </c>
      <c r="Y812" s="38">
        <v>361737.5</v>
      </c>
      <c r="Z812" s="38">
        <v>215000</v>
      </c>
      <c r="AA812" s="38">
        <v>215000</v>
      </c>
      <c r="AB812" s="38">
        <v>247765.4109589041</v>
      </c>
      <c r="AH812" s="38">
        <f>IF(表7[[#This Row],[Instrument]]="Option",表7[[#This Row],[delta]],表7[[#This Row],[qty]])</f>
        <v>-500</v>
      </c>
    </row>
    <row r="813" spans="1:34">
      <c r="A813" s="37" t="s">
        <v>0</v>
      </c>
      <c r="B813" s="38" t="s">
        <v>926</v>
      </c>
      <c r="C813" s="37">
        <v>43102</v>
      </c>
      <c r="D813" s="38" t="s">
        <v>857</v>
      </c>
      <c r="E813" s="38" t="s">
        <v>25</v>
      </c>
      <c r="F813" s="38" t="s">
        <v>154</v>
      </c>
      <c r="G813" s="38">
        <v>20</v>
      </c>
      <c r="H813" s="38">
        <v>7234.75</v>
      </c>
      <c r="I813" s="37">
        <v>43193</v>
      </c>
      <c r="J813" s="38" t="s">
        <v>18</v>
      </c>
      <c r="L813" s="38">
        <v>6804.75</v>
      </c>
      <c r="M813" s="38">
        <v>0</v>
      </c>
      <c r="N813" s="38">
        <v>-215000</v>
      </c>
      <c r="O813" s="38" t="s">
        <v>1173</v>
      </c>
      <c r="P813" s="38" t="s">
        <v>1275</v>
      </c>
      <c r="Q813" s="38">
        <v>25</v>
      </c>
      <c r="R813" s="38">
        <v>500</v>
      </c>
      <c r="S813" s="38">
        <v>3617375</v>
      </c>
      <c r="T813" s="37">
        <v>43168</v>
      </c>
      <c r="U813" s="42">
        <v>6.8493150684931503E-2</v>
      </c>
      <c r="V813" s="38">
        <v>0</v>
      </c>
      <c r="W813" s="38">
        <v>5</v>
      </c>
      <c r="X813" s="38">
        <v>0.1</v>
      </c>
      <c r="Y813" s="38">
        <v>361737.5</v>
      </c>
      <c r="Z813" s="38">
        <v>-215000</v>
      </c>
      <c r="AA813" s="38">
        <v>0</v>
      </c>
      <c r="AB813" s="38">
        <v>247765.4109589041</v>
      </c>
      <c r="AH813" s="38">
        <f>IF(表7[[#This Row],[Instrument]]="Option",表7[[#This Row],[delta]],表7[[#This Row],[qty]])</f>
        <v>500</v>
      </c>
    </row>
    <row r="814" spans="1:34">
      <c r="A814" s="37" t="s">
        <v>0</v>
      </c>
      <c r="B814" s="38" t="s">
        <v>927</v>
      </c>
      <c r="C814" s="37">
        <v>43103</v>
      </c>
      <c r="D814" s="38" t="s">
        <v>857</v>
      </c>
      <c r="E814" s="38" t="s">
        <v>16</v>
      </c>
      <c r="F814" s="38" t="s">
        <v>154</v>
      </c>
      <c r="G814" s="38">
        <v>80</v>
      </c>
      <c r="H814" s="38">
        <v>7178.03</v>
      </c>
      <c r="I814" s="37">
        <v>43193</v>
      </c>
      <c r="J814" s="38" t="s">
        <v>18</v>
      </c>
      <c r="L814" s="38">
        <v>6804.75</v>
      </c>
      <c r="M814" s="38">
        <v>2990.85</v>
      </c>
      <c r="N814" s="38">
        <v>746559.99999999953</v>
      </c>
      <c r="O814" s="38" t="s">
        <v>1173</v>
      </c>
      <c r="P814" s="38" t="s">
        <v>1275</v>
      </c>
      <c r="Q814" s="38">
        <v>25</v>
      </c>
      <c r="R814" s="38">
        <v>-2000</v>
      </c>
      <c r="S814" s="38">
        <v>14356060</v>
      </c>
      <c r="T814" s="37">
        <v>43168</v>
      </c>
      <c r="U814" s="42">
        <v>6.8493150684931503E-2</v>
      </c>
      <c r="V814" s="38">
        <v>0</v>
      </c>
      <c r="W814" s="38">
        <v>5</v>
      </c>
      <c r="X814" s="38">
        <v>0.1</v>
      </c>
      <c r="Y814" s="38">
        <v>1435606</v>
      </c>
      <c r="Z814" s="38">
        <v>746559.99999999953</v>
      </c>
      <c r="AA814" s="38">
        <v>746559.99999999953</v>
      </c>
      <c r="AB814" s="38">
        <v>983291.78082191781</v>
      </c>
      <c r="AH814" s="38">
        <f>IF(表7[[#This Row],[Instrument]]="Option",表7[[#This Row],[delta]],表7[[#This Row],[qty]])</f>
        <v>-2000</v>
      </c>
    </row>
    <row r="815" spans="1:34">
      <c r="A815" s="37" t="s">
        <v>0</v>
      </c>
      <c r="B815" s="38" t="s">
        <v>928</v>
      </c>
      <c r="C815" s="37">
        <v>43103</v>
      </c>
      <c r="D815" s="38" t="s">
        <v>857</v>
      </c>
      <c r="E815" s="38" t="s">
        <v>25</v>
      </c>
      <c r="F815" s="38" t="s">
        <v>154</v>
      </c>
      <c r="G815" s="38">
        <v>80</v>
      </c>
      <c r="H815" s="38">
        <v>7178.03</v>
      </c>
      <c r="I815" s="37">
        <v>43193</v>
      </c>
      <c r="J815" s="38" t="s">
        <v>18</v>
      </c>
      <c r="L815" s="38">
        <v>6804.75</v>
      </c>
      <c r="M815" s="38">
        <v>0</v>
      </c>
      <c r="N815" s="38">
        <v>-746559.99999999953</v>
      </c>
      <c r="O815" s="38" t="s">
        <v>1173</v>
      </c>
      <c r="P815" s="38" t="s">
        <v>1275</v>
      </c>
      <c r="Q815" s="38">
        <v>25</v>
      </c>
      <c r="R815" s="38">
        <v>2000</v>
      </c>
      <c r="S815" s="38">
        <v>14356060</v>
      </c>
      <c r="T815" s="37">
        <v>43168</v>
      </c>
      <c r="U815" s="42">
        <v>6.8493150684931503E-2</v>
      </c>
      <c r="V815" s="38">
        <v>0</v>
      </c>
      <c r="W815" s="38">
        <v>5</v>
      </c>
      <c r="X815" s="38">
        <v>0.1</v>
      </c>
      <c r="Y815" s="38">
        <v>1435606</v>
      </c>
      <c r="Z815" s="38">
        <v>-746559.99999999953</v>
      </c>
      <c r="AA815" s="38">
        <v>0</v>
      </c>
      <c r="AB815" s="38">
        <v>983291.78082191781</v>
      </c>
      <c r="AH815" s="38">
        <f>IF(表7[[#This Row],[Instrument]]="Option",表7[[#This Row],[delta]],表7[[#This Row],[qty]])</f>
        <v>2000</v>
      </c>
    </row>
    <row r="816" spans="1:34">
      <c r="A816" s="37" t="s">
        <v>0</v>
      </c>
      <c r="B816" s="38" t="s">
        <v>929</v>
      </c>
      <c r="C816" s="37">
        <v>43103</v>
      </c>
      <c r="D816" s="38" t="s">
        <v>857</v>
      </c>
      <c r="E816" s="38" t="s">
        <v>16</v>
      </c>
      <c r="F816" s="38" t="s">
        <v>154</v>
      </c>
      <c r="G816" s="38">
        <v>20</v>
      </c>
      <c r="H816" s="38">
        <v>7167</v>
      </c>
      <c r="I816" s="37">
        <v>43193</v>
      </c>
      <c r="J816" s="38" t="s">
        <v>18</v>
      </c>
      <c r="L816" s="38">
        <v>6804.75</v>
      </c>
      <c r="M816" s="38">
        <v>746.56</v>
      </c>
      <c r="N816" s="38">
        <v>181125</v>
      </c>
      <c r="O816" s="38" t="s">
        <v>1173</v>
      </c>
      <c r="P816" s="38" t="s">
        <v>1275</v>
      </c>
      <c r="Q816" s="38">
        <v>25</v>
      </c>
      <c r="R816" s="38">
        <v>-500</v>
      </c>
      <c r="S816" s="38">
        <v>3583500</v>
      </c>
      <c r="T816" s="37">
        <v>43168</v>
      </c>
      <c r="U816" s="42">
        <v>6.8493150684931503E-2</v>
      </c>
      <c r="V816" s="38">
        <v>0</v>
      </c>
      <c r="W816" s="38">
        <v>5</v>
      </c>
      <c r="X816" s="38">
        <v>0.1</v>
      </c>
      <c r="Y816" s="38">
        <v>358350</v>
      </c>
      <c r="Z816" s="38">
        <v>181125</v>
      </c>
      <c r="AA816" s="38">
        <v>181125</v>
      </c>
      <c r="AB816" s="38">
        <v>245445.20547945204</v>
      </c>
      <c r="AH816" s="38">
        <f>IF(表7[[#This Row],[Instrument]]="Option",表7[[#This Row],[delta]],表7[[#This Row],[qty]])</f>
        <v>-500</v>
      </c>
    </row>
    <row r="817" spans="1:34">
      <c r="A817" s="37" t="s">
        <v>0</v>
      </c>
      <c r="B817" s="38" t="s">
        <v>930</v>
      </c>
      <c r="C817" s="37">
        <v>43103</v>
      </c>
      <c r="D817" s="38" t="s">
        <v>857</v>
      </c>
      <c r="E817" s="38" t="s">
        <v>25</v>
      </c>
      <c r="F817" s="38" t="s">
        <v>154</v>
      </c>
      <c r="G817" s="38">
        <v>20</v>
      </c>
      <c r="H817" s="38">
        <v>7167</v>
      </c>
      <c r="I817" s="37">
        <v>43193</v>
      </c>
      <c r="J817" s="38" t="s">
        <v>18</v>
      </c>
      <c r="L817" s="38">
        <v>6804.75</v>
      </c>
      <c r="M817" s="38">
        <v>0</v>
      </c>
      <c r="N817" s="38">
        <v>-181125</v>
      </c>
      <c r="O817" s="38" t="s">
        <v>1173</v>
      </c>
      <c r="P817" s="38" t="s">
        <v>1275</v>
      </c>
      <c r="Q817" s="38">
        <v>25</v>
      </c>
      <c r="R817" s="38">
        <v>500</v>
      </c>
      <c r="S817" s="38">
        <v>3583500</v>
      </c>
      <c r="T817" s="37">
        <v>43168</v>
      </c>
      <c r="U817" s="42">
        <v>6.8493150684931503E-2</v>
      </c>
      <c r="V817" s="38">
        <v>0</v>
      </c>
      <c r="W817" s="38">
        <v>5</v>
      </c>
      <c r="X817" s="38">
        <v>0.1</v>
      </c>
      <c r="Y817" s="38">
        <v>358350</v>
      </c>
      <c r="Z817" s="38">
        <v>-181125</v>
      </c>
      <c r="AA817" s="38">
        <v>0</v>
      </c>
      <c r="AB817" s="38">
        <v>245445.20547945204</v>
      </c>
      <c r="AH817" s="38">
        <f>IF(表7[[#This Row],[Instrument]]="Option",表7[[#This Row],[delta]],表7[[#This Row],[qty]])</f>
        <v>500</v>
      </c>
    </row>
    <row r="818" spans="1:34">
      <c r="A818" s="37" t="s">
        <v>0</v>
      </c>
      <c r="B818" s="38" t="s">
        <v>931</v>
      </c>
      <c r="C818" s="37">
        <v>43104</v>
      </c>
      <c r="D818" s="38" t="s">
        <v>857</v>
      </c>
      <c r="E818" s="38" t="s">
        <v>25</v>
      </c>
      <c r="F818" s="38" t="s">
        <v>383</v>
      </c>
      <c r="G818" s="38">
        <v>10</v>
      </c>
      <c r="H818" s="38">
        <v>7235</v>
      </c>
      <c r="I818" s="37">
        <v>43194</v>
      </c>
      <c r="J818" s="38" t="s">
        <v>18</v>
      </c>
      <c r="L818" s="38">
        <v>6805.5</v>
      </c>
      <c r="M818" s="38">
        <v>376.82</v>
      </c>
      <c r="N818" s="38">
        <v>-107375</v>
      </c>
      <c r="O818" s="38" t="s">
        <v>1173</v>
      </c>
      <c r="P818" s="38" t="s">
        <v>1275</v>
      </c>
      <c r="Q818" s="38">
        <v>25</v>
      </c>
      <c r="R818" s="38">
        <v>250</v>
      </c>
      <c r="S818" s="38">
        <v>1808750</v>
      </c>
      <c r="T818" s="37">
        <v>43168</v>
      </c>
      <c r="U818" s="42">
        <v>7.1232876712328766E-2</v>
      </c>
      <c r="V818" s="38">
        <v>0</v>
      </c>
      <c r="W818" s="38">
        <v>5</v>
      </c>
      <c r="X818" s="38">
        <v>0.1</v>
      </c>
      <c r="Y818" s="38">
        <v>180875</v>
      </c>
      <c r="Z818" s="38">
        <v>-107375</v>
      </c>
      <c r="AA818" s="38">
        <v>0</v>
      </c>
      <c r="AB818" s="38">
        <v>128842.46575342465</v>
      </c>
      <c r="AH818" s="38">
        <f>IF(表7[[#This Row],[Instrument]]="Option",表7[[#This Row],[delta]],表7[[#This Row],[qty]])</f>
        <v>250</v>
      </c>
    </row>
    <row r="819" spans="1:34">
      <c r="A819" s="37" t="s">
        <v>0</v>
      </c>
      <c r="B819" s="38" t="s">
        <v>932</v>
      </c>
      <c r="C819" s="37">
        <v>43104</v>
      </c>
      <c r="D819" s="38" t="s">
        <v>857</v>
      </c>
      <c r="E819" s="38" t="s">
        <v>16</v>
      </c>
      <c r="F819" s="38" t="s">
        <v>383</v>
      </c>
      <c r="G819" s="38">
        <v>10</v>
      </c>
      <c r="H819" s="38">
        <v>7235</v>
      </c>
      <c r="I819" s="37">
        <v>43194</v>
      </c>
      <c r="J819" s="38" t="s">
        <v>18</v>
      </c>
      <c r="L819" s="38">
        <v>6805.5</v>
      </c>
      <c r="M819" s="38">
        <v>0</v>
      </c>
      <c r="N819" s="38">
        <v>107375</v>
      </c>
      <c r="O819" s="38" t="s">
        <v>1173</v>
      </c>
      <c r="P819" s="38" t="s">
        <v>1275</v>
      </c>
      <c r="Q819" s="38">
        <v>25</v>
      </c>
      <c r="R819" s="38">
        <v>-250</v>
      </c>
      <c r="S819" s="38">
        <v>1808750</v>
      </c>
      <c r="T819" s="37">
        <v>43168</v>
      </c>
      <c r="U819" s="42">
        <v>7.1232876712328766E-2</v>
      </c>
      <c r="V819" s="38">
        <v>0</v>
      </c>
      <c r="W819" s="38">
        <v>5</v>
      </c>
      <c r="X819" s="38">
        <v>0.1</v>
      </c>
      <c r="Y819" s="38">
        <v>180875</v>
      </c>
      <c r="Z819" s="38">
        <v>107375</v>
      </c>
      <c r="AA819" s="38">
        <v>107375</v>
      </c>
      <c r="AB819" s="38">
        <v>128842.46575342465</v>
      </c>
      <c r="AH819" s="38">
        <f>IF(表7[[#This Row],[Instrument]]="Option",表7[[#This Row],[delta]],表7[[#This Row],[qty]])</f>
        <v>-250</v>
      </c>
    </row>
    <row r="820" spans="1:34">
      <c r="A820" s="37" t="s">
        <v>0</v>
      </c>
      <c r="B820" s="38" t="s">
        <v>933</v>
      </c>
      <c r="C820" s="37">
        <v>43105</v>
      </c>
      <c r="D820" s="38" t="s">
        <v>857</v>
      </c>
      <c r="E820" s="38" t="s">
        <v>25</v>
      </c>
      <c r="F820" s="38" t="s">
        <v>934</v>
      </c>
      <c r="G820" s="38">
        <v>120</v>
      </c>
      <c r="H820" s="38">
        <v>7122.94</v>
      </c>
      <c r="I820" s="37">
        <v>43195</v>
      </c>
      <c r="J820" s="38" t="s">
        <v>18</v>
      </c>
      <c r="L820" s="38">
        <v>6806.25</v>
      </c>
      <c r="M820" s="38">
        <v>4451.84</v>
      </c>
      <c r="N820" s="38">
        <v>-950069.99999999884</v>
      </c>
      <c r="O820" s="38" t="s">
        <v>1173</v>
      </c>
      <c r="P820" s="38" t="s">
        <v>1275</v>
      </c>
      <c r="Q820" s="38">
        <v>25</v>
      </c>
      <c r="R820" s="38">
        <v>3000</v>
      </c>
      <c r="S820" s="38">
        <v>21368820</v>
      </c>
      <c r="T820" s="37">
        <v>43168</v>
      </c>
      <c r="U820" s="42">
        <v>7.3972602739726029E-2</v>
      </c>
      <c r="V820" s="38">
        <v>0</v>
      </c>
      <c r="W820" s="38">
        <v>5</v>
      </c>
      <c r="X820" s="38">
        <v>0.1</v>
      </c>
      <c r="Y820" s="38">
        <v>2136882</v>
      </c>
      <c r="Z820" s="38">
        <v>-950069.99999999884</v>
      </c>
      <c r="AA820" s="38">
        <v>0</v>
      </c>
      <c r="AB820" s="38">
        <v>1580707.2328767125</v>
      </c>
      <c r="AH820" s="38">
        <f>IF(表7[[#This Row],[Instrument]]="Option",表7[[#This Row],[delta]],表7[[#This Row],[qty]])</f>
        <v>3000</v>
      </c>
    </row>
    <row r="821" spans="1:34">
      <c r="A821" s="37" t="s">
        <v>0</v>
      </c>
      <c r="B821" s="38" t="s">
        <v>935</v>
      </c>
      <c r="C821" s="37">
        <v>43105</v>
      </c>
      <c r="D821" s="38" t="s">
        <v>857</v>
      </c>
      <c r="E821" s="38" t="s">
        <v>16</v>
      </c>
      <c r="F821" s="38" t="s">
        <v>934</v>
      </c>
      <c r="G821" s="38">
        <v>120</v>
      </c>
      <c r="H821" s="38">
        <v>7122.94</v>
      </c>
      <c r="I821" s="37">
        <v>43195</v>
      </c>
      <c r="J821" s="38" t="s">
        <v>18</v>
      </c>
      <c r="L821" s="38">
        <v>6806.25</v>
      </c>
      <c r="M821" s="38">
        <v>0</v>
      </c>
      <c r="N821" s="38">
        <v>950069.99999999884</v>
      </c>
      <c r="O821" s="38" t="s">
        <v>1173</v>
      </c>
      <c r="P821" s="38" t="s">
        <v>1275</v>
      </c>
      <c r="Q821" s="38">
        <v>25</v>
      </c>
      <c r="R821" s="38">
        <v>-3000</v>
      </c>
      <c r="S821" s="38">
        <v>21368820</v>
      </c>
      <c r="T821" s="37">
        <v>43168</v>
      </c>
      <c r="U821" s="42">
        <v>7.3972602739726029E-2</v>
      </c>
      <c r="V821" s="38">
        <v>0</v>
      </c>
      <c r="W821" s="38">
        <v>5</v>
      </c>
      <c r="X821" s="38">
        <v>0.1</v>
      </c>
      <c r="Y821" s="38">
        <v>2136882</v>
      </c>
      <c r="Z821" s="38">
        <v>950069.99999999884</v>
      </c>
      <c r="AA821" s="38">
        <v>950069.99999999884</v>
      </c>
      <c r="AB821" s="38">
        <v>1580707.2328767125</v>
      </c>
      <c r="AH821" s="38">
        <f>IF(表7[[#This Row],[Instrument]]="Option",表7[[#This Row],[delta]],表7[[#This Row],[qty]])</f>
        <v>-3000</v>
      </c>
    </row>
    <row r="822" spans="1:34">
      <c r="A822" s="37" t="s">
        <v>0</v>
      </c>
      <c r="B822" s="38" t="s">
        <v>936</v>
      </c>
      <c r="C822" s="37">
        <v>43108</v>
      </c>
      <c r="D822" s="38" t="s">
        <v>857</v>
      </c>
      <c r="E822" s="38" t="s">
        <v>16</v>
      </c>
      <c r="F822" s="38" t="s">
        <v>389</v>
      </c>
      <c r="G822" s="38">
        <v>60</v>
      </c>
      <c r="H822" s="38">
        <v>7124.67</v>
      </c>
      <c r="I822" s="37">
        <v>43199</v>
      </c>
      <c r="J822" s="38" t="s">
        <v>18</v>
      </c>
      <c r="L822" s="38">
        <v>6809.25</v>
      </c>
      <c r="M822" s="38">
        <v>2226.46</v>
      </c>
      <c r="N822" s="38">
        <v>473130.00000000012</v>
      </c>
      <c r="O822" s="38" t="s">
        <v>1173</v>
      </c>
      <c r="P822" s="38" t="s">
        <v>1275</v>
      </c>
      <c r="Q822" s="38">
        <v>25</v>
      </c>
      <c r="R822" s="38">
        <v>-1500</v>
      </c>
      <c r="S822" s="38">
        <v>10687005</v>
      </c>
      <c r="T822" s="37">
        <v>43168</v>
      </c>
      <c r="U822" s="42">
        <v>8.4931506849315067E-2</v>
      </c>
      <c r="V822" s="38">
        <v>0</v>
      </c>
      <c r="W822" s="38">
        <v>5</v>
      </c>
      <c r="X822" s="38">
        <v>0.1</v>
      </c>
      <c r="Y822" s="38">
        <v>1068700.5</v>
      </c>
      <c r="Z822" s="38">
        <v>473130.00000000012</v>
      </c>
      <c r="AA822" s="38">
        <v>473130.00000000012</v>
      </c>
      <c r="AB822" s="38">
        <v>907663.43835616438</v>
      </c>
      <c r="AH822" s="38">
        <f>IF(表7[[#This Row],[Instrument]]="Option",表7[[#This Row],[delta]],表7[[#This Row],[qty]])</f>
        <v>-1500</v>
      </c>
    </row>
    <row r="823" spans="1:34">
      <c r="A823" s="37" t="s">
        <v>0</v>
      </c>
      <c r="B823" s="38" t="s">
        <v>937</v>
      </c>
      <c r="C823" s="37">
        <v>43108</v>
      </c>
      <c r="D823" s="38" t="s">
        <v>857</v>
      </c>
      <c r="E823" s="38" t="s">
        <v>25</v>
      </c>
      <c r="F823" s="38" t="s">
        <v>389</v>
      </c>
      <c r="G823" s="38">
        <v>60</v>
      </c>
      <c r="H823" s="38">
        <v>7124.67</v>
      </c>
      <c r="I823" s="37">
        <v>43199</v>
      </c>
      <c r="J823" s="38" t="s">
        <v>18</v>
      </c>
      <c r="L823" s="38">
        <v>6809.25</v>
      </c>
      <c r="M823" s="38">
        <v>0</v>
      </c>
      <c r="N823" s="38">
        <v>-473130.00000000012</v>
      </c>
      <c r="O823" s="38" t="s">
        <v>1173</v>
      </c>
      <c r="P823" s="38" t="s">
        <v>1275</v>
      </c>
      <c r="Q823" s="38">
        <v>25</v>
      </c>
      <c r="R823" s="38">
        <v>1500</v>
      </c>
      <c r="S823" s="38">
        <v>10687005</v>
      </c>
      <c r="T823" s="37">
        <v>43168</v>
      </c>
      <c r="U823" s="42">
        <v>8.4931506849315067E-2</v>
      </c>
      <c r="V823" s="38">
        <v>0</v>
      </c>
      <c r="W823" s="38">
        <v>5</v>
      </c>
      <c r="X823" s="38">
        <v>0.1</v>
      </c>
      <c r="Y823" s="38">
        <v>1068700.5</v>
      </c>
      <c r="Z823" s="38">
        <v>-473130.00000000012</v>
      </c>
      <c r="AA823" s="38">
        <v>0</v>
      </c>
      <c r="AB823" s="38">
        <v>907663.43835616438</v>
      </c>
      <c r="AH823" s="38">
        <f>IF(表7[[#This Row],[Instrument]]="Option",表7[[#This Row],[delta]],表7[[#This Row],[qty]])</f>
        <v>1500</v>
      </c>
    </row>
    <row r="824" spans="1:34">
      <c r="A824" s="37" t="s">
        <v>0</v>
      </c>
      <c r="B824" s="38" t="s">
        <v>938</v>
      </c>
      <c r="C824" s="37">
        <v>43110</v>
      </c>
      <c r="D824" s="38" t="s">
        <v>857</v>
      </c>
      <c r="E824" s="38" t="s">
        <v>16</v>
      </c>
      <c r="F824" s="38" t="s">
        <v>939</v>
      </c>
      <c r="G824" s="38">
        <v>48</v>
      </c>
      <c r="H824" s="38">
        <v>7144.25</v>
      </c>
      <c r="I824" s="37">
        <v>43200</v>
      </c>
      <c r="J824" s="38" t="s">
        <v>18</v>
      </c>
      <c r="L824" s="38">
        <v>6810</v>
      </c>
      <c r="M824" s="38">
        <v>1786.06</v>
      </c>
      <c r="N824" s="38">
        <v>401100</v>
      </c>
      <c r="O824" s="38" t="s">
        <v>1173</v>
      </c>
      <c r="P824" s="38" t="s">
        <v>1275</v>
      </c>
      <c r="Q824" s="38">
        <v>25</v>
      </c>
      <c r="R824" s="38">
        <v>-1200</v>
      </c>
      <c r="S824" s="38">
        <v>8573100</v>
      </c>
      <c r="T824" s="37">
        <v>43168</v>
      </c>
      <c r="U824" s="42">
        <v>8.7671232876712329E-2</v>
      </c>
      <c r="V824" s="38">
        <v>0</v>
      </c>
      <c r="W824" s="38">
        <v>5</v>
      </c>
      <c r="X824" s="38">
        <v>0.1</v>
      </c>
      <c r="Y824" s="38">
        <v>857310</v>
      </c>
      <c r="Z824" s="38">
        <v>401100</v>
      </c>
      <c r="AA824" s="38">
        <v>401100</v>
      </c>
      <c r="AB824" s="38">
        <v>751614.24657534249</v>
      </c>
      <c r="AH824" s="38">
        <f>IF(表7[[#This Row],[Instrument]]="Option",表7[[#This Row],[delta]],表7[[#This Row],[qty]])</f>
        <v>-1200</v>
      </c>
    </row>
    <row r="825" spans="1:34">
      <c r="A825" s="37" t="s">
        <v>0</v>
      </c>
      <c r="B825" s="38" t="s">
        <v>940</v>
      </c>
      <c r="C825" s="37">
        <v>43110</v>
      </c>
      <c r="D825" s="38" t="s">
        <v>857</v>
      </c>
      <c r="E825" s="38" t="s">
        <v>25</v>
      </c>
      <c r="F825" s="38" t="s">
        <v>939</v>
      </c>
      <c r="G825" s="38">
        <v>48</v>
      </c>
      <c r="H825" s="38">
        <v>7144.25</v>
      </c>
      <c r="I825" s="37">
        <v>43200</v>
      </c>
      <c r="J825" s="38" t="s">
        <v>18</v>
      </c>
      <c r="L825" s="38">
        <v>6810</v>
      </c>
      <c r="M825" s="38">
        <v>0</v>
      </c>
      <c r="N825" s="38">
        <v>-401100</v>
      </c>
      <c r="O825" s="38" t="s">
        <v>1173</v>
      </c>
      <c r="P825" s="38" t="s">
        <v>1275</v>
      </c>
      <c r="Q825" s="38">
        <v>25</v>
      </c>
      <c r="R825" s="38">
        <v>1200</v>
      </c>
      <c r="S825" s="38">
        <v>8573100</v>
      </c>
      <c r="T825" s="37">
        <v>43168</v>
      </c>
      <c r="U825" s="42">
        <v>8.7671232876712329E-2</v>
      </c>
      <c r="V825" s="38">
        <v>0</v>
      </c>
      <c r="W825" s="38">
        <v>5</v>
      </c>
      <c r="X825" s="38">
        <v>0.1</v>
      </c>
      <c r="Y825" s="38">
        <v>857310</v>
      </c>
      <c r="Z825" s="38">
        <v>-401100</v>
      </c>
      <c r="AA825" s="38">
        <v>0</v>
      </c>
      <c r="AB825" s="38">
        <v>751614.24657534249</v>
      </c>
      <c r="AH825" s="38">
        <f>IF(表7[[#This Row],[Instrument]]="Option",表7[[#This Row],[delta]],表7[[#This Row],[qty]])</f>
        <v>1200</v>
      </c>
    </row>
    <row r="826" spans="1:34">
      <c r="A826" s="37" t="s">
        <v>0</v>
      </c>
      <c r="B826" s="38" t="s">
        <v>941</v>
      </c>
      <c r="C826" s="37">
        <v>43111</v>
      </c>
      <c r="D826" s="38" t="s">
        <v>857</v>
      </c>
      <c r="E826" s="38" t="s">
        <v>16</v>
      </c>
      <c r="F826" s="38" t="s">
        <v>338</v>
      </c>
      <c r="G826" s="38">
        <v>12</v>
      </c>
      <c r="H826" s="38">
        <v>7152</v>
      </c>
      <c r="I826" s="37">
        <v>43201</v>
      </c>
      <c r="J826" s="38" t="s">
        <v>18</v>
      </c>
      <c r="L826" s="38">
        <v>6810.75</v>
      </c>
      <c r="M826" s="38">
        <v>447</v>
      </c>
      <c r="N826" s="38">
        <v>102375</v>
      </c>
      <c r="O826" s="38" t="s">
        <v>1173</v>
      </c>
      <c r="P826" s="38" t="s">
        <v>1275</v>
      </c>
      <c r="Q826" s="38">
        <v>25</v>
      </c>
      <c r="R826" s="38">
        <v>-300</v>
      </c>
      <c r="S826" s="38">
        <v>2145600</v>
      </c>
      <c r="T826" s="37">
        <v>43168</v>
      </c>
      <c r="U826" s="42">
        <v>9.0410958904109592E-2</v>
      </c>
      <c r="V826" s="38">
        <v>0</v>
      </c>
      <c r="W826" s="38">
        <v>5</v>
      </c>
      <c r="X826" s="38">
        <v>0.1</v>
      </c>
      <c r="Y826" s="38">
        <v>214560</v>
      </c>
      <c r="Z826" s="38">
        <v>102375</v>
      </c>
      <c r="AA826" s="38">
        <v>102375</v>
      </c>
      <c r="AB826" s="38">
        <v>193985.75342465754</v>
      </c>
      <c r="AH826" s="38">
        <f>IF(表7[[#This Row],[Instrument]]="Option",表7[[#This Row],[delta]],表7[[#This Row],[qty]])</f>
        <v>-300</v>
      </c>
    </row>
    <row r="827" spans="1:34">
      <c r="A827" s="37" t="s">
        <v>0</v>
      </c>
      <c r="B827" s="38" t="s">
        <v>942</v>
      </c>
      <c r="C827" s="37">
        <v>43111</v>
      </c>
      <c r="D827" s="38" t="s">
        <v>857</v>
      </c>
      <c r="E827" s="38" t="s">
        <v>25</v>
      </c>
      <c r="F827" s="38" t="s">
        <v>338</v>
      </c>
      <c r="G827" s="38">
        <v>12</v>
      </c>
      <c r="H827" s="38">
        <v>7152</v>
      </c>
      <c r="I827" s="37">
        <v>43201</v>
      </c>
      <c r="J827" s="38" t="s">
        <v>18</v>
      </c>
      <c r="L827" s="38">
        <v>6810.75</v>
      </c>
      <c r="M827" s="38">
        <v>0</v>
      </c>
      <c r="N827" s="38">
        <v>-102375</v>
      </c>
      <c r="O827" s="38" t="s">
        <v>1173</v>
      </c>
      <c r="P827" s="38" t="s">
        <v>1275</v>
      </c>
      <c r="Q827" s="38">
        <v>25</v>
      </c>
      <c r="R827" s="38">
        <v>300</v>
      </c>
      <c r="S827" s="38">
        <v>2145600</v>
      </c>
      <c r="T827" s="37">
        <v>43168</v>
      </c>
      <c r="U827" s="42">
        <v>9.0410958904109592E-2</v>
      </c>
      <c r="V827" s="38">
        <v>0</v>
      </c>
      <c r="W827" s="38">
        <v>5</v>
      </c>
      <c r="X827" s="38">
        <v>0.1</v>
      </c>
      <c r="Y827" s="38">
        <v>214560</v>
      </c>
      <c r="Z827" s="38">
        <v>-102375</v>
      </c>
      <c r="AA827" s="38">
        <v>0</v>
      </c>
      <c r="AB827" s="38">
        <v>193985.75342465754</v>
      </c>
      <c r="AH827" s="38">
        <f>IF(表7[[#This Row],[Instrument]]="Option",表7[[#This Row],[delta]],表7[[#This Row],[qty]])</f>
        <v>300</v>
      </c>
    </row>
    <row r="828" spans="1:34">
      <c r="A828" s="37" t="s">
        <v>0</v>
      </c>
      <c r="B828" s="38" t="s">
        <v>943</v>
      </c>
      <c r="C828" s="37">
        <v>43112</v>
      </c>
      <c r="D828" s="38" t="s">
        <v>857</v>
      </c>
      <c r="E828" s="38" t="s">
        <v>25</v>
      </c>
      <c r="F828" s="38" t="s">
        <v>38</v>
      </c>
      <c r="G828" s="38">
        <v>74</v>
      </c>
      <c r="H828" s="38">
        <v>7126.61</v>
      </c>
      <c r="I828" s="37">
        <v>43202</v>
      </c>
      <c r="J828" s="38" t="s">
        <v>18</v>
      </c>
      <c r="L828" s="38">
        <v>6811.5</v>
      </c>
      <c r="M828" s="38">
        <v>2746.71</v>
      </c>
      <c r="N828" s="38">
        <v>-582953.49999999942</v>
      </c>
      <c r="O828" s="38" t="s">
        <v>1173</v>
      </c>
      <c r="P828" s="38" t="s">
        <v>1275</v>
      </c>
      <c r="Q828" s="38">
        <v>25</v>
      </c>
      <c r="R828" s="38">
        <v>1850</v>
      </c>
      <c r="S828" s="38">
        <v>13184228.5</v>
      </c>
      <c r="T828" s="37">
        <v>43168</v>
      </c>
      <c r="U828" s="42">
        <v>9.3150684931506855E-2</v>
      </c>
      <c r="V828" s="38">
        <v>0</v>
      </c>
      <c r="W828" s="38">
        <v>5</v>
      </c>
      <c r="X828" s="38">
        <v>0.1</v>
      </c>
      <c r="Y828" s="38">
        <v>1318422.8500000001</v>
      </c>
      <c r="Z828" s="38">
        <v>-582953.49999999942</v>
      </c>
      <c r="AA828" s="38">
        <v>0</v>
      </c>
      <c r="AB828" s="38">
        <v>1228119.9150684932</v>
      </c>
      <c r="AH828" s="38">
        <f>IF(表7[[#This Row],[Instrument]]="Option",表7[[#This Row],[delta]],表7[[#This Row],[qty]])</f>
        <v>1850</v>
      </c>
    </row>
    <row r="829" spans="1:34">
      <c r="A829" s="37" t="s">
        <v>0</v>
      </c>
      <c r="B829" s="38" t="s">
        <v>944</v>
      </c>
      <c r="C829" s="37">
        <v>43112</v>
      </c>
      <c r="D829" s="38" t="s">
        <v>857</v>
      </c>
      <c r="E829" s="38" t="s">
        <v>16</v>
      </c>
      <c r="F829" s="38" t="s">
        <v>38</v>
      </c>
      <c r="G829" s="38">
        <v>74</v>
      </c>
      <c r="H829" s="38">
        <v>7126.61</v>
      </c>
      <c r="I829" s="37">
        <v>43202</v>
      </c>
      <c r="J829" s="38" t="s">
        <v>18</v>
      </c>
      <c r="L829" s="38">
        <v>6811.5</v>
      </c>
      <c r="M829" s="38">
        <v>0</v>
      </c>
      <c r="N829" s="38">
        <v>582953.49999999942</v>
      </c>
      <c r="O829" s="38" t="s">
        <v>1173</v>
      </c>
      <c r="P829" s="38" t="s">
        <v>1275</v>
      </c>
      <c r="Q829" s="38">
        <v>25</v>
      </c>
      <c r="R829" s="38">
        <v>-1850</v>
      </c>
      <c r="S829" s="38">
        <v>13184228.5</v>
      </c>
      <c r="T829" s="37">
        <v>43168</v>
      </c>
      <c r="U829" s="42">
        <v>9.3150684931506855E-2</v>
      </c>
      <c r="V829" s="38">
        <v>0</v>
      </c>
      <c r="W829" s="38">
        <v>5</v>
      </c>
      <c r="X829" s="38">
        <v>0.1</v>
      </c>
      <c r="Y829" s="38">
        <v>1318422.8500000001</v>
      </c>
      <c r="Z829" s="38">
        <v>582953.49999999942</v>
      </c>
      <c r="AA829" s="38">
        <v>582953.49999999942</v>
      </c>
      <c r="AB829" s="38">
        <v>1228119.9150684932</v>
      </c>
      <c r="AH829" s="38">
        <f>IF(表7[[#This Row],[Instrument]]="Option",表7[[#This Row],[delta]],表7[[#This Row],[qty]])</f>
        <v>-1850</v>
      </c>
    </row>
    <row r="830" spans="1:34">
      <c r="A830" s="37" t="s">
        <v>0</v>
      </c>
      <c r="B830" s="38" t="s">
        <v>945</v>
      </c>
      <c r="C830" s="37">
        <v>43115</v>
      </c>
      <c r="D830" s="38" t="s">
        <v>857</v>
      </c>
      <c r="E830" s="38" t="s">
        <v>16</v>
      </c>
      <c r="F830" s="38" t="s">
        <v>40</v>
      </c>
      <c r="G830" s="38">
        <v>20</v>
      </c>
      <c r="H830" s="38">
        <v>7218</v>
      </c>
      <c r="I830" s="37">
        <v>43206</v>
      </c>
      <c r="J830" s="38" t="s">
        <v>18</v>
      </c>
      <c r="L830" s="38">
        <v>6814.5</v>
      </c>
      <c r="M830" s="38">
        <v>751.88</v>
      </c>
      <c r="N830" s="38">
        <v>201750</v>
      </c>
      <c r="O830" s="38" t="s">
        <v>1173</v>
      </c>
      <c r="P830" s="38" t="s">
        <v>1275</v>
      </c>
      <c r="Q830" s="38">
        <v>25</v>
      </c>
      <c r="R830" s="38">
        <v>-500</v>
      </c>
      <c r="S830" s="38">
        <v>3609000</v>
      </c>
      <c r="T830" s="37">
        <v>43168</v>
      </c>
      <c r="U830" s="42">
        <v>0.10410958904109589</v>
      </c>
      <c r="V830" s="38">
        <v>0</v>
      </c>
      <c r="W830" s="38">
        <v>5</v>
      </c>
      <c r="X830" s="38">
        <v>0.1</v>
      </c>
      <c r="Y830" s="38">
        <v>360900</v>
      </c>
      <c r="Z830" s="38">
        <v>201750</v>
      </c>
      <c r="AA830" s="38">
        <v>201750</v>
      </c>
      <c r="AB830" s="38">
        <v>375731.50684931508</v>
      </c>
      <c r="AH830" s="38">
        <f>IF(表7[[#This Row],[Instrument]]="Option",表7[[#This Row],[delta]],表7[[#This Row],[qty]])</f>
        <v>-500</v>
      </c>
    </row>
    <row r="831" spans="1:34">
      <c r="A831" s="37" t="s">
        <v>0</v>
      </c>
      <c r="B831" s="38" t="s">
        <v>946</v>
      </c>
      <c r="C831" s="37">
        <v>43115</v>
      </c>
      <c r="D831" s="38" t="s">
        <v>857</v>
      </c>
      <c r="E831" s="38" t="s">
        <v>25</v>
      </c>
      <c r="F831" s="38" t="s">
        <v>40</v>
      </c>
      <c r="G831" s="38">
        <v>20</v>
      </c>
      <c r="H831" s="38">
        <v>7218</v>
      </c>
      <c r="I831" s="37">
        <v>43206</v>
      </c>
      <c r="J831" s="38" t="s">
        <v>18</v>
      </c>
      <c r="L831" s="38">
        <v>6814.5</v>
      </c>
      <c r="M831" s="38">
        <v>0</v>
      </c>
      <c r="N831" s="38">
        <v>-201750</v>
      </c>
      <c r="O831" s="38" t="s">
        <v>1173</v>
      </c>
      <c r="P831" s="38" t="s">
        <v>1275</v>
      </c>
      <c r="Q831" s="38">
        <v>25</v>
      </c>
      <c r="R831" s="38">
        <v>500</v>
      </c>
      <c r="S831" s="38">
        <v>3609000</v>
      </c>
      <c r="T831" s="37">
        <v>43168</v>
      </c>
      <c r="U831" s="42">
        <v>0.10410958904109589</v>
      </c>
      <c r="V831" s="38">
        <v>0</v>
      </c>
      <c r="W831" s="38">
        <v>5</v>
      </c>
      <c r="X831" s="38">
        <v>0.1</v>
      </c>
      <c r="Y831" s="38">
        <v>360900</v>
      </c>
      <c r="Z831" s="38">
        <v>-201750</v>
      </c>
      <c r="AA831" s="38">
        <v>0</v>
      </c>
      <c r="AB831" s="38">
        <v>375731.50684931508</v>
      </c>
      <c r="AH831" s="38">
        <f>IF(表7[[#This Row],[Instrument]]="Option",表7[[#This Row],[delta]],表7[[#This Row],[qty]])</f>
        <v>500</v>
      </c>
    </row>
    <row r="832" spans="1:34">
      <c r="A832" s="37" t="s">
        <v>0</v>
      </c>
      <c r="B832" s="38" t="s">
        <v>947</v>
      </c>
      <c r="C832" s="37">
        <v>43115</v>
      </c>
      <c r="D832" s="38" t="s">
        <v>857</v>
      </c>
      <c r="E832" s="38" t="s">
        <v>16</v>
      </c>
      <c r="F832" s="38" t="s">
        <v>40</v>
      </c>
      <c r="G832" s="38">
        <v>40</v>
      </c>
      <c r="H832" s="38">
        <v>7231.8</v>
      </c>
      <c r="I832" s="37">
        <v>43206</v>
      </c>
      <c r="J832" s="38" t="s">
        <v>18</v>
      </c>
      <c r="L832" s="38">
        <v>6814.5</v>
      </c>
      <c r="M832" s="38">
        <v>1506.63</v>
      </c>
      <c r="N832" s="38">
        <v>417300.00000000017</v>
      </c>
      <c r="O832" s="38" t="s">
        <v>1173</v>
      </c>
      <c r="P832" s="38" t="s">
        <v>1275</v>
      </c>
      <c r="Q832" s="38">
        <v>25</v>
      </c>
      <c r="R832" s="38">
        <v>-1000</v>
      </c>
      <c r="S832" s="38">
        <v>7231800</v>
      </c>
      <c r="T832" s="37">
        <v>43168</v>
      </c>
      <c r="U832" s="42">
        <v>0.10410958904109589</v>
      </c>
      <c r="V832" s="38">
        <v>0</v>
      </c>
      <c r="W832" s="38">
        <v>5</v>
      </c>
      <c r="X832" s="38">
        <v>0.1</v>
      </c>
      <c r="Y832" s="38">
        <v>723180</v>
      </c>
      <c r="Z832" s="38">
        <v>417300.00000000017</v>
      </c>
      <c r="AA832" s="38">
        <v>417300.00000000017</v>
      </c>
      <c r="AB832" s="38">
        <v>752899.72602739732</v>
      </c>
      <c r="AH832" s="38">
        <f>IF(表7[[#This Row],[Instrument]]="Option",表7[[#This Row],[delta]],表7[[#This Row],[qty]])</f>
        <v>-1000</v>
      </c>
    </row>
    <row r="833" spans="1:34">
      <c r="A833" s="37" t="s">
        <v>0</v>
      </c>
      <c r="B833" s="38" t="s">
        <v>948</v>
      </c>
      <c r="C833" s="37">
        <v>43115</v>
      </c>
      <c r="D833" s="38" t="s">
        <v>857</v>
      </c>
      <c r="E833" s="38" t="s">
        <v>25</v>
      </c>
      <c r="F833" s="38" t="s">
        <v>40</v>
      </c>
      <c r="G833" s="38">
        <v>40</v>
      </c>
      <c r="H833" s="38">
        <v>7231.8</v>
      </c>
      <c r="I833" s="37">
        <v>43206</v>
      </c>
      <c r="J833" s="38" t="s">
        <v>18</v>
      </c>
      <c r="L833" s="38">
        <v>6814.5</v>
      </c>
      <c r="M833" s="38">
        <v>0</v>
      </c>
      <c r="N833" s="38">
        <v>-417300.00000000017</v>
      </c>
      <c r="O833" s="38" t="s">
        <v>1173</v>
      </c>
      <c r="P833" s="38" t="s">
        <v>1275</v>
      </c>
      <c r="Q833" s="38">
        <v>25</v>
      </c>
      <c r="R833" s="38">
        <v>1000</v>
      </c>
      <c r="S833" s="38">
        <v>7231800</v>
      </c>
      <c r="T833" s="37">
        <v>43168</v>
      </c>
      <c r="U833" s="42">
        <v>0.10410958904109589</v>
      </c>
      <c r="V833" s="38">
        <v>0</v>
      </c>
      <c r="W833" s="38">
        <v>5</v>
      </c>
      <c r="X833" s="38">
        <v>0.1</v>
      </c>
      <c r="Y833" s="38">
        <v>723180</v>
      </c>
      <c r="Z833" s="38">
        <v>-417300.00000000017</v>
      </c>
      <c r="AA833" s="38">
        <v>0</v>
      </c>
      <c r="AB833" s="38">
        <v>752899.72602739732</v>
      </c>
      <c r="AH833" s="38">
        <f>IF(表7[[#This Row],[Instrument]]="Option",表7[[#This Row],[delta]],表7[[#This Row],[qty]])</f>
        <v>1000</v>
      </c>
    </row>
    <row r="834" spans="1:34">
      <c r="A834" s="37" t="s">
        <v>0</v>
      </c>
      <c r="B834" s="38" t="s">
        <v>949</v>
      </c>
      <c r="C834" s="37">
        <v>43116</v>
      </c>
      <c r="D834" s="38" t="s">
        <v>857</v>
      </c>
      <c r="E834" s="38" t="s">
        <v>16</v>
      </c>
      <c r="F834" s="38" t="s">
        <v>40</v>
      </c>
      <c r="G834" s="38">
        <v>20</v>
      </c>
      <c r="H834" s="38">
        <v>7168.2</v>
      </c>
      <c r="I834" s="37">
        <v>43206</v>
      </c>
      <c r="J834" s="38" t="s">
        <v>18</v>
      </c>
      <c r="L834" s="38">
        <v>6814.5</v>
      </c>
      <c r="M834" s="38">
        <v>746.69</v>
      </c>
      <c r="N834" s="38">
        <v>176849.99999999991</v>
      </c>
      <c r="O834" s="38" t="s">
        <v>1173</v>
      </c>
      <c r="P834" s="38" t="s">
        <v>1275</v>
      </c>
      <c r="Q834" s="38">
        <v>25</v>
      </c>
      <c r="R834" s="38">
        <v>-500</v>
      </c>
      <c r="S834" s="38">
        <v>3584100</v>
      </c>
      <c r="T834" s="37">
        <v>43168</v>
      </c>
      <c r="U834" s="42">
        <v>0.10410958904109589</v>
      </c>
      <c r="V834" s="38">
        <v>0</v>
      </c>
      <c r="W834" s="38">
        <v>5</v>
      </c>
      <c r="X834" s="38">
        <v>0.1</v>
      </c>
      <c r="Y834" s="38">
        <v>358410</v>
      </c>
      <c r="Z834" s="38">
        <v>176849.99999999991</v>
      </c>
      <c r="AA834" s="38">
        <v>176849.99999999991</v>
      </c>
      <c r="AB834" s="38">
        <v>373139.17808219179</v>
      </c>
      <c r="AH834" s="38">
        <f>IF(表7[[#This Row],[Instrument]]="Option",表7[[#This Row],[delta]],表7[[#This Row],[qty]])</f>
        <v>-500</v>
      </c>
    </row>
    <row r="835" spans="1:34">
      <c r="A835" s="37" t="s">
        <v>0</v>
      </c>
      <c r="B835" s="38" t="s">
        <v>950</v>
      </c>
      <c r="C835" s="37">
        <v>43116</v>
      </c>
      <c r="D835" s="38" t="s">
        <v>857</v>
      </c>
      <c r="E835" s="38" t="s">
        <v>25</v>
      </c>
      <c r="F835" s="38" t="s">
        <v>40</v>
      </c>
      <c r="G835" s="38">
        <v>20</v>
      </c>
      <c r="H835" s="38">
        <v>7168.2</v>
      </c>
      <c r="I835" s="37">
        <v>43206</v>
      </c>
      <c r="J835" s="38" t="s">
        <v>18</v>
      </c>
      <c r="L835" s="38">
        <v>6814.5</v>
      </c>
      <c r="M835" s="38">
        <v>0</v>
      </c>
      <c r="N835" s="38">
        <v>-176849.99999999991</v>
      </c>
      <c r="O835" s="38" t="s">
        <v>1173</v>
      </c>
      <c r="P835" s="38" t="s">
        <v>1275</v>
      </c>
      <c r="Q835" s="38">
        <v>25</v>
      </c>
      <c r="R835" s="38">
        <v>500</v>
      </c>
      <c r="S835" s="38">
        <v>3584100</v>
      </c>
      <c r="T835" s="37">
        <v>43168</v>
      </c>
      <c r="U835" s="42">
        <v>0.10410958904109589</v>
      </c>
      <c r="V835" s="38">
        <v>0</v>
      </c>
      <c r="W835" s="38">
        <v>5</v>
      </c>
      <c r="X835" s="38">
        <v>0.1</v>
      </c>
      <c r="Y835" s="38">
        <v>358410</v>
      </c>
      <c r="Z835" s="38">
        <v>-176849.99999999991</v>
      </c>
      <c r="AA835" s="38">
        <v>0</v>
      </c>
      <c r="AB835" s="38">
        <v>373139.17808219179</v>
      </c>
      <c r="AH835" s="38">
        <f>IF(表7[[#This Row],[Instrument]]="Option",表7[[#This Row],[delta]],表7[[#This Row],[qty]])</f>
        <v>500</v>
      </c>
    </row>
    <row r="836" spans="1:34">
      <c r="A836" s="37" t="s">
        <v>0</v>
      </c>
      <c r="B836" s="38" t="s">
        <v>951</v>
      </c>
      <c r="C836" s="37">
        <v>43117</v>
      </c>
      <c r="D836" s="38" t="s">
        <v>857</v>
      </c>
      <c r="E836" s="38" t="s">
        <v>25</v>
      </c>
      <c r="F836" s="38" t="s">
        <v>177</v>
      </c>
      <c r="G836" s="38">
        <v>12</v>
      </c>
      <c r="H836" s="38">
        <v>7110.33</v>
      </c>
      <c r="I836" s="37">
        <v>43207</v>
      </c>
      <c r="J836" s="38" t="s">
        <v>18</v>
      </c>
      <c r="L836" s="38">
        <v>6815.25</v>
      </c>
      <c r="M836" s="38">
        <v>444.395625</v>
      </c>
      <c r="N836" s="38">
        <v>-88523.999999999971</v>
      </c>
      <c r="O836" s="38" t="s">
        <v>1173</v>
      </c>
      <c r="P836" s="38" t="s">
        <v>1275</v>
      </c>
      <c r="Q836" s="38">
        <v>25</v>
      </c>
      <c r="R836" s="38">
        <v>300</v>
      </c>
      <c r="S836" s="38">
        <v>2133099</v>
      </c>
      <c r="T836" s="37">
        <v>43168</v>
      </c>
      <c r="U836" s="42">
        <v>0.10684931506849316</v>
      </c>
      <c r="V836" s="38">
        <v>0</v>
      </c>
      <c r="W836" s="38">
        <v>5</v>
      </c>
      <c r="X836" s="38">
        <v>0.1</v>
      </c>
      <c r="Y836" s="38">
        <v>213309.90000000002</v>
      </c>
      <c r="Z836" s="38">
        <v>-88523.999999999971</v>
      </c>
      <c r="AA836" s="38">
        <v>0</v>
      </c>
      <c r="AB836" s="38">
        <v>227920.16712328768</v>
      </c>
      <c r="AH836" s="38">
        <f>IF(表7[[#This Row],[Instrument]]="Option",表7[[#This Row],[delta]],表7[[#This Row],[qty]])</f>
        <v>300</v>
      </c>
    </row>
    <row r="837" spans="1:34">
      <c r="A837" s="37" t="s">
        <v>0</v>
      </c>
      <c r="B837" s="38" t="s">
        <v>952</v>
      </c>
      <c r="C837" s="37">
        <v>43117</v>
      </c>
      <c r="D837" s="38" t="s">
        <v>857</v>
      </c>
      <c r="E837" s="38" t="s">
        <v>16</v>
      </c>
      <c r="F837" s="38" t="s">
        <v>177</v>
      </c>
      <c r="G837" s="38">
        <v>40</v>
      </c>
      <c r="H837" s="38">
        <v>7099.45</v>
      </c>
      <c r="I837" s="37">
        <v>43207</v>
      </c>
      <c r="J837" s="38" t="s">
        <v>18</v>
      </c>
      <c r="L837" s="38">
        <v>6815.25</v>
      </c>
      <c r="M837" s="38">
        <v>1479.05</v>
      </c>
      <c r="N837" s="38">
        <v>284199.99999999983</v>
      </c>
      <c r="O837" s="38" t="s">
        <v>1173</v>
      </c>
      <c r="P837" s="38" t="s">
        <v>1275</v>
      </c>
      <c r="Q837" s="38">
        <v>25</v>
      </c>
      <c r="R837" s="38">
        <v>-1000</v>
      </c>
      <c r="S837" s="38">
        <v>7099450</v>
      </c>
      <c r="T837" s="37">
        <v>43168</v>
      </c>
      <c r="U837" s="42">
        <v>0.10684931506849316</v>
      </c>
      <c r="V837" s="38">
        <v>0</v>
      </c>
      <c r="W837" s="38">
        <v>5</v>
      </c>
      <c r="X837" s="38">
        <v>0.1</v>
      </c>
      <c r="Y837" s="38">
        <v>709945</v>
      </c>
      <c r="Z837" s="38">
        <v>284199.99999999983</v>
      </c>
      <c r="AA837" s="38">
        <v>284199.99999999983</v>
      </c>
      <c r="AB837" s="38">
        <v>758571.36986301374</v>
      </c>
      <c r="AH837" s="38">
        <f>IF(表7[[#This Row],[Instrument]]="Option",表7[[#This Row],[delta]],表7[[#This Row],[qty]])</f>
        <v>-1000</v>
      </c>
    </row>
    <row r="838" spans="1:34">
      <c r="A838" s="37" t="s">
        <v>0</v>
      </c>
      <c r="B838" s="38" t="s">
        <v>953</v>
      </c>
      <c r="C838" s="37">
        <v>43117</v>
      </c>
      <c r="D838" s="38" t="s">
        <v>857</v>
      </c>
      <c r="E838" s="38" t="s">
        <v>25</v>
      </c>
      <c r="F838" s="38" t="s">
        <v>177</v>
      </c>
      <c r="G838" s="38">
        <v>40</v>
      </c>
      <c r="H838" s="38">
        <v>7099.45</v>
      </c>
      <c r="I838" s="37">
        <v>43207</v>
      </c>
      <c r="J838" s="38" t="s">
        <v>18</v>
      </c>
      <c r="L838" s="38">
        <v>6815.25</v>
      </c>
      <c r="M838" s="38">
        <v>0</v>
      </c>
      <c r="N838" s="38">
        <v>-284199.99999999983</v>
      </c>
      <c r="O838" s="38" t="s">
        <v>1173</v>
      </c>
      <c r="P838" s="38" t="s">
        <v>1275</v>
      </c>
      <c r="Q838" s="38">
        <v>25</v>
      </c>
      <c r="R838" s="38">
        <v>1000</v>
      </c>
      <c r="S838" s="38">
        <v>7099450</v>
      </c>
      <c r="T838" s="37">
        <v>43168</v>
      </c>
      <c r="U838" s="42">
        <v>0.10684931506849316</v>
      </c>
      <c r="V838" s="38">
        <v>0</v>
      </c>
      <c r="W838" s="38">
        <v>5</v>
      </c>
      <c r="X838" s="38">
        <v>0.1</v>
      </c>
      <c r="Y838" s="38">
        <v>709945</v>
      </c>
      <c r="Z838" s="38">
        <v>-284199.99999999983</v>
      </c>
      <c r="AA838" s="38">
        <v>0</v>
      </c>
      <c r="AB838" s="38">
        <v>758571.36986301374</v>
      </c>
      <c r="AH838" s="38">
        <f>IF(表7[[#This Row],[Instrument]]="Option",表7[[#This Row],[delta]],表7[[#This Row],[qty]])</f>
        <v>1000</v>
      </c>
    </row>
    <row r="839" spans="1:34">
      <c r="A839" s="37" t="s">
        <v>0</v>
      </c>
      <c r="B839" s="38" t="s">
        <v>954</v>
      </c>
      <c r="C839" s="37">
        <v>43089</v>
      </c>
      <c r="D839" s="38" t="s">
        <v>857</v>
      </c>
      <c r="E839" s="38" t="s">
        <v>25</v>
      </c>
      <c r="F839" s="38" t="s">
        <v>44</v>
      </c>
      <c r="G839" s="38">
        <v>32</v>
      </c>
      <c r="H839" s="38">
        <v>6983</v>
      </c>
      <c r="I839" s="37">
        <v>43208</v>
      </c>
      <c r="J839" s="38" t="s">
        <v>18</v>
      </c>
      <c r="L839" s="38">
        <v>6812.75</v>
      </c>
      <c r="M839" s="38">
        <v>1163.8333333333333</v>
      </c>
      <c r="N839" s="38">
        <v>-136200</v>
      </c>
      <c r="O839" s="38" t="s">
        <v>1173</v>
      </c>
      <c r="P839" s="38" t="s">
        <v>1275</v>
      </c>
      <c r="Q839" s="38">
        <v>25</v>
      </c>
      <c r="R839" s="38">
        <v>800</v>
      </c>
      <c r="S839" s="38">
        <v>5586400</v>
      </c>
      <c r="T839" s="37">
        <v>43168</v>
      </c>
      <c r="U839" s="42">
        <v>0.1095890410958904</v>
      </c>
      <c r="V839" s="38">
        <v>0</v>
      </c>
      <c r="W839" s="38">
        <v>5</v>
      </c>
      <c r="X839" s="38">
        <v>0.1</v>
      </c>
      <c r="Y839" s="38">
        <v>558640</v>
      </c>
      <c r="Z839" s="38">
        <v>-136200</v>
      </c>
      <c r="AA839" s="38">
        <v>0</v>
      </c>
      <c r="AB839" s="38">
        <v>612208.21917808219</v>
      </c>
      <c r="AH839" s="38">
        <f>IF(表7[[#This Row],[Instrument]]="Option",表7[[#This Row],[delta]],表7[[#This Row],[qty]])</f>
        <v>800</v>
      </c>
    </row>
    <row r="840" spans="1:34">
      <c r="A840" s="37" t="s">
        <v>0</v>
      </c>
      <c r="B840" s="38" t="s">
        <v>955</v>
      </c>
      <c r="C840" s="37">
        <v>43112</v>
      </c>
      <c r="D840" s="38" t="s">
        <v>857</v>
      </c>
      <c r="E840" s="38" t="s">
        <v>16</v>
      </c>
      <c r="F840" s="38" t="s">
        <v>44</v>
      </c>
      <c r="G840" s="38">
        <v>32</v>
      </c>
      <c r="H840" s="38">
        <v>7152.5</v>
      </c>
      <c r="I840" s="37">
        <v>43208</v>
      </c>
      <c r="J840" s="38" t="s">
        <v>18</v>
      </c>
      <c r="L840" s="38">
        <v>6812.75</v>
      </c>
      <c r="M840" s="38">
        <v>1192.0833333333333</v>
      </c>
      <c r="N840" s="38">
        <v>271800</v>
      </c>
      <c r="O840" s="38" t="s">
        <v>1173</v>
      </c>
      <c r="P840" s="38" t="s">
        <v>1275</v>
      </c>
      <c r="Q840" s="38">
        <v>25</v>
      </c>
      <c r="R840" s="38">
        <v>-800</v>
      </c>
      <c r="S840" s="38">
        <v>5722000</v>
      </c>
      <c r="T840" s="37">
        <v>43168</v>
      </c>
      <c r="U840" s="42">
        <v>0.1095890410958904</v>
      </c>
      <c r="V840" s="38">
        <v>0</v>
      </c>
      <c r="W840" s="38">
        <v>5</v>
      </c>
      <c r="X840" s="38">
        <v>0.1</v>
      </c>
      <c r="Y840" s="38">
        <v>572200</v>
      </c>
      <c r="Z840" s="38">
        <v>271800</v>
      </c>
      <c r="AA840" s="38">
        <v>271800</v>
      </c>
      <c r="AB840" s="38">
        <v>627068.49315068487</v>
      </c>
      <c r="AH840" s="38">
        <f>IF(表7[[#This Row],[Instrument]]="Option",表7[[#This Row],[delta]],表7[[#This Row],[qty]])</f>
        <v>-800</v>
      </c>
    </row>
    <row r="841" spans="1:34">
      <c r="A841" s="37" t="s">
        <v>0</v>
      </c>
      <c r="B841" s="38" t="s">
        <v>956</v>
      </c>
      <c r="C841" s="37">
        <v>43153</v>
      </c>
      <c r="D841" s="38" t="s">
        <v>857</v>
      </c>
      <c r="E841" s="38" t="s">
        <v>25</v>
      </c>
      <c r="F841" s="38" t="s">
        <v>44</v>
      </c>
      <c r="G841" s="38">
        <v>8</v>
      </c>
      <c r="H841" s="38">
        <v>7052.75</v>
      </c>
      <c r="I841" s="37">
        <v>43208</v>
      </c>
      <c r="J841" s="38" t="s">
        <v>18</v>
      </c>
      <c r="L841" s="38">
        <v>6812.75</v>
      </c>
      <c r="M841" s="38">
        <v>0</v>
      </c>
      <c r="N841" s="38">
        <v>-48000</v>
      </c>
      <c r="O841" s="38" t="s">
        <v>1173</v>
      </c>
      <c r="P841" s="38" t="s">
        <v>1275</v>
      </c>
      <c r="Q841" s="38">
        <v>25</v>
      </c>
      <c r="R841" s="38">
        <v>200</v>
      </c>
      <c r="S841" s="38">
        <v>1410550</v>
      </c>
      <c r="T841" s="37">
        <v>43168</v>
      </c>
      <c r="U841" s="42">
        <v>0.1095890410958904</v>
      </c>
      <c r="V841" s="38">
        <v>0</v>
      </c>
      <c r="W841" s="38">
        <v>5</v>
      </c>
      <c r="X841" s="38">
        <v>0.1</v>
      </c>
      <c r="Y841" s="38">
        <v>141055</v>
      </c>
      <c r="Z841" s="38">
        <v>-48000</v>
      </c>
      <c r="AA841" s="38">
        <v>0</v>
      </c>
      <c r="AB841" s="38">
        <v>154580.82191780821</v>
      </c>
      <c r="AH841" s="38">
        <f>IF(表7[[#This Row],[Instrument]]="Option",表7[[#This Row],[delta]],表7[[#This Row],[qty]])</f>
        <v>200</v>
      </c>
    </row>
    <row r="842" spans="1:34">
      <c r="A842" s="37" t="s">
        <v>0</v>
      </c>
      <c r="B842" s="38" t="s">
        <v>957</v>
      </c>
      <c r="C842" s="37">
        <v>43157</v>
      </c>
      <c r="D842" s="38" t="s">
        <v>857</v>
      </c>
      <c r="E842" s="38" t="s">
        <v>25</v>
      </c>
      <c r="F842" s="38" t="s">
        <v>44</v>
      </c>
      <c r="G842" s="38">
        <v>20</v>
      </c>
      <c r="H842" s="38">
        <v>7127</v>
      </c>
      <c r="I842" s="37">
        <v>43208</v>
      </c>
      <c r="J842" s="38" t="s">
        <v>18</v>
      </c>
      <c r="L842" s="38">
        <v>6812.75</v>
      </c>
      <c r="M842" s="38">
        <v>742.4</v>
      </c>
      <c r="N842" s="38">
        <v>-157125</v>
      </c>
      <c r="O842" s="38" t="s">
        <v>1173</v>
      </c>
      <c r="P842" s="38" t="s">
        <v>1275</v>
      </c>
      <c r="Q842" s="38">
        <v>25</v>
      </c>
      <c r="R842" s="38">
        <v>500</v>
      </c>
      <c r="S842" s="38">
        <v>3563500</v>
      </c>
      <c r="T842" s="37">
        <v>43168</v>
      </c>
      <c r="U842" s="42">
        <v>0.1095890410958904</v>
      </c>
      <c r="V842" s="38">
        <v>0</v>
      </c>
      <c r="W842" s="38">
        <v>5</v>
      </c>
      <c r="X842" s="38">
        <v>0.1</v>
      </c>
      <c r="Y842" s="38">
        <v>356350</v>
      </c>
      <c r="Z842" s="38">
        <v>-157125</v>
      </c>
      <c r="AA842" s="38">
        <v>0</v>
      </c>
      <c r="AB842" s="38">
        <v>390520.54794520547</v>
      </c>
      <c r="AH842" s="38">
        <f>IF(表7[[#This Row],[Instrument]]="Option",表7[[#This Row],[delta]],表7[[#This Row],[qty]])</f>
        <v>500</v>
      </c>
    </row>
    <row r="843" spans="1:34">
      <c r="A843" s="37" t="s">
        <v>0</v>
      </c>
      <c r="B843" s="38" t="s">
        <v>958</v>
      </c>
      <c r="C843" s="37">
        <v>43160</v>
      </c>
      <c r="D843" s="38" t="s">
        <v>857</v>
      </c>
      <c r="E843" s="38" t="s">
        <v>16</v>
      </c>
      <c r="F843" s="38" t="s">
        <v>44</v>
      </c>
      <c r="G843" s="38">
        <v>8</v>
      </c>
      <c r="H843" s="38">
        <v>6945.0625</v>
      </c>
      <c r="I843" s="37">
        <v>43208</v>
      </c>
      <c r="J843" s="38" t="s">
        <v>18</v>
      </c>
      <c r="L843" s="38">
        <v>6812.75</v>
      </c>
      <c r="M843" s="38">
        <v>0</v>
      </c>
      <c r="N843" s="38">
        <v>26462.5</v>
      </c>
      <c r="O843" s="38" t="s">
        <v>1173</v>
      </c>
      <c r="P843" s="38" t="s">
        <v>1275</v>
      </c>
      <c r="Q843" s="38">
        <v>25</v>
      </c>
      <c r="R843" s="38">
        <v>-200</v>
      </c>
      <c r="S843" s="38">
        <v>1389012.5</v>
      </c>
      <c r="T843" s="37">
        <v>43168</v>
      </c>
      <c r="U843" s="42">
        <v>0.1095890410958904</v>
      </c>
      <c r="V843" s="38">
        <v>0</v>
      </c>
      <c r="W843" s="38">
        <v>5</v>
      </c>
      <c r="X843" s="38">
        <v>0.1</v>
      </c>
      <c r="Y843" s="38">
        <v>138901.25</v>
      </c>
      <c r="Z843" s="38">
        <v>26462.5</v>
      </c>
      <c r="AA843" s="38">
        <v>26462.5</v>
      </c>
      <c r="AB843" s="38">
        <v>152220.54794520547</v>
      </c>
      <c r="AH843" s="38">
        <f>IF(表7[[#This Row],[Instrument]]="Option",表7[[#This Row],[delta]],表7[[#This Row],[qty]])</f>
        <v>-200</v>
      </c>
    </row>
    <row r="844" spans="1:34">
      <c r="A844" s="37" t="s">
        <v>0</v>
      </c>
      <c r="B844" s="38" t="s">
        <v>959</v>
      </c>
      <c r="C844" s="37">
        <v>43160</v>
      </c>
      <c r="D844" s="38" t="s">
        <v>857</v>
      </c>
      <c r="E844" s="38" t="s">
        <v>25</v>
      </c>
      <c r="F844" s="38" t="s">
        <v>44</v>
      </c>
      <c r="G844" s="38">
        <v>12</v>
      </c>
      <c r="H844" s="38">
        <v>6869.25</v>
      </c>
      <c r="I844" s="37">
        <v>43208</v>
      </c>
      <c r="J844" s="38" t="s">
        <v>18</v>
      </c>
      <c r="L844" s="38">
        <v>6812.75</v>
      </c>
      <c r="M844" s="38">
        <v>0</v>
      </c>
      <c r="N844" s="38">
        <v>-16950</v>
      </c>
      <c r="O844" s="38" t="s">
        <v>1173</v>
      </c>
      <c r="P844" s="38" t="s">
        <v>1275</v>
      </c>
      <c r="Q844" s="38">
        <v>25</v>
      </c>
      <c r="R844" s="38">
        <v>300</v>
      </c>
      <c r="S844" s="38">
        <v>2060775</v>
      </c>
      <c r="T844" s="37">
        <v>43168</v>
      </c>
      <c r="U844" s="42">
        <v>0.1095890410958904</v>
      </c>
      <c r="V844" s="38">
        <v>0</v>
      </c>
      <c r="W844" s="38">
        <v>5</v>
      </c>
      <c r="X844" s="38">
        <v>0.1</v>
      </c>
      <c r="Y844" s="38">
        <v>206077.5</v>
      </c>
      <c r="Z844" s="38">
        <v>-16950</v>
      </c>
      <c r="AA844" s="38">
        <v>0</v>
      </c>
      <c r="AB844" s="38">
        <v>225838.35616438356</v>
      </c>
      <c r="AH844" s="38">
        <f>IF(表7[[#This Row],[Instrument]]="Option",表7[[#This Row],[delta]],表7[[#This Row],[qty]])</f>
        <v>300</v>
      </c>
    </row>
    <row r="845" spans="1:34">
      <c r="A845" s="37" t="s">
        <v>0</v>
      </c>
      <c r="B845" s="38" t="s">
        <v>960</v>
      </c>
      <c r="C845" s="37">
        <v>43140</v>
      </c>
      <c r="D845" s="38" t="s">
        <v>857</v>
      </c>
      <c r="E845" s="38" t="s">
        <v>25</v>
      </c>
      <c r="F845" s="38" t="s">
        <v>47</v>
      </c>
      <c r="G845" s="38">
        <v>40</v>
      </c>
      <c r="H845" s="38">
        <v>3237</v>
      </c>
      <c r="I845" s="37">
        <v>43208</v>
      </c>
      <c r="J845" s="38" t="s">
        <v>18</v>
      </c>
      <c r="L845" s="38">
        <v>3228</v>
      </c>
      <c r="M845" s="38">
        <v>0</v>
      </c>
      <c r="N845" s="38">
        <v>-9000</v>
      </c>
      <c r="O845" s="38" t="s">
        <v>1177</v>
      </c>
      <c r="P845" s="38" t="s">
        <v>1290</v>
      </c>
      <c r="Q845" s="38">
        <v>25</v>
      </c>
      <c r="R845" s="38">
        <v>1000</v>
      </c>
      <c r="S845" s="38">
        <v>3237000</v>
      </c>
      <c r="T845" s="37">
        <v>43168</v>
      </c>
      <c r="U845" s="42">
        <v>0.1095890410958904</v>
      </c>
      <c r="V845" s="38">
        <v>0</v>
      </c>
      <c r="W845" s="38">
        <v>5</v>
      </c>
      <c r="X845" s="38">
        <v>0.1</v>
      </c>
      <c r="Y845" s="38">
        <v>323700</v>
      </c>
      <c r="Z845" s="38">
        <v>-9000</v>
      </c>
      <c r="AA845" s="38">
        <v>0</v>
      </c>
      <c r="AB845" s="38">
        <v>354739.72602739726</v>
      </c>
      <c r="AH845" s="38">
        <f>IF(表7[[#This Row],[Instrument]]="Option",表7[[#This Row],[delta]],表7[[#This Row],[qty]])</f>
        <v>1000</v>
      </c>
    </row>
    <row r="846" spans="1:34">
      <c r="A846" s="37" t="s">
        <v>0</v>
      </c>
      <c r="B846" s="38" t="s">
        <v>961</v>
      </c>
      <c r="C846" s="37">
        <v>43140</v>
      </c>
      <c r="D846" s="38" t="s">
        <v>857</v>
      </c>
      <c r="E846" s="38" t="s">
        <v>25</v>
      </c>
      <c r="F846" s="38" t="s">
        <v>47</v>
      </c>
      <c r="G846" s="38">
        <v>40</v>
      </c>
      <c r="H846" s="38">
        <v>3241.25</v>
      </c>
      <c r="I846" s="37">
        <v>43208</v>
      </c>
      <c r="J846" s="38" t="s">
        <v>18</v>
      </c>
      <c r="L846" s="38">
        <v>3228</v>
      </c>
      <c r="M846" s="38">
        <v>0</v>
      </c>
      <c r="N846" s="38">
        <v>-13250</v>
      </c>
      <c r="O846" s="38" t="s">
        <v>1177</v>
      </c>
      <c r="P846" s="38" t="s">
        <v>1290</v>
      </c>
      <c r="Q846" s="38">
        <v>25</v>
      </c>
      <c r="R846" s="38">
        <v>1000</v>
      </c>
      <c r="S846" s="38">
        <v>3241250</v>
      </c>
      <c r="T846" s="37">
        <v>43168</v>
      </c>
      <c r="U846" s="42">
        <v>0.1095890410958904</v>
      </c>
      <c r="V846" s="38">
        <v>0</v>
      </c>
      <c r="W846" s="38">
        <v>5</v>
      </c>
      <c r="X846" s="38">
        <v>0.1</v>
      </c>
      <c r="Y846" s="38">
        <v>324125</v>
      </c>
      <c r="Z846" s="38">
        <v>-13250</v>
      </c>
      <c r="AA846" s="38">
        <v>0</v>
      </c>
      <c r="AB846" s="38">
        <v>355205.47945205477</v>
      </c>
      <c r="AH846" s="38">
        <f>IF(表7[[#This Row],[Instrument]]="Option",表7[[#This Row],[delta]],表7[[#This Row],[qty]])</f>
        <v>1000</v>
      </c>
    </row>
    <row r="847" spans="1:34">
      <c r="A847" s="37" t="s">
        <v>0</v>
      </c>
      <c r="B847" s="38" t="s">
        <v>962</v>
      </c>
      <c r="C847" s="37">
        <v>43143</v>
      </c>
      <c r="D847" s="38" t="s">
        <v>857</v>
      </c>
      <c r="E847" s="38" t="s">
        <v>25</v>
      </c>
      <c r="F847" s="38" t="s">
        <v>47</v>
      </c>
      <c r="G847" s="38">
        <v>80</v>
      </c>
      <c r="H847" s="38">
        <v>3204.29</v>
      </c>
      <c r="I847" s="37">
        <v>43208</v>
      </c>
      <c r="J847" s="38" t="s">
        <v>18</v>
      </c>
      <c r="L847" s="38">
        <v>3228</v>
      </c>
      <c r="M847" s="38">
        <v>0</v>
      </c>
      <c r="N847" s="38">
        <v>47420.000000000073</v>
      </c>
      <c r="O847" s="38" t="s">
        <v>1177</v>
      </c>
      <c r="P847" s="38" t="s">
        <v>1290</v>
      </c>
      <c r="Q847" s="38">
        <v>25</v>
      </c>
      <c r="R847" s="38">
        <v>2000</v>
      </c>
      <c r="S847" s="38">
        <v>6408580</v>
      </c>
      <c r="T847" s="37">
        <v>43168</v>
      </c>
      <c r="U847" s="42">
        <v>0.1095890410958904</v>
      </c>
      <c r="V847" s="38">
        <v>0</v>
      </c>
      <c r="W847" s="38">
        <v>5</v>
      </c>
      <c r="X847" s="38">
        <v>0.1</v>
      </c>
      <c r="Y847" s="38">
        <v>640858</v>
      </c>
      <c r="Z847" s="38">
        <v>47420.000000000073</v>
      </c>
      <c r="AA847" s="38">
        <v>47420.000000000073</v>
      </c>
      <c r="AB847" s="38">
        <v>702310.13698630128</v>
      </c>
      <c r="AH847" s="38">
        <f>IF(表7[[#This Row],[Instrument]]="Option",表7[[#This Row],[delta]],表7[[#This Row],[qty]])</f>
        <v>2000</v>
      </c>
    </row>
    <row r="848" spans="1:34">
      <c r="A848" s="37" t="s">
        <v>0</v>
      </c>
      <c r="B848" s="38" t="s">
        <v>963</v>
      </c>
      <c r="C848" s="37">
        <v>43143</v>
      </c>
      <c r="D848" s="38" t="s">
        <v>857</v>
      </c>
      <c r="E848" s="38" t="s">
        <v>25</v>
      </c>
      <c r="F848" s="38" t="s">
        <v>47</v>
      </c>
      <c r="G848" s="38">
        <v>22</v>
      </c>
      <c r="H848" s="38">
        <v>3238.5</v>
      </c>
      <c r="I848" s="37">
        <v>43208</v>
      </c>
      <c r="J848" s="38" t="s">
        <v>18</v>
      </c>
      <c r="L848" s="38">
        <v>3228</v>
      </c>
      <c r="M848" s="38">
        <v>0</v>
      </c>
      <c r="N848" s="38">
        <v>-5775</v>
      </c>
      <c r="O848" s="38" t="s">
        <v>1177</v>
      </c>
      <c r="P848" s="38" t="s">
        <v>1290</v>
      </c>
      <c r="Q848" s="38">
        <v>25</v>
      </c>
      <c r="R848" s="38">
        <v>550</v>
      </c>
      <c r="S848" s="38">
        <v>1781175</v>
      </c>
      <c r="T848" s="37">
        <v>43168</v>
      </c>
      <c r="U848" s="42">
        <v>0.1095890410958904</v>
      </c>
      <c r="V848" s="38">
        <v>0</v>
      </c>
      <c r="W848" s="38">
        <v>5</v>
      </c>
      <c r="X848" s="38">
        <v>0.1</v>
      </c>
      <c r="Y848" s="38">
        <v>178117.5</v>
      </c>
      <c r="Z848" s="38">
        <v>-5775</v>
      </c>
      <c r="AA848" s="38">
        <v>0</v>
      </c>
      <c r="AB848" s="38">
        <v>195197.26027397258</v>
      </c>
      <c r="AH848" s="38">
        <f>IF(表7[[#This Row],[Instrument]]="Option",表7[[#This Row],[delta]],表7[[#This Row],[qty]])</f>
        <v>550</v>
      </c>
    </row>
    <row r="849" spans="1:34">
      <c r="A849" s="37" t="s">
        <v>0</v>
      </c>
      <c r="B849" s="38" t="s">
        <v>964</v>
      </c>
      <c r="C849" s="37">
        <v>43143</v>
      </c>
      <c r="D849" s="38" t="s">
        <v>857</v>
      </c>
      <c r="E849" s="38" t="s">
        <v>25</v>
      </c>
      <c r="F849" s="38" t="s">
        <v>47</v>
      </c>
      <c r="G849" s="38">
        <v>110</v>
      </c>
      <c r="H849" s="38">
        <v>3407</v>
      </c>
      <c r="I849" s="37">
        <v>43208</v>
      </c>
      <c r="J849" s="38" t="s">
        <v>18</v>
      </c>
      <c r="L849" s="38">
        <v>3228</v>
      </c>
      <c r="M849" s="38">
        <v>0</v>
      </c>
      <c r="N849" s="38">
        <v>-492250</v>
      </c>
      <c r="O849" s="38" t="s">
        <v>1177</v>
      </c>
      <c r="P849" s="38" t="s">
        <v>1290</v>
      </c>
      <c r="Q849" s="38">
        <v>25</v>
      </c>
      <c r="R849" s="38">
        <v>2750</v>
      </c>
      <c r="S849" s="38">
        <v>9369250</v>
      </c>
      <c r="T849" s="37">
        <v>43168</v>
      </c>
      <c r="U849" s="42">
        <v>0.1095890410958904</v>
      </c>
      <c r="V849" s="38">
        <v>0</v>
      </c>
      <c r="W849" s="38">
        <v>5</v>
      </c>
      <c r="X849" s="38">
        <v>0.1</v>
      </c>
      <c r="Y849" s="38">
        <v>936925</v>
      </c>
      <c r="Z849" s="38">
        <v>-492250</v>
      </c>
      <c r="AA849" s="38">
        <v>0</v>
      </c>
      <c r="AB849" s="38">
        <v>1026767.1232876711</v>
      </c>
      <c r="AH849" s="38">
        <f>IF(表7[[#This Row],[Instrument]]="Option",表7[[#This Row],[delta]],表7[[#This Row],[qty]])</f>
        <v>2750</v>
      </c>
    </row>
    <row r="850" spans="1:34">
      <c r="A850" s="37" t="s">
        <v>0</v>
      </c>
      <c r="B850" s="38" t="s">
        <v>965</v>
      </c>
      <c r="C850" s="37">
        <v>43144</v>
      </c>
      <c r="D850" s="38" t="s">
        <v>857</v>
      </c>
      <c r="E850" s="38" t="s">
        <v>16</v>
      </c>
      <c r="F850" s="38" t="s">
        <v>47</v>
      </c>
      <c r="G850" s="38">
        <v>104</v>
      </c>
      <c r="H850" s="38">
        <v>3065.75</v>
      </c>
      <c r="I850" s="37">
        <v>43208</v>
      </c>
      <c r="J850" s="38" t="s">
        <v>18</v>
      </c>
      <c r="L850" s="38">
        <v>3228</v>
      </c>
      <c r="M850" s="38">
        <v>0</v>
      </c>
      <c r="N850" s="38">
        <v>-421850</v>
      </c>
      <c r="O850" s="38" t="s">
        <v>1177</v>
      </c>
      <c r="P850" s="38" t="s">
        <v>1290</v>
      </c>
      <c r="Q850" s="38">
        <v>25</v>
      </c>
      <c r="R850" s="38">
        <v>-2600</v>
      </c>
      <c r="S850" s="38">
        <v>7970950</v>
      </c>
      <c r="T850" s="37">
        <v>43168</v>
      </c>
      <c r="U850" s="42">
        <v>0.1095890410958904</v>
      </c>
      <c r="V850" s="38">
        <v>0</v>
      </c>
      <c r="W850" s="38">
        <v>5</v>
      </c>
      <c r="X850" s="38">
        <v>0.1</v>
      </c>
      <c r="Y850" s="38">
        <v>797095</v>
      </c>
      <c r="Z850" s="38">
        <v>-421850</v>
      </c>
      <c r="AA850" s="38">
        <v>0</v>
      </c>
      <c r="AB850" s="38">
        <v>873528.76712328766</v>
      </c>
      <c r="AH850" s="38">
        <f>IF(表7[[#This Row],[Instrument]]="Option",表7[[#This Row],[delta]],表7[[#This Row],[qty]])</f>
        <v>-2600</v>
      </c>
    </row>
    <row r="851" spans="1:34">
      <c r="A851" s="37" t="s">
        <v>0</v>
      </c>
      <c r="B851" s="38" t="s">
        <v>966</v>
      </c>
      <c r="C851" s="37">
        <v>43145</v>
      </c>
      <c r="D851" s="38" t="s">
        <v>857</v>
      </c>
      <c r="E851" s="38" t="s">
        <v>25</v>
      </c>
      <c r="F851" s="38" t="s">
        <v>47</v>
      </c>
      <c r="G851" s="38">
        <v>30</v>
      </c>
      <c r="H851" s="38">
        <v>3546.5</v>
      </c>
      <c r="I851" s="37">
        <v>43208</v>
      </c>
      <c r="J851" s="38" t="s">
        <v>18</v>
      </c>
      <c r="L851" s="38">
        <v>3228</v>
      </c>
      <c r="M851" s="38">
        <v>554.14</v>
      </c>
      <c r="N851" s="38">
        <v>-238875</v>
      </c>
      <c r="O851" s="38" t="s">
        <v>1177</v>
      </c>
      <c r="P851" s="38" t="s">
        <v>1290</v>
      </c>
      <c r="Q851" s="38">
        <v>25</v>
      </c>
      <c r="R851" s="38">
        <v>750</v>
      </c>
      <c r="S851" s="38">
        <v>2659875</v>
      </c>
      <c r="T851" s="37">
        <v>43168</v>
      </c>
      <c r="U851" s="42">
        <v>0.1095890410958904</v>
      </c>
      <c r="V851" s="38">
        <v>0</v>
      </c>
      <c r="W851" s="38">
        <v>5</v>
      </c>
      <c r="X851" s="38">
        <v>0.1</v>
      </c>
      <c r="Y851" s="38">
        <v>265987.5</v>
      </c>
      <c r="Z851" s="38">
        <v>-238875</v>
      </c>
      <c r="AA851" s="38">
        <v>0</v>
      </c>
      <c r="AB851" s="38">
        <v>291493.15068493149</v>
      </c>
      <c r="AH851" s="38">
        <f>IF(表7[[#This Row],[Instrument]]="Option",表7[[#This Row],[delta]],表7[[#This Row],[qty]])</f>
        <v>750</v>
      </c>
    </row>
    <row r="852" spans="1:34">
      <c r="A852" s="37" t="s">
        <v>0</v>
      </c>
      <c r="B852" s="38" t="s">
        <v>967</v>
      </c>
      <c r="C852" s="37">
        <v>43145</v>
      </c>
      <c r="D852" s="38" t="s">
        <v>857</v>
      </c>
      <c r="E852" s="38" t="s">
        <v>25</v>
      </c>
      <c r="F852" s="38" t="s">
        <v>47</v>
      </c>
      <c r="G852" s="38">
        <v>30</v>
      </c>
      <c r="H852" s="38">
        <v>3551.5</v>
      </c>
      <c r="I852" s="37">
        <v>43208</v>
      </c>
      <c r="J852" s="38" t="s">
        <v>18</v>
      </c>
      <c r="L852" s="38">
        <v>3228</v>
      </c>
      <c r="M852" s="38">
        <v>554.91999999999996</v>
      </c>
      <c r="N852" s="38">
        <v>-242625</v>
      </c>
      <c r="O852" s="38" t="s">
        <v>1177</v>
      </c>
      <c r="P852" s="38" t="s">
        <v>1290</v>
      </c>
      <c r="Q852" s="38">
        <v>25</v>
      </c>
      <c r="R852" s="38">
        <v>750</v>
      </c>
      <c r="S852" s="38">
        <v>2663625</v>
      </c>
      <c r="T852" s="37">
        <v>43168</v>
      </c>
      <c r="U852" s="42">
        <v>0.1095890410958904</v>
      </c>
      <c r="V852" s="38">
        <v>0</v>
      </c>
      <c r="W852" s="38">
        <v>5</v>
      </c>
      <c r="X852" s="38">
        <v>0.1</v>
      </c>
      <c r="Y852" s="38">
        <v>266362.5</v>
      </c>
      <c r="Z852" s="38">
        <v>-242625</v>
      </c>
      <c r="AA852" s="38">
        <v>0</v>
      </c>
      <c r="AB852" s="38">
        <v>291904.10958904109</v>
      </c>
      <c r="AH852" s="38">
        <f>IF(表7[[#This Row],[Instrument]]="Option",表7[[#This Row],[delta]],表7[[#This Row],[qty]])</f>
        <v>750</v>
      </c>
    </row>
    <row r="853" spans="1:34">
      <c r="A853" s="37" t="s">
        <v>0</v>
      </c>
      <c r="B853" s="38" t="s">
        <v>968</v>
      </c>
      <c r="C853" s="37">
        <v>43145</v>
      </c>
      <c r="D853" s="38" t="s">
        <v>857</v>
      </c>
      <c r="E853" s="38" t="s">
        <v>25</v>
      </c>
      <c r="F853" s="38" t="s">
        <v>47</v>
      </c>
      <c r="G853" s="38">
        <v>30</v>
      </c>
      <c r="H853" s="38">
        <v>3556</v>
      </c>
      <c r="I853" s="37">
        <v>43208</v>
      </c>
      <c r="J853" s="38" t="s">
        <v>18</v>
      </c>
      <c r="L853" s="38">
        <v>3228</v>
      </c>
      <c r="M853" s="38">
        <v>555.63</v>
      </c>
      <c r="N853" s="38">
        <v>-246000</v>
      </c>
      <c r="O853" s="38" t="s">
        <v>1177</v>
      </c>
      <c r="P853" s="38" t="s">
        <v>1290</v>
      </c>
      <c r="Q853" s="38">
        <v>25</v>
      </c>
      <c r="R853" s="38">
        <v>750</v>
      </c>
      <c r="S853" s="38">
        <v>2667000</v>
      </c>
      <c r="T853" s="37">
        <v>43168</v>
      </c>
      <c r="U853" s="42">
        <v>0.1095890410958904</v>
      </c>
      <c r="V853" s="38">
        <v>0</v>
      </c>
      <c r="W853" s="38">
        <v>5</v>
      </c>
      <c r="X853" s="38">
        <v>0.1</v>
      </c>
      <c r="Y853" s="38">
        <v>266700</v>
      </c>
      <c r="Z853" s="38">
        <v>-246000</v>
      </c>
      <c r="AA853" s="38">
        <v>0</v>
      </c>
      <c r="AB853" s="38">
        <v>292273.9726027397</v>
      </c>
      <c r="AH853" s="38">
        <f>IF(表7[[#This Row],[Instrument]]="Option",表7[[#This Row],[delta]],表7[[#This Row],[qty]])</f>
        <v>750</v>
      </c>
    </row>
    <row r="854" spans="1:34">
      <c r="A854" s="37" t="s">
        <v>0</v>
      </c>
      <c r="B854" s="38" t="s">
        <v>969</v>
      </c>
      <c r="C854" s="37">
        <v>43145</v>
      </c>
      <c r="D854" s="38" t="s">
        <v>857</v>
      </c>
      <c r="E854" s="38" t="s">
        <v>25</v>
      </c>
      <c r="F854" s="38" t="s">
        <v>47</v>
      </c>
      <c r="G854" s="38">
        <v>20</v>
      </c>
      <c r="H854" s="38">
        <v>3561</v>
      </c>
      <c r="I854" s="37">
        <v>43208</v>
      </c>
      <c r="J854" s="38" t="s">
        <v>18</v>
      </c>
      <c r="L854" s="38">
        <v>3228</v>
      </c>
      <c r="M854" s="38">
        <v>370.94</v>
      </c>
      <c r="N854" s="38">
        <v>-166500</v>
      </c>
      <c r="O854" s="38" t="s">
        <v>1177</v>
      </c>
      <c r="P854" s="38" t="s">
        <v>1290</v>
      </c>
      <c r="Q854" s="38">
        <v>25</v>
      </c>
      <c r="R854" s="38">
        <v>500</v>
      </c>
      <c r="S854" s="38">
        <v>1780500</v>
      </c>
      <c r="T854" s="37">
        <v>43168</v>
      </c>
      <c r="U854" s="42">
        <v>0.1095890410958904</v>
      </c>
      <c r="V854" s="38">
        <v>0</v>
      </c>
      <c r="W854" s="38">
        <v>5</v>
      </c>
      <c r="X854" s="38">
        <v>0.1</v>
      </c>
      <c r="Y854" s="38">
        <v>178050</v>
      </c>
      <c r="Z854" s="38">
        <v>-166500</v>
      </c>
      <c r="AA854" s="38">
        <v>0</v>
      </c>
      <c r="AB854" s="38">
        <v>195123.28767123286</v>
      </c>
      <c r="AH854" s="38">
        <f>IF(表7[[#This Row],[Instrument]]="Option",表7[[#This Row],[delta]],表7[[#This Row],[qty]])</f>
        <v>500</v>
      </c>
    </row>
    <row r="855" spans="1:34">
      <c r="A855" s="37" t="s">
        <v>0</v>
      </c>
      <c r="B855" s="38" t="s">
        <v>970</v>
      </c>
      <c r="C855" s="37">
        <v>43145</v>
      </c>
      <c r="D855" s="38" t="s">
        <v>857</v>
      </c>
      <c r="E855" s="38" t="s">
        <v>25</v>
      </c>
      <c r="F855" s="38" t="s">
        <v>47</v>
      </c>
      <c r="G855" s="38">
        <v>20</v>
      </c>
      <c r="H855" s="38">
        <v>3566</v>
      </c>
      <c r="I855" s="37">
        <v>43208</v>
      </c>
      <c r="J855" s="38" t="s">
        <v>18</v>
      </c>
      <c r="L855" s="38">
        <v>3228</v>
      </c>
      <c r="M855" s="38">
        <v>371.46</v>
      </c>
      <c r="N855" s="38">
        <v>-169000</v>
      </c>
      <c r="O855" s="38" t="s">
        <v>1177</v>
      </c>
      <c r="P855" s="38" t="s">
        <v>1290</v>
      </c>
      <c r="Q855" s="38">
        <v>25</v>
      </c>
      <c r="R855" s="38">
        <v>500</v>
      </c>
      <c r="S855" s="38">
        <v>1783000</v>
      </c>
      <c r="T855" s="37">
        <v>43168</v>
      </c>
      <c r="U855" s="42">
        <v>0.1095890410958904</v>
      </c>
      <c r="V855" s="38">
        <v>0</v>
      </c>
      <c r="W855" s="38">
        <v>5</v>
      </c>
      <c r="X855" s="38">
        <v>0.1</v>
      </c>
      <c r="Y855" s="38">
        <v>178300</v>
      </c>
      <c r="Z855" s="38">
        <v>-169000</v>
      </c>
      <c r="AA855" s="38">
        <v>0</v>
      </c>
      <c r="AB855" s="38">
        <v>195397.26027397258</v>
      </c>
      <c r="AH855" s="38">
        <f>IF(表7[[#This Row],[Instrument]]="Option",表7[[#This Row],[delta]],表7[[#This Row],[qty]])</f>
        <v>500</v>
      </c>
    </row>
    <row r="856" spans="1:34">
      <c r="A856" s="37" t="s">
        <v>0</v>
      </c>
      <c r="B856" s="38" t="s">
        <v>971</v>
      </c>
      <c r="C856" s="37">
        <v>43122</v>
      </c>
      <c r="D856" s="38" t="s">
        <v>857</v>
      </c>
      <c r="E856" s="38" t="s">
        <v>16</v>
      </c>
      <c r="F856" s="38" t="s">
        <v>52</v>
      </c>
      <c r="G856" s="38">
        <v>26</v>
      </c>
      <c r="H856" s="38">
        <v>7068.75</v>
      </c>
      <c r="I856" s="37">
        <v>43213</v>
      </c>
      <c r="J856" s="38" t="s">
        <v>18</v>
      </c>
      <c r="L856" s="38">
        <v>6813.98</v>
      </c>
      <c r="M856" s="38">
        <v>957.2265625</v>
      </c>
      <c r="N856" s="38">
        <v>165600.50000000029</v>
      </c>
      <c r="O856" s="38" t="s">
        <v>1173</v>
      </c>
      <c r="P856" s="38" t="s">
        <v>1275</v>
      </c>
      <c r="Q856" s="38">
        <v>25</v>
      </c>
      <c r="R856" s="38">
        <v>-650</v>
      </c>
      <c r="S856" s="38">
        <v>4594687.5</v>
      </c>
      <c r="T856" s="37">
        <v>43168</v>
      </c>
      <c r="U856" s="42">
        <v>0.12328767123287671</v>
      </c>
      <c r="V856" s="38">
        <v>0</v>
      </c>
      <c r="W856" s="38">
        <v>5</v>
      </c>
      <c r="X856" s="38">
        <v>0.1</v>
      </c>
      <c r="Y856" s="38">
        <v>459468.75</v>
      </c>
      <c r="Z856" s="38">
        <v>165600.50000000029</v>
      </c>
      <c r="AA856" s="38">
        <v>165600.50000000029</v>
      </c>
      <c r="AB856" s="38">
        <v>566468.32191780815</v>
      </c>
      <c r="AH856" s="38">
        <f>IF(表7[[#This Row],[Instrument]]="Option",表7[[#This Row],[delta]],表7[[#This Row],[qty]])</f>
        <v>-650</v>
      </c>
    </row>
    <row r="857" spans="1:34">
      <c r="A857" s="37" t="s">
        <v>0</v>
      </c>
      <c r="B857" s="38" t="s">
        <v>972</v>
      </c>
      <c r="C857" s="37">
        <v>43122</v>
      </c>
      <c r="D857" s="38" t="s">
        <v>857</v>
      </c>
      <c r="E857" s="38" t="s">
        <v>25</v>
      </c>
      <c r="F857" s="38" t="s">
        <v>52</v>
      </c>
      <c r="G857" s="38">
        <v>26</v>
      </c>
      <c r="H857" s="38">
        <v>7068.75</v>
      </c>
      <c r="I857" s="37">
        <v>43213</v>
      </c>
      <c r="J857" s="38" t="s">
        <v>18</v>
      </c>
      <c r="L857" s="38">
        <v>6813.98</v>
      </c>
      <c r="M857" s="38">
        <v>0</v>
      </c>
      <c r="N857" s="38">
        <v>-165600.50000000029</v>
      </c>
      <c r="O857" s="38" t="s">
        <v>1173</v>
      </c>
      <c r="P857" s="38" t="s">
        <v>1275</v>
      </c>
      <c r="Q857" s="38">
        <v>25</v>
      </c>
      <c r="R857" s="38">
        <v>650</v>
      </c>
      <c r="S857" s="38">
        <v>4594687.5</v>
      </c>
      <c r="T857" s="37">
        <v>43168</v>
      </c>
      <c r="U857" s="42">
        <v>0.12328767123287671</v>
      </c>
      <c r="V857" s="38">
        <v>0</v>
      </c>
      <c r="W857" s="38">
        <v>5</v>
      </c>
      <c r="X857" s="38">
        <v>0.1</v>
      </c>
      <c r="Y857" s="38">
        <v>459468.75</v>
      </c>
      <c r="Z857" s="38">
        <v>-165600.50000000029</v>
      </c>
      <c r="AA857" s="38">
        <v>0</v>
      </c>
      <c r="AB857" s="38">
        <v>566468.32191780815</v>
      </c>
      <c r="AH857" s="38">
        <f>IF(表7[[#This Row],[Instrument]]="Option",表7[[#This Row],[delta]],表7[[#This Row],[qty]])</f>
        <v>650</v>
      </c>
    </row>
    <row r="858" spans="1:34">
      <c r="A858" s="37" t="s">
        <v>0</v>
      </c>
      <c r="B858" s="38" t="s">
        <v>973</v>
      </c>
      <c r="C858" s="37">
        <v>43125</v>
      </c>
      <c r="D858" s="38" t="s">
        <v>857</v>
      </c>
      <c r="E858" s="38" t="s">
        <v>25</v>
      </c>
      <c r="F858" s="38" t="s">
        <v>55</v>
      </c>
      <c r="G858" s="38">
        <v>16</v>
      </c>
      <c r="H858" s="38">
        <v>7149.75</v>
      </c>
      <c r="I858" s="37">
        <v>43215</v>
      </c>
      <c r="J858" s="38" t="s">
        <v>18</v>
      </c>
      <c r="L858" s="38">
        <v>6815.34</v>
      </c>
      <c r="M858" s="38">
        <v>595.8125</v>
      </c>
      <c r="N858" s="38">
        <v>-133763.99999999994</v>
      </c>
      <c r="O858" s="38" t="s">
        <v>1173</v>
      </c>
      <c r="P858" s="38" t="s">
        <v>1275</v>
      </c>
      <c r="Q858" s="38">
        <v>25</v>
      </c>
      <c r="R858" s="38">
        <v>400</v>
      </c>
      <c r="S858" s="38">
        <v>2859900</v>
      </c>
      <c r="T858" s="37">
        <v>43168</v>
      </c>
      <c r="U858" s="42">
        <v>0.12876712328767123</v>
      </c>
      <c r="V858" s="38">
        <v>0</v>
      </c>
      <c r="W858" s="38">
        <v>5</v>
      </c>
      <c r="X858" s="38">
        <v>0.1</v>
      </c>
      <c r="Y858" s="38">
        <v>285990</v>
      </c>
      <c r="Z858" s="38">
        <v>-133763.99999999994</v>
      </c>
      <c r="AA858" s="38">
        <v>0</v>
      </c>
      <c r="AB858" s="38">
        <v>368261.09589041094</v>
      </c>
      <c r="AH858" s="38">
        <f>IF(表7[[#This Row],[Instrument]]="Option",表7[[#This Row],[delta]],表7[[#This Row],[qty]])</f>
        <v>400</v>
      </c>
    </row>
    <row r="859" spans="1:34">
      <c r="A859" s="37" t="s">
        <v>0</v>
      </c>
      <c r="B859" s="38" t="s">
        <v>974</v>
      </c>
      <c r="C859" s="37">
        <v>43125</v>
      </c>
      <c r="D859" s="38" t="s">
        <v>857</v>
      </c>
      <c r="E859" s="38" t="s">
        <v>16</v>
      </c>
      <c r="F859" s="38" t="s">
        <v>55</v>
      </c>
      <c r="G859" s="38">
        <v>20</v>
      </c>
      <c r="H859" s="38">
        <v>7145.2</v>
      </c>
      <c r="I859" s="37">
        <v>43215</v>
      </c>
      <c r="J859" s="38" t="s">
        <v>18</v>
      </c>
      <c r="L859" s="38">
        <v>6815.34</v>
      </c>
      <c r="M859" s="38">
        <v>744.29166666666663</v>
      </c>
      <c r="N859" s="38">
        <v>164929.99999999983</v>
      </c>
      <c r="O859" s="38" t="s">
        <v>1173</v>
      </c>
      <c r="P859" s="38" t="s">
        <v>1275</v>
      </c>
      <c r="Q859" s="38">
        <v>25</v>
      </c>
      <c r="R859" s="38">
        <v>-500</v>
      </c>
      <c r="S859" s="38">
        <v>3572600</v>
      </c>
      <c r="T859" s="37">
        <v>43168</v>
      </c>
      <c r="U859" s="42">
        <v>0.12876712328767123</v>
      </c>
      <c r="V859" s="38">
        <v>0</v>
      </c>
      <c r="W859" s="38">
        <v>5</v>
      </c>
      <c r="X859" s="38">
        <v>0.1</v>
      </c>
      <c r="Y859" s="38">
        <v>357260</v>
      </c>
      <c r="Z859" s="38">
        <v>164929.99999999983</v>
      </c>
      <c r="AA859" s="38">
        <v>164929.99999999983</v>
      </c>
      <c r="AB859" s="38">
        <v>460033.42465753423</v>
      </c>
      <c r="AH859" s="38">
        <f>IF(表7[[#This Row],[Instrument]]="Option",表7[[#This Row],[delta]],表7[[#This Row],[qty]])</f>
        <v>-500</v>
      </c>
    </row>
    <row r="860" spans="1:34">
      <c r="A860" s="37" t="s">
        <v>0</v>
      </c>
      <c r="B860" s="38" t="s">
        <v>975</v>
      </c>
      <c r="C860" s="37">
        <v>43125</v>
      </c>
      <c r="D860" s="38" t="s">
        <v>857</v>
      </c>
      <c r="E860" s="38" t="s">
        <v>25</v>
      </c>
      <c r="F860" s="38" t="s">
        <v>55</v>
      </c>
      <c r="G860" s="38">
        <v>20</v>
      </c>
      <c r="H860" s="38">
        <v>7145.2</v>
      </c>
      <c r="I860" s="37">
        <v>43215</v>
      </c>
      <c r="J860" s="38" t="s">
        <v>18</v>
      </c>
      <c r="L860" s="38">
        <v>6815.34</v>
      </c>
      <c r="M860" s="38">
        <v>0</v>
      </c>
      <c r="N860" s="38">
        <v>-164929.99999999983</v>
      </c>
      <c r="O860" s="38" t="s">
        <v>1173</v>
      </c>
      <c r="P860" s="38" t="s">
        <v>1275</v>
      </c>
      <c r="Q860" s="38">
        <v>25</v>
      </c>
      <c r="R860" s="38">
        <v>500</v>
      </c>
      <c r="S860" s="38">
        <v>3572600</v>
      </c>
      <c r="T860" s="37">
        <v>43168</v>
      </c>
      <c r="U860" s="42">
        <v>0.12876712328767123</v>
      </c>
      <c r="V860" s="38">
        <v>0</v>
      </c>
      <c r="W860" s="38">
        <v>5</v>
      </c>
      <c r="X860" s="38">
        <v>0.1</v>
      </c>
      <c r="Y860" s="38">
        <v>357260</v>
      </c>
      <c r="Z860" s="38">
        <v>-164929.99999999983</v>
      </c>
      <c r="AA860" s="38">
        <v>0</v>
      </c>
      <c r="AB860" s="38">
        <v>460033.42465753423</v>
      </c>
      <c r="AH860" s="38">
        <f>IF(表7[[#This Row],[Instrument]]="Option",表7[[#This Row],[delta]],表7[[#This Row],[qty]])</f>
        <v>500</v>
      </c>
    </row>
    <row r="861" spans="1:34">
      <c r="A861" s="37" t="s">
        <v>0</v>
      </c>
      <c r="B861" s="38" t="s">
        <v>976</v>
      </c>
      <c r="C861" s="37">
        <v>43125</v>
      </c>
      <c r="D861" s="38" t="s">
        <v>857</v>
      </c>
      <c r="E861" s="38" t="s">
        <v>16</v>
      </c>
      <c r="F861" s="38" t="s">
        <v>55</v>
      </c>
      <c r="G861" s="38">
        <v>8</v>
      </c>
      <c r="H861" s="38">
        <v>7128</v>
      </c>
      <c r="I861" s="37">
        <v>43215</v>
      </c>
      <c r="J861" s="38" t="s">
        <v>18</v>
      </c>
      <c r="L861" s="38">
        <v>6815.34</v>
      </c>
      <c r="M861" s="38">
        <v>297</v>
      </c>
      <c r="N861" s="38">
        <v>62531.999999999971</v>
      </c>
      <c r="O861" s="38" t="s">
        <v>1173</v>
      </c>
      <c r="P861" s="38" t="s">
        <v>1275</v>
      </c>
      <c r="Q861" s="38">
        <v>25</v>
      </c>
      <c r="R861" s="38">
        <v>-200</v>
      </c>
      <c r="S861" s="38">
        <v>1425600</v>
      </c>
      <c r="T861" s="37">
        <v>43168</v>
      </c>
      <c r="U861" s="42">
        <v>0.12876712328767123</v>
      </c>
      <c r="V861" s="38">
        <v>0</v>
      </c>
      <c r="W861" s="38">
        <v>5</v>
      </c>
      <c r="X861" s="38">
        <v>0.1</v>
      </c>
      <c r="Y861" s="38">
        <v>142560</v>
      </c>
      <c r="Z861" s="38">
        <v>62531.999999999971</v>
      </c>
      <c r="AA861" s="38">
        <v>62531.999999999971</v>
      </c>
      <c r="AB861" s="38">
        <v>183570.4109589041</v>
      </c>
      <c r="AH861" s="38">
        <f>IF(表7[[#This Row],[Instrument]]="Option",表7[[#This Row],[delta]],表7[[#This Row],[qty]])</f>
        <v>-200</v>
      </c>
    </row>
    <row r="862" spans="1:34">
      <c r="A862" s="37" t="s">
        <v>0</v>
      </c>
      <c r="B862" s="38" t="s">
        <v>977</v>
      </c>
      <c r="C862" s="37">
        <v>43129</v>
      </c>
      <c r="D862" s="38" t="s">
        <v>857</v>
      </c>
      <c r="E862" s="38" t="s">
        <v>25</v>
      </c>
      <c r="F862" s="38" t="s">
        <v>208</v>
      </c>
      <c r="G862" s="38">
        <v>40</v>
      </c>
      <c r="H862" s="38">
        <v>7145</v>
      </c>
      <c r="I862" s="37">
        <v>43220</v>
      </c>
      <c r="J862" s="38" t="s">
        <v>18</v>
      </c>
      <c r="L862" s="38">
        <v>6818.75</v>
      </c>
      <c r="M862" s="38">
        <v>1488.54</v>
      </c>
      <c r="N862" s="38">
        <v>-326250</v>
      </c>
      <c r="O862" s="38" t="s">
        <v>1173</v>
      </c>
      <c r="P862" s="38" t="s">
        <v>1275</v>
      </c>
      <c r="Q862" s="38">
        <v>25</v>
      </c>
      <c r="R862" s="38">
        <v>1000</v>
      </c>
      <c r="S862" s="38">
        <v>7145000</v>
      </c>
      <c r="T862" s="37">
        <v>43168</v>
      </c>
      <c r="U862" s="42">
        <v>0.14246575342465753</v>
      </c>
      <c r="V862" s="38">
        <v>0</v>
      </c>
      <c r="W862" s="38">
        <v>5</v>
      </c>
      <c r="X862" s="38">
        <v>0.1</v>
      </c>
      <c r="Y862" s="38">
        <v>714500</v>
      </c>
      <c r="Z862" s="38">
        <v>-326250</v>
      </c>
      <c r="AA862" s="38">
        <v>0</v>
      </c>
      <c r="AB862" s="38">
        <v>1017917.8082191781</v>
      </c>
      <c r="AH862" s="38">
        <f>IF(表7[[#This Row],[Instrument]]="Option",表7[[#This Row],[delta]],表7[[#This Row],[qty]])</f>
        <v>1000</v>
      </c>
    </row>
    <row r="863" spans="1:34">
      <c r="A863" s="37" t="s">
        <v>0</v>
      </c>
      <c r="B863" s="38" t="s">
        <v>978</v>
      </c>
      <c r="C863" s="37">
        <v>43129</v>
      </c>
      <c r="D863" s="38" t="s">
        <v>857</v>
      </c>
      <c r="E863" s="38" t="s">
        <v>16</v>
      </c>
      <c r="F863" s="38" t="s">
        <v>208</v>
      </c>
      <c r="G863" s="38">
        <v>40</v>
      </c>
      <c r="H863" s="38">
        <v>7145</v>
      </c>
      <c r="I863" s="37">
        <v>43220</v>
      </c>
      <c r="J863" s="38" t="s">
        <v>18</v>
      </c>
      <c r="L863" s="38">
        <v>6818.75</v>
      </c>
      <c r="M863" s="38">
        <v>0</v>
      </c>
      <c r="N863" s="38">
        <v>326250</v>
      </c>
      <c r="O863" s="38" t="s">
        <v>1173</v>
      </c>
      <c r="P863" s="38" t="s">
        <v>1275</v>
      </c>
      <c r="Q863" s="38">
        <v>25</v>
      </c>
      <c r="R863" s="38">
        <v>-1000</v>
      </c>
      <c r="S863" s="38">
        <v>7145000</v>
      </c>
      <c r="T863" s="37">
        <v>43168</v>
      </c>
      <c r="U863" s="42">
        <v>0.14246575342465753</v>
      </c>
      <c r="V863" s="38">
        <v>0</v>
      </c>
      <c r="W863" s="38">
        <v>5</v>
      </c>
      <c r="X863" s="38">
        <v>0.1</v>
      </c>
      <c r="Y863" s="38">
        <v>714500</v>
      </c>
      <c r="Z863" s="38">
        <v>326250</v>
      </c>
      <c r="AA863" s="38">
        <v>326250</v>
      </c>
      <c r="AB863" s="38">
        <v>1017917.8082191781</v>
      </c>
      <c r="AH863" s="38">
        <f>IF(表7[[#This Row],[Instrument]]="Option",表7[[#This Row],[delta]],表7[[#This Row],[qty]])</f>
        <v>-1000</v>
      </c>
    </row>
    <row r="864" spans="1:34">
      <c r="A864" s="37" t="s">
        <v>0</v>
      </c>
      <c r="B864" s="38" t="s">
        <v>979</v>
      </c>
      <c r="C864" s="37">
        <v>43129</v>
      </c>
      <c r="D864" s="38" t="s">
        <v>857</v>
      </c>
      <c r="E864" s="38" t="s">
        <v>25</v>
      </c>
      <c r="F864" s="38" t="s">
        <v>208</v>
      </c>
      <c r="G864" s="38">
        <v>20</v>
      </c>
      <c r="H864" s="38">
        <v>7106.25</v>
      </c>
      <c r="I864" s="37">
        <v>43220</v>
      </c>
      <c r="J864" s="38" t="s">
        <v>18</v>
      </c>
      <c r="L864" s="38">
        <v>6818.75</v>
      </c>
      <c r="M864" s="38">
        <v>740.23</v>
      </c>
      <c r="N864" s="38">
        <v>-143750</v>
      </c>
      <c r="O864" s="38" t="s">
        <v>1173</v>
      </c>
      <c r="P864" s="38" t="s">
        <v>1275</v>
      </c>
      <c r="Q864" s="38">
        <v>25</v>
      </c>
      <c r="R864" s="38">
        <v>500</v>
      </c>
      <c r="S864" s="38">
        <v>3553125</v>
      </c>
      <c r="T864" s="37">
        <v>43168</v>
      </c>
      <c r="U864" s="42">
        <v>0.14246575342465753</v>
      </c>
      <c r="V864" s="38">
        <v>0</v>
      </c>
      <c r="W864" s="38">
        <v>5</v>
      </c>
      <c r="X864" s="38">
        <v>0.1</v>
      </c>
      <c r="Y864" s="38">
        <v>355312.5</v>
      </c>
      <c r="Z864" s="38">
        <v>-143750</v>
      </c>
      <c r="AA864" s="38">
        <v>0</v>
      </c>
      <c r="AB864" s="38">
        <v>506198.63013698632</v>
      </c>
      <c r="AH864" s="38">
        <f>IF(表7[[#This Row],[Instrument]]="Option",表7[[#This Row],[delta]],表7[[#This Row],[qty]])</f>
        <v>500</v>
      </c>
    </row>
    <row r="865" spans="1:34">
      <c r="A865" s="37" t="s">
        <v>0</v>
      </c>
      <c r="B865" s="38" t="s">
        <v>980</v>
      </c>
      <c r="C865" s="37">
        <v>43129</v>
      </c>
      <c r="D865" s="38" t="s">
        <v>857</v>
      </c>
      <c r="E865" s="38" t="s">
        <v>16</v>
      </c>
      <c r="F865" s="38" t="s">
        <v>208</v>
      </c>
      <c r="G865" s="38">
        <v>20</v>
      </c>
      <c r="H865" s="38">
        <v>7106.25</v>
      </c>
      <c r="I865" s="37">
        <v>43220</v>
      </c>
      <c r="J865" s="38" t="s">
        <v>18</v>
      </c>
      <c r="L865" s="38">
        <v>6818.75</v>
      </c>
      <c r="M865" s="38">
        <v>0</v>
      </c>
      <c r="N865" s="38">
        <v>143750</v>
      </c>
      <c r="O865" s="38" t="s">
        <v>1173</v>
      </c>
      <c r="P865" s="38" t="s">
        <v>1275</v>
      </c>
      <c r="Q865" s="38">
        <v>25</v>
      </c>
      <c r="R865" s="38">
        <v>-500</v>
      </c>
      <c r="S865" s="38">
        <v>3553125</v>
      </c>
      <c r="T865" s="37">
        <v>43168</v>
      </c>
      <c r="U865" s="42">
        <v>0.14246575342465753</v>
      </c>
      <c r="V865" s="38">
        <v>0</v>
      </c>
      <c r="W865" s="38">
        <v>5</v>
      </c>
      <c r="X865" s="38">
        <v>0.1</v>
      </c>
      <c r="Y865" s="38">
        <v>355312.5</v>
      </c>
      <c r="Z865" s="38">
        <v>143750</v>
      </c>
      <c r="AA865" s="38">
        <v>143750</v>
      </c>
      <c r="AB865" s="38">
        <v>506198.63013698632</v>
      </c>
      <c r="AH865" s="38">
        <f>IF(表7[[#This Row],[Instrument]]="Option",表7[[#This Row],[delta]],表7[[#This Row],[qty]])</f>
        <v>-500</v>
      </c>
    </row>
    <row r="866" spans="1:34">
      <c r="A866" s="37" t="s">
        <v>0</v>
      </c>
      <c r="B866" s="38" t="s">
        <v>981</v>
      </c>
      <c r="C866" s="37">
        <v>43130</v>
      </c>
      <c r="D866" s="38" t="s">
        <v>857</v>
      </c>
      <c r="E866" s="38" t="s">
        <v>16</v>
      </c>
      <c r="F866" s="38" t="s">
        <v>208</v>
      </c>
      <c r="G866" s="38">
        <v>40</v>
      </c>
      <c r="H866" s="38">
        <v>7094.0124999999998</v>
      </c>
      <c r="I866" s="37">
        <v>43220</v>
      </c>
      <c r="J866" s="38" t="s">
        <v>18</v>
      </c>
      <c r="L866" s="38">
        <v>6818.75</v>
      </c>
      <c r="M866" s="38">
        <v>1477.92</v>
      </c>
      <c r="N866" s="38">
        <v>275262.49999999983</v>
      </c>
      <c r="O866" s="38" t="s">
        <v>1173</v>
      </c>
      <c r="P866" s="38" t="s">
        <v>1275</v>
      </c>
      <c r="Q866" s="38">
        <v>25</v>
      </c>
      <c r="R866" s="38">
        <v>-1000</v>
      </c>
      <c r="S866" s="38">
        <v>7094012.5</v>
      </c>
      <c r="T866" s="37">
        <v>43168</v>
      </c>
      <c r="U866" s="42">
        <v>0.14246575342465753</v>
      </c>
      <c r="V866" s="38">
        <v>0</v>
      </c>
      <c r="W866" s="38">
        <v>5</v>
      </c>
      <c r="X866" s="38">
        <v>0.1</v>
      </c>
      <c r="Y866" s="38">
        <v>709401.25</v>
      </c>
      <c r="Z866" s="38">
        <v>275262.49999999983</v>
      </c>
      <c r="AA866" s="38">
        <v>275262.49999999983</v>
      </c>
      <c r="AB866" s="38">
        <v>1010653.8356164383</v>
      </c>
      <c r="AH866" s="38">
        <f>IF(表7[[#This Row],[Instrument]]="Option",表7[[#This Row],[delta]],表7[[#This Row],[qty]])</f>
        <v>-1000</v>
      </c>
    </row>
    <row r="867" spans="1:34">
      <c r="A867" s="37" t="s">
        <v>0</v>
      </c>
      <c r="B867" s="38" t="s">
        <v>982</v>
      </c>
      <c r="C867" s="37">
        <v>43130</v>
      </c>
      <c r="D867" s="38" t="s">
        <v>857</v>
      </c>
      <c r="E867" s="38" t="s">
        <v>25</v>
      </c>
      <c r="F867" s="38" t="s">
        <v>208</v>
      </c>
      <c r="G867" s="38">
        <v>40</v>
      </c>
      <c r="H867" s="38">
        <v>7094.0124999999998</v>
      </c>
      <c r="I867" s="37">
        <v>43220</v>
      </c>
      <c r="J867" s="38" t="s">
        <v>18</v>
      </c>
      <c r="L867" s="38">
        <v>6818.75</v>
      </c>
      <c r="M867" s="38">
        <v>0</v>
      </c>
      <c r="N867" s="38">
        <v>-275262.49999999983</v>
      </c>
      <c r="O867" s="38" t="s">
        <v>1173</v>
      </c>
      <c r="P867" s="38" t="s">
        <v>1275</v>
      </c>
      <c r="Q867" s="38">
        <v>25</v>
      </c>
      <c r="R867" s="38">
        <v>1000</v>
      </c>
      <c r="S867" s="38">
        <v>7094012.5</v>
      </c>
      <c r="T867" s="37">
        <v>43168</v>
      </c>
      <c r="U867" s="42">
        <v>0.14246575342465753</v>
      </c>
      <c r="V867" s="38">
        <v>0</v>
      </c>
      <c r="W867" s="38">
        <v>5</v>
      </c>
      <c r="X867" s="38">
        <v>0.1</v>
      </c>
      <c r="Y867" s="38">
        <v>709401.25</v>
      </c>
      <c r="Z867" s="38">
        <v>-275262.49999999983</v>
      </c>
      <c r="AA867" s="38">
        <v>0</v>
      </c>
      <c r="AB867" s="38">
        <v>1010653.8356164383</v>
      </c>
      <c r="AH867" s="38">
        <f>IF(表7[[#This Row],[Instrument]]="Option",表7[[#This Row],[delta]],表7[[#This Row],[qty]])</f>
        <v>1000</v>
      </c>
    </row>
    <row r="868" spans="1:34">
      <c r="A868" s="37" t="s">
        <v>0</v>
      </c>
      <c r="B868" s="38" t="s">
        <v>983</v>
      </c>
      <c r="C868" s="37">
        <v>43131</v>
      </c>
      <c r="D868" s="38" t="s">
        <v>857</v>
      </c>
      <c r="E868" s="38" t="s">
        <v>16</v>
      </c>
      <c r="F868" s="38" t="s">
        <v>208</v>
      </c>
      <c r="G868" s="38">
        <v>21</v>
      </c>
      <c r="H868" s="38">
        <v>7133</v>
      </c>
      <c r="I868" s="37">
        <v>43220</v>
      </c>
      <c r="J868" s="38" t="s">
        <v>18</v>
      </c>
      <c r="L868" s="38">
        <v>6818.75</v>
      </c>
      <c r="M868" s="38">
        <v>780.17</v>
      </c>
      <c r="N868" s="38">
        <v>164981.25</v>
      </c>
      <c r="O868" s="38" t="s">
        <v>1173</v>
      </c>
      <c r="P868" s="38" t="s">
        <v>1275</v>
      </c>
      <c r="Q868" s="38">
        <v>25</v>
      </c>
      <c r="R868" s="38">
        <v>-525</v>
      </c>
      <c r="S868" s="38">
        <v>3744825</v>
      </c>
      <c r="T868" s="37">
        <v>43168</v>
      </c>
      <c r="U868" s="42">
        <v>0.14246575342465753</v>
      </c>
      <c r="V868" s="38">
        <v>0</v>
      </c>
      <c r="W868" s="38">
        <v>5</v>
      </c>
      <c r="X868" s="38">
        <v>0.1</v>
      </c>
      <c r="Y868" s="38">
        <v>374482.5</v>
      </c>
      <c r="Z868" s="38">
        <v>164981.25</v>
      </c>
      <c r="AA868" s="38">
        <v>164981.25</v>
      </c>
      <c r="AB868" s="38">
        <v>533509.31506849313</v>
      </c>
      <c r="AH868" s="38">
        <f>IF(表7[[#This Row],[Instrument]]="Option",表7[[#This Row],[delta]],表7[[#This Row],[qty]])</f>
        <v>-525</v>
      </c>
    </row>
    <row r="869" spans="1:34">
      <c r="A869" s="37" t="s">
        <v>0</v>
      </c>
      <c r="B869" s="38" t="s">
        <v>984</v>
      </c>
      <c r="C869" s="37">
        <v>43131</v>
      </c>
      <c r="D869" s="38" t="s">
        <v>857</v>
      </c>
      <c r="E869" s="38" t="s">
        <v>25</v>
      </c>
      <c r="F869" s="38" t="s">
        <v>208</v>
      </c>
      <c r="G869" s="38">
        <v>21</v>
      </c>
      <c r="H869" s="38">
        <v>7133</v>
      </c>
      <c r="I869" s="37">
        <v>43220</v>
      </c>
      <c r="J869" s="38" t="s">
        <v>18</v>
      </c>
      <c r="L869" s="38">
        <v>6818.75</v>
      </c>
      <c r="M869" s="38">
        <v>0</v>
      </c>
      <c r="N869" s="38">
        <v>-164981.25</v>
      </c>
      <c r="O869" s="38" t="s">
        <v>1173</v>
      </c>
      <c r="P869" s="38" t="s">
        <v>1275</v>
      </c>
      <c r="Q869" s="38">
        <v>25</v>
      </c>
      <c r="R869" s="38">
        <v>525</v>
      </c>
      <c r="S869" s="38">
        <v>3744825</v>
      </c>
      <c r="T869" s="37">
        <v>43168</v>
      </c>
      <c r="U869" s="42">
        <v>0.14246575342465753</v>
      </c>
      <c r="V869" s="38">
        <v>0</v>
      </c>
      <c r="W869" s="38">
        <v>5</v>
      </c>
      <c r="X869" s="38">
        <v>0.1</v>
      </c>
      <c r="Y869" s="38">
        <v>374482.5</v>
      </c>
      <c r="Z869" s="38">
        <v>-164981.25</v>
      </c>
      <c r="AA869" s="38">
        <v>0</v>
      </c>
      <c r="AB869" s="38">
        <v>533509.31506849313</v>
      </c>
      <c r="AH869" s="38">
        <f>IF(表7[[#This Row],[Instrument]]="Option",表7[[#This Row],[delta]],表7[[#This Row],[qty]])</f>
        <v>525</v>
      </c>
    </row>
    <row r="870" spans="1:34">
      <c r="A870" s="37" t="s">
        <v>0</v>
      </c>
      <c r="B870" s="38" t="s">
        <v>985</v>
      </c>
      <c r="C870" s="37">
        <v>43132</v>
      </c>
      <c r="D870" s="38" t="s">
        <v>857</v>
      </c>
      <c r="E870" s="38" t="s">
        <v>16</v>
      </c>
      <c r="F870" s="38" t="s">
        <v>408</v>
      </c>
      <c r="G870" s="38">
        <v>48</v>
      </c>
      <c r="H870" s="38">
        <v>7092.25</v>
      </c>
      <c r="I870" s="37">
        <v>43221</v>
      </c>
      <c r="J870" s="38" t="s">
        <v>18</v>
      </c>
      <c r="L870" s="38">
        <v>6819.47</v>
      </c>
      <c r="M870" s="38">
        <v>1773.06</v>
      </c>
      <c r="N870" s="38">
        <v>327335.99999999971</v>
      </c>
      <c r="O870" s="38" t="s">
        <v>1173</v>
      </c>
      <c r="P870" s="38" t="s">
        <v>1275</v>
      </c>
      <c r="Q870" s="38">
        <v>25</v>
      </c>
      <c r="R870" s="38">
        <v>-1200</v>
      </c>
      <c r="S870" s="38">
        <v>8510700</v>
      </c>
      <c r="T870" s="37">
        <v>43168</v>
      </c>
      <c r="U870" s="42">
        <v>0.14520547945205478</v>
      </c>
      <c r="V870" s="38">
        <v>0</v>
      </c>
      <c r="W870" s="38">
        <v>5</v>
      </c>
      <c r="X870" s="38">
        <v>0.1</v>
      </c>
      <c r="Y870" s="38">
        <v>851070</v>
      </c>
      <c r="Z870" s="38">
        <v>327335.99999999971</v>
      </c>
      <c r="AA870" s="38">
        <v>327335.99999999971</v>
      </c>
      <c r="AB870" s="38">
        <v>1235800.2739726026</v>
      </c>
      <c r="AH870" s="38">
        <f>IF(表7[[#This Row],[Instrument]]="Option",表7[[#This Row],[delta]],表7[[#This Row],[qty]])</f>
        <v>-1200</v>
      </c>
    </row>
    <row r="871" spans="1:34">
      <c r="A871" s="37" t="s">
        <v>0</v>
      </c>
      <c r="B871" s="38" t="s">
        <v>986</v>
      </c>
      <c r="C871" s="37">
        <v>43132</v>
      </c>
      <c r="D871" s="38" t="s">
        <v>857</v>
      </c>
      <c r="E871" s="38" t="s">
        <v>25</v>
      </c>
      <c r="F871" s="38" t="s">
        <v>408</v>
      </c>
      <c r="G871" s="38">
        <v>48</v>
      </c>
      <c r="H871" s="38">
        <v>7092.25</v>
      </c>
      <c r="I871" s="37">
        <v>43221</v>
      </c>
      <c r="J871" s="38" t="s">
        <v>18</v>
      </c>
      <c r="L871" s="38">
        <v>6819.47</v>
      </c>
      <c r="M871" s="38">
        <v>0</v>
      </c>
      <c r="N871" s="38">
        <v>-327335.99999999971</v>
      </c>
      <c r="O871" s="38" t="s">
        <v>1173</v>
      </c>
      <c r="P871" s="38" t="s">
        <v>1275</v>
      </c>
      <c r="Q871" s="38">
        <v>25</v>
      </c>
      <c r="R871" s="38">
        <v>1200</v>
      </c>
      <c r="S871" s="38">
        <v>8510700</v>
      </c>
      <c r="T871" s="37">
        <v>43168</v>
      </c>
      <c r="U871" s="42">
        <v>0.14520547945205478</v>
      </c>
      <c r="V871" s="38">
        <v>0</v>
      </c>
      <c r="W871" s="38">
        <v>5</v>
      </c>
      <c r="X871" s="38">
        <v>0.1</v>
      </c>
      <c r="Y871" s="38">
        <v>851070</v>
      </c>
      <c r="Z871" s="38">
        <v>-327335.99999999971</v>
      </c>
      <c r="AA871" s="38">
        <v>0</v>
      </c>
      <c r="AB871" s="38">
        <v>1235800.2739726026</v>
      </c>
      <c r="AH871" s="38">
        <f>IF(表7[[#This Row],[Instrument]]="Option",表7[[#This Row],[delta]],表7[[#This Row],[qty]])</f>
        <v>1200</v>
      </c>
    </row>
    <row r="872" spans="1:34">
      <c r="A872" s="37" t="s">
        <v>0</v>
      </c>
      <c r="B872" s="38" t="s">
        <v>987</v>
      </c>
      <c r="C872" s="37">
        <v>43133</v>
      </c>
      <c r="D872" s="38" t="s">
        <v>857</v>
      </c>
      <c r="E872" s="38" t="s">
        <v>16</v>
      </c>
      <c r="F872" s="38" t="s">
        <v>58</v>
      </c>
      <c r="G872" s="38">
        <v>24</v>
      </c>
      <c r="H872" s="38">
        <v>7137.5</v>
      </c>
      <c r="I872" s="37">
        <v>43222</v>
      </c>
      <c r="J872" s="38" t="s">
        <v>18</v>
      </c>
      <c r="L872" s="38">
        <v>6820.19</v>
      </c>
      <c r="M872" s="38">
        <v>892.19</v>
      </c>
      <c r="N872" s="38">
        <v>190386.00000000023</v>
      </c>
      <c r="O872" s="38" t="s">
        <v>1173</v>
      </c>
      <c r="P872" s="38" t="s">
        <v>1275</v>
      </c>
      <c r="Q872" s="38">
        <v>25</v>
      </c>
      <c r="R872" s="38">
        <v>-600</v>
      </c>
      <c r="S872" s="38">
        <v>4282500</v>
      </c>
      <c r="T872" s="37">
        <v>43168</v>
      </c>
      <c r="U872" s="42">
        <v>0.14794520547945206</v>
      </c>
      <c r="V872" s="38">
        <v>0</v>
      </c>
      <c r="W872" s="38">
        <v>5</v>
      </c>
      <c r="X872" s="38">
        <v>0.1</v>
      </c>
      <c r="Y872" s="38">
        <v>428250</v>
      </c>
      <c r="Z872" s="38">
        <v>190386.00000000023</v>
      </c>
      <c r="AA872" s="38">
        <v>190386.00000000023</v>
      </c>
      <c r="AB872" s="38">
        <v>633575.34246575343</v>
      </c>
      <c r="AH872" s="38">
        <f>IF(表7[[#This Row],[Instrument]]="Option",表7[[#This Row],[delta]],表7[[#This Row],[qty]])</f>
        <v>-600</v>
      </c>
    </row>
    <row r="873" spans="1:34">
      <c r="A873" s="37" t="s">
        <v>0</v>
      </c>
      <c r="B873" s="38" t="s">
        <v>988</v>
      </c>
      <c r="C873" s="37">
        <v>43133</v>
      </c>
      <c r="D873" s="38" t="s">
        <v>857</v>
      </c>
      <c r="E873" s="38" t="s">
        <v>25</v>
      </c>
      <c r="F873" s="38" t="s">
        <v>58</v>
      </c>
      <c r="G873" s="38">
        <v>24</v>
      </c>
      <c r="H873" s="38">
        <v>7137.5</v>
      </c>
      <c r="I873" s="37">
        <v>43222</v>
      </c>
      <c r="J873" s="38" t="s">
        <v>18</v>
      </c>
      <c r="L873" s="38">
        <v>6820.19</v>
      </c>
      <c r="M873" s="38">
        <v>0</v>
      </c>
      <c r="N873" s="38">
        <v>-190386.00000000023</v>
      </c>
      <c r="O873" s="38" t="s">
        <v>1173</v>
      </c>
      <c r="P873" s="38" t="s">
        <v>1275</v>
      </c>
      <c r="Q873" s="38">
        <v>25</v>
      </c>
      <c r="R873" s="38">
        <v>600</v>
      </c>
      <c r="S873" s="38">
        <v>4282500</v>
      </c>
      <c r="T873" s="37">
        <v>43168</v>
      </c>
      <c r="U873" s="42">
        <v>0.14794520547945206</v>
      </c>
      <c r="V873" s="38">
        <v>0</v>
      </c>
      <c r="W873" s="38">
        <v>5</v>
      </c>
      <c r="X873" s="38">
        <v>0.1</v>
      </c>
      <c r="Y873" s="38">
        <v>428250</v>
      </c>
      <c r="Z873" s="38">
        <v>-190386.00000000023</v>
      </c>
      <c r="AA873" s="38">
        <v>0</v>
      </c>
      <c r="AB873" s="38">
        <v>633575.34246575343</v>
      </c>
      <c r="AH873" s="38">
        <f>IF(表7[[#This Row],[Instrument]]="Option",表7[[#This Row],[delta]],表7[[#This Row],[qty]])</f>
        <v>600</v>
      </c>
    </row>
    <row r="874" spans="1:34">
      <c r="A874" s="37" t="s">
        <v>0</v>
      </c>
      <c r="B874" s="38" t="s">
        <v>989</v>
      </c>
      <c r="C874" s="37">
        <v>43133</v>
      </c>
      <c r="D874" s="38" t="s">
        <v>857</v>
      </c>
      <c r="E874" s="38" t="s">
        <v>16</v>
      </c>
      <c r="F874" s="38" t="s">
        <v>58</v>
      </c>
      <c r="G874" s="38">
        <v>20</v>
      </c>
      <c r="H874" s="38">
        <v>7040</v>
      </c>
      <c r="I874" s="37">
        <v>43222</v>
      </c>
      <c r="J874" s="38" t="s">
        <v>18</v>
      </c>
      <c r="L874" s="38">
        <v>6820.19</v>
      </c>
      <c r="M874" s="38">
        <v>733.33</v>
      </c>
      <c r="N874" s="38">
        <v>109905.0000000002</v>
      </c>
      <c r="O874" s="38" t="s">
        <v>1173</v>
      </c>
      <c r="P874" s="38" t="s">
        <v>1275</v>
      </c>
      <c r="Q874" s="38">
        <v>25</v>
      </c>
      <c r="R874" s="38">
        <v>-500</v>
      </c>
      <c r="S874" s="38">
        <v>3520000</v>
      </c>
      <c r="T874" s="37">
        <v>43168</v>
      </c>
      <c r="U874" s="42">
        <v>0.14794520547945206</v>
      </c>
      <c r="V874" s="38">
        <v>0</v>
      </c>
      <c r="W874" s="38">
        <v>5</v>
      </c>
      <c r="X874" s="38">
        <v>0.1</v>
      </c>
      <c r="Y874" s="38">
        <v>352000</v>
      </c>
      <c r="Z874" s="38">
        <v>109905.0000000002</v>
      </c>
      <c r="AA874" s="38">
        <v>109905.0000000002</v>
      </c>
      <c r="AB874" s="38">
        <v>520767.12328767125</v>
      </c>
      <c r="AH874" s="38">
        <f>IF(表7[[#This Row],[Instrument]]="Option",表7[[#This Row],[delta]],表7[[#This Row],[qty]])</f>
        <v>-500</v>
      </c>
    </row>
    <row r="875" spans="1:34">
      <c r="A875" s="37" t="s">
        <v>0</v>
      </c>
      <c r="B875" s="38" t="s">
        <v>990</v>
      </c>
      <c r="C875" s="37">
        <v>43133</v>
      </c>
      <c r="D875" s="38" t="s">
        <v>857</v>
      </c>
      <c r="E875" s="38" t="s">
        <v>25</v>
      </c>
      <c r="F875" s="38" t="s">
        <v>58</v>
      </c>
      <c r="G875" s="38">
        <v>20</v>
      </c>
      <c r="H875" s="38">
        <v>7040</v>
      </c>
      <c r="I875" s="37">
        <v>43222</v>
      </c>
      <c r="J875" s="38" t="s">
        <v>18</v>
      </c>
      <c r="L875" s="38">
        <v>6820.19</v>
      </c>
      <c r="M875" s="38">
        <v>0</v>
      </c>
      <c r="N875" s="38">
        <v>-109905.0000000002</v>
      </c>
      <c r="O875" s="38" t="s">
        <v>1173</v>
      </c>
      <c r="P875" s="38" t="s">
        <v>1275</v>
      </c>
      <c r="Q875" s="38">
        <v>25</v>
      </c>
      <c r="R875" s="38">
        <v>500</v>
      </c>
      <c r="S875" s="38">
        <v>3520000</v>
      </c>
      <c r="T875" s="37">
        <v>43168</v>
      </c>
      <c r="U875" s="42">
        <v>0.14794520547945206</v>
      </c>
      <c r="V875" s="38">
        <v>0</v>
      </c>
      <c r="W875" s="38">
        <v>5</v>
      </c>
      <c r="X875" s="38">
        <v>0.1</v>
      </c>
      <c r="Y875" s="38">
        <v>352000</v>
      </c>
      <c r="Z875" s="38">
        <v>-109905.0000000002</v>
      </c>
      <c r="AA875" s="38">
        <v>0</v>
      </c>
      <c r="AB875" s="38">
        <v>520767.12328767125</v>
      </c>
      <c r="AH875" s="38">
        <f>IF(表7[[#This Row],[Instrument]]="Option",表7[[#This Row],[delta]],表7[[#This Row],[qty]])</f>
        <v>500</v>
      </c>
    </row>
    <row r="876" spans="1:34">
      <c r="A876" s="37" t="s">
        <v>0</v>
      </c>
      <c r="B876" s="38" t="s">
        <v>991</v>
      </c>
      <c r="C876" s="37">
        <v>43137</v>
      </c>
      <c r="D876" s="38" t="s">
        <v>857</v>
      </c>
      <c r="E876" s="38" t="s">
        <v>16</v>
      </c>
      <c r="F876" s="38" t="s">
        <v>62</v>
      </c>
      <c r="G876" s="38">
        <v>20</v>
      </c>
      <c r="H876" s="38">
        <v>7067.5</v>
      </c>
      <c r="I876" s="37">
        <v>43228</v>
      </c>
      <c r="J876" s="38" t="s">
        <v>18</v>
      </c>
      <c r="L876" s="38">
        <v>6824.5</v>
      </c>
      <c r="M876" s="38">
        <v>736.2</v>
      </c>
      <c r="N876" s="38">
        <v>121500</v>
      </c>
      <c r="O876" s="38" t="s">
        <v>1173</v>
      </c>
      <c r="P876" s="38" t="s">
        <v>1275</v>
      </c>
      <c r="Q876" s="38">
        <v>25</v>
      </c>
      <c r="R876" s="38">
        <v>-500</v>
      </c>
      <c r="S876" s="38">
        <v>3533750</v>
      </c>
      <c r="T876" s="37">
        <v>43168</v>
      </c>
      <c r="U876" s="42">
        <v>0.16438356164383561</v>
      </c>
      <c r="V876" s="38">
        <v>0</v>
      </c>
      <c r="W876" s="38">
        <v>5</v>
      </c>
      <c r="X876" s="38">
        <v>0.1</v>
      </c>
      <c r="Y876" s="38">
        <v>353375</v>
      </c>
      <c r="Z876" s="38">
        <v>121500</v>
      </c>
      <c r="AA876" s="38">
        <v>121500</v>
      </c>
      <c r="AB876" s="38">
        <v>580890.41095890407</v>
      </c>
      <c r="AH876" s="38">
        <f>IF(表7[[#This Row],[Instrument]]="Option",表7[[#This Row],[delta]],表7[[#This Row],[qty]])</f>
        <v>-500</v>
      </c>
    </row>
    <row r="877" spans="1:34">
      <c r="A877" s="37" t="s">
        <v>0</v>
      </c>
      <c r="B877" s="38" t="s">
        <v>992</v>
      </c>
      <c r="C877" s="37">
        <v>43137</v>
      </c>
      <c r="D877" s="38" t="s">
        <v>857</v>
      </c>
      <c r="E877" s="38" t="s">
        <v>25</v>
      </c>
      <c r="F877" s="38" t="s">
        <v>62</v>
      </c>
      <c r="G877" s="38">
        <v>20</v>
      </c>
      <c r="H877" s="38">
        <v>7067.5</v>
      </c>
      <c r="I877" s="37">
        <v>43228</v>
      </c>
      <c r="J877" s="38" t="s">
        <v>18</v>
      </c>
      <c r="L877" s="38">
        <v>6824.5</v>
      </c>
      <c r="M877" s="38">
        <v>0</v>
      </c>
      <c r="N877" s="38">
        <v>-121500</v>
      </c>
      <c r="O877" s="38" t="s">
        <v>1173</v>
      </c>
      <c r="P877" s="38" t="s">
        <v>1275</v>
      </c>
      <c r="Q877" s="38">
        <v>25</v>
      </c>
      <c r="R877" s="38">
        <v>500</v>
      </c>
      <c r="S877" s="38">
        <v>3533750</v>
      </c>
      <c r="T877" s="37">
        <v>43168</v>
      </c>
      <c r="U877" s="42">
        <v>0.16438356164383561</v>
      </c>
      <c r="V877" s="38">
        <v>0</v>
      </c>
      <c r="W877" s="38">
        <v>5</v>
      </c>
      <c r="X877" s="38">
        <v>0.1</v>
      </c>
      <c r="Y877" s="38">
        <v>353375</v>
      </c>
      <c r="Z877" s="38">
        <v>-121500</v>
      </c>
      <c r="AA877" s="38">
        <v>0</v>
      </c>
      <c r="AB877" s="38">
        <v>580890.41095890407</v>
      </c>
      <c r="AH877" s="38">
        <f>IF(表7[[#This Row],[Instrument]]="Option",表7[[#This Row],[delta]],表7[[#This Row],[qty]])</f>
        <v>500</v>
      </c>
    </row>
    <row r="878" spans="1:34">
      <c r="A878" s="37" t="s">
        <v>0</v>
      </c>
      <c r="B878" s="38" t="s">
        <v>993</v>
      </c>
      <c r="C878" s="37">
        <v>43138</v>
      </c>
      <c r="D878" s="38" t="s">
        <v>857</v>
      </c>
      <c r="E878" s="38" t="s">
        <v>25</v>
      </c>
      <c r="F878" s="38" t="s">
        <v>62</v>
      </c>
      <c r="G878" s="38">
        <v>35</v>
      </c>
      <c r="H878" s="38">
        <v>7040.67</v>
      </c>
      <c r="I878" s="37">
        <v>43228</v>
      </c>
      <c r="J878" s="38" t="s">
        <v>18</v>
      </c>
      <c r="L878" s="38">
        <v>6824.5</v>
      </c>
      <c r="M878" s="38">
        <v>1283.46</v>
      </c>
      <c r="N878" s="38">
        <v>-189148.75000000006</v>
      </c>
      <c r="O878" s="38" t="s">
        <v>1173</v>
      </c>
      <c r="P878" s="38" t="s">
        <v>1275</v>
      </c>
      <c r="Q878" s="38">
        <v>25</v>
      </c>
      <c r="R878" s="38">
        <v>875</v>
      </c>
      <c r="S878" s="38">
        <v>6160586.25</v>
      </c>
      <c r="T878" s="37">
        <v>43168</v>
      </c>
      <c r="U878" s="42">
        <v>0.16438356164383561</v>
      </c>
      <c r="V878" s="38">
        <v>0</v>
      </c>
      <c r="W878" s="38">
        <v>5</v>
      </c>
      <c r="X878" s="38">
        <v>0.1</v>
      </c>
      <c r="Y878" s="38">
        <v>616058.625</v>
      </c>
      <c r="Z878" s="38">
        <v>-189148.75000000006</v>
      </c>
      <c r="AA878" s="38">
        <v>0</v>
      </c>
      <c r="AB878" s="38">
        <v>1012699.1095890411</v>
      </c>
      <c r="AH878" s="38">
        <f>IF(表7[[#This Row],[Instrument]]="Option",表7[[#This Row],[delta]],表7[[#This Row],[qty]])</f>
        <v>875</v>
      </c>
    </row>
    <row r="879" spans="1:34">
      <c r="A879" s="37" t="s">
        <v>0</v>
      </c>
      <c r="B879" s="38" t="s">
        <v>994</v>
      </c>
      <c r="C879" s="37">
        <v>43138</v>
      </c>
      <c r="D879" s="38" t="s">
        <v>857</v>
      </c>
      <c r="E879" s="38" t="s">
        <v>16</v>
      </c>
      <c r="F879" s="38" t="s">
        <v>62</v>
      </c>
      <c r="G879" s="38">
        <v>35</v>
      </c>
      <c r="H879" s="38">
        <v>7040.67</v>
      </c>
      <c r="I879" s="37">
        <v>43228</v>
      </c>
      <c r="J879" s="38" t="s">
        <v>18</v>
      </c>
      <c r="L879" s="38">
        <v>6824.5</v>
      </c>
      <c r="M879" s="38">
        <v>0</v>
      </c>
      <c r="N879" s="38">
        <v>189148.75000000006</v>
      </c>
      <c r="O879" s="38" t="s">
        <v>1173</v>
      </c>
      <c r="P879" s="38" t="s">
        <v>1275</v>
      </c>
      <c r="Q879" s="38">
        <v>25</v>
      </c>
      <c r="R879" s="38">
        <v>-875</v>
      </c>
      <c r="S879" s="38">
        <v>6160586.25</v>
      </c>
      <c r="T879" s="37">
        <v>43168</v>
      </c>
      <c r="U879" s="42">
        <v>0.16438356164383561</v>
      </c>
      <c r="V879" s="38">
        <v>0</v>
      </c>
      <c r="W879" s="38">
        <v>5</v>
      </c>
      <c r="X879" s="38">
        <v>0.1</v>
      </c>
      <c r="Y879" s="38">
        <v>616058.625</v>
      </c>
      <c r="Z879" s="38">
        <v>189148.75000000006</v>
      </c>
      <c r="AA879" s="38">
        <v>189148.75000000006</v>
      </c>
      <c r="AB879" s="38">
        <v>1012699.1095890411</v>
      </c>
      <c r="AH879" s="38">
        <f>IF(表7[[#This Row],[Instrument]]="Option",表7[[#This Row],[delta]],表7[[#This Row],[qty]])</f>
        <v>-875</v>
      </c>
    </row>
    <row r="880" spans="1:34">
      <c r="A880" s="37" t="s">
        <v>0</v>
      </c>
      <c r="B880" s="38" t="s">
        <v>995</v>
      </c>
      <c r="C880" s="37">
        <v>43138</v>
      </c>
      <c r="D880" s="38" t="s">
        <v>857</v>
      </c>
      <c r="E880" s="38" t="s">
        <v>16</v>
      </c>
      <c r="F880" s="38" t="s">
        <v>62</v>
      </c>
      <c r="G880" s="38">
        <v>20</v>
      </c>
      <c r="H880" s="38">
        <v>7141</v>
      </c>
      <c r="I880" s="37">
        <v>43228</v>
      </c>
      <c r="J880" s="38" t="s">
        <v>18</v>
      </c>
      <c r="L880" s="38">
        <v>6824.5</v>
      </c>
      <c r="M880" s="38">
        <v>743.85</v>
      </c>
      <c r="N880" s="38">
        <v>158250</v>
      </c>
      <c r="O880" s="38" t="s">
        <v>1173</v>
      </c>
      <c r="P880" s="38" t="s">
        <v>1275</v>
      </c>
      <c r="Q880" s="38">
        <v>25</v>
      </c>
      <c r="R880" s="38">
        <v>-500</v>
      </c>
      <c r="S880" s="38">
        <v>3570500</v>
      </c>
      <c r="T880" s="37">
        <v>43168</v>
      </c>
      <c r="U880" s="42">
        <v>0.16438356164383561</v>
      </c>
      <c r="V880" s="38">
        <v>0</v>
      </c>
      <c r="W880" s="38">
        <v>5</v>
      </c>
      <c r="X880" s="38">
        <v>0.1</v>
      </c>
      <c r="Y880" s="38">
        <v>357050</v>
      </c>
      <c r="Z880" s="38">
        <v>158250</v>
      </c>
      <c r="AA880" s="38">
        <v>158250</v>
      </c>
      <c r="AB880" s="38">
        <v>586931.50684931502</v>
      </c>
      <c r="AH880" s="38">
        <f>IF(表7[[#This Row],[Instrument]]="Option",表7[[#This Row],[delta]],表7[[#This Row],[qty]])</f>
        <v>-500</v>
      </c>
    </row>
    <row r="881" spans="1:34">
      <c r="A881" s="37" t="s">
        <v>0</v>
      </c>
      <c r="B881" s="38" t="s">
        <v>996</v>
      </c>
      <c r="C881" s="37">
        <v>43138</v>
      </c>
      <c r="D881" s="38" t="s">
        <v>857</v>
      </c>
      <c r="E881" s="38" t="s">
        <v>25</v>
      </c>
      <c r="F881" s="38" t="s">
        <v>62</v>
      </c>
      <c r="G881" s="38">
        <v>20</v>
      </c>
      <c r="H881" s="38">
        <v>7141</v>
      </c>
      <c r="I881" s="37">
        <v>43228</v>
      </c>
      <c r="J881" s="38" t="s">
        <v>18</v>
      </c>
      <c r="L881" s="38">
        <v>6824.5</v>
      </c>
      <c r="M881" s="38">
        <v>0</v>
      </c>
      <c r="N881" s="38">
        <v>-158250</v>
      </c>
      <c r="O881" s="38" t="s">
        <v>1173</v>
      </c>
      <c r="P881" s="38" t="s">
        <v>1275</v>
      </c>
      <c r="Q881" s="38">
        <v>25</v>
      </c>
      <c r="R881" s="38">
        <v>500</v>
      </c>
      <c r="S881" s="38">
        <v>3570500</v>
      </c>
      <c r="T881" s="37">
        <v>43168</v>
      </c>
      <c r="U881" s="42">
        <v>0.16438356164383561</v>
      </c>
      <c r="V881" s="38">
        <v>0</v>
      </c>
      <c r="W881" s="38">
        <v>5</v>
      </c>
      <c r="X881" s="38">
        <v>0.1</v>
      </c>
      <c r="Y881" s="38">
        <v>357050</v>
      </c>
      <c r="Z881" s="38">
        <v>-158250</v>
      </c>
      <c r="AA881" s="38">
        <v>0</v>
      </c>
      <c r="AB881" s="38">
        <v>586931.50684931502</v>
      </c>
      <c r="AH881" s="38">
        <f>IF(表7[[#This Row],[Instrument]]="Option",表7[[#This Row],[delta]],表7[[#This Row],[qty]])</f>
        <v>500</v>
      </c>
    </row>
    <row r="882" spans="1:34">
      <c r="A882" s="37" t="s">
        <v>0</v>
      </c>
      <c r="B882" s="38" t="s">
        <v>997</v>
      </c>
      <c r="C882" s="37">
        <v>43139</v>
      </c>
      <c r="D882" s="38" t="s">
        <v>857</v>
      </c>
      <c r="E882" s="38" t="s">
        <v>25</v>
      </c>
      <c r="F882" s="38" t="s">
        <v>62</v>
      </c>
      <c r="G882" s="38">
        <v>16</v>
      </c>
      <c r="H882" s="38">
        <v>6827.5</v>
      </c>
      <c r="I882" s="37">
        <v>43228</v>
      </c>
      <c r="J882" s="38" t="s">
        <v>18</v>
      </c>
      <c r="L882" s="38">
        <v>6824.5</v>
      </c>
      <c r="M882" s="38">
        <v>568.96</v>
      </c>
      <c r="N882" s="38">
        <v>-1200</v>
      </c>
      <c r="O882" s="38" t="s">
        <v>1173</v>
      </c>
      <c r="P882" s="38" t="s">
        <v>1275</v>
      </c>
      <c r="Q882" s="38">
        <v>25</v>
      </c>
      <c r="R882" s="38">
        <v>400</v>
      </c>
      <c r="S882" s="38">
        <v>2731000</v>
      </c>
      <c r="T882" s="37">
        <v>43168</v>
      </c>
      <c r="U882" s="42">
        <v>0.16438356164383561</v>
      </c>
      <c r="V882" s="38">
        <v>0</v>
      </c>
      <c r="W882" s="38">
        <v>5</v>
      </c>
      <c r="X882" s="38">
        <v>0.1</v>
      </c>
      <c r="Y882" s="38">
        <v>273100</v>
      </c>
      <c r="Z882" s="38">
        <v>-1200</v>
      </c>
      <c r="AA882" s="38">
        <v>0</v>
      </c>
      <c r="AB882" s="38">
        <v>448931.50684931502</v>
      </c>
      <c r="AH882" s="38">
        <f>IF(表7[[#This Row],[Instrument]]="Option",表7[[#This Row],[delta]],表7[[#This Row],[qty]])</f>
        <v>400</v>
      </c>
    </row>
    <row r="883" spans="1:34">
      <c r="A883" s="37" t="s">
        <v>0</v>
      </c>
      <c r="B883" s="38" t="s">
        <v>998</v>
      </c>
      <c r="C883" s="37">
        <v>43139</v>
      </c>
      <c r="D883" s="38" t="s">
        <v>857</v>
      </c>
      <c r="E883" s="38" t="s">
        <v>16</v>
      </c>
      <c r="F883" s="38" t="s">
        <v>62</v>
      </c>
      <c r="G883" s="38">
        <v>16</v>
      </c>
      <c r="H883" s="38">
        <v>6827.5</v>
      </c>
      <c r="I883" s="37">
        <v>43228</v>
      </c>
      <c r="J883" s="38" t="s">
        <v>18</v>
      </c>
      <c r="L883" s="38">
        <v>6824.5</v>
      </c>
      <c r="M883" s="38">
        <v>0</v>
      </c>
      <c r="N883" s="38">
        <v>1200</v>
      </c>
      <c r="O883" s="38" t="s">
        <v>1173</v>
      </c>
      <c r="P883" s="38" t="s">
        <v>1275</v>
      </c>
      <c r="Q883" s="38">
        <v>25</v>
      </c>
      <c r="R883" s="38">
        <v>-400</v>
      </c>
      <c r="S883" s="38">
        <v>2731000</v>
      </c>
      <c r="T883" s="37">
        <v>43168</v>
      </c>
      <c r="U883" s="42">
        <v>0.16438356164383561</v>
      </c>
      <c r="V883" s="38">
        <v>0</v>
      </c>
      <c r="W883" s="38">
        <v>5</v>
      </c>
      <c r="X883" s="38">
        <v>0.1</v>
      </c>
      <c r="Y883" s="38">
        <v>273100</v>
      </c>
      <c r="Z883" s="38">
        <v>1200</v>
      </c>
      <c r="AA883" s="38">
        <v>1200</v>
      </c>
      <c r="AB883" s="38">
        <v>448931.50684931502</v>
      </c>
      <c r="AH883" s="38">
        <f>IF(表7[[#This Row],[Instrument]]="Option",表7[[#This Row],[delta]],表7[[#This Row],[qty]])</f>
        <v>-400</v>
      </c>
    </row>
    <row r="884" spans="1:34">
      <c r="A884" s="37" t="s">
        <v>0</v>
      </c>
      <c r="B884" s="38" t="s">
        <v>999</v>
      </c>
      <c r="C884" s="37">
        <v>43140</v>
      </c>
      <c r="D884" s="38" t="s">
        <v>857</v>
      </c>
      <c r="E884" s="38" t="s">
        <v>16</v>
      </c>
      <c r="F884" s="38" t="s">
        <v>67</v>
      </c>
      <c r="G884" s="38">
        <v>40</v>
      </c>
      <c r="H884" s="38">
        <v>6813.2</v>
      </c>
      <c r="I884" s="37">
        <v>43229</v>
      </c>
      <c r="J884" s="38" t="s">
        <v>18</v>
      </c>
      <c r="L884" s="38">
        <v>6824.83</v>
      </c>
      <c r="M884" s="38">
        <v>1419.42</v>
      </c>
      <c r="N884" s="38">
        <v>-11630.000000000109</v>
      </c>
      <c r="O884" s="38" t="s">
        <v>1173</v>
      </c>
      <c r="P884" s="38" t="s">
        <v>1275</v>
      </c>
      <c r="Q884" s="38">
        <v>25</v>
      </c>
      <c r="R884" s="38">
        <v>-1000</v>
      </c>
      <c r="S884" s="38">
        <v>6813200</v>
      </c>
      <c r="T884" s="37">
        <v>43168</v>
      </c>
      <c r="U884" s="42">
        <v>0.16712328767123288</v>
      </c>
      <c r="V884" s="38">
        <v>0</v>
      </c>
      <c r="W884" s="38">
        <v>5</v>
      </c>
      <c r="X884" s="38">
        <v>0.1</v>
      </c>
      <c r="Y884" s="38">
        <v>681320</v>
      </c>
      <c r="Z884" s="38">
        <v>-11630.000000000109</v>
      </c>
      <c r="AA884" s="38">
        <v>0</v>
      </c>
      <c r="AB884" s="38">
        <v>1138644.3835616438</v>
      </c>
      <c r="AH884" s="38">
        <f>IF(表7[[#This Row],[Instrument]]="Option",表7[[#This Row],[delta]],表7[[#This Row],[qty]])</f>
        <v>-1000</v>
      </c>
    </row>
    <row r="885" spans="1:34">
      <c r="A885" s="37" t="s">
        <v>0</v>
      </c>
      <c r="B885" s="38" t="s">
        <v>1000</v>
      </c>
      <c r="C885" s="37">
        <v>43140</v>
      </c>
      <c r="D885" s="38" t="s">
        <v>857</v>
      </c>
      <c r="E885" s="38" t="s">
        <v>25</v>
      </c>
      <c r="F885" s="38" t="s">
        <v>67</v>
      </c>
      <c r="G885" s="38">
        <v>40</v>
      </c>
      <c r="H885" s="38">
        <v>6813.2</v>
      </c>
      <c r="I885" s="37">
        <v>43229</v>
      </c>
      <c r="J885" s="38" t="s">
        <v>18</v>
      </c>
      <c r="L885" s="38">
        <v>6824.83</v>
      </c>
      <c r="M885" s="38">
        <v>0</v>
      </c>
      <c r="N885" s="38">
        <v>11630.000000000109</v>
      </c>
      <c r="O885" s="38" t="s">
        <v>1173</v>
      </c>
      <c r="P885" s="38" t="s">
        <v>1275</v>
      </c>
      <c r="Q885" s="38">
        <v>25</v>
      </c>
      <c r="R885" s="38">
        <v>1000</v>
      </c>
      <c r="S885" s="38">
        <v>6813200</v>
      </c>
      <c r="T885" s="37">
        <v>43168</v>
      </c>
      <c r="U885" s="42">
        <v>0.16712328767123288</v>
      </c>
      <c r="V885" s="38">
        <v>0</v>
      </c>
      <c r="W885" s="38">
        <v>5</v>
      </c>
      <c r="X885" s="38">
        <v>0.1</v>
      </c>
      <c r="Y885" s="38">
        <v>681320</v>
      </c>
      <c r="Z885" s="38">
        <v>11630.000000000109</v>
      </c>
      <c r="AA885" s="38">
        <v>11630.000000000109</v>
      </c>
      <c r="AB885" s="38">
        <v>1138644.3835616438</v>
      </c>
      <c r="AH885" s="38">
        <f>IF(表7[[#This Row],[Instrument]]="Option",表7[[#This Row],[delta]],表7[[#This Row],[qty]])</f>
        <v>1000</v>
      </c>
    </row>
    <row r="886" spans="1:34">
      <c r="A886" s="37" t="s">
        <v>0</v>
      </c>
      <c r="B886" s="38" t="s">
        <v>1001</v>
      </c>
      <c r="C886" s="37">
        <v>43144</v>
      </c>
      <c r="D886" s="38" t="s">
        <v>857</v>
      </c>
      <c r="E886" s="38" t="s">
        <v>16</v>
      </c>
      <c r="F886" s="38" t="s">
        <v>70</v>
      </c>
      <c r="G886" s="38">
        <v>20</v>
      </c>
      <c r="H886" s="38">
        <v>6901</v>
      </c>
      <c r="I886" s="37">
        <v>43234</v>
      </c>
      <c r="J886" s="38" t="s">
        <v>18</v>
      </c>
      <c r="L886" s="38">
        <v>6826.5</v>
      </c>
      <c r="M886" s="38">
        <v>718.85</v>
      </c>
      <c r="N886" s="38">
        <v>37250</v>
      </c>
      <c r="O886" s="38" t="s">
        <v>1173</v>
      </c>
      <c r="P886" s="38" t="s">
        <v>1275</v>
      </c>
      <c r="Q886" s="38">
        <v>25</v>
      </c>
      <c r="R886" s="38">
        <v>-500</v>
      </c>
      <c r="S886" s="38">
        <v>3450500</v>
      </c>
      <c r="T886" s="37">
        <v>43168</v>
      </c>
      <c r="U886" s="42">
        <v>0.18082191780821918</v>
      </c>
      <c r="V886" s="38">
        <v>0</v>
      </c>
      <c r="W886" s="38">
        <v>5</v>
      </c>
      <c r="X886" s="38">
        <v>0.1</v>
      </c>
      <c r="Y886" s="38">
        <v>345050</v>
      </c>
      <c r="Z886" s="38">
        <v>37250</v>
      </c>
      <c r="AA886" s="38">
        <v>37250</v>
      </c>
      <c r="AB886" s="38">
        <v>623926.0273972603</v>
      </c>
      <c r="AH886" s="38">
        <f>IF(表7[[#This Row],[Instrument]]="Option",表7[[#This Row],[delta]],表7[[#This Row],[qty]])</f>
        <v>-500</v>
      </c>
    </row>
    <row r="887" spans="1:34">
      <c r="A887" s="37" t="s">
        <v>0</v>
      </c>
      <c r="B887" s="38" t="s">
        <v>1002</v>
      </c>
      <c r="C887" s="37">
        <v>43144</v>
      </c>
      <c r="D887" s="38" t="s">
        <v>857</v>
      </c>
      <c r="E887" s="38" t="s">
        <v>25</v>
      </c>
      <c r="F887" s="38" t="s">
        <v>70</v>
      </c>
      <c r="G887" s="38">
        <v>20</v>
      </c>
      <c r="H887" s="38">
        <v>6901</v>
      </c>
      <c r="I887" s="37">
        <v>43234</v>
      </c>
      <c r="J887" s="38" t="s">
        <v>18</v>
      </c>
      <c r="L887" s="38">
        <v>6826.5</v>
      </c>
      <c r="M887" s="38">
        <v>0</v>
      </c>
      <c r="N887" s="38">
        <v>-37250</v>
      </c>
      <c r="O887" s="38" t="s">
        <v>1173</v>
      </c>
      <c r="P887" s="38" t="s">
        <v>1275</v>
      </c>
      <c r="Q887" s="38">
        <v>25</v>
      </c>
      <c r="R887" s="38">
        <v>500</v>
      </c>
      <c r="S887" s="38">
        <v>3450500</v>
      </c>
      <c r="T887" s="37">
        <v>43168</v>
      </c>
      <c r="U887" s="42">
        <v>0.18082191780821918</v>
      </c>
      <c r="V887" s="38">
        <v>0</v>
      </c>
      <c r="W887" s="38">
        <v>5</v>
      </c>
      <c r="X887" s="38">
        <v>0.1</v>
      </c>
      <c r="Y887" s="38">
        <v>345050</v>
      </c>
      <c r="Z887" s="38">
        <v>-37250</v>
      </c>
      <c r="AA887" s="38">
        <v>0</v>
      </c>
      <c r="AB887" s="38">
        <v>623926.0273972603</v>
      </c>
      <c r="AH887" s="38">
        <f>IF(表7[[#This Row],[Instrument]]="Option",表7[[#This Row],[delta]],表7[[#This Row],[qty]])</f>
        <v>500</v>
      </c>
    </row>
    <row r="888" spans="1:34">
      <c r="A888" s="37" t="s">
        <v>0</v>
      </c>
      <c r="B888" s="38" t="s">
        <v>1003</v>
      </c>
      <c r="C888" s="37">
        <v>43144</v>
      </c>
      <c r="D888" s="38" t="s">
        <v>857</v>
      </c>
      <c r="E888" s="38" t="s">
        <v>25</v>
      </c>
      <c r="F888" s="38" t="s">
        <v>70</v>
      </c>
      <c r="G888" s="38">
        <v>21</v>
      </c>
      <c r="H888" s="38">
        <v>7021</v>
      </c>
      <c r="I888" s="37">
        <v>43234</v>
      </c>
      <c r="J888" s="38" t="s">
        <v>18</v>
      </c>
      <c r="L888" s="38">
        <v>6826.5</v>
      </c>
      <c r="M888" s="38">
        <v>767.92</v>
      </c>
      <c r="N888" s="38">
        <v>-102112.5</v>
      </c>
      <c r="O888" s="38" t="s">
        <v>1173</v>
      </c>
      <c r="P888" s="38" t="s">
        <v>1275</v>
      </c>
      <c r="Q888" s="38">
        <v>25</v>
      </c>
      <c r="R888" s="38">
        <v>525</v>
      </c>
      <c r="S888" s="38">
        <v>3686025</v>
      </c>
      <c r="T888" s="37">
        <v>43168</v>
      </c>
      <c r="U888" s="42">
        <v>0.18082191780821918</v>
      </c>
      <c r="V888" s="38">
        <v>0</v>
      </c>
      <c r="W888" s="38">
        <v>5</v>
      </c>
      <c r="X888" s="38">
        <v>0.1</v>
      </c>
      <c r="Y888" s="38">
        <v>368602.5</v>
      </c>
      <c r="Z888" s="38">
        <v>-102112.5</v>
      </c>
      <c r="AA888" s="38">
        <v>0</v>
      </c>
      <c r="AB888" s="38">
        <v>666514.10958904109</v>
      </c>
      <c r="AH888" s="38">
        <f>IF(表7[[#This Row],[Instrument]]="Option",表7[[#This Row],[delta]],表7[[#This Row],[qty]])</f>
        <v>525</v>
      </c>
    </row>
    <row r="889" spans="1:34">
      <c r="A889" s="37" t="s">
        <v>0</v>
      </c>
      <c r="B889" s="38" t="s">
        <v>1004</v>
      </c>
      <c r="C889" s="37">
        <v>43144</v>
      </c>
      <c r="D889" s="38" t="s">
        <v>857</v>
      </c>
      <c r="E889" s="38" t="s">
        <v>16</v>
      </c>
      <c r="F889" s="38" t="s">
        <v>70</v>
      </c>
      <c r="G889" s="38">
        <v>21</v>
      </c>
      <c r="H889" s="38">
        <v>7021</v>
      </c>
      <c r="I889" s="37">
        <v>43234</v>
      </c>
      <c r="J889" s="38" t="s">
        <v>18</v>
      </c>
      <c r="L889" s="38">
        <v>6826.5</v>
      </c>
      <c r="M889" s="38">
        <v>0</v>
      </c>
      <c r="N889" s="38">
        <v>102112.5</v>
      </c>
      <c r="O889" s="38" t="s">
        <v>1173</v>
      </c>
      <c r="P889" s="38" t="s">
        <v>1275</v>
      </c>
      <c r="Q889" s="38">
        <v>25</v>
      </c>
      <c r="R889" s="38">
        <v>-525</v>
      </c>
      <c r="S889" s="38">
        <v>3686025</v>
      </c>
      <c r="T889" s="37">
        <v>43168</v>
      </c>
      <c r="U889" s="42">
        <v>0.18082191780821918</v>
      </c>
      <c r="V889" s="38">
        <v>0</v>
      </c>
      <c r="W889" s="38">
        <v>5</v>
      </c>
      <c r="X889" s="38">
        <v>0.1</v>
      </c>
      <c r="Y889" s="38">
        <v>368602.5</v>
      </c>
      <c r="Z889" s="38">
        <v>102112.5</v>
      </c>
      <c r="AA889" s="38">
        <v>102112.5</v>
      </c>
      <c r="AB889" s="38">
        <v>666514.10958904109</v>
      </c>
      <c r="AH889" s="38">
        <f>IF(表7[[#This Row],[Instrument]]="Option",表7[[#This Row],[delta]],表7[[#This Row],[qty]])</f>
        <v>-525</v>
      </c>
    </row>
    <row r="890" spans="1:34">
      <c r="A890" s="37" t="s">
        <v>0</v>
      </c>
      <c r="B890" s="38" t="s">
        <v>1005</v>
      </c>
      <c r="C890" s="37">
        <v>43166</v>
      </c>
      <c r="D890" s="38" t="s">
        <v>857</v>
      </c>
      <c r="E890" s="38" t="s">
        <v>25</v>
      </c>
      <c r="F890" s="38" t="s">
        <v>78</v>
      </c>
      <c r="G890" s="38">
        <v>40</v>
      </c>
      <c r="H890" s="38">
        <v>3101.25</v>
      </c>
      <c r="I890" s="37">
        <v>43236</v>
      </c>
      <c r="J890" s="38" t="s">
        <v>18</v>
      </c>
      <c r="L890" s="38">
        <v>3229</v>
      </c>
      <c r="M890" s="38">
        <v>0</v>
      </c>
      <c r="N890" s="38">
        <v>127750</v>
      </c>
      <c r="O890" s="38" t="s">
        <v>1177</v>
      </c>
      <c r="P890" s="38" t="s">
        <v>1290</v>
      </c>
      <c r="Q890" s="38">
        <v>25</v>
      </c>
      <c r="R890" s="38">
        <v>1000</v>
      </c>
      <c r="S890" s="38">
        <v>3101250</v>
      </c>
      <c r="T890" s="37">
        <v>43168</v>
      </c>
      <c r="U890" s="42">
        <v>0.18630136986301371</v>
      </c>
      <c r="V890" s="38">
        <v>0</v>
      </c>
      <c r="W890" s="38">
        <v>5</v>
      </c>
      <c r="X890" s="38">
        <v>0.1</v>
      </c>
      <c r="Y890" s="38">
        <v>310125</v>
      </c>
      <c r="Z890" s="38">
        <v>127750</v>
      </c>
      <c r="AA890" s="38">
        <v>127750</v>
      </c>
      <c r="AB890" s="38">
        <v>577767.12328767125</v>
      </c>
      <c r="AH890" s="38">
        <f>IF(表7[[#This Row],[Instrument]]="Option",表7[[#This Row],[delta]],表7[[#This Row],[qty]])</f>
        <v>1000</v>
      </c>
    </row>
    <row r="891" spans="1:34">
      <c r="A891" s="37" t="s">
        <v>0</v>
      </c>
      <c r="B891" s="38" t="s">
        <v>1006</v>
      </c>
      <c r="C891" s="37">
        <v>43153</v>
      </c>
      <c r="D891" s="38" t="s">
        <v>857</v>
      </c>
      <c r="E891" s="38" t="s">
        <v>16</v>
      </c>
      <c r="F891" s="38" t="s">
        <v>1007</v>
      </c>
      <c r="G891" s="38">
        <v>20</v>
      </c>
      <c r="H891" s="38">
        <v>7021</v>
      </c>
      <c r="I891" s="37">
        <v>43242</v>
      </c>
      <c r="J891" s="38" t="s">
        <v>18</v>
      </c>
      <c r="L891" s="38">
        <v>6824.83</v>
      </c>
      <c r="M891" s="38">
        <v>731.35</v>
      </c>
      <c r="N891" s="38">
        <v>98085.000000000029</v>
      </c>
      <c r="O891" s="38" t="s">
        <v>1173</v>
      </c>
      <c r="P891" s="38" t="s">
        <v>1275</v>
      </c>
      <c r="Q891" s="38">
        <v>25</v>
      </c>
      <c r="R891" s="38">
        <v>-500</v>
      </c>
      <c r="S891" s="38">
        <v>3510500</v>
      </c>
      <c r="T891" s="37">
        <v>43168</v>
      </c>
      <c r="U891" s="42">
        <v>0.20273972602739726</v>
      </c>
      <c r="V891" s="38">
        <v>0</v>
      </c>
      <c r="W891" s="38">
        <v>5</v>
      </c>
      <c r="X891" s="38">
        <v>0.1</v>
      </c>
      <c r="Y891" s="38">
        <v>351050</v>
      </c>
      <c r="Z891" s="38">
        <v>98085.000000000029</v>
      </c>
      <c r="AA891" s="38">
        <v>98085.000000000029</v>
      </c>
      <c r="AB891" s="38">
        <v>711717.80821917811</v>
      </c>
      <c r="AH891" s="38">
        <f>IF(表7[[#This Row],[Instrument]]="Option",表7[[#This Row],[delta]],表7[[#This Row],[qty]])</f>
        <v>-500</v>
      </c>
    </row>
    <row r="892" spans="1:34">
      <c r="A892" s="37" t="s">
        <v>0</v>
      </c>
      <c r="B892" s="38" t="s">
        <v>1008</v>
      </c>
      <c r="C892" s="37">
        <v>43153</v>
      </c>
      <c r="D892" s="38" t="s">
        <v>857</v>
      </c>
      <c r="E892" s="38" t="s">
        <v>25</v>
      </c>
      <c r="F892" s="38" t="s">
        <v>1007</v>
      </c>
      <c r="G892" s="38">
        <v>20</v>
      </c>
      <c r="H892" s="38">
        <v>7021</v>
      </c>
      <c r="I892" s="37">
        <v>43242</v>
      </c>
      <c r="J892" s="38" t="s">
        <v>18</v>
      </c>
      <c r="L892" s="38">
        <v>6824.83</v>
      </c>
      <c r="M892" s="38">
        <v>0</v>
      </c>
      <c r="N892" s="38">
        <v>-98085.000000000029</v>
      </c>
      <c r="O892" s="38" t="s">
        <v>1173</v>
      </c>
      <c r="P892" s="38" t="s">
        <v>1275</v>
      </c>
      <c r="Q892" s="38">
        <v>25</v>
      </c>
      <c r="R892" s="38">
        <v>500</v>
      </c>
      <c r="S892" s="38">
        <v>3510500</v>
      </c>
      <c r="T892" s="37">
        <v>43168</v>
      </c>
      <c r="U892" s="42">
        <v>0.20273972602739726</v>
      </c>
      <c r="V892" s="38">
        <v>0</v>
      </c>
      <c r="W892" s="38">
        <v>5</v>
      </c>
      <c r="X892" s="38">
        <v>0.1</v>
      </c>
      <c r="Y892" s="38">
        <v>351050</v>
      </c>
      <c r="Z892" s="38">
        <v>-98085.000000000029</v>
      </c>
      <c r="AA892" s="38">
        <v>0</v>
      </c>
      <c r="AB892" s="38">
        <v>711717.80821917811</v>
      </c>
      <c r="AH892" s="38">
        <f>IF(表7[[#This Row],[Instrument]]="Option",表7[[#This Row],[delta]],表7[[#This Row],[qty]])</f>
        <v>500</v>
      </c>
    </row>
    <row r="893" spans="1:34">
      <c r="A893" s="37" t="s">
        <v>0</v>
      </c>
      <c r="B893" s="38" t="s">
        <v>1009</v>
      </c>
      <c r="C893" s="37">
        <v>43157</v>
      </c>
      <c r="D893" s="38" t="s">
        <v>857</v>
      </c>
      <c r="E893" s="38" t="s">
        <v>16</v>
      </c>
      <c r="F893" s="38" t="s">
        <v>260</v>
      </c>
      <c r="G893" s="38">
        <v>28</v>
      </c>
      <c r="H893" s="38">
        <v>7136.5</v>
      </c>
      <c r="I893" s="37">
        <v>43245</v>
      </c>
      <c r="J893" s="38" t="s">
        <v>18</v>
      </c>
      <c r="L893" s="38">
        <v>6826.58</v>
      </c>
      <c r="M893" s="38">
        <v>0</v>
      </c>
      <c r="N893" s="38">
        <v>216944.00000000006</v>
      </c>
      <c r="O893" s="38" t="s">
        <v>1173</v>
      </c>
      <c r="P893" s="38" t="s">
        <v>1275</v>
      </c>
      <c r="Q893" s="38">
        <v>25</v>
      </c>
      <c r="R893" s="38">
        <v>-700</v>
      </c>
      <c r="S893" s="38">
        <v>4995550</v>
      </c>
      <c r="T893" s="37">
        <v>43168</v>
      </c>
      <c r="U893" s="42">
        <v>0.21095890410958903</v>
      </c>
      <c r="V893" s="38">
        <v>0</v>
      </c>
      <c r="W893" s="38">
        <v>5</v>
      </c>
      <c r="X893" s="38">
        <v>0.1</v>
      </c>
      <c r="Y893" s="38">
        <v>499555</v>
      </c>
      <c r="Z893" s="38">
        <v>216944.00000000006</v>
      </c>
      <c r="AA893" s="38">
        <v>216944.00000000006</v>
      </c>
      <c r="AB893" s="38">
        <v>1053855.7534246575</v>
      </c>
      <c r="AH893" s="38">
        <f>IF(表7[[#This Row],[Instrument]]="Option",表7[[#This Row],[delta]],表7[[#This Row],[qty]])</f>
        <v>-700</v>
      </c>
    </row>
    <row r="894" spans="1:34">
      <c r="A894" s="37" t="s">
        <v>0</v>
      </c>
      <c r="B894" s="38" t="s">
        <v>1010</v>
      </c>
      <c r="C894" s="37">
        <v>43157</v>
      </c>
      <c r="D894" s="38" t="s">
        <v>857</v>
      </c>
      <c r="E894" s="38" t="s">
        <v>25</v>
      </c>
      <c r="F894" s="38" t="s">
        <v>260</v>
      </c>
      <c r="G894" s="38">
        <v>28</v>
      </c>
      <c r="H894" s="38">
        <v>7136.5</v>
      </c>
      <c r="I894" s="37">
        <v>43245</v>
      </c>
      <c r="J894" s="38" t="s">
        <v>18</v>
      </c>
      <c r="L894" s="38">
        <v>6826.58</v>
      </c>
      <c r="M894" s="38">
        <v>0</v>
      </c>
      <c r="N894" s="38">
        <v>-216944.00000000006</v>
      </c>
      <c r="O894" s="38" t="s">
        <v>1173</v>
      </c>
      <c r="P894" s="38" t="s">
        <v>1275</v>
      </c>
      <c r="Q894" s="38">
        <v>25</v>
      </c>
      <c r="R894" s="38">
        <v>700</v>
      </c>
      <c r="S894" s="38">
        <v>4995550</v>
      </c>
      <c r="T894" s="37">
        <v>43168</v>
      </c>
      <c r="U894" s="42">
        <v>0.21095890410958903</v>
      </c>
      <c r="V894" s="38">
        <v>0</v>
      </c>
      <c r="W894" s="38">
        <v>5</v>
      </c>
      <c r="X894" s="38">
        <v>0.1</v>
      </c>
      <c r="Y894" s="38">
        <v>499555</v>
      </c>
      <c r="Z894" s="38">
        <v>-216944.00000000006</v>
      </c>
      <c r="AA894" s="38">
        <v>0</v>
      </c>
      <c r="AB894" s="38">
        <v>1053855.7534246575</v>
      </c>
      <c r="AH894" s="38">
        <f>IF(表7[[#This Row],[Instrument]]="Option",表7[[#This Row],[delta]],表7[[#This Row],[qty]])</f>
        <v>700</v>
      </c>
    </row>
    <row r="895" spans="1:34">
      <c r="A895" s="37" t="s">
        <v>0</v>
      </c>
      <c r="B895" s="38" t="s">
        <v>1011</v>
      </c>
      <c r="C895" s="37">
        <v>43158</v>
      </c>
      <c r="D895" s="38" t="s">
        <v>857</v>
      </c>
      <c r="E895" s="38" t="s">
        <v>16</v>
      </c>
      <c r="F895" s="38" t="s">
        <v>264</v>
      </c>
      <c r="G895" s="38">
        <v>36</v>
      </c>
      <c r="H895" s="38">
        <v>7123.99</v>
      </c>
      <c r="I895" s="37">
        <v>43249</v>
      </c>
      <c r="J895" s="38" t="s">
        <v>18</v>
      </c>
      <c r="L895" s="38">
        <v>6828.92</v>
      </c>
      <c r="M895" s="38">
        <v>1335.75</v>
      </c>
      <c r="N895" s="38">
        <v>265562.99999999977</v>
      </c>
      <c r="O895" s="38" t="s">
        <v>1173</v>
      </c>
      <c r="P895" s="38" t="s">
        <v>1275</v>
      </c>
      <c r="Q895" s="38">
        <v>25</v>
      </c>
      <c r="R895" s="38">
        <v>-900</v>
      </c>
      <c r="S895" s="38">
        <v>6411591</v>
      </c>
      <c r="T895" s="37">
        <v>43168</v>
      </c>
      <c r="U895" s="42">
        <v>0.22191780821917809</v>
      </c>
      <c r="V895" s="38">
        <v>0</v>
      </c>
      <c r="W895" s="38">
        <v>5</v>
      </c>
      <c r="X895" s="38">
        <v>0.1</v>
      </c>
      <c r="Y895" s="38">
        <v>641159.10000000009</v>
      </c>
      <c r="Z895" s="38">
        <v>265562.99999999977</v>
      </c>
      <c r="AA895" s="38">
        <v>265562.99999999977</v>
      </c>
      <c r="AB895" s="38">
        <v>1422846.2219178083</v>
      </c>
      <c r="AH895" s="38">
        <f>IF(表7[[#This Row],[Instrument]]="Option",表7[[#This Row],[delta]],表7[[#This Row],[qty]])</f>
        <v>-900</v>
      </c>
    </row>
    <row r="896" spans="1:34">
      <c r="A896" s="37" t="s">
        <v>0</v>
      </c>
      <c r="B896" s="38" t="s">
        <v>1012</v>
      </c>
      <c r="C896" s="37">
        <v>43158</v>
      </c>
      <c r="D896" s="38" t="s">
        <v>857</v>
      </c>
      <c r="E896" s="38" t="s">
        <v>25</v>
      </c>
      <c r="F896" s="38" t="s">
        <v>264</v>
      </c>
      <c r="G896" s="38">
        <v>36</v>
      </c>
      <c r="H896" s="38">
        <v>7123.99</v>
      </c>
      <c r="I896" s="37">
        <v>43249</v>
      </c>
      <c r="J896" s="38" t="s">
        <v>18</v>
      </c>
      <c r="L896" s="38">
        <v>6828.92</v>
      </c>
      <c r="M896" s="38">
        <v>0</v>
      </c>
      <c r="N896" s="38">
        <v>-265562.99999999977</v>
      </c>
      <c r="O896" s="38" t="s">
        <v>1173</v>
      </c>
      <c r="P896" s="38" t="s">
        <v>1275</v>
      </c>
      <c r="Q896" s="38">
        <v>25</v>
      </c>
      <c r="R896" s="38">
        <v>900</v>
      </c>
      <c r="S896" s="38">
        <v>6411591</v>
      </c>
      <c r="T896" s="37">
        <v>43168</v>
      </c>
      <c r="U896" s="42">
        <v>0.22191780821917809</v>
      </c>
      <c r="V896" s="38">
        <v>0</v>
      </c>
      <c r="W896" s="38">
        <v>5</v>
      </c>
      <c r="X896" s="38">
        <v>0.1</v>
      </c>
      <c r="Y896" s="38">
        <v>641159.10000000009</v>
      </c>
      <c r="Z896" s="38">
        <v>-265562.99999999977</v>
      </c>
      <c r="AA896" s="38">
        <v>0</v>
      </c>
      <c r="AB896" s="38">
        <v>1422846.2219178083</v>
      </c>
      <c r="AH896" s="38">
        <f>IF(表7[[#This Row],[Instrument]]="Option",表7[[#This Row],[delta]],表7[[#This Row],[qty]])</f>
        <v>900</v>
      </c>
    </row>
    <row r="897" spans="1:34">
      <c r="A897" s="37" t="s">
        <v>0</v>
      </c>
      <c r="B897" s="38" t="s">
        <v>1013</v>
      </c>
      <c r="C897" s="37">
        <v>43160</v>
      </c>
      <c r="D897" s="38" t="s">
        <v>857</v>
      </c>
      <c r="E897" s="38" t="s">
        <v>16</v>
      </c>
      <c r="F897" s="38" t="s">
        <v>80</v>
      </c>
      <c r="G897" s="38">
        <v>8</v>
      </c>
      <c r="H897" s="38">
        <v>6959.8125</v>
      </c>
      <c r="I897" s="37">
        <v>43252</v>
      </c>
      <c r="J897" s="38" t="s">
        <v>18</v>
      </c>
      <c r="L897" s="38">
        <v>6830.67</v>
      </c>
      <c r="M897" s="38">
        <v>289.99</v>
      </c>
      <c r="N897" s="38">
        <v>25828.499999999985</v>
      </c>
      <c r="O897" s="38" t="s">
        <v>1173</v>
      </c>
      <c r="P897" s="38" t="s">
        <v>1275</v>
      </c>
      <c r="Q897" s="38">
        <v>25</v>
      </c>
      <c r="R897" s="38">
        <v>-200</v>
      </c>
      <c r="S897" s="38">
        <v>1391962.5</v>
      </c>
      <c r="T897" s="37">
        <v>43168</v>
      </c>
      <c r="U897" s="42">
        <v>0.23013698630136986</v>
      </c>
      <c r="V897" s="38">
        <v>0</v>
      </c>
      <c r="W897" s="38">
        <v>5</v>
      </c>
      <c r="X897" s="38">
        <v>0.1</v>
      </c>
      <c r="Y897" s="38">
        <v>139196.25</v>
      </c>
      <c r="Z897" s="38">
        <v>25828.499999999985</v>
      </c>
      <c r="AA897" s="38">
        <v>25828.499999999985</v>
      </c>
      <c r="AB897" s="38">
        <v>320342.05479452055</v>
      </c>
      <c r="AH897" s="38">
        <f>IF(表7[[#This Row],[Instrument]]="Option",表7[[#This Row],[delta]],表7[[#This Row],[qty]])</f>
        <v>-200</v>
      </c>
    </row>
    <row r="898" spans="1:34">
      <c r="A898" s="37" t="s">
        <v>0</v>
      </c>
      <c r="B898" s="38" t="s">
        <v>1014</v>
      </c>
      <c r="C898" s="37">
        <v>43160</v>
      </c>
      <c r="D898" s="38" t="s">
        <v>857</v>
      </c>
      <c r="E898" s="38" t="s">
        <v>25</v>
      </c>
      <c r="F898" s="38" t="s">
        <v>80</v>
      </c>
      <c r="G898" s="38">
        <v>8</v>
      </c>
      <c r="H898" s="38">
        <v>6959.8125</v>
      </c>
      <c r="I898" s="37">
        <v>43252</v>
      </c>
      <c r="J898" s="38" t="s">
        <v>18</v>
      </c>
      <c r="L898" s="38">
        <v>6830.67</v>
      </c>
      <c r="M898" s="38">
        <v>0</v>
      </c>
      <c r="N898" s="38">
        <v>-25828.499999999985</v>
      </c>
      <c r="O898" s="38" t="s">
        <v>1173</v>
      </c>
      <c r="P898" s="38" t="s">
        <v>1275</v>
      </c>
      <c r="Q898" s="38">
        <v>25</v>
      </c>
      <c r="R898" s="38">
        <v>200</v>
      </c>
      <c r="S898" s="38">
        <v>1391962.5</v>
      </c>
      <c r="T898" s="37">
        <v>43168</v>
      </c>
      <c r="U898" s="42">
        <v>0.23013698630136986</v>
      </c>
      <c r="V898" s="38">
        <v>0</v>
      </c>
      <c r="W898" s="38">
        <v>5</v>
      </c>
      <c r="X898" s="38">
        <v>0.1</v>
      </c>
      <c r="Y898" s="38">
        <v>139196.25</v>
      </c>
      <c r="Z898" s="38">
        <v>-25828.499999999985</v>
      </c>
      <c r="AA898" s="38">
        <v>0</v>
      </c>
      <c r="AB898" s="38">
        <v>320342.05479452055</v>
      </c>
      <c r="AH898" s="38">
        <f>IF(表7[[#This Row],[Instrument]]="Option",表7[[#This Row],[delta]],表7[[#This Row],[qty]])</f>
        <v>200</v>
      </c>
    </row>
    <row r="899" spans="1:34">
      <c r="A899" s="37" t="s">
        <v>0</v>
      </c>
      <c r="B899" s="38" t="s">
        <v>1015</v>
      </c>
      <c r="C899" s="37">
        <v>43161</v>
      </c>
      <c r="D899" s="38" t="s">
        <v>857</v>
      </c>
      <c r="E899" s="38" t="s">
        <v>16</v>
      </c>
      <c r="F899" s="38" t="s">
        <v>80</v>
      </c>
      <c r="G899" s="38">
        <v>20</v>
      </c>
      <c r="H899" s="38">
        <v>6932</v>
      </c>
      <c r="I899" s="37">
        <v>43252</v>
      </c>
      <c r="J899" s="38" t="s">
        <v>18</v>
      </c>
      <c r="L899" s="38">
        <v>6830.67</v>
      </c>
      <c r="M899" s="38">
        <v>722.08</v>
      </c>
      <c r="N899" s="38">
        <v>50664.999999999964</v>
      </c>
      <c r="O899" s="38" t="s">
        <v>1173</v>
      </c>
      <c r="P899" s="38" t="s">
        <v>1275</v>
      </c>
      <c r="Q899" s="38">
        <v>25</v>
      </c>
      <c r="R899" s="38">
        <v>-500</v>
      </c>
      <c r="S899" s="38">
        <v>3466000</v>
      </c>
      <c r="T899" s="37">
        <v>43168</v>
      </c>
      <c r="U899" s="42">
        <v>0.23013698630136986</v>
      </c>
      <c r="V899" s="38">
        <v>0</v>
      </c>
      <c r="W899" s="38">
        <v>5</v>
      </c>
      <c r="X899" s="38">
        <v>0.1</v>
      </c>
      <c r="Y899" s="38">
        <v>346600</v>
      </c>
      <c r="Z899" s="38">
        <v>50664.999999999964</v>
      </c>
      <c r="AA899" s="38">
        <v>50664.999999999964</v>
      </c>
      <c r="AB899" s="38">
        <v>797654.79452054796</v>
      </c>
      <c r="AH899" s="38">
        <f>IF(表7[[#This Row],[Instrument]]="Option",表7[[#This Row],[delta]],表7[[#This Row],[qty]])</f>
        <v>-500</v>
      </c>
    </row>
    <row r="900" spans="1:34">
      <c r="A900" s="37" t="s">
        <v>0</v>
      </c>
      <c r="B900" s="38" t="s">
        <v>1016</v>
      </c>
      <c r="C900" s="37">
        <v>43161</v>
      </c>
      <c r="D900" s="38" t="s">
        <v>857</v>
      </c>
      <c r="E900" s="38" t="s">
        <v>25</v>
      </c>
      <c r="F900" s="38" t="s">
        <v>80</v>
      </c>
      <c r="G900" s="38">
        <v>20</v>
      </c>
      <c r="H900" s="38">
        <v>6932</v>
      </c>
      <c r="I900" s="37">
        <v>43252</v>
      </c>
      <c r="J900" s="38" t="s">
        <v>18</v>
      </c>
      <c r="L900" s="38">
        <v>6830.67</v>
      </c>
      <c r="M900" s="38">
        <v>0</v>
      </c>
      <c r="N900" s="38">
        <v>-50664.999999999964</v>
      </c>
      <c r="O900" s="38" t="s">
        <v>1173</v>
      </c>
      <c r="P900" s="38" t="s">
        <v>1275</v>
      </c>
      <c r="Q900" s="38">
        <v>25</v>
      </c>
      <c r="R900" s="38">
        <v>500</v>
      </c>
      <c r="S900" s="38">
        <v>3466000</v>
      </c>
      <c r="T900" s="37">
        <v>43168</v>
      </c>
      <c r="U900" s="42">
        <v>0.23013698630136986</v>
      </c>
      <c r="V900" s="38">
        <v>0</v>
      </c>
      <c r="W900" s="38">
        <v>5</v>
      </c>
      <c r="X900" s="38">
        <v>0.1</v>
      </c>
      <c r="Y900" s="38">
        <v>346600</v>
      </c>
      <c r="Z900" s="38">
        <v>-50664.999999999964</v>
      </c>
      <c r="AA900" s="38">
        <v>0</v>
      </c>
      <c r="AB900" s="38">
        <v>797654.79452054796</v>
      </c>
      <c r="AH900" s="38">
        <f>IF(表7[[#This Row],[Instrument]]="Option",表7[[#This Row],[delta]],表7[[#This Row],[qty]])</f>
        <v>500</v>
      </c>
    </row>
    <row r="901" spans="1:34">
      <c r="A901" s="37" t="s">
        <v>0</v>
      </c>
      <c r="B901" s="38" t="s">
        <v>1017</v>
      </c>
      <c r="C901" s="37">
        <v>43164</v>
      </c>
      <c r="D901" s="38" t="s">
        <v>857</v>
      </c>
      <c r="E901" s="38" t="s">
        <v>16</v>
      </c>
      <c r="F901" s="38" t="s">
        <v>278</v>
      </c>
      <c r="G901" s="38">
        <v>69</v>
      </c>
      <c r="H901" s="38">
        <v>6926.35</v>
      </c>
      <c r="I901" s="37">
        <v>43256</v>
      </c>
      <c r="J901" s="38" t="s">
        <v>18</v>
      </c>
      <c r="L901" s="38">
        <v>6833</v>
      </c>
      <c r="M901" s="38">
        <v>2489.16</v>
      </c>
      <c r="N901" s="38">
        <v>161028.75000000064</v>
      </c>
      <c r="O901" s="38" t="s">
        <v>1173</v>
      </c>
      <c r="P901" s="38" t="s">
        <v>1275</v>
      </c>
      <c r="Q901" s="38">
        <v>25</v>
      </c>
      <c r="R901" s="38">
        <v>-1725</v>
      </c>
      <c r="S901" s="38">
        <v>11947953.75</v>
      </c>
      <c r="T901" s="37">
        <v>43168</v>
      </c>
      <c r="U901" s="42">
        <v>0.24109589041095891</v>
      </c>
      <c r="V901" s="38">
        <v>0</v>
      </c>
      <c r="W901" s="38">
        <v>5</v>
      </c>
      <c r="X901" s="38">
        <v>0.1</v>
      </c>
      <c r="Y901" s="38">
        <v>1194795.375</v>
      </c>
      <c r="Z901" s="38">
        <v>161028.75000000064</v>
      </c>
      <c r="AA901" s="38">
        <v>161028.75000000064</v>
      </c>
      <c r="AB901" s="38">
        <v>2880602.5479452056</v>
      </c>
      <c r="AH901" s="38">
        <f>IF(表7[[#This Row],[Instrument]]="Option",表7[[#This Row],[delta]],表7[[#This Row],[qty]])</f>
        <v>-1725</v>
      </c>
    </row>
    <row r="902" spans="1:34">
      <c r="A902" s="37" t="s">
        <v>0</v>
      </c>
      <c r="B902" s="38" t="s">
        <v>1018</v>
      </c>
      <c r="C902" s="37">
        <v>43164</v>
      </c>
      <c r="D902" s="38" t="s">
        <v>857</v>
      </c>
      <c r="E902" s="38" t="s">
        <v>25</v>
      </c>
      <c r="F902" s="38" t="s">
        <v>278</v>
      </c>
      <c r="G902" s="38">
        <v>69</v>
      </c>
      <c r="H902" s="38">
        <v>6926.35</v>
      </c>
      <c r="I902" s="37">
        <v>43256</v>
      </c>
      <c r="J902" s="38" t="s">
        <v>18</v>
      </c>
      <c r="L902" s="38">
        <v>6833</v>
      </c>
      <c r="M902" s="38">
        <v>0</v>
      </c>
      <c r="N902" s="38">
        <v>-161028.75000000064</v>
      </c>
      <c r="O902" s="38" t="s">
        <v>1173</v>
      </c>
      <c r="P902" s="38" t="s">
        <v>1275</v>
      </c>
      <c r="Q902" s="38">
        <v>25</v>
      </c>
      <c r="R902" s="38">
        <v>1725</v>
      </c>
      <c r="S902" s="38">
        <v>11947953.75</v>
      </c>
      <c r="T902" s="37">
        <v>43168</v>
      </c>
      <c r="U902" s="42">
        <v>0.24109589041095891</v>
      </c>
      <c r="V902" s="38">
        <v>0</v>
      </c>
      <c r="W902" s="38">
        <v>5</v>
      </c>
      <c r="X902" s="38">
        <v>0.1</v>
      </c>
      <c r="Y902" s="38">
        <v>1194795.375</v>
      </c>
      <c r="Z902" s="38">
        <v>-161028.75000000064</v>
      </c>
      <c r="AA902" s="38">
        <v>0</v>
      </c>
      <c r="AB902" s="38">
        <v>2880602.5479452056</v>
      </c>
      <c r="AH902" s="38">
        <f>IF(表7[[#This Row],[Instrument]]="Option",表7[[#This Row],[delta]],表7[[#This Row],[qty]])</f>
        <v>1725</v>
      </c>
    </row>
    <row r="903" spans="1:34">
      <c r="A903" s="37" t="s">
        <v>0</v>
      </c>
      <c r="B903" s="38" t="s">
        <v>1019</v>
      </c>
      <c r="C903" s="37">
        <v>43165</v>
      </c>
      <c r="D903" s="38" t="s">
        <v>857</v>
      </c>
      <c r="E903" s="38" t="s">
        <v>16</v>
      </c>
      <c r="F903" s="38" t="s">
        <v>281</v>
      </c>
      <c r="G903" s="38">
        <v>20</v>
      </c>
      <c r="H903" s="38">
        <v>7004</v>
      </c>
      <c r="I903" s="37">
        <v>43257</v>
      </c>
      <c r="J903" s="38" t="s">
        <v>18</v>
      </c>
      <c r="L903" s="38">
        <v>6833</v>
      </c>
      <c r="M903" s="38">
        <v>729.58</v>
      </c>
      <c r="N903" s="38">
        <v>85500</v>
      </c>
      <c r="O903" s="38" t="s">
        <v>1173</v>
      </c>
      <c r="P903" s="38" t="s">
        <v>1275</v>
      </c>
      <c r="Q903" s="38">
        <v>25</v>
      </c>
      <c r="R903" s="38">
        <v>-500</v>
      </c>
      <c r="S903" s="38">
        <v>3502000</v>
      </c>
      <c r="T903" s="37">
        <v>43168</v>
      </c>
      <c r="U903" s="42">
        <v>0.24383561643835616</v>
      </c>
      <c r="V903" s="38">
        <v>0</v>
      </c>
      <c r="W903" s="38">
        <v>5</v>
      </c>
      <c r="X903" s="38">
        <v>0.1</v>
      </c>
      <c r="Y903" s="38">
        <v>350200</v>
      </c>
      <c r="Z903" s="38">
        <v>85500</v>
      </c>
      <c r="AA903" s="38">
        <v>85500</v>
      </c>
      <c r="AB903" s="38">
        <v>853912.32876712328</v>
      </c>
      <c r="AH903" s="38">
        <f>IF(表7[[#This Row],[Instrument]]="Option",表7[[#This Row],[delta]],表7[[#This Row],[qty]])</f>
        <v>-500</v>
      </c>
    </row>
    <row r="904" spans="1:34">
      <c r="A904" s="37" t="s">
        <v>0</v>
      </c>
      <c r="B904" s="38" t="s">
        <v>1020</v>
      </c>
      <c r="C904" s="37">
        <v>43165</v>
      </c>
      <c r="D904" s="38" t="s">
        <v>857</v>
      </c>
      <c r="E904" s="38" t="s">
        <v>25</v>
      </c>
      <c r="F904" s="38" t="s">
        <v>281</v>
      </c>
      <c r="G904" s="38">
        <v>20</v>
      </c>
      <c r="H904" s="38">
        <v>7004</v>
      </c>
      <c r="I904" s="37">
        <v>43257</v>
      </c>
      <c r="J904" s="38" t="s">
        <v>18</v>
      </c>
      <c r="L904" s="38">
        <v>6833</v>
      </c>
      <c r="M904" s="38">
        <v>0</v>
      </c>
      <c r="N904" s="38">
        <v>-85500</v>
      </c>
      <c r="O904" s="38" t="s">
        <v>1173</v>
      </c>
      <c r="P904" s="38" t="s">
        <v>1275</v>
      </c>
      <c r="Q904" s="38">
        <v>25</v>
      </c>
      <c r="R904" s="38">
        <v>500</v>
      </c>
      <c r="S904" s="38">
        <v>3502000</v>
      </c>
      <c r="T904" s="37">
        <v>43168</v>
      </c>
      <c r="U904" s="42">
        <v>0.24383561643835616</v>
      </c>
      <c r="V904" s="38">
        <v>0</v>
      </c>
      <c r="W904" s="38">
        <v>5</v>
      </c>
      <c r="X904" s="38">
        <v>0.1</v>
      </c>
      <c r="Y904" s="38">
        <v>350200</v>
      </c>
      <c r="Z904" s="38">
        <v>-85500</v>
      </c>
      <c r="AA904" s="38">
        <v>0</v>
      </c>
      <c r="AB904" s="38">
        <v>853912.32876712328</v>
      </c>
      <c r="AH904" s="38">
        <f>IF(表7[[#This Row],[Instrument]]="Option",表7[[#This Row],[delta]],表7[[#This Row],[qty]])</f>
        <v>500</v>
      </c>
    </row>
    <row r="905" spans="1:34">
      <c r="A905" s="37" t="s">
        <v>0</v>
      </c>
      <c r="B905" s="38" t="s">
        <v>1021</v>
      </c>
      <c r="C905" s="37">
        <v>43103</v>
      </c>
      <c r="D905" s="38" t="s">
        <v>1022</v>
      </c>
      <c r="E905" s="38" t="s">
        <v>16</v>
      </c>
      <c r="F905" s="38" t="s">
        <v>35</v>
      </c>
      <c r="G905" s="38">
        <v>50</v>
      </c>
      <c r="H905" s="38">
        <v>12587.1</v>
      </c>
      <c r="I905" s="37">
        <v>43193</v>
      </c>
      <c r="J905" s="38" t="s">
        <v>18</v>
      </c>
      <c r="L905" s="38">
        <v>13228.44</v>
      </c>
      <c r="M905" s="38">
        <v>786.69375000000002</v>
      </c>
      <c r="N905" s="38">
        <v>-192402.00000000006</v>
      </c>
      <c r="O905" s="38" t="s">
        <v>1174</v>
      </c>
      <c r="P905" s="38" t="s">
        <v>1282</v>
      </c>
      <c r="Q905" s="38">
        <v>6</v>
      </c>
      <c r="R905" s="38">
        <v>-300</v>
      </c>
      <c r="S905" s="38">
        <v>3776130</v>
      </c>
      <c r="T905" s="37">
        <v>43168</v>
      </c>
      <c r="U905" s="42">
        <v>6.8493150684931503E-2</v>
      </c>
      <c r="V905" s="38">
        <v>0</v>
      </c>
      <c r="W905" s="38">
        <v>5</v>
      </c>
      <c r="X905" s="38">
        <v>0.1</v>
      </c>
      <c r="Y905" s="38">
        <v>377613</v>
      </c>
      <c r="Z905" s="38">
        <v>-192402.00000000006</v>
      </c>
      <c r="AA905" s="38">
        <v>0</v>
      </c>
      <c r="AB905" s="38">
        <v>258639.0410958904</v>
      </c>
      <c r="AH905" s="38">
        <f>IF(表7[[#This Row],[Instrument]]="Option",表7[[#This Row],[delta]],表7[[#This Row],[qty]])</f>
        <v>-300</v>
      </c>
    </row>
    <row r="906" spans="1:34">
      <c r="A906" s="37" t="s">
        <v>0</v>
      </c>
      <c r="B906" s="38" t="s">
        <v>1023</v>
      </c>
      <c r="C906" s="37">
        <v>43103</v>
      </c>
      <c r="D906" s="38" t="s">
        <v>1022</v>
      </c>
      <c r="E906" s="38" t="s">
        <v>25</v>
      </c>
      <c r="F906" s="38" t="s">
        <v>35</v>
      </c>
      <c r="G906" s="38">
        <v>50</v>
      </c>
      <c r="H906" s="38">
        <v>12587.1</v>
      </c>
      <c r="I906" s="37">
        <v>43193</v>
      </c>
      <c r="J906" s="38" t="s">
        <v>18</v>
      </c>
      <c r="L906" s="38">
        <v>13228.44</v>
      </c>
      <c r="M906" s="38">
        <v>0</v>
      </c>
      <c r="N906" s="38">
        <v>192402.00000000006</v>
      </c>
      <c r="O906" s="38" t="s">
        <v>1174</v>
      </c>
      <c r="P906" s="38" t="s">
        <v>1282</v>
      </c>
      <c r="Q906" s="38">
        <v>6</v>
      </c>
      <c r="R906" s="38">
        <v>300</v>
      </c>
      <c r="S906" s="38">
        <v>3776130</v>
      </c>
      <c r="T906" s="37">
        <v>43168</v>
      </c>
      <c r="U906" s="42">
        <v>6.8493150684931503E-2</v>
      </c>
      <c r="V906" s="38">
        <v>0</v>
      </c>
      <c r="W906" s="38">
        <v>5</v>
      </c>
      <c r="X906" s="38">
        <v>0.1</v>
      </c>
      <c r="Y906" s="38">
        <v>377613</v>
      </c>
      <c r="Z906" s="38">
        <v>192402.00000000006</v>
      </c>
      <c r="AA906" s="38">
        <v>192402.00000000006</v>
      </c>
      <c r="AB906" s="38">
        <v>258639.0410958904</v>
      </c>
      <c r="AH906" s="38">
        <f>IF(表7[[#This Row],[Instrument]]="Option",表7[[#This Row],[delta]],表7[[#This Row],[qty]])</f>
        <v>300</v>
      </c>
    </row>
    <row r="907" spans="1:34">
      <c r="A907" s="37" t="s">
        <v>467</v>
      </c>
      <c r="B907" s="38" t="s">
        <v>1024</v>
      </c>
      <c r="C907" s="37">
        <v>43076</v>
      </c>
      <c r="D907" s="38" t="s">
        <v>1022</v>
      </c>
      <c r="E907" s="38" t="s">
        <v>25</v>
      </c>
      <c r="F907" s="38" t="s">
        <v>511</v>
      </c>
      <c r="G907" s="38">
        <v>166.66666666666666</v>
      </c>
      <c r="H907" s="38">
        <v>72.400000000000006</v>
      </c>
      <c r="I907" s="37">
        <v>43285</v>
      </c>
      <c r="K907" s="38">
        <v>1510</v>
      </c>
      <c r="L907" s="38">
        <v>-72400</v>
      </c>
      <c r="M907" s="38">
        <v>1625</v>
      </c>
      <c r="N907" s="38">
        <v>-70890</v>
      </c>
      <c r="O907" s="38" t="s">
        <v>1256</v>
      </c>
      <c r="P907" s="38" t="s">
        <v>1282</v>
      </c>
      <c r="Q907" s="38">
        <v>6</v>
      </c>
      <c r="R907" s="38">
        <v>1000</v>
      </c>
      <c r="S907" s="38">
        <v>72400</v>
      </c>
      <c r="T907" s="37">
        <v>43168</v>
      </c>
      <c r="U907" s="42">
        <v>0.32054794520547947</v>
      </c>
      <c r="V907" s="38">
        <v>0</v>
      </c>
      <c r="W907" s="38">
        <v>5</v>
      </c>
      <c r="X907" s="38">
        <v>0.1</v>
      </c>
      <c r="Y907" s="38">
        <v>7240</v>
      </c>
      <c r="Z907" s="38">
        <v>-70890</v>
      </c>
      <c r="AA907" s="38">
        <v>0</v>
      </c>
      <c r="AB907" s="38">
        <v>23207.671232876713</v>
      </c>
      <c r="AH907" s="38">
        <f>IF(表7[[#This Row],[Instrument]]="Option",表7[[#This Row],[delta]],表7[[#This Row],[qty]])</f>
        <v>0</v>
      </c>
    </row>
    <row r="908" spans="1:34">
      <c r="A908" s="37" t="s">
        <v>467</v>
      </c>
      <c r="B908" s="38" t="s">
        <v>1025</v>
      </c>
      <c r="C908" s="37">
        <v>43076</v>
      </c>
      <c r="D908" s="38" t="s">
        <v>1022</v>
      </c>
      <c r="E908" s="38" t="s">
        <v>25</v>
      </c>
      <c r="F908" s="38" t="s">
        <v>513</v>
      </c>
      <c r="G908" s="38">
        <v>166.66666666666666</v>
      </c>
      <c r="H908" s="38">
        <v>82.13</v>
      </c>
      <c r="I908" s="37">
        <v>43285</v>
      </c>
      <c r="K908" s="38">
        <v>1889.9999999999998</v>
      </c>
      <c r="L908" s="38">
        <v>-82130</v>
      </c>
      <c r="M908" s="38">
        <v>1645.8333333333333</v>
      </c>
      <c r="N908" s="38">
        <v>-80240</v>
      </c>
      <c r="O908" s="38" t="s">
        <v>1256</v>
      </c>
      <c r="P908" s="38" t="s">
        <v>1282</v>
      </c>
      <c r="Q908" s="38">
        <v>6</v>
      </c>
      <c r="R908" s="38">
        <v>1000</v>
      </c>
      <c r="S908" s="38">
        <v>82130</v>
      </c>
      <c r="T908" s="37">
        <v>43168</v>
      </c>
      <c r="U908" s="42">
        <v>0.32054794520547947</v>
      </c>
      <c r="V908" s="38">
        <v>0</v>
      </c>
      <c r="W908" s="38">
        <v>5</v>
      </c>
      <c r="X908" s="38">
        <v>0.1</v>
      </c>
      <c r="Y908" s="38">
        <v>8213</v>
      </c>
      <c r="Z908" s="38">
        <v>-80240</v>
      </c>
      <c r="AA908" s="38">
        <v>0</v>
      </c>
      <c r="AB908" s="38">
        <v>26326.60273972603</v>
      </c>
      <c r="AH908" s="38">
        <f>IF(表7[[#This Row],[Instrument]]="Option",表7[[#This Row],[delta]],表7[[#This Row],[qty]])</f>
        <v>0</v>
      </c>
    </row>
    <row r="909" spans="1:34">
      <c r="A909" s="37" t="s">
        <v>467</v>
      </c>
      <c r="B909" s="38" t="s">
        <v>1026</v>
      </c>
      <c r="C909" s="37">
        <v>43076</v>
      </c>
      <c r="D909" s="38" t="s">
        <v>1022</v>
      </c>
      <c r="E909" s="38" t="s">
        <v>25</v>
      </c>
      <c r="F909" s="38" t="s">
        <v>515</v>
      </c>
      <c r="G909" s="38">
        <v>166.66666666666666</v>
      </c>
      <c r="H909" s="38">
        <v>92.82</v>
      </c>
      <c r="I909" s="37">
        <v>43285</v>
      </c>
      <c r="K909" s="38">
        <v>2360</v>
      </c>
      <c r="L909" s="38">
        <v>-92819.999999999985</v>
      </c>
      <c r="M909" s="38">
        <v>1666.6666666666667</v>
      </c>
      <c r="N909" s="38">
        <v>-90459.999999999985</v>
      </c>
      <c r="O909" s="38" t="s">
        <v>1256</v>
      </c>
      <c r="P909" s="38" t="s">
        <v>1282</v>
      </c>
      <c r="Q909" s="38">
        <v>6</v>
      </c>
      <c r="R909" s="38">
        <v>1000</v>
      </c>
      <c r="S909" s="38">
        <v>92820</v>
      </c>
      <c r="T909" s="37">
        <v>43168</v>
      </c>
      <c r="U909" s="42">
        <v>0.32054794520547947</v>
      </c>
      <c r="V909" s="38">
        <v>0</v>
      </c>
      <c r="W909" s="38">
        <v>5</v>
      </c>
      <c r="X909" s="38">
        <v>0.1</v>
      </c>
      <c r="Y909" s="38">
        <v>9282</v>
      </c>
      <c r="Z909" s="38">
        <v>-90459.999999999985</v>
      </c>
      <c r="AA909" s="38">
        <v>0</v>
      </c>
      <c r="AB909" s="38">
        <v>29753.260273972603</v>
      </c>
      <c r="AH909" s="38">
        <f>IF(表7[[#This Row],[Instrument]]="Option",表7[[#This Row],[delta]],表7[[#This Row],[qty]])</f>
        <v>0</v>
      </c>
    </row>
    <row r="910" spans="1:34">
      <c r="A910" s="37" t="s">
        <v>467</v>
      </c>
      <c r="B910" s="38" t="s">
        <v>1027</v>
      </c>
      <c r="C910" s="37">
        <v>43105</v>
      </c>
      <c r="D910" s="38" t="s">
        <v>1022</v>
      </c>
      <c r="E910" s="38" t="s">
        <v>25</v>
      </c>
      <c r="F910" s="38" t="s">
        <v>481</v>
      </c>
      <c r="G910" s="38">
        <v>166.66666666666666</v>
      </c>
      <c r="H910" s="38">
        <v>37</v>
      </c>
      <c r="I910" s="37">
        <v>43313</v>
      </c>
      <c r="K910" s="38">
        <v>11650</v>
      </c>
      <c r="L910" s="38">
        <v>-37000</v>
      </c>
      <c r="M910" s="38">
        <v>1750</v>
      </c>
      <c r="N910" s="38">
        <v>-25350</v>
      </c>
      <c r="O910" s="38" t="s">
        <v>1251</v>
      </c>
      <c r="P910" s="38" t="s">
        <v>1282</v>
      </c>
      <c r="Q910" s="38">
        <v>6</v>
      </c>
      <c r="R910" s="38">
        <v>1000</v>
      </c>
      <c r="S910" s="38">
        <v>37000</v>
      </c>
      <c r="T910" s="37">
        <v>43168</v>
      </c>
      <c r="U910" s="42">
        <v>0.39726027397260272</v>
      </c>
      <c r="V910" s="38">
        <v>0</v>
      </c>
      <c r="W910" s="38">
        <v>5</v>
      </c>
      <c r="X910" s="38">
        <v>0.1</v>
      </c>
      <c r="Y910" s="38">
        <v>3700</v>
      </c>
      <c r="Z910" s="38">
        <v>-25350</v>
      </c>
      <c r="AA910" s="38">
        <v>0</v>
      </c>
      <c r="AB910" s="38">
        <v>14698.630136986301</v>
      </c>
      <c r="AH910" s="38">
        <f>IF(表7[[#This Row],[Instrument]]="Option",表7[[#This Row],[delta]],表7[[#This Row],[qty]])</f>
        <v>0</v>
      </c>
    </row>
    <row r="911" spans="1:34">
      <c r="A911" s="37" t="s">
        <v>467</v>
      </c>
      <c r="B911" s="38" t="s">
        <v>1028</v>
      </c>
      <c r="C911" s="37">
        <v>43105</v>
      </c>
      <c r="D911" s="38" t="s">
        <v>1022</v>
      </c>
      <c r="E911" s="38" t="s">
        <v>25</v>
      </c>
      <c r="F911" s="38" t="s">
        <v>517</v>
      </c>
      <c r="G911" s="38">
        <v>333.33333333333331</v>
      </c>
      <c r="H911" s="38">
        <v>42</v>
      </c>
      <c r="I911" s="37">
        <v>43313</v>
      </c>
      <c r="K911" s="38">
        <v>27420</v>
      </c>
      <c r="L911" s="38">
        <v>-84000</v>
      </c>
      <c r="M911" s="38">
        <v>3541.6666666666665</v>
      </c>
      <c r="N911" s="38">
        <v>-56580</v>
      </c>
      <c r="O911" s="38" t="s">
        <v>1251</v>
      </c>
      <c r="P911" s="38" t="s">
        <v>1282</v>
      </c>
      <c r="Q911" s="38">
        <v>6</v>
      </c>
      <c r="R911" s="38">
        <v>2000</v>
      </c>
      <c r="S911" s="38">
        <v>84000</v>
      </c>
      <c r="T911" s="37">
        <v>43168</v>
      </c>
      <c r="U911" s="42">
        <v>0.39726027397260272</v>
      </c>
      <c r="V911" s="38">
        <v>0</v>
      </c>
      <c r="W911" s="38">
        <v>5</v>
      </c>
      <c r="X911" s="38">
        <v>0.1</v>
      </c>
      <c r="Y911" s="38">
        <v>8400</v>
      </c>
      <c r="Z911" s="38">
        <v>-56580</v>
      </c>
      <c r="AA911" s="38">
        <v>0</v>
      </c>
      <c r="AB911" s="38">
        <v>33369.863013698625</v>
      </c>
      <c r="AH911" s="38">
        <f>IF(表7[[#This Row],[Instrument]]="Option",表7[[#This Row],[delta]],表7[[#This Row],[qty]])</f>
        <v>0</v>
      </c>
    </row>
    <row r="912" spans="1:34">
      <c r="A912" s="37" t="s">
        <v>467</v>
      </c>
      <c r="B912" s="38" t="s">
        <v>1029</v>
      </c>
      <c r="C912" s="37">
        <v>43143</v>
      </c>
      <c r="D912" s="38" t="s">
        <v>1022</v>
      </c>
      <c r="E912" s="38" t="s">
        <v>25</v>
      </c>
      <c r="F912" s="38" t="s">
        <v>485</v>
      </c>
      <c r="G912" s="38">
        <v>416.66666666666669</v>
      </c>
      <c r="H912" s="38">
        <v>30</v>
      </c>
      <c r="I912" s="37">
        <v>43348</v>
      </c>
      <c r="K912" s="38">
        <v>66000</v>
      </c>
      <c r="L912" s="38">
        <v>-75000</v>
      </c>
      <c r="M912" s="38">
        <v>4427.08</v>
      </c>
      <c r="N912" s="38">
        <v>-9000</v>
      </c>
      <c r="O912" s="38" t="s">
        <v>1253</v>
      </c>
      <c r="P912" s="38" t="s">
        <v>1282</v>
      </c>
      <c r="Q912" s="38">
        <v>6</v>
      </c>
      <c r="R912" s="38">
        <v>2500</v>
      </c>
      <c r="S912" s="38">
        <v>75000</v>
      </c>
      <c r="T912" s="37">
        <v>43168</v>
      </c>
      <c r="U912" s="42">
        <v>0.49315068493150682</v>
      </c>
      <c r="V912" s="38">
        <v>0</v>
      </c>
      <c r="W912" s="38">
        <v>5</v>
      </c>
      <c r="X912" s="38">
        <v>0.1</v>
      </c>
      <c r="Y912" s="38">
        <v>7500</v>
      </c>
      <c r="Z912" s="38">
        <v>-9000</v>
      </c>
      <c r="AA912" s="38">
        <v>0</v>
      </c>
      <c r="AB912" s="38">
        <v>36986.301369863009</v>
      </c>
      <c r="AH912" s="38">
        <f>IF(表7[[#This Row],[Instrument]]="Option",表7[[#This Row],[delta]],表7[[#This Row],[qty]])</f>
        <v>0</v>
      </c>
    </row>
    <row r="913" spans="1:34">
      <c r="A913" s="37" t="s">
        <v>467</v>
      </c>
      <c r="B913" s="38" t="s">
        <v>1030</v>
      </c>
      <c r="C913" s="37">
        <v>43045</v>
      </c>
      <c r="D913" s="38" t="s">
        <v>1031</v>
      </c>
      <c r="E913" s="38" t="s">
        <v>25</v>
      </c>
      <c r="F913" s="38" t="s">
        <v>475</v>
      </c>
      <c r="G913" s="38">
        <v>166.66666666666666</v>
      </c>
      <c r="H913" s="38">
        <v>8.6</v>
      </c>
      <c r="I913" s="37">
        <v>43194</v>
      </c>
      <c r="K913" s="38">
        <v>0</v>
      </c>
      <c r="L913" s="38">
        <v>-8600</v>
      </c>
      <c r="M913" s="38">
        <v>1708.3333333333333</v>
      </c>
      <c r="N913" s="38">
        <v>-8600</v>
      </c>
      <c r="O913" s="38" t="s">
        <v>1249</v>
      </c>
      <c r="P913" s="38" t="s">
        <v>1282</v>
      </c>
      <c r="Q913" s="38">
        <v>6</v>
      </c>
      <c r="R913" s="38">
        <v>1000</v>
      </c>
      <c r="S913" s="38">
        <v>8600</v>
      </c>
      <c r="T913" s="37">
        <v>43168</v>
      </c>
      <c r="U913" s="42">
        <v>7.1232876712328766E-2</v>
      </c>
      <c r="V913" s="38">
        <v>0</v>
      </c>
      <c r="W913" s="38">
        <v>5</v>
      </c>
      <c r="X913" s="38">
        <v>0.1</v>
      </c>
      <c r="Y913" s="38">
        <v>860</v>
      </c>
      <c r="Z913" s="38">
        <v>-8600</v>
      </c>
      <c r="AA913" s="38">
        <v>0</v>
      </c>
      <c r="AB913" s="38">
        <v>612.60273972602738</v>
      </c>
      <c r="AH913" s="38">
        <f>IF(表7[[#This Row],[Instrument]]="Option",表7[[#This Row],[delta]],表7[[#This Row],[qty]])</f>
        <v>0</v>
      </c>
    </row>
    <row r="914" spans="1:34">
      <c r="A914" s="37" t="s">
        <v>467</v>
      </c>
      <c r="B914" s="38" t="s">
        <v>1032</v>
      </c>
      <c r="C914" s="37">
        <v>43045</v>
      </c>
      <c r="D914" s="38" t="s">
        <v>1031</v>
      </c>
      <c r="E914" s="38" t="s">
        <v>25</v>
      </c>
      <c r="F914" s="38" t="s">
        <v>477</v>
      </c>
      <c r="G914" s="38">
        <v>166.66666666666666</v>
      </c>
      <c r="H914" s="38">
        <v>14.53</v>
      </c>
      <c r="I914" s="37">
        <v>43222</v>
      </c>
      <c r="K914" s="38">
        <v>39.999999999999993</v>
      </c>
      <c r="L914" s="38">
        <v>-14530</v>
      </c>
      <c r="M914" s="38">
        <v>1708.3333333333333</v>
      </c>
      <c r="N914" s="38">
        <v>-14490</v>
      </c>
      <c r="O914" s="38" t="s">
        <v>1247</v>
      </c>
      <c r="P914" s="38" t="s">
        <v>1282</v>
      </c>
      <c r="Q914" s="38">
        <v>6</v>
      </c>
      <c r="R914" s="38">
        <v>1000</v>
      </c>
      <c r="S914" s="38">
        <v>14530</v>
      </c>
      <c r="T914" s="37">
        <v>43168</v>
      </c>
      <c r="U914" s="42">
        <v>0.14794520547945206</v>
      </c>
      <c r="V914" s="38">
        <v>0</v>
      </c>
      <c r="W914" s="38">
        <v>5</v>
      </c>
      <c r="X914" s="38">
        <v>0.1</v>
      </c>
      <c r="Y914" s="38">
        <v>1453</v>
      </c>
      <c r="Z914" s="38">
        <v>-14490</v>
      </c>
      <c r="AA914" s="38">
        <v>0</v>
      </c>
      <c r="AB914" s="38">
        <v>2149.6438356164385</v>
      </c>
      <c r="AH914" s="38">
        <f>IF(表7[[#This Row],[Instrument]]="Option",表7[[#This Row],[delta]],表7[[#This Row],[qty]])</f>
        <v>0</v>
      </c>
    </row>
    <row r="915" spans="1:34">
      <c r="A915" s="37" t="s">
        <v>467</v>
      </c>
      <c r="B915" s="38" t="s">
        <v>1033</v>
      </c>
      <c r="C915" s="37">
        <v>43045</v>
      </c>
      <c r="D915" s="38" t="s">
        <v>1031</v>
      </c>
      <c r="E915" s="38" t="s">
        <v>25</v>
      </c>
      <c r="F915" s="38" t="s">
        <v>479</v>
      </c>
      <c r="G915" s="38">
        <v>166.66666666666666</v>
      </c>
      <c r="H915" s="38">
        <v>23.83</v>
      </c>
      <c r="I915" s="37">
        <v>43257</v>
      </c>
      <c r="K915" s="38">
        <v>989.99999999999989</v>
      </c>
      <c r="L915" s="38">
        <v>-23829.999999999996</v>
      </c>
      <c r="M915" s="38">
        <v>1708.3333333333333</v>
      </c>
      <c r="N915" s="38">
        <v>-22839.999999999996</v>
      </c>
      <c r="O915" s="38" t="s">
        <v>1250</v>
      </c>
      <c r="P915" s="38" t="s">
        <v>1282</v>
      </c>
      <c r="Q915" s="38">
        <v>6</v>
      </c>
      <c r="R915" s="38">
        <v>1000</v>
      </c>
      <c r="S915" s="38">
        <v>23830</v>
      </c>
      <c r="T915" s="37">
        <v>43168</v>
      </c>
      <c r="U915" s="42">
        <v>0.24383561643835616</v>
      </c>
      <c r="V915" s="38">
        <v>0</v>
      </c>
      <c r="W915" s="38">
        <v>5</v>
      </c>
      <c r="X915" s="38">
        <v>0.1</v>
      </c>
      <c r="Y915" s="38">
        <v>2383</v>
      </c>
      <c r="Z915" s="38">
        <v>-22839.999999999996</v>
      </c>
      <c r="AA915" s="38">
        <v>0</v>
      </c>
      <c r="AB915" s="38">
        <v>5810.6027397260277</v>
      </c>
      <c r="AH915" s="38">
        <f>IF(表7[[#This Row],[Instrument]]="Option",表7[[#This Row],[delta]],表7[[#This Row],[qty]])</f>
        <v>0</v>
      </c>
    </row>
    <row r="916" spans="1:34">
      <c r="A916" s="37" t="s">
        <v>467</v>
      </c>
      <c r="B916" s="38" t="s">
        <v>1034</v>
      </c>
      <c r="C916" s="37">
        <v>43126</v>
      </c>
      <c r="D916" s="38" t="s">
        <v>1035</v>
      </c>
      <c r="E916" s="38" t="s">
        <v>25</v>
      </c>
      <c r="F916" s="38" t="s">
        <v>103</v>
      </c>
      <c r="G916" s="38">
        <v>70</v>
      </c>
      <c r="H916" s="38">
        <v>0.5</v>
      </c>
      <c r="I916" s="37">
        <v>43185</v>
      </c>
      <c r="K916" s="38">
        <v>146300</v>
      </c>
      <c r="L916" s="38">
        <v>-35000</v>
      </c>
      <c r="N916" s="38">
        <v>111300</v>
      </c>
      <c r="O916" s="38" t="s">
        <v>1245</v>
      </c>
      <c r="P916" s="38" t="s">
        <v>1274</v>
      </c>
      <c r="Q916" s="38">
        <v>1000</v>
      </c>
      <c r="R916" s="38">
        <v>70000</v>
      </c>
      <c r="S916" s="38">
        <v>35000</v>
      </c>
      <c r="T916" s="37">
        <v>43168</v>
      </c>
      <c r="U916" s="42">
        <v>4.6575342465753428E-2</v>
      </c>
      <c r="V916" s="38">
        <v>0</v>
      </c>
      <c r="W916" s="38">
        <v>5</v>
      </c>
      <c r="X916" s="38">
        <v>0.1</v>
      </c>
      <c r="Y916" s="38">
        <v>3500</v>
      </c>
      <c r="Z916" s="38">
        <v>111300</v>
      </c>
      <c r="AA916" s="38">
        <v>111300</v>
      </c>
      <c r="AB916" s="38">
        <v>1630.1369863013699</v>
      </c>
      <c r="AH916" s="38">
        <f>IF(表7[[#This Row],[Instrument]]="Option",表7[[#This Row],[delta]],表7[[#This Row],[qty]])</f>
        <v>0</v>
      </c>
    </row>
    <row r="917" spans="1:34">
      <c r="A917" s="37" t="s">
        <v>0</v>
      </c>
      <c r="B917" s="38" t="s">
        <v>1036</v>
      </c>
      <c r="C917" s="37">
        <v>43144</v>
      </c>
      <c r="D917" s="38" t="s">
        <v>1037</v>
      </c>
      <c r="E917" s="38" t="s">
        <v>25</v>
      </c>
      <c r="F917" s="38" t="s">
        <v>72</v>
      </c>
      <c r="G917" s="38">
        <v>199</v>
      </c>
      <c r="H917" s="38">
        <v>3438.5</v>
      </c>
      <c r="I917" s="37">
        <v>43234</v>
      </c>
      <c r="J917" s="38" t="s">
        <v>18</v>
      </c>
      <c r="L917" s="38">
        <v>3228.93</v>
      </c>
      <c r="M917" s="38">
        <v>3563.86</v>
      </c>
      <c r="N917" s="38">
        <v>-1042610.7500000007</v>
      </c>
      <c r="O917" s="38" t="s">
        <v>1177</v>
      </c>
      <c r="P917" s="38" t="s">
        <v>1290</v>
      </c>
      <c r="Q917" s="38">
        <v>25</v>
      </c>
      <c r="R917" s="38">
        <v>4975</v>
      </c>
      <c r="S917" s="38">
        <v>17106537.5</v>
      </c>
      <c r="T917" s="37">
        <v>43168</v>
      </c>
      <c r="U917" s="42">
        <v>0.18082191780821918</v>
      </c>
      <c r="V917" s="38">
        <v>0</v>
      </c>
      <c r="W917" s="38">
        <v>5</v>
      </c>
      <c r="X917" s="38">
        <v>0.1</v>
      </c>
      <c r="Y917" s="38">
        <v>1710653.75</v>
      </c>
      <c r="Z917" s="38">
        <v>-1042610.7500000007</v>
      </c>
      <c r="AA917" s="38">
        <v>0</v>
      </c>
      <c r="AB917" s="38">
        <v>3093236.9178082193</v>
      </c>
      <c r="AH917" s="38">
        <f>IF(表7[[#This Row],[Instrument]]="Option",表7[[#This Row],[delta]],表7[[#This Row],[qty]])</f>
        <v>4975</v>
      </c>
    </row>
    <row r="918" spans="1:34">
      <c r="A918" s="37" t="s">
        <v>0</v>
      </c>
      <c r="B918" s="38" t="s">
        <v>1038</v>
      </c>
      <c r="C918" s="37">
        <v>43144</v>
      </c>
      <c r="D918" s="38" t="s">
        <v>1037</v>
      </c>
      <c r="E918" s="38" t="s">
        <v>16</v>
      </c>
      <c r="F918" s="38" t="s">
        <v>72</v>
      </c>
      <c r="G918" s="38">
        <v>199</v>
      </c>
      <c r="H918" s="38">
        <v>3438.5</v>
      </c>
      <c r="I918" s="37">
        <v>43234</v>
      </c>
      <c r="J918" s="38" t="s">
        <v>18</v>
      </c>
      <c r="L918" s="38">
        <v>3228.93</v>
      </c>
      <c r="M918" s="38">
        <v>0</v>
      </c>
      <c r="N918" s="38">
        <v>1042610.7500000007</v>
      </c>
      <c r="O918" s="38" t="s">
        <v>1177</v>
      </c>
      <c r="P918" s="38" t="s">
        <v>1290</v>
      </c>
      <c r="Q918" s="38">
        <v>25</v>
      </c>
      <c r="R918" s="38">
        <v>-4975</v>
      </c>
      <c r="S918" s="38">
        <v>17106537.5</v>
      </c>
      <c r="T918" s="37">
        <v>43168</v>
      </c>
      <c r="U918" s="42">
        <v>0.18082191780821918</v>
      </c>
      <c r="V918" s="38">
        <v>0</v>
      </c>
      <c r="W918" s="38">
        <v>5</v>
      </c>
      <c r="X918" s="38">
        <v>0.1</v>
      </c>
      <c r="Y918" s="38">
        <v>1710653.75</v>
      </c>
      <c r="Z918" s="38">
        <v>1042610.7500000007</v>
      </c>
      <c r="AA918" s="38">
        <v>1042610.7500000007</v>
      </c>
      <c r="AB918" s="38">
        <v>3093236.9178082193</v>
      </c>
      <c r="AH918" s="38">
        <f>IF(表7[[#This Row],[Instrument]]="Option",表7[[#This Row],[delta]],表7[[#This Row],[qty]])</f>
        <v>-4975</v>
      </c>
    </row>
    <row r="919" spans="1:34">
      <c r="A919" s="37" t="s">
        <v>0</v>
      </c>
      <c r="B919" s="38" t="s">
        <v>1039</v>
      </c>
      <c r="C919" s="37">
        <v>43145</v>
      </c>
      <c r="D919" s="38" t="s">
        <v>1037</v>
      </c>
      <c r="E919" s="38" t="s">
        <v>25</v>
      </c>
      <c r="F919" s="38" t="s">
        <v>72</v>
      </c>
      <c r="G919" s="38">
        <v>281</v>
      </c>
      <c r="H919" s="38">
        <v>3466.5</v>
      </c>
      <c r="I919" s="37">
        <v>43234</v>
      </c>
      <c r="J919" s="38" t="s">
        <v>18</v>
      </c>
      <c r="L919" s="38">
        <v>3228.93</v>
      </c>
      <c r="M919" s="38">
        <v>5073.3671875</v>
      </c>
      <c r="N919" s="38">
        <v>-1668929.2500000009</v>
      </c>
      <c r="O919" s="38" t="s">
        <v>1177</v>
      </c>
      <c r="P919" s="38" t="s">
        <v>1290</v>
      </c>
      <c r="Q919" s="38">
        <v>25</v>
      </c>
      <c r="R919" s="38">
        <v>7025</v>
      </c>
      <c r="S919" s="38">
        <v>24352162.5</v>
      </c>
      <c r="T919" s="37">
        <v>43168</v>
      </c>
      <c r="U919" s="42">
        <v>0.18082191780821918</v>
      </c>
      <c r="V919" s="38">
        <v>0</v>
      </c>
      <c r="W919" s="38">
        <v>5</v>
      </c>
      <c r="X919" s="38">
        <v>0.1</v>
      </c>
      <c r="Y919" s="38">
        <v>2435216.25</v>
      </c>
      <c r="Z919" s="38">
        <v>-1668929.2500000009</v>
      </c>
      <c r="AA919" s="38">
        <v>0</v>
      </c>
      <c r="AB919" s="38">
        <v>4403404.7260273974</v>
      </c>
      <c r="AH919" s="38">
        <f>IF(表7[[#This Row],[Instrument]]="Option",表7[[#This Row],[delta]],表7[[#This Row],[qty]])</f>
        <v>7025</v>
      </c>
    </row>
    <row r="920" spans="1:34">
      <c r="A920" s="37" t="s">
        <v>0</v>
      </c>
      <c r="B920" s="38" t="s">
        <v>1040</v>
      </c>
      <c r="C920" s="37">
        <v>43145</v>
      </c>
      <c r="D920" s="38" t="s">
        <v>1037</v>
      </c>
      <c r="E920" s="38" t="s">
        <v>16</v>
      </c>
      <c r="F920" s="38" t="s">
        <v>72</v>
      </c>
      <c r="G920" s="38">
        <v>281</v>
      </c>
      <c r="H920" s="38">
        <v>3466.5</v>
      </c>
      <c r="I920" s="37">
        <v>43234</v>
      </c>
      <c r="J920" s="38" t="s">
        <v>18</v>
      </c>
      <c r="L920" s="38">
        <v>3228.93</v>
      </c>
      <c r="M920" s="38">
        <v>0</v>
      </c>
      <c r="N920" s="38">
        <v>1668929.2500000009</v>
      </c>
      <c r="O920" s="38" t="s">
        <v>1177</v>
      </c>
      <c r="P920" s="38" t="s">
        <v>1290</v>
      </c>
      <c r="Q920" s="38">
        <v>25</v>
      </c>
      <c r="R920" s="38">
        <v>-7025</v>
      </c>
      <c r="S920" s="38">
        <v>24352162.5</v>
      </c>
      <c r="T920" s="37">
        <v>43168</v>
      </c>
      <c r="U920" s="42">
        <v>0.18082191780821918</v>
      </c>
      <c r="V920" s="38">
        <v>0</v>
      </c>
      <c r="W920" s="38">
        <v>5</v>
      </c>
      <c r="X920" s="38">
        <v>0.1</v>
      </c>
      <c r="Y920" s="38">
        <v>2435216.25</v>
      </c>
      <c r="Z920" s="38">
        <v>1668929.2500000009</v>
      </c>
      <c r="AA920" s="38">
        <v>1668929.2500000009</v>
      </c>
      <c r="AB920" s="38">
        <v>4403404.7260273974</v>
      </c>
      <c r="AH920" s="38">
        <f>IF(表7[[#This Row],[Instrument]]="Option",表7[[#This Row],[delta]],表7[[#This Row],[qty]])</f>
        <v>-7025</v>
      </c>
    </row>
    <row r="921" spans="1:34">
      <c r="A921" s="37" t="s">
        <v>0</v>
      </c>
      <c r="B921" s="38" t="s">
        <v>1041</v>
      </c>
      <c r="C921" s="37">
        <v>43164</v>
      </c>
      <c r="D921" s="38" t="s">
        <v>1037</v>
      </c>
      <c r="E921" s="38" t="s">
        <v>16</v>
      </c>
      <c r="F921" s="38" t="s">
        <v>432</v>
      </c>
      <c r="G921" s="38">
        <v>4</v>
      </c>
      <c r="H921" s="38">
        <v>3365</v>
      </c>
      <c r="I921" s="37">
        <v>43256</v>
      </c>
      <c r="J921" s="38" t="s">
        <v>18</v>
      </c>
      <c r="L921" s="38">
        <v>3229.74</v>
      </c>
      <c r="M921" s="38">
        <v>70.099999999999994</v>
      </c>
      <c r="N921" s="38">
        <v>13526.000000000022</v>
      </c>
      <c r="O921" s="38" t="s">
        <v>1177</v>
      </c>
      <c r="P921" s="38" t="s">
        <v>1290</v>
      </c>
      <c r="Q921" s="38">
        <v>25</v>
      </c>
      <c r="R921" s="38">
        <v>-100</v>
      </c>
      <c r="S921" s="38">
        <v>336500</v>
      </c>
      <c r="T921" s="37">
        <v>43168</v>
      </c>
      <c r="U921" s="42">
        <v>0.24109589041095891</v>
      </c>
      <c r="V921" s="38">
        <v>0</v>
      </c>
      <c r="W921" s="38">
        <v>5</v>
      </c>
      <c r="X921" s="38">
        <v>0.1</v>
      </c>
      <c r="Y921" s="38">
        <v>33650</v>
      </c>
      <c r="Z921" s="38">
        <v>13526.000000000022</v>
      </c>
      <c r="AA921" s="38">
        <v>13526.000000000022</v>
      </c>
      <c r="AB921" s="38">
        <v>81128.767123287675</v>
      </c>
      <c r="AH921" s="38">
        <f>IF(表7[[#This Row],[Instrument]]="Option",表7[[#This Row],[delta]],表7[[#This Row],[qty]])</f>
        <v>-100</v>
      </c>
    </row>
    <row r="922" spans="1:34">
      <c r="A922" s="37" t="s">
        <v>0</v>
      </c>
      <c r="B922" s="38" t="s">
        <v>1042</v>
      </c>
      <c r="C922" s="37">
        <v>43164</v>
      </c>
      <c r="D922" s="38" t="s">
        <v>1037</v>
      </c>
      <c r="E922" s="38" t="s">
        <v>25</v>
      </c>
      <c r="F922" s="38" t="s">
        <v>432</v>
      </c>
      <c r="G922" s="38">
        <v>4</v>
      </c>
      <c r="H922" s="38">
        <v>3365</v>
      </c>
      <c r="I922" s="37">
        <v>43256</v>
      </c>
      <c r="J922" s="38" t="s">
        <v>18</v>
      </c>
      <c r="L922" s="38">
        <v>3229.74</v>
      </c>
      <c r="M922" s="38">
        <v>0</v>
      </c>
      <c r="N922" s="38">
        <v>-13526.000000000022</v>
      </c>
      <c r="O922" s="38" t="s">
        <v>1177</v>
      </c>
      <c r="P922" s="38" t="s">
        <v>1290</v>
      </c>
      <c r="Q922" s="38">
        <v>25</v>
      </c>
      <c r="R922" s="38">
        <v>100</v>
      </c>
      <c r="S922" s="38">
        <v>336500</v>
      </c>
      <c r="T922" s="37">
        <v>43168</v>
      </c>
      <c r="U922" s="42">
        <v>0.24109589041095891</v>
      </c>
      <c r="V922" s="38">
        <v>0</v>
      </c>
      <c r="W922" s="38">
        <v>5</v>
      </c>
      <c r="X922" s="38">
        <v>0.1</v>
      </c>
      <c r="Y922" s="38">
        <v>33650</v>
      </c>
      <c r="Z922" s="38">
        <v>-13526.000000000022</v>
      </c>
      <c r="AA922" s="38">
        <v>0</v>
      </c>
      <c r="AB922" s="38">
        <v>81128.767123287675</v>
      </c>
      <c r="AH922" s="38">
        <f>IF(表7[[#This Row],[Instrument]]="Option",表7[[#This Row],[delta]],表7[[#This Row],[qty]])</f>
        <v>100</v>
      </c>
    </row>
    <row r="923" spans="1:34">
      <c r="A923" s="37" t="s">
        <v>0</v>
      </c>
      <c r="B923" s="38" t="s">
        <v>1043</v>
      </c>
      <c r="C923" s="37">
        <v>43144</v>
      </c>
      <c r="D923" s="38" t="s">
        <v>1037</v>
      </c>
      <c r="E923" s="38" t="s">
        <v>25</v>
      </c>
      <c r="F923" s="38" t="s">
        <v>83</v>
      </c>
      <c r="G923" s="38">
        <v>199</v>
      </c>
      <c r="H923" s="38">
        <v>3415.5</v>
      </c>
      <c r="I923" s="37">
        <v>43362</v>
      </c>
      <c r="J923" s="38" t="s">
        <v>18</v>
      </c>
      <c r="L923" s="38">
        <v>3221</v>
      </c>
      <c r="M923" s="38">
        <v>0</v>
      </c>
      <c r="N923" s="38">
        <v>-967637.5</v>
      </c>
      <c r="O923" s="38" t="s">
        <v>1177</v>
      </c>
      <c r="P923" s="38" t="s">
        <v>1290</v>
      </c>
      <c r="Q923" s="38">
        <v>25</v>
      </c>
      <c r="R923" s="38">
        <v>4975</v>
      </c>
      <c r="S923" s="38">
        <v>16992112.5</v>
      </c>
      <c r="T923" s="37">
        <v>43168</v>
      </c>
      <c r="U923" s="42">
        <v>0.53150684931506853</v>
      </c>
      <c r="V923" s="38">
        <v>0</v>
      </c>
      <c r="W923" s="38">
        <v>5</v>
      </c>
      <c r="X923" s="38">
        <v>0.1</v>
      </c>
      <c r="Y923" s="38">
        <v>1699211.25</v>
      </c>
      <c r="Z923" s="38">
        <v>-967637.5</v>
      </c>
      <c r="AA923" s="38">
        <v>0</v>
      </c>
      <c r="AB923" s="38">
        <v>9031424.1780821923</v>
      </c>
      <c r="AH923" s="38">
        <f>IF(表7[[#This Row],[Instrument]]="Option",表7[[#This Row],[delta]],表7[[#This Row],[qty]])</f>
        <v>4975</v>
      </c>
    </row>
    <row r="924" spans="1:34">
      <c r="A924" s="37" t="s">
        <v>0</v>
      </c>
      <c r="B924" s="38" t="s">
        <v>1044</v>
      </c>
      <c r="C924" s="37">
        <v>43145</v>
      </c>
      <c r="D924" s="38" t="s">
        <v>1037</v>
      </c>
      <c r="E924" s="38" t="s">
        <v>25</v>
      </c>
      <c r="F924" s="38" t="s">
        <v>83</v>
      </c>
      <c r="G924" s="38">
        <v>281</v>
      </c>
      <c r="H924" s="38">
        <v>3441.5</v>
      </c>
      <c r="I924" s="37">
        <v>43362</v>
      </c>
      <c r="J924" s="38" t="s">
        <v>18</v>
      </c>
      <c r="L924" s="38">
        <v>3221</v>
      </c>
      <c r="M924" s="38">
        <v>0</v>
      </c>
      <c r="N924" s="38">
        <v>-1549012.5</v>
      </c>
      <c r="O924" s="38" t="s">
        <v>1177</v>
      </c>
      <c r="P924" s="38" t="s">
        <v>1290</v>
      </c>
      <c r="Q924" s="38">
        <v>25</v>
      </c>
      <c r="R924" s="38">
        <v>7025</v>
      </c>
      <c r="S924" s="38">
        <v>24176537.5</v>
      </c>
      <c r="T924" s="37">
        <v>43168</v>
      </c>
      <c r="U924" s="42">
        <v>0.53150684931506853</v>
      </c>
      <c r="V924" s="38">
        <v>0</v>
      </c>
      <c r="W924" s="38">
        <v>5</v>
      </c>
      <c r="X924" s="38">
        <v>0.1</v>
      </c>
      <c r="Y924" s="38">
        <v>2417653.75</v>
      </c>
      <c r="Z924" s="38">
        <v>-1549012.5</v>
      </c>
      <c r="AA924" s="38">
        <v>0</v>
      </c>
      <c r="AB924" s="38">
        <v>12849995.273972604</v>
      </c>
      <c r="AH924" s="38">
        <f>IF(表7[[#This Row],[Instrument]]="Option",表7[[#This Row],[delta]],表7[[#This Row],[qty]])</f>
        <v>7025</v>
      </c>
    </row>
    <row r="925" spans="1:34">
      <c r="A925" s="37" t="s">
        <v>0</v>
      </c>
      <c r="B925" s="38" t="s">
        <v>1045</v>
      </c>
      <c r="C925" s="37">
        <v>43164</v>
      </c>
      <c r="D925" s="38" t="s">
        <v>1037</v>
      </c>
      <c r="E925" s="38" t="s">
        <v>16</v>
      </c>
      <c r="F925" s="38" t="s">
        <v>83</v>
      </c>
      <c r="G925" s="38">
        <v>4</v>
      </c>
      <c r="H925" s="38">
        <v>3354.5</v>
      </c>
      <c r="I925" s="37">
        <v>43362</v>
      </c>
      <c r="J925" s="38" t="s">
        <v>18</v>
      </c>
      <c r="L925" s="38">
        <v>3221</v>
      </c>
      <c r="M925" s="38">
        <v>0</v>
      </c>
      <c r="N925" s="38">
        <v>13350</v>
      </c>
      <c r="O925" s="38" t="s">
        <v>1177</v>
      </c>
      <c r="P925" s="38" t="s">
        <v>1290</v>
      </c>
      <c r="Q925" s="38">
        <v>25</v>
      </c>
      <c r="R925" s="38">
        <v>-100</v>
      </c>
      <c r="S925" s="38">
        <v>335450</v>
      </c>
      <c r="T925" s="37">
        <v>43168</v>
      </c>
      <c r="U925" s="42">
        <v>0.53150684931506853</v>
      </c>
      <c r="V925" s="38">
        <v>0</v>
      </c>
      <c r="W925" s="38">
        <v>5</v>
      </c>
      <c r="X925" s="38">
        <v>0.1</v>
      </c>
      <c r="Y925" s="38">
        <v>33545</v>
      </c>
      <c r="Z925" s="38">
        <v>13350</v>
      </c>
      <c r="AA925" s="38">
        <v>13350</v>
      </c>
      <c r="AB925" s="38">
        <v>178293.97260273973</v>
      </c>
      <c r="AH925" s="38">
        <f>IF(表7[[#This Row],[Instrument]]="Option",表7[[#This Row],[delta]],表7[[#This Row],[qty]])</f>
        <v>-100</v>
      </c>
    </row>
    <row r="926" spans="1:34">
      <c r="A926" s="37" t="s">
        <v>0</v>
      </c>
      <c r="B926" s="38" t="s">
        <v>1046</v>
      </c>
      <c r="C926" s="37">
        <v>43083</v>
      </c>
      <c r="D926" s="38" t="s">
        <v>1047</v>
      </c>
      <c r="E926" s="38" t="s">
        <v>16</v>
      </c>
      <c r="F926" s="38" t="s">
        <v>122</v>
      </c>
      <c r="G926" s="38">
        <v>40</v>
      </c>
      <c r="H926" s="38">
        <v>6821</v>
      </c>
      <c r="I926" s="37">
        <v>43173</v>
      </c>
      <c r="J926" s="38" t="s">
        <v>18</v>
      </c>
      <c r="L926" s="38">
        <v>6800.75</v>
      </c>
      <c r="M926" s="38">
        <v>0</v>
      </c>
      <c r="N926" s="38">
        <v>20250</v>
      </c>
      <c r="O926" s="38" t="s">
        <v>1173</v>
      </c>
      <c r="P926" s="38" t="s">
        <v>1275</v>
      </c>
      <c r="Q926" s="38">
        <v>25</v>
      </c>
      <c r="R926" s="38">
        <v>-1000</v>
      </c>
      <c r="S926" s="38">
        <v>6821000</v>
      </c>
      <c r="T926" s="37">
        <v>43168</v>
      </c>
      <c r="U926" s="42">
        <v>1.3698630136986301E-2</v>
      </c>
      <c r="V926" s="38">
        <v>0</v>
      </c>
      <c r="W926" s="38">
        <v>5</v>
      </c>
      <c r="X926" s="38">
        <v>0.1</v>
      </c>
      <c r="Y926" s="38">
        <v>682100</v>
      </c>
      <c r="Z926" s="38">
        <v>20250</v>
      </c>
      <c r="AA926" s="38">
        <v>20250</v>
      </c>
      <c r="AB926" s="38">
        <v>93438.356164383556</v>
      </c>
      <c r="AH926" s="38">
        <f>IF(表7[[#This Row],[Instrument]]="Option",表7[[#This Row],[delta]],表7[[#This Row],[qty]])</f>
        <v>-1000</v>
      </c>
    </row>
    <row r="927" spans="1:34">
      <c r="A927" s="37" t="s">
        <v>0</v>
      </c>
      <c r="B927" s="38" t="s">
        <v>1048</v>
      </c>
      <c r="C927" s="37">
        <v>43083</v>
      </c>
      <c r="D927" s="38" t="s">
        <v>1047</v>
      </c>
      <c r="E927" s="38" t="s">
        <v>25</v>
      </c>
      <c r="F927" s="38" t="s">
        <v>122</v>
      </c>
      <c r="G927" s="38">
        <v>40</v>
      </c>
      <c r="H927" s="38">
        <v>6760</v>
      </c>
      <c r="I927" s="37">
        <v>43173</v>
      </c>
      <c r="J927" s="38" t="s">
        <v>18</v>
      </c>
      <c r="L927" s="38">
        <v>6800.75</v>
      </c>
      <c r="M927" s="38">
        <v>0</v>
      </c>
      <c r="N927" s="38">
        <v>40750</v>
      </c>
      <c r="O927" s="38" t="s">
        <v>1173</v>
      </c>
      <c r="P927" s="38" t="s">
        <v>1275</v>
      </c>
      <c r="Q927" s="38">
        <v>25</v>
      </c>
      <c r="R927" s="38">
        <v>1000</v>
      </c>
      <c r="S927" s="38">
        <v>6760000</v>
      </c>
      <c r="T927" s="37">
        <v>43168</v>
      </c>
      <c r="U927" s="42">
        <v>1.3698630136986301E-2</v>
      </c>
      <c r="V927" s="38">
        <v>0</v>
      </c>
      <c r="W927" s="38">
        <v>5</v>
      </c>
      <c r="X927" s="38">
        <v>0.1</v>
      </c>
      <c r="Y927" s="38">
        <v>676000</v>
      </c>
      <c r="Z927" s="38">
        <v>40750</v>
      </c>
      <c r="AA927" s="38">
        <v>40750</v>
      </c>
      <c r="AB927" s="38">
        <v>92602.739726027386</v>
      </c>
      <c r="AH927" s="38">
        <f>IF(表7[[#This Row],[Instrument]]="Option",表7[[#This Row],[delta]],表7[[#This Row],[qty]])</f>
        <v>1000</v>
      </c>
    </row>
    <row r="928" spans="1:34">
      <c r="A928" s="37" t="s">
        <v>0</v>
      </c>
      <c r="B928" s="38" t="s">
        <v>1049</v>
      </c>
      <c r="C928" s="37">
        <v>43112</v>
      </c>
      <c r="D928" s="38" t="s">
        <v>1050</v>
      </c>
      <c r="E928" s="38" t="s">
        <v>25</v>
      </c>
      <c r="F928" s="38" t="s">
        <v>38</v>
      </c>
      <c r="G928" s="38">
        <v>8</v>
      </c>
      <c r="H928" s="38">
        <v>7150</v>
      </c>
      <c r="I928" s="37">
        <v>43202</v>
      </c>
      <c r="J928" s="38" t="s">
        <v>18</v>
      </c>
      <c r="L928" s="38">
        <v>6811.5</v>
      </c>
      <c r="M928" s="38">
        <v>297.91666666666669</v>
      </c>
      <c r="N928" s="38">
        <v>-67700</v>
      </c>
      <c r="O928" s="38" t="s">
        <v>1173</v>
      </c>
      <c r="P928" s="38" t="s">
        <v>1275</v>
      </c>
      <c r="Q928" s="38">
        <v>25</v>
      </c>
      <c r="R928" s="38">
        <v>200</v>
      </c>
      <c r="S928" s="38">
        <v>1430000</v>
      </c>
      <c r="T928" s="37">
        <v>43168</v>
      </c>
      <c r="U928" s="42">
        <v>9.3150684931506855E-2</v>
      </c>
      <c r="V928" s="38">
        <v>0</v>
      </c>
      <c r="W928" s="38">
        <v>5</v>
      </c>
      <c r="X928" s="38">
        <v>0.1</v>
      </c>
      <c r="Y928" s="38">
        <v>143000</v>
      </c>
      <c r="Z928" s="38">
        <v>-67700</v>
      </c>
      <c r="AA928" s="38">
        <v>0</v>
      </c>
      <c r="AB928" s="38">
        <v>133205.4794520548</v>
      </c>
      <c r="AH928" s="38">
        <f>IF(表7[[#This Row],[Instrument]]="Option",表7[[#This Row],[delta]],表7[[#This Row],[qty]])</f>
        <v>200</v>
      </c>
    </row>
    <row r="929" spans="1:34">
      <c r="A929" s="37" t="s">
        <v>0</v>
      </c>
      <c r="B929" s="38" t="s">
        <v>1051</v>
      </c>
      <c r="C929" s="37">
        <v>43125</v>
      </c>
      <c r="D929" s="38" t="s">
        <v>1050</v>
      </c>
      <c r="E929" s="38" t="s">
        <v>16</v>
      </c>
      <c r="F929" s="38" t="s">
        <v>38</v>
      </c>
      <c r="G929" s="38">
        <v>8</v>
      </c>
      <c r="H929" s="38">
        <v>7149.25</v>
      </c>
      <c r="I929" s="37">
        <v>43202</v>
      </c>
      <c r="J929" s="38" t="s">
        <v>18</v>
      </c>
      <c r="L929" s="38">
        <v>6811.5</v>
      </c>
      <c r="M929" s="38">
        <v>0</v>
      </c>
      <c r="N929" s="38">
        <v>67550</v>
      </c>
      <c r="O929" s="38" t="s">
        <v>1173</v>
      </c>
      <c r="P929" s="38" t="s">
        <v>1275</v>
      </c>
      <c r="Q929" s="38">
        <v>25</v>
      </c>
      <c r="R929" s="38">
        <v>-200</v>
      </c>
      <c r="S929" s="38">
        <v>1429850</v>
      </c>
      <c r="T929" s="37">
        <v>43168</v>
      </c>
      <c r="U929" s="42">
        <v>9.3150684931506855E-2</v>
      </c>
      <c r="V929" s="38">
        <v>0</v>
      </c>
      <c r="W929" s="38">
        <v>5</v>
      </c>
      <c r="X929" s="38">
        <v>0.1</v>
      </c>
      <c r="Y929" s="38">
        <v>142985</v>
      </c>
      <c r="Z929" s="38">
        <v>67550</v>
      </c>
      <c r="AA929" s="38">
        <v>67550</v>
      </c>
      <c r="AB929" s="38">
        <v>133191.50684931508</v>
      </c>
      <c r="AH929" s="38">
        <f>IF(表7[[#This Row],[Instrument]]="Option",表7[[#This Row],[delta]],表7[[#This Row],[qty]])</f>
        <v>-200</v>
      </c>
    </row>
    <row r="930" spans="1:34">
      <c r="A930" s="37" t="s">
        <v>0</v>
      </c>
      <c r="B930" s="38" t="s">
        <v>1052</v>
      </c>
      <c r="C930" s="37">
        <v>43115</v>
      </c>
      <c r="D930" s="38" t="s">
        <v>1050</v>
      </c>
      <c r="E930" s="38" t="s">
        <v>16</v>
      </c>
      <c r="F930" s="38" t="s">
        <v>40</v>
      </c>
      <c r="G930" s="38">
        <v>24</v>
      </c>
      <c r="H930" s="38">
        <v>7218</v>
      </c>
      <c r="I930" s="37">
        <v>43206</v>
      </c>
      <c r="J930" s="38" t="s">
        <v>18</v>
      </c>
      <c r="L930" s="38">
        <v>6814.5</v>
      </c>
      <c r="M930" s="38">
        <v>902.25</v>
      </c>
      <c r="N930" s="38">
        <v>242100</v>
      </c>
      <c r="O930" s="38" t="s">
        <v>1173</v>
      </c>
      <c r="P930" s="38" t="s">
        <v>1275</v>
      </c>
      <c r="Q930" s="38">
        <v>25</v>
      </c>
      <c r="R930" s="38">
        <v>-600</v>
      </c>
      <c r="S930" s="38">
        <v>4330800</v>
      </c>
      <c r="T930" s="37">
        <v>43168</v>
      </c>
      <c r="U930" s="42">
        <v>0.10410958904109589</v>
      </c>
      <c r="V930" s="38">
        <v>0</v>
      </c>
      <c r="W930" s="38">
        <v>5</v>
      </c>
      <c r="X930" s="38">
        <v>0.1</v>
      </c>
      <c r="Y930" s="38">
        <v>433080</v>
      </c>
      <c r="Z930" s="38">
        <v>242100</v>
      </c>
      <c r="AA930" s="38">
        <v>242100</v>
      </c>
      <c r="AB930" s="38">
        <v>450877.80821917811</v>
      </c>
      <c r="AH930" s="38">
        <f>IF(表7[[#This Row],[Instrument]]="Option",表7[[#This Row],[delta]],表7[[#This Row],[qty]])</f>
        <v>-600</v>
      </c>
    </row>
    <row r="931" spans="1:34">
      <c r="A931" s="37" t="s">
        <v>0</v>
      </c>
      <c r="B931" s="38" t="s">
        <v>1053</v>
      </c>
      <c r="C931" s="37">
        <v>43115</v>
      </c>
      <c r="D931" s="38" t="s">
        <v>1050</v>
      </c>
      <c r="E931" s="38" t="s">
        <v>16</v>
      </c>
      <c r="F931" s="38" t="s">
        <v>40</v>
      </c>
      <c r="G931" s="38">
        <v>83</v>
      </c>
      <c r="H931" s="38">
        <v>7218</v>
      </c>
      <c r="I931" s="37">
        <v>43206</v>
      </c>
      <c r="J931" s="38" t="s">
        <v>18</v>
      </c>
      <c r="L931" s="38">
        <v>6814.5</v>
      </c>
      <c r="M931" s="38">
        <v>3120.28125</v>
      </c>
      <c r="N931" s="38">
        <v>837262.5</v>
      </c>
      <c r="O931" s="38" t="s">
        <v>1173</v>
      </c>
      <c r="P931" s="38" t="s">
        <v>1275</v>
      </c>
      <c r="Q931" s="38">
        <v>25</v>
      </c>
      <c r="R931" s="38">
        <v>-2075</v>
      </c>
      <c r="S931" s="38">
        <v>14977350</v>
      </c>
      <c r="T931" s="37">
        <v>43168</v>
      </c>
      <c r="U931" s="42">
        <v>0.10410958904109589</v>
      </c>
      <c r="V931" s="38">
        <v>0</v>
      </c>
      <c r="W931" s="38">
        <v>5</v>
      </c>
      <c r="X931" s="38">
        <v>0.1</v>
      </c>
      <c r="Y931" s="38">
        <v>1497735</v>
      </c>
      <c r="Z931" s="38">
        <v>837262.5</v>
      </c>
      <c r="AA931" s="38">
        <v>837262.5</v>
      </c>
      <c r="AB931" s="38">
        <v>1559285.7534246575</v>
      </c>
      <c r="AH931" s="38">
        <f>IF(表7[[#This Row],[Instrument]]="Option",表7[[#This Row],[delta]],表7[[#This Row],[qty]])</f>
        <v>-2075</v>
      </c>
    </row>
    <row r="932" spans="1:34">
      <c r="A932" s="37" t="s">
        <v>0</v>
      </c>
      <c r="B932" s="38" t="s">
        <v>1054</v>
      </c>
      <c r="C932" s="37">
        <v>43115</v>
      </c>
      <c r="D932" s="38" t="s">
        <v>1050</v>
      </c>
      <c r="E932" s="38" t="s">
        <v>16</v>
      </c>
      <c r="F932" s="38" t="s">
        <v>40</v>
      </c>
      <c r="G932" s="38">
        <v>20</v>
      </c>
      <c r="H932" s="38">
        <v>7218.6</v>
      </c>
      <c r="I932" s="37">
        <v>43206</v>
      </c>
      <c r="J932" s="38" t="s">
        <v>18</v>
      </c>
      <c r="L932" s="38">
        <v>6814.5</v>
      </c>
      <c r="M932" s="38">
        <v>751.9375</v>
      </c>
      <c r="N932" s="38">
        <v>202050.00000000017</v>
      </c>
      <c r="O932" s="38" t="s">
        <v>1173</v>
      </c>
      <c r="P932" s="38" t="s">
        <v>1275</v>
      </c>
      <c r="Q932" s="38">
        <v>25</v>
      </c>
      <c r="R932" s="38">
        <v>-500</v>
      </c>
      <c r="S932" s="38">
        <v>3609300</v>
      </c>
      <c r="T932" s="37">
        <v>43168</v>
      </c>
      <c r="U932" s="42">
        <v>0.10410958904109589</v>
      </c>
      <c r="V932" s="38">
        <v>0</v>
      </c>
      <c r="W932" s="38">
        <v>5</v>
      </c>
      <c r="X932" s="38">
        <v>0.1</v>
      </c>
      <c r="Y932" s="38">
        <v>360930</v>
      </c>
      <c r="Z932" s="38">
        <v>202050.00000000017</v>
      </c>
      <c r="AA932" s="38">
        <v>202050.00000000017</v>
      </c>
      <c r="AB932" s="38">
        <v>375762.73972602742</v>
      </c>
      <c r="AH932" s="38">
        <f>IF(表7[[#This Row],[Instrument]]="Option",表7[[#This Row],[delta]],表7[[#This Row],[qty]])</f>
        <v>-500</v>
      </c>
    </row>
    <row r="933" spans="1:34">
      <c r="A933" s="37" t="s">
        <v>0</v>
      </c>
      <c r="B933" s="38" t="s">
        <v>1055</v>
      </c>
      <c r="C933" s="37">
        <v>43115</v>
      </c>
      <c r="D933" s="38" t="s">
        <v>1050</v>
      </c>
      <c r="E933" s="38" t="s">
        <v>16</v>
      </c>
      <c r="F933" s="38" t="s">
        <v>40</v>
      </c>
      <c r="G933" s="38">
        <v>1</v>
      </c>
      <c r="H933" s="38">
        <v>7208.5</v>
      </c>
      <c r="I933" s="37">
        <v>43206</v>
      </c>
      <c r="J933" s="38" t="s">
        <v>18</v>
      </c>
      <c r="L933" s="38">
        <v>6814.5</v>
      </c>
      <c r="M933" s="38">
        <v>37.544270833333336</v>
      </c>
      <c r="N933" s="38">
        <v>9850</v>
      </c>
      <c r="O933" s="38" t="s">
        <v>1173</v>
      </c>
      <c r="P933" s="38" t="s">
        <v>1275</v>
      </c>
      <c r="Q933" s="38">
        <v>25</v>
      </c>
      <c r="R933" s="38">
        <v>-25</v>
      </c>
      <c r="S933" s="38">
        <v>180212.5</v>
      </c>
      <c r="T933" s="37">
        <v>43168</v>
      </c>
      <c r="U933" s="42">
        <v>0.10410958904109589</v>
      </c>
      <c r="V933" s="38">
        <v>0</v>
      </c>
      <c r="W933" s="38">
        <v>5</v>
      </c>
      <c r="X933" s="38">
        <v>0.1</v>
      </c>
      <c r="Y933" s="38">
        <v>18021.25</v>
      </c>
      <c r="Z933" s="38">
        <v>9850</v>
      </c>
      <c r="AA933" s="38">
        <v>9850</v>
      </c>
      <c r="AB933" s="38">
        <v>18761.849315068495</v>
      </c>
      <c r="AH933" s="38">
        <f>IF(表7[[#This Row],[Instrument]]="Option",表7[[#This Row],[delta]],表7[[#This Row],[qty]])</f>
        <v>-25</v>
      </c>
    </row>
    <row r="934" spans="1:34">
      <c r="A934" s="37" t="s">
        <v>0</v>
      </c>
      <c r="B934" s="38" t="s">
        <v>1056</v>
      </c>
      <c r="C934" s="37">
        <v>43131</v>
      </c>
      <c r="D934" s="38" t="s">
        <v>1050</v>
      </c>
      <c r="E934" s="38" t="s">
        <v>25</v>
      </c>
      <c r="F934" s="38" t="s">
        <v>40</v>
      </c>
      <c r="G934" s="38">
        <v>5</v>
      </c>
      <c r="H934" s="38">
        <v>7135.25</v>
      </c>
      <c r="I934" s="37">
        <v>43206</v>
      </c>
      <c r="J934" s="38" t="s">
        <v>18</v>
      </c>
      <c r="L934" s="38">
        <v>6814.5</v>
      </c>
      <c r="M934" s="38">
        <v>185.81380208333334</v>
      </c>
      <c r="N934" s="38">
        <v>-40093.75</v>
      </c>
      <c r="O934" s="38" t="s">
        <v>1173</v>
      </c>
      <c r="P934" s="38" t="s">
        <v>1275</v>
      </c>
      <c r="Q934" s="38">
        <v>25</v>
      </c>
      <c r="R934" s="38">
        <v>125</v>
      </c>
      <c r="S934" s="38">
        <v>891906.25</v>
      </c>
      <c r="T934" s="37">
        <v>43168</v>
      </c>
      <c r="U934" s="42">
        <v>0.10410958904109589</v>
      </c>
      <c r="V934" s="38">
        <v>0</v>
      </c>
      <c r="W934" s="38">
        <v>5</v>
      </c>
      <c r="X934" s="38">
        <v>0.1</v>
      </c>
      <c r="Y934" s="38">
        <v>89190.625</v>
      </c>
      <c r="Z934" s="38">
        <v>-40093.75</v>
      </c>
      <c r="AA934" s="38">
        <v>0</v>
      </c>
      <c r="AB934" s="38">
        <v>92855.993150684939</v>
      </c>
      <c r="AH934" s="38">
        <f>IF(表7[[#This Row],[Instrument]]="Option",表7[[#This Row],[delta]],表7[[#This Row],[qty]])</f>
        <v>125</v>
      </c>
    </row>
    <row r="935" spans="1:34">
      <c r="A935" s="37" t="s">
        <v>0</v>
      </c>
      <c r="B935" s="38" t="s">
        <v>1057</v>
      </c>
      <c r="C935" s="37">
        <v>43132</v>
      </c>
      <c r="D935" s="38" t="s">
        <v>1050</v>
      </c>
      <c r="E935" s="38" t="s">
        <v>25</v>
      </c>
      <c r="F935" s="38" t="s">
        <v>40</v>
      </c>
      <c r="G935" s="38">
        <v>22</v>
      </c>
      <c r="H935" s="38">
        <v>7102.25</v>
      </c>
      <c r="I935" s="37">
        <v>43206</v>
      </c>
      <c r="J935" s="38" t="s">
        <v>18</v>
      </c>
      <c r="L935" s="38">
        <v>6814.5</v>
      </c>
      <c r="M935" s="38">
        <v>0</v>
      </c>
      <c r="N935" s="38">
        <v>-158262.5</v>
      </c>
      <c r="O935" s="38" t="s">
        <v>1173</v>
      </c>
      <c r="P935" s="38" t="s">
        <v>1275</v>
      </c>
      <c r="Q935" s="38">
        <v>25</v>
      </c>
      <c r="R935" s="38">
        <v>550</v>
      </c>
      <c r="S935" s="38">
        <v>3906237.5</v>
      </c>
      <c r="T935" s="37">
        <v>43168</v>
      </c>
      <c r="U935" s="42">
        <v>0.10410958904109589</v>
      </c>
      <c r="V935" s="38">
        <v>0</v>
      </c>
      <c r="W935" s="38">
        <v>5</v>
      </c>
      <c r="X935" s="38">
        <v>0.1</v>
      </c>
      <c r="Y935" s="38">
        <v>390623.75</v>
      </c>
      <c r="Z935" s="38">
        <v>-158262.5</v>
      </c>
      <c r="AA935" s="38">
        <v>0</v>
      </c>
      <c r="AB935" s="38">
        <v>406676.78082191781</v>
      </c>
      <c r="AH935" s="38">
        <f>IF(表7[[#This Row],[Instrument]]="Option",表7[[#This Row],[delta]],表7[[#This Row],[qty]])</f>
        <v>550</v>
      </c>
    </row>
    <row r="936" spans="1:34">
      <c r="A936" s="37" t="s">
        <v>0</v>
      </c>
      <c r="B936" s="38" t="s">
        <v>1058</v>
      </c>
      <c r="C936" s="37">
        <v>43154</v>
      </c>
      <c r="D936" s="38" t="s">
        <v>1050</v>
      </c>
      <c r="E936" s="38" t="s">
        <v>25</v>
      </c>
      <c r="F936" s="38" t="s">
        <v>40</v>
      </c>
      <c r="G936" s="38">
        <v>88</v>
      </c>
      <c r="H936" s="38">
        <v>7097.25</v>
      </c>
      <c r="I936" s="37">
        <v>43206</v>
      </c>
      <c r="J936" s="38" t="s">
        <v>18</v>
      </c>
      <c r="L936" s="38">
        <v>6814.5</v>
      </c>
      <c r="M936" s="38">
        <v>3252.90625</v>
      </c>
      <c r="N936" s="38">
        <v>-622050</v>
      </c>
      <c r="O936" s="38" t="s">
        <v>1173</v>
      </c>
      <c r="P936" s="38" t="s">
        <v>1275</v>
      </c>
      <c r="Q936" s="38">
        <v>25</v>
      </c>
      <c r="R936" s="38">
        <v>2200</v>
      </c>
      <c r="S936" s="38">
        <v>15613950</v>
      </c>
      <c r="T936" s="37">
        <v>43168</v>
      </c>
      <c r="U936" s="42">
        <v>0.10410958904109589</v>
      </c>
      <c r="V936" s="38">
        <v>0</v>
      </c>
      <c r="W936" s="38">
        <v>5</v>
      </c>
      <c r="X936" s="38">
        <v>0.1</v>
      </c>
      <c r="Y936" s="38">
        <v>1561395</v>
      </c>
      <c r="Z936" s="38">
        <v>-622050</v>
      </c>
      <c r="AA936" s="38">
        <v>0</v>
      </c>
      <c r="AB936" s="38">
        <v>1625561.9178082193</v>
      </c>
      <c r="AH936" s="38">
        <f>IF(表7[[#This Row],[Instrument]]="Option",表7[[#This Row],[delta]],表7[[#This Row],[qty]])</f>
        <v>2200</v>
      </c>
    </row>
    <row r="937" spans="1:34">
      <c r="A937" s="37" t="s">
        <v>0</v>
      </c>
      <c r="B937" s="38" t="s">
        <v>1059</v>
      </c>
      <c r="C937" s="37">
        <v>43125</v>
      </c>
      <c r="D937" s="38" t="s">
        <v>1050</v>
      </c>
      <c r="E937" s="38" t="s">
        <v>16</v>
      </c>
      <c r="F937" s="38" t="s">
        <v>55</v>
      </c>
      <c r="G937" s="38">
        <v>12</v>
      </c>
      <c r="H937" s="38">
        <v>7148</v>
      </c>
      <c r="I937" s="37">
        <v>43215</v>
      </c>
      <c r="J937" s="38" t="s">
        <v>18</v>
      </c>
      <c r="L937" s="38">
        <v>6815.34</v>
      </c>
      <c r="M937" s="38">
        <v>446.75</v>
      </c>
      <c r="N937" s="38">
        <v>99797.999999999956</v>
      </c>
      <c r="O937" s="38" t="s">
        <v>1173</v>
      </c>
      <c r="P937" s="38" t="s">
        <v>1275</v>
      </c>
      <c r="Q937" s="38">
        <v>25</v>
      </c>
      <c r="R937" s="38">
        <v>-300</v>
      </c>
      <c r="S937" s="38">
        <v>2144400</v>
      </c>
      <c r="T937" s="37">
        <v>43168</v>
      </c>
      <c r="U937" s="42">
        <v>0.12876712328767123</v>
      </c>
      <c r="V937" s="38">
        <v>0</v>
      </c>
      <c r="W937" s="38">
        <v>5</v>
      </c>
      <c r="X937" s="38">
        <v>0.1</v>
      </c>
      <c r="Y937" s="38">
        <v>214440</v>
      </c>
      <c r="Z937" s="38">
        <v>99797.999999999956</v>
      </c>
      <c r="AA937" s="38">
        <v>99797.999999999956</v>
      </c>
      <c r="AB937" s="38">
        <v>276128.21917808219</v>
      </c>
      <c r="AH937" s="38">
        <f>IF(表7[[#This Row],[Instrument]]="Option",表7[[#This Row],[delta]],表7[[#This Row],[qty]])</f>
        <v>-300</v>
      </c>
    </row>
    <row r="938" spans="1:34">
      <c r="A938" s="37" t="s">
        <v>0</v>
      </c>
      <c r="B938" s="38" t="s">
        <v>1060</v>
      </c>
      <c r="C938" s="37">
        <v>43125</v>
      </c>
      <c r="D938" s="38" t="s">
        <v>1050</v>
      </c>
      <c r="E938" s="38" t="s">
        <v>25</v>
      </c>
      <c r="F938" s="38" t="s">
        <v>55</v>
      </c>
      <c r="G938" s="38">
        <v>8</v>
      </c>
      <c r="H938" s="38">
        <v>7148</v>
      </c>
      <c r="I938" s="37">
        <v>43215</v>
      </c>
      <c r="J938" s="38" t="s">
        <v>18</v>
      </c>
      <c r="L938" s="38">
        <v>6815.34</v>
      </c>
      <c r="M938" s="38">
        <v>0</v>
      </c>
      <c r="N938" s="38">
        <v>-66531.999999999971</v>
      </c>
      <c r="O938" s="38" t="s">
        <v>1173</v>
      </c>
      <c r="P938" s="38" t="s">
        <v>1275</v>
      </c>
      <c r="Q938" s="38">
        <v>25</v>
      </c>
      <c r="R938" s="38">
        <v>200</v>
      </c>
      <c r="S938" s="38">
        <v>1429600</v>
      </c>
      <c r="T938" s="37">
        <v>43168</v>
      </c>
      <c r="U938" s="42">
        <v>0.12876712328767123</v>
      </c>
      <c r="V938" s="38">
        <v>0</v>
      </c>
      <c r="W938" s="38">
        <v>5</v>
      </c>
      <c r="X938" s="38">
        <v>0.1</v>
      </c>
      <c r="Y938" s="38">
        <v>142960</v>
      </c>
      <c r="Z938" s="38">
        <v>-66531.999999999971</v>
      </c>
      <c r="AA938" s="38">
        <v>0</v>
      </c>
      <c r="AB938" s="38">
        <v>184085.4794520548</v>
      </c>
      <c r="AH938" s="38">
        <f>IF(表7[[#This Row],[Instrument]]="Option",表7[[#This Row],[delta]],表7[[#This Row],[qty]])</f>
        <v>200</v>
      </c>
    </row>
    <row r="939" spans="1:34">
      <c r="A939" s="37" t="s">
        <v>0</v>
      </c>
      <c r="B939" s="38" t="s">
        <v>1061</v>
      </c>
      <c r="C939" s="37">
        <v>43132</v>
      </c>
      <c r="D939" s="38" t="s">
        <v>1050</v>
      </c>
      <c r="E939" s="38" t="s">
        <v>25</v>
      </c>
      <c r="F939" s="38" t="s">
        <v>408</v>
      </c>
      <c r="G939" s="38">
        <v>22</v>
      </c>
      <c r="H939" s="38">
        <v>7105</v>
      </c>
      <c r="I939" s="37">
        <v>43221</v>
      </c>
      <c r="J939" s="38" t="s">
        <v>18</v>
      </c>
      <c r="L939" s="38">
        <v>6819.47</v>
      </c>
      <c r="M939" s="38">
        <v>814.11458333333337</v>
      </c>
      <c r="N939" s="38">
        <v>-157041.49999999985</v>
      </c>
      <c r="O939" s="38" t="s">
        <v>1173</v>
      </c>
      <c r="P939" s="38" t="s">
        <v>1275</v>
      </c>
      <c r="Q939" s="38">
        <v>25</v>
      </c>
      <c r="R939" s="38">
        <v>550</v>
      </c>
      <c r="S939" s="38">
        <v>3907750</v>
      </c>
      <c r="T939" s="37">
        <v>43168</v>
      </c>
      <c r="U939" s="42">
        <v>0.14520547945205478</v>
      </c>
      <c r="V939" s="38">
        <v>0</v>
      </c>
      <c r="W939" s="38">
        <v>5</v>
      </c>
      <c r="X939" s="38">
        <v>0.1</v>
      </c>
      <c r="Y939" s="38">
        <v>390775</v>
      </c>
      <c r="Z939" s="38">
        <v>-157041.49999999985</v>
      </c>
      <c r="AA939" s="38">
        <v>0</v>
      </c>
      <c r="AB939" s="38">
        <v>567426.71232876705</v>
      </c>
      <c r="AH939" s="38">
        <f>IF(表7[[#This Row],[Instrument]]="Option",表7[[#This Row],[delta]],表7[[#This Row],[qty]])</f>
        <v>550</v>
      </c>
    </row>
    <row r="940" spans="1:34">
      <c r="A940" s="37" t="s">
        <v>0</v>
      </c>
      <c r="B940" s="38" t="s">
        <v>1062</v>
      </c>
      <c r="C940" s="37">
        <v>43132</v>
      </c>
      <c r="D940" s="38" t="s">
        <v>1050</v>
      </c>
      <c r="E940" s="38" t="s">
        <v>16</v>
      </c>
      <c r="F940" s="38" t="s">
        <v>408</v>
      </c>
      <c r="G940" s="38">
        <v>22</v>
      </c>
      <c r="H940" s="38">
        <v>7105</v>
      </c>
      <c r="I940" s="37">
        <v>43221</v>
      </c>
      <c r="J940" s="38" t="s">
        <v>18</v>
      </c>
      <c r="L940" s="38">
        <v>6819.47</v>
      </c>
      <c r="M940" s="38">
        <v>0</v>
      </c>
      <c r="N940" s="38">
        <v>157041.49999999985</v>
      </c>
      <c r="O940" s="38" t="s">
        <v>1173</v>
      </c>
      <c r="P940" s="38" t="s">
        <v>1275</v>
      </c>
      <c r="Q940" s="38">
        <v>25</v>
      </c>
      <c r="R940" s="38">
        <v>-550</v>
      </c>
      <c r="S940" s="38">
        <v>3907750</v>
      </c>
      <c r="T940" s="37">
        <v>43168</v>
      </c>
      <c r="U940" s="42">
        <v>0.14520547945205478</v>
      </c>
      <c r="V940" s="38">
        <v>0</v>
      </c>
      <c r="W940" s="38">
        <v>5</v>
      </c>
      <c r="X940" s="38">
        <v>0.1</v>
      </c>
      <c r="Y940" s="38">
        <v>390775</v>
      </c>
      <c r="Z940" s="38">
        <v>157041.49999999985</v>
      </c>
      <c r="AA940" s="38">
        <v>157041.49999999985</v>
      </c>
      <c r="AB940" s="38">
        <v>567426.71232876705</v>
      </c>
      <c r="AH940" s="38">
        <f>IF(表7[[#This Row],[Instrument]]="Option",表7[[#This Row],[delta]],表7[[#This Row],[qty]])</f>
        <v>-550</v>
      </c>
    </row>
    <row r="941" spans="1:34">
      <c r="A941" s="37" t="s">
        <v>0</v>
      </c>
      <c r="B941" s="38" t="s">
        <v>1063</v>
      </c>
      <c r="C941" s="37">
        <v>43133</v>
      </c>
      <c r="D941" s="38" t="s">
        <v>1050</v>
      </c>
      <c r="E941" s="38" t="s">
        <v>25</v>
      </c>
      <c r="F941" s="38" t="s">
        <v>58</v>
      </c>
      <c r="G941" s="38">
        <v>5</v>
      </c>
      <c r="H941" s="38">
        <v>7180</v>
      </c>
      <c r="I941" s="37">
        <v>43222</v>
      </c>
      <c r="J941" s="38" t="s">
        <v>18</v>
      </c>
      <c r="L941" s="38">
        <v>6820.19</v>
      </c>
      <c r="M941" s="38">
        <v>186.97916666666666</v>
      </c>
      <c r="N941" s="38">
        <v>-44976.250000000051</v>
      </c>
      <c r="O941" s="38" t="s">
        <v>1173</v>
      </c>
      <c r="P941" s="38" t="s">
        <v>1275</v>
      </c>
      <c r="Q941" s="38">
        <v>25</v>
      </c>
      <c r="R941" s="38">
        <v>125</v>
      </c>
      <c r="S941" s="38">
        <v>897500</v>
      </c>
      <c r="T941" s="37">
        <v>43168</v>
      </c>
      <c r="U941" s="42">
        <v>0.14794520547945206</v>
      </c>
      <c r="V941" s="38">
        <v>0</v>
      </c>
      <c r="W941" s="38">
        <v>5</v>
      </c>
      <c r="X941" s="38">
        <v>0.1</v>
      </c>
      <c r="Y941" s="38">
        <v>89750</v>
      </c>
      <c r="Z941" s="38">
        <v>-44976.250000000051</v>
      </c>
      <c r="AA941" s="38">
        <v>0</v>
      </c>
      <c r="AB941" s="38">
        <v>132780.82191780821</v>
      </c>
      <c r="AH941" s="38">
        <f>IF(表7[[#This Row],[Instrument]]="Option",表7[[#This Row],[delta]],表7[[#This Row],[qty]])</f>
        <v>125</v>
      </c>
    </row>
    <row r="942" spans="1:34">
      <c r="A942" s="37" t="s">
        <v>0</v>
      </c>
      <c r="B942" s="38" t="s">
        <v>1064</v>
      </c>
      <c r="C942" s="37">
        <v>43133</v>
      </c>
      <c r="D942" s="38" t="s">
        <v>1050</v>
      </c>
      <c r="E942" s="38" t="s">
        <v>16</v>
      </c>
      <c r="F942" s="38" t="s">
        <v>58</v>
      </c>
      <c r="G942" s="38">
        <v>10</v>
      </c>
      <c r="H942" s="38">
        <v>7110</v>
      </c>
      <c r="I942" s="37">
        <v>43222</v>
      </c>
      <c r="J942" s="38" t="s">
        <v>18</v>
      </c>
      <c r="L942" s="38">
        <v>6820.19</v>
      </c>
      <c r="M942" s="38">
        <v>370.3125</v>
      </c>
      <c r="N942" s="38">
        <v>72452.500000000102</v>
      </c>
      <c r="O942" s="38" t="s">
        <v>1173</v>
      </c>
      <c r="P942" s="38" t="s">
        <v>1275</v>
      </c>
      <c r="Q942" s="38">
        <v>25</v>
      </c>
      <c r="R942" s="38">
        <v>-250</v>
      </c>
      <c r="S942" s="38">
        <v>1777500</v>
      </c>
      <c r="T942" s="37">
        <v>43168</v>
      </c>
      <c r="U942" s="42">
        <v>0.14794520547945206</v>
      </c>
      <c r="V942" s="38">
        <v>0</v>
      </c>
      <c r="W942" s="38">
        <v>5</v>
      </c>
      <c r="X942" s="38">
        <v>0.1</v>
      </c>
      <c r="Y942" s="38">
        <v>177750</v>
      </c>
      <c r="Z942" s="38">
        <v>72452.500000000102</v>
      </c>
      <c r="AA942" s="38">
        <v>72452.500000000102</v>
      </c>
      <c r="AB942" s="38">
        <v>262972.60273972602</v>
      </c>
      <c r="AH942" s="38">
        <f>IF(表7[[#This Row],[Instrument]]="Option",表7[[#This Row],[delta]],表7[[#This Row],[qty]])</f>
        <v>-250</v>
      </c>
    </row>
    <row r="943" spans="1:34">
      <c r="A943" s="37" t="s">
        <v>0</v>
      </c>
      <c r="B943" s="38" t="s">
        <v>1065</v>
      </c>
      <c r="C943" s="37">
        <v>43133</v>
      </c>
      <c r="D943" s="38" t="s">
        <v>1050</v>
      </c>
      <c r="E943" s="38" t="s">
        <v>25</v>
      </c>
      <c r="F943" s="38" t="s">
        <v>58</v>
      </c>
      <c r="G943" s="38">
        <v>10</v>
      </c>
      <c r="H943" s="38">
        <v>7130</v>
      </c>
      <c r="I943" s="37">
        <v>43222</v>
      </c>
      <c r="J943" s="38" t="s">
        <v>18</v>
      </c>
      <c r="L943" s="38">
        <v>6820.19</v>
      </c>
      <c r="M943" s="38">
        <v>371.35416666666669</v>
      </c>
      <c r="N943" s="38">
        <v>-77452.500000000102</v>
      </c>
      <c r="O943" s="38" t="s">
        <v>1173</v>
      </c>
      <c r="P943" s="38" t="s">
        <v>1275</v>
      </c>
      <c r="Q943" s="38">
        <v>25</v>
      </c>
      <c r="R943" s="38">
        <v>250</v>
      </c>
      <c r="S943" s="38">
        <v>1782500</v>
      </c>
      <c r="T943" s="37">
        <v>43168</v>
      </c>
      <c r="U943" s="42">
        <v>0.14794520547945206</v>
      </c>
      <c r="V943" s="38">
        <v>0</v>
      </c>
      <c r="W943" s="38">
        <v>5</v>
      </c>
      <c r="X943" s="38">
        <v>0.1</v>
      </c>
      <c r="Y943" s="38">
        <v>178250</v>
      </c>
      <c r="Z943" s="38">
        <v>-77452.500000000102</v>
      </c>
      <c r="AA943" s="38">
        <v>0</v>
      </c>
      <c r="AB943" s="38">
        <v>263712.32876712328</v>
      </c>
      <c r="AH943" s="38">
        <f>IF(表7[[#This Row],[Instrument]]="Option",表7[[#This Row],[delta]],表7[[#This Row],[qty]])</f>
        <v>250</v>
      </c>
    </row>
    <row r="944" spans="1:34">
      <c r="A944" s="37" t="s">
        <v>0</v>
      </c>
      <c r="B944" s="38" t="s">
        <v>1066</v>
      </c>
      <c r="C944" s="37">
        <v>43133</v>
      </c>
      <c r="D944" s="38" t="s">
        <v>1050</v>
      </c>
      <c r="E944" s="38" t="s">
        <v>16</v>
      </c>
      <c r="F944" s="38" t="s">
        <v>58</v>
      </c>
      <c r="G944" s="38">
        <v>12</v>
      </c>
      <c r="H944" s="38">
        <v>7060</v>
      </c>
      <c r="I944" s="37">
        <v>43222</v>
      </c>
      <c r="J944" s="38" t="s">
        <v>18</v>
      </c>
      <c r="L944" s="38">
        <v>6820.19</v>
      </c>
      <c r="M944" s="38">
        <v>441.25</v>
      </c>
      <c r="N944" s="38">
        <v>71943.000000000116</v>
      </c>
      <c r="O944" s="38" t="s">
        <v>1173</v>
      </c>
      <c r="P944" s="38" t="s">
        <v>1275</v>
      </c>
      <c r="Q944" s="38">
        <v>25</v>
      </c>
      <c r="R944" s="38">
        <v>-300</v>
      </c>
      <c r="S944" s="38">
        <v>2118000</v>
      </c>
      <c r="T944" s="37">
        <v>43168</v>
      </c>
      <c r="U944" s="42">
        <v>0.14794520547945206</v>
      </c>
      <c r="V944" s="38">
        <v>0</v>
      </c>
      <c r="W944" s="38">
        <v>5</v>
      </c>
      <c r="X944" s="38">
        <v>0.1</v>
      </c>
      <c r="Y944" s="38">
        <v>211800</v>
      </c>
      <c r="Z944" s="38">
        <v>71943.000000000116</v>
      </c>
      <c r="AA944" s="38">
        <v>71943.000000000116</v>
      </c>
      <c r="AB944" s="38">
        <v>313347.94520547945</v>
      </c>
      <c r="AH944" s="38">
        <f>IF(表7[[#This Row],[Instrument]]="Option",表7[[#This Row],[delta]],表7[[#This Row],[qty]])</f>
        <v>-300</v>
      </c>
    </row>
    <row r="945" spans="1:34">
      <c r="A945" s="37" t="s">
        <v>0</v>
      </c>
      <c r="B945" s="38" t="s">
        <v>1067</v>
      </c>
      <c r="C945" s="37">
        <v>43136</v>
      </c>
      <c r="D945" s="38" t="s">
        <v>1050</v>
      </c>
      <c r="E945" s="38" t="s">
        <v>25</v>
      </c>
      <c r="F945" s="38" t="s">
        <v>60</v>
      </c>
      <c r="G945" s="38">
        <v>12</v>
      </c>
      <c r="H945" s="38">
        <v>7070</v>
      </c>
      <c r="I945" s="37">
        <v>43224</v>
      </c>
      <c r="J945" s="38" t="s">
        <v>18</v>
      </c>
      <c r="L945" s="38">
        <v>6821.63</v>
      </c>
      <c r="M945" s="38">
        <v>441.875</v>
      </c>
      <c r="N945" s="38">
        <v>-74510.999999999971</v>
      </c>
      <c r="O945" s="38" t="s">
        <v>1173</v>
      </c>
      <c r="P945" s="38" t="s">
        <v>1275</v>
      </c>
      <c r="Q945" s="38">
        <v>25</v>
      </c>
      <c r="R945" s="38">
        <v>300</v>
      </c>
      <c r="S945" s="38">
        <v>2121000</v>
      </c>
      <c r="T945" s="37">
        <v>43168</v>
      </c>
      <c r="U945" s="42">
        <v>0.15342465753424658</v>
      </c>
      <c r="V945" s="38">
        <v>0</v>
      </c>
      <c r="W945" s="38">
        <v>5</v>
      </c>
      <c r="X945" s="38">
        <v>0.1</v>
      </c>
      <c r="Y945" s="38">
        <v>212100</v>
      </c>
      <c r="Z945" s="38">
        <v>-74510.999999999971</v>
      </c>
      <c r="AA945" s="38">
        <v>0</v>
      </c>
      <c r="AB945" s="38">
        <v>325413.69863013702</v>
      </c>
      <c r="AH945" s="38">
        <f>IF(表7[[#This Row],[Instrument]]="Option",表7[[#This Row],[delta]],表7[[#This Row],[qty]])</f>
        <v>300</v>
      </c>
    </row>
    <row r="946" spans="1:34">
      <c r="A946" s="37" t="s">
        <v>0</v>
      </c>
      <c r="B946" s="38" t="s">
        <v>1068</v>
      </c>
      <c r="C946" s="37">
        <v>43136</v>
      </c>
      <c r="D946" s="38" t="s">
        <v>1050</v>
      </c>
      <c r="E946" s="38" t="s">
        <v>16</v>
      </c>
      <c r="F946" s="38" t="s">
        <v>60</v>
      </c>
      <c r="G946" s="38">
        <v>12</v>
      </c>
      <c r="H946" s="38">
        <v>7095</v>
      </c>
      <c r="I946" s="37">
        <v>43224</v>
      </c>
      <c r="J946" s="38" t="s">
        <v>18</v>
      </c>
      <c r="L946" s="38">
        <v>6821.63</v>
      </c>
      <c r="M946" s="38">
        <v>443.4375</v>
      </c>
      <c r="N946" s="38">
        <v>82010.999999999971</v>
      </c>
      <c r="O946" s="38" t="s">
        <v>1173</v>
      </c>
      <c r="P946" s="38" t="s">
        <v>1275</v>
      </c>
      <c r="Q946" s="38">
        <v>25</v>
      </c>
      <c r="R946" s="38">
        <v>-300</v>
      </c>
      <c r="S946" s="38">
        <v>2128500</v>
      </c>
      <c r="T946" s="37">
        <v>43168</v>
      </c>
      <c r="U946" s="42">
        <v>0.15342465753424658</v>
      </c>
      <c r="V946" s="38">
        <v>0</v>
      </c>
      <c r="W946" s="38">
        <v>5</v>
      </c>
      <c r="X946" s="38">
        <v>0.1</v>
      </c>
      <c r="Y946" s="38">
        <v>212850</v>
      </c>
      <c r="Z946" s="38">
        <v>82010.999999999971</v>
      </c>
      <c r="AA946" s="38">
        <v>82010.999999999971</v>
      </c>
      <c r="AB946" s="38">
        <v>326564.38356164383</v>
      </c>
      <c r="AH946" s="38">
        <f>IF(表7[[#This Row],[Instrument]]="Option",表7[[#This Row],[delta]],表7[[#This Row],[qty]])</f>
        <v>-300</v>
      </c>
    </row>
    <row r="947" spans="1:34">
      <c r="A947" s="37" t="s">
        <v>0</v>
      </c>
      <c r="B947" s="38" t="s">
        <v>1069</v>
      </c>
      <c r="C947" s="37">
        <v>43136</v>
      </c>
      <c r="D947" s="38" t="s">
        <v>1050</v>
      </c>
      <c r="E947" s="38" t="s">
        <v>25</v>
      </c>
      <c r="F947" s="38" t="s">
        <v>60</v>
      </c>
      <c r="G947" s="38">
        <v>10</v>
      </c>
      <c r="H947" s="38">
        <v>7100</v>
      </c>
      <c r="I947" s="37">
        <v>43224</v>
      </c>
      <c r="J947" s="38" t="s">
        <v>18</v>
      </c>
      <c r="L947" s="38">
        <v>6821.63</v>
      </c>
      <c r="M947" s="38">
        <v>369.79166666666669</v>
      </c>
      <c r="N947" s="38">
        <v>-69592.499999999971</v>
      </c>
      <c r="O947" s="38" t="s">
        <v>1173</v>
      </c>
      <c r="P947" s="38" t="s">
        <v>1275</v>
      </c>
      <c r="Q947" s="38">
        <v>25</v>
      </c>
      <c r="R947" s="38">
        <v>250</v>
      </c>
      <c r="S947" s="38">
        <v>1775000</v>
      </c>
      <c r="T947" s="37">
        <v>43168</v>
      </c>
      <c r="U947" s="42">
        <v>0.15342465753424658</v>
      </c>
      <c r="V947" s="38">
        <v>0</v>
      </c>
      <c r="W947" s="38">
        <v>5</v>
      </c>
      <c r="X947" s="38">
        <v>0.1</v>
      </c>
      <c r="Y947" s="38">
        <v>177500</v>
      </c>
      <c r="Z947" s="38">
        <v>-69592.499999999971</v>
      </c>
      <c r="AA947" s="38">
        <v>0</v>
      </c>
      <c r="AB947" s="38">
        <v>272328.76712328766</v>
      </c>
      <c r="AH947" s="38">
        <f>IF(表7[[#This Row],[Instrument]]="Option",表7[[#This Row],[delta]],表7[[#This Row],[qty]])</f>
        <v>250</v>
      </c>
    </row>
    <row r="948" spans="1:34">
      <c r="A948" s="37" t="s">
        <v>0</v>
      </c>
      <c r="B948" s="38" t="s">
        <v>1070</v>
      </c>
      <c r="C948" s="37">
        <v>43136</v>
      </c>
      <c r="D948" s="38" t="s">
        <v>1050</v>
      </c>
      <c r="E948" s="38" t="s">
        <v>16</v>
      </c>
      <c r="F948" s="38" t="s">
        <v>60</v>
      </c>
      <c r="G948" s="38">
        <v>2</v>
      </c>
      <c r="H948" s="38">
        <v>7095</v>
      </c>
      <c r="I948" s="37">
        <v>43224</v>
      </c>
      <c r="J948" s="38" t="s">
        <v>18</v>
      </c>
      <c r="L948" s="38">
        <v>6821.63</v>
      </c>
      <c r="M948" s="38">
        <v>73.90625</v>
      </c>
      <c r="N948" s="38">
        <v>13668.499999999995</v>
      </c>
      <c r="O948" s="38" t="s">
        <v>1173</v>
      </c>
      <c r="P948" s="38" t="s">
        <v>1275</v>
      </c>
      <c r="Q948" s="38">
        <v>25</v>
      </c>
      <c r="R948" s="38">
        <v>-50</v>
      </c>
      <c r="S948" s="38">
        <v>354750</v>
      </c>
      <c r="T948" s="37">
        <v>43168</v>
      </c>
      <c r="U948" s="42">
        <v>0.15342465753424658</v>
      </c>
      <c r="V948" s="38">
        <v>0</v>
      </c>
      <c r="W948" s="38">
        <v>5</v>
      </c>
      <c r="X948" s="38">
        <v>0.1</v>
      </c>
      <c r="Y948" s="38">
        <v>35475</v>
      </c>
      <c r="Z948" s="38">
        <v>13668.499999999995</v>
      </c>
      <c r="AA948" s="38">
        <v>13668.499999999995</v>
      </c>
      <c r="AB948" s="38">
        <v>54427.397260273974</v>
      </c>
      <c r="AH948" s="38">
        <f>IF(表7[[#This Row],[Instrument]]="Option",表7[[#This Row],[delta]],表7[[#This Row],[qty]])</f>
        <v>-50</v>
      </c>
    </row>
    <row r="949" spans="1:34">
      <c r="A949" s="37" t="s">
        <v>0</v>
      </c>
      <c r="B949" s="38" t="s">
        <v>1071</v>
      </c>
      <c r="C949" s="37">
        <v>43136</v>
      </c>
      <c r="D949" s="38" t="s">
        <v>1050</v>
      </c>
      <c r="E949" s="38" t="s">
        <v>25</v>
      </c>
      <c r="F949" s="38" t="s">
        <v>60</v>
      </c>
      <c r="G949" s="38">
        <v>10</v>
      </c>
      <c r="H949" s="38">
        <v>7160</v>
      </c>
      <c r="I949" s="37">
        <v>43224</v>
      </c>
      <c r="J949" s="38" t="s">
        <v>18</v>
      </c>
      <c r="L949" s="38">
        <v>6821.63</v>
      </c>
      <c r="M949" s="38">
        <v>372.91666666666669</v>
      </c>
      <c r="N949" s="38">
        <v>-84592.499999999971</v>
      </c>
      <c r="O949" s="38" t="s">
        <v>1173</v>
      </c>
      <c r="P949" s="38" t="s">
        <v>1275</v>
      </c>
      <c r="Q949" s="38">
        <v>25</v>
      </c>
      <c r="R949" s="38">
        <v>250</v>
      </c>
      <c r="S949" s="38">
        <v>1790000</v>
      </c>
      <c r="T949" s="37">
        <v>43168</v>
      </c>
      <c r="U949" s="42">
        <v>0.15342465753424658</v>
      </c>
      <c r="V949" s="38">
        <v>0</v>
      </c>
      <c r="W949" s="38">
        <v>5</v>
      </c>
      <c r="X949" s="38">
        <v>0.1</v>
      </c>
      <c r="Y949" s="38">
        <v>179000</v>
      </c>
      <c r="Z949" s="38">
        <v>-84592.499999999971</v>
      </c>
      <c r="AA949" s="38">
        <v>0</v>
      </c>
      <c r="AB949" s="38">
        <v>274630.1369863014</v>
      </c>
      <c r="AH949" s="38">
        <f>IF(表7[[#This Row],[Instrument]]="Option",表7[[#This Row],[delta]],表7[[#This Row],[qty]])</f>
        <v>250</v>
      </c>
    </row>
    <row r="950" spans="1:34">
      <c r="A950" s="37" t="s">
        <v>0</v>
      </c>
      <c r="B950" s="38" t="s">
        <v>1072</v>
      </c>
      <c r="C950" s="37">
        <v>43137</v>
      </c>
      <c r="D950" s="38" t="s">
        <v>1050</v>
      </c>
      <c r="E950" s="38" t="s">
        <v>16</v>
      </c>
      <c r="F950" s="38" t="s">
        <v>60</v>
      </c>
      <c r="G950" s="38">
        <v>14</v>
      </c>
      <c r="H950" s="38">
        <v>7098.25</v>
      </c>
      <c r="I950" s="37">
        <v>43224</v>
      </c>
      <c r="J950" s="38" t="s">
        <v>18</v>
      </c>
      <c r="L950" s="38">
        <v>6821.63</v>
      </c>
      <c r="M950" s="38">
        <v>0</v>
      </c>
      <c r="N950" s="38">
        <v>96816.999999999956</v>
      </c>
      <c r="O950" s="38" t="s">
        <v>1173</v>
      </c>
      <c r="P950" s="38" t="s">
        <v>1275</v>
      </c>
      <c r="Q950" s="38">
        <v>25</v>
      </c>
      <c r="R950" s="38">
        <v>-350</v>
      </c>
      <c r="S950" s="38">
        <v>2484387.5</v>
      </c>
      <c r="T950" s="37">
        <v>43168</v>
      </c>
      <c r="U950" s="42">
        <v>0.15342465753424658</v>
      </c>
      <c r="V950" s="38">
        <v>0</v>
      </c>
      <c r="W950" s="38">
        <v>5</v>
      </c>
      <c r="X950" s="38">
        <v>0.1</v>
      </c>
      <c r="Y950" s="38">
        <v>248438.75</v>
      </c>
      <c r="Z950" s="38">
        <v>96816.999999999956</v>
      </c>
      <c r="AA950" s="38">
        <v>96816.999999999956</v>
      </c>
      <c r="AB950" s="38">
        <v>381166.30136986304</v>
      </c>
      <c r="AH950" s="38">
        <f>IF(表7[[#This Row],[Instrument]]="Option",表7[[#This Row],[delta]],表7[[#This Row],[qty]])</f>
        <v>-350</v>
      </c>
    </row>
    <row r="951" spans="1:34">
      <c r="A951" s="37" t="s">
        <v>0</v>
      </c>
      <c r="B951" s="38" t="s">
        <v>1073</v>
      </c>
      <c r="C951" s="37">
        <v>43143</v>
      </c>
      <c r="D951" s="38" t="s">
        <v>1050</v>
      </c>
      <c r="E951" s="38" t="s">
        <v>16</v>
      </c>
      <c r="F951" s="38" t="s">
        <v>60</v>
      </c>
      <c r="G951" s="38">
        <v>2</v>
      </c>
      <c r="H951" s="38">
        <v>6827.5</v>
      </c>
      <c r="I951" s="37">
        <v>43224</v>
      </c>
      <c r="J951" s="38" t="s">
        <v>18</v>
      </c>
      <c r="L951" s="38">
        <v>6821.63</v>
      </c>
      <c r="M951" s="38">
        <v>71.119791666666671</v>
      </c>
      <c r="N951" s="38">
        <v>293.49999999999454</v>
      </c>
      <c r="O951" s="38" t="s">
        <v>1173</v>
      </c>
      <c r="P951" s="38" t="s">
        <v>1275</v>
      </c>
      <c r="Q951" s="38">
        <v>25</v>
      </c>
      <c r="R951" s="38">
        <v>-50</v>
      </c>
      <c r="S951" s="38">
        <v>341375</v>
      </c>
      <c r="T951" s="37">
        <v>43168</v>
      </c>
      <c r="U951" s="42">
        <v>0.15342465753424658</v>
      </c>
      <c r="V951" s="38">
        <v>0</v>
      </c>
      <c r="W951" s="38">
        <v>5</v>
      </c>
      <c r="X951" s="38">
        <v>0.1</v>
      </c>
      <c r="Y951" s="38">
        <v>34137.5</v>
      </c>
      <c r="Z951" s="38">
        <v>293.49999999999454</v>
      </c>
      <c r="AA951" s="38">
        <v>293.49999999999454</v>
      </c>
      <c r="AB951" s="38">
        <v>52375.342465753427</v>
      </c>
      <c r="AH951" s="38">
        <f>IF(表7[[#This Row],[Instrument]]="Option",表7[[#This Row],[delta]],表7[[#This Row],[qty]])</f>
        <v>-50</v>
      </c>
    </row>
    <row r="952" spans="1:34">
      <c r="A952" s="37" t="s">
        <v>0</v>
      </c>
      <c r="B952" s="38" t="s">
        <v>1074</v>
      </c>
      <c r="C952" s="37">
        <v>43137</v>
      </c>
      <c r="D952" s="38" t="s">
        <v>1050</v>
      </c>
      <c r="E952" s="38" t="s">
        <v>16</v>
      </c>
      <c r="F952" s="38" t="s">
        <v>62</v>
      </c>
      <c r="G952" s="38">
        <v>14</v>
      </c>
      <c r="H952" s="38">
        <v>7100</v>
      </c>
      <c r="I952" s="37">
        <v>43228</v>
      </c>
      <c r="J952" s="38" t="s">
        <v>18</v>
      </c>
      <c r="L952" s="38">
        <v>6824.5</v>
      </c>
      <c r="M952" s="38">
        <v>517.70833333333337</v>
      </c>
      <c r="N952" s="38">
        <v>96425</v>
      </c>
      <c r="O952" s="38" t="s">
        <v>1173</v>
      </c>
      <c r="P952" s="38" t="s">
        <v>1275</v>
      </c>
      <c r="Q952" s="38">
        <v>25</v>
      </c>
      <c r="R952" s="38">
        <v>-350</v>
      </c>
      <c r="S952" s="38">
        <v>2485000</v>
      </c>
      <c r="T952" s="37">
        <v>43168</v>
      </c>
      <c r="U952" s="42">
        <v>0.16438356164383561</v>
      </c>
      <c r="V952" s="38">
        <v>0</v>
      </c>
      <c r="W952" s="38">
        <v>5</v>
      </c>
      <c r="X952" s="38">
        <v>0.1</v>
      </c>
      <c r="Y952" s="38">
        <v>248500</v>
      </c>
      <c r="Z952" s="38">
        <v>96425</v>
      </c>
      <c r="AA952" s="38">
        <v>96425</v>
      </c>
      <c r="AB952" s="38">
        <v>408493.15068493149</v>
      </c>
      <c r="AH952" s="38">
        <f>IF(表7[[#This Row],[Instrument]]="Option",表7[[#This Row],[delta]],表7[[#This Row],[qty]])</f>
        <v>-350</v>
      </c>
    </row>
    <row r="953" spans="1:34">
      <c r="A953" s="37" t="s">
        <v>0</v>
      </c>
      <c r="B953" s="38" t="s">
        <v>1075</v>
      </c>
      <c r="C953" s="37">
        <v>43137</v>
      </c>
      <c r="D953" s="38" t="s">
        <v>1050</v>
      </c>
      <c r="E953" s="38" t="s">
        <v>25</v>
      </c>
      <c r="F953" s="38" t="s">
        <v>62</v>
      </c>
      <c r="G953" s="38">
        <v>14</v>
      </c>
      <c r="H953" s="38">
        <v>7100</v>
      </c>
      <c r="I953" s="37">
        <v>43228</v>
      </c>
      <c r="J953" s="38" t="s">
        <v>18</v>
      </c>
      <c r="L953" s="38">
        <v>6824.5</v>
      </c>
      <c r="M953" s="38">
        <v>0</v>
      </c>
      <c r="N953" s="38">
        <v>-96425</v>
      </c>
      <c r="O953" s="38" t="s">
        <v>1173</v>
      </c>
      <c r="P953" s="38" t="s">
        <v>1275</v>
      </c>
      <c r="Q953" s="38">
        <v>25</v>
      </c>
      <c r="R953" s="38">
        <v>350</v>
      </c>
      <c r="S953" s="38">
        <v>2485000</v>
      </c>
      <c r="T953" s="37">
        <v>43168</v>
      </c>
      <c r="U953" s="42">
        <v>0.16438356164383561</v>
      </c>
      <c r="V953" s="38">
        <v>0</v>
      </c>
      <c r="W953" s="38">
        <v>5</v>
      </c>
      <c r="X953" s="38">
        <v>0.1</v>
      </c>
      <c r="Y953" s="38">
        <v>248500</v>
      </c>
      <c r="Z953" s="38">
        <v>-96425</v>
      </c>
      <c r="AA953" s="38">
        <v>0</v>
      </c>
      <c r="AB953" s="38">
        <v>408493.15068493149</v>
      </c>
      <c r="AH953" s="38">
        <f>IF(表7[[#This Row],[Instrument]]="Option",表7[[#This Row],[delta]],表7[[#This Row],[qty]])</f>
        <v>350</v>
      </c>
    </row>
    <row r="954" spans="1:34">
      <c r="A954" s="37" t="s">
        <v>0</v>
      </c>
      <c r="B954" s="38" t="s">
        <v>1076</v>
      </c>
      <c r="C954" s="37">
        <v>43140</v>
      </c>
      <c r="D954" s="38" t="s">
        <v>1050</v>
      </c>
      <c r="E954" s="38" t="s">
        <v>25</v>
      </c>
      <c r="F954" s="38" t="s">
        <v>67</v>
      </c>
      <c r="G954" s="38">
        <v>30</v>
      </c>
      <c r="H954" s="38">
        <v>6785</v>
      </c>
      <c r="I954" s="37">
        <v>43229</v>
      </c>
      <c r="J954" s="38" t="s">
        <v>18</v>
      </c>
      <c r="L954" s="38">
        <v>6824.83</v>
      </c>
      <c r="M954" s="38">
        <v>1060.15625</v>
      </c>
      <c r="N954" s="38">
        <v>29872.499999999945</v>
      </c>
      <c r="O954" s="38" t="s">
        <v>1173</v>
      </c>
      <c r="P954" s="38" t="s">
        <v>1275</v>
      </c>
      <c r="Q954" s="38">
        <v>25</v>
      </c>
      <c r="R954" s="38">
        <v>750</v>
      </c>
      <c r="S954" s="38">
        <v>5088750</v>
      </c>
      <c r="T954" s="37">
        <v>43168</v>
      </c>
      <c r="U954" s="42">
        <v>0.16712328767123288</v>
      </c>
      <c r="V954" s="38">
        <v>0</v>
      </c>
      <c r="W954" s="38">
        <v>5</v>
      </c>
      <c r="X954" s="38">
        <v>0.1</v>
      </c>
      <c r="Y954" s="38">
        <v>508875</v>
      </c>
      <c r="Z954" s="38">
        <v>29872.499999999945</v>
      </c>
      <c r="AA954" s="38">
        <v>29872.499999999945</v>
      </c>
      <c r="AB954" s="38">
        <v>850448.63013698638</v>
      </c>
      <c r="AH954" s="38">
        <f>IF(表7[[#This Row],[Instrument]]="Option",表7[[#This Row],[delta]],表7[[#This Row],[qty]])</f>
        <v>750</v>
      </c>
    </row>
    <row r="955" spans="1:34">
      <c r="A955" s="37" t="s">
        <v>0</v>
      </c>
      <c r="B955" s="38" t="s">
        <v>1077</v>
      </c>
      <c r="C955" s="37">
        <v>43153</v>
      </c>
      <c r="D955" s="38" t="s">
        <v>1050</v>
      </c>
      <c r="E955" s="38" t="s">
        <v>16</v>
      </c>
      <c r="F955" s="38" t="s">
        <v>67</v>
      </c>
      <c r="G955" s="38">
        <v>16</v>
      </c>
      <c r="H955" s="38">
        <v>7074.5</v>
      </c>
      <c r="I955" s="37">
        <v>43229</v>
      </c>
      <c r="J955" s="38" t="s">
        <v>18</v>
      </c>
      <c r="L955" s="38">
        <v>6824.83</v>
      </c>
      <c r="M955" s="38">
        <v>589.54166666666663</v>
      </c>
      <c r="N955" s="38">
        <v>99868.000000000029</v>
      </c>
      <c r="O955" s="38" t="s">
        <v>1173</v>
      </c>
      <c r="P955" s="38" t="s">
        <v>1275</v>
      </c>
      <c r="Q955" s="38">
        <v>25</v>
      </c>
      <c r="R955" s="38">
        <v>-400</v>
      </c>
      <c r="S955" s="38">
        <v>2829800</v>
      </c>
      <c r="T955" s="37">
        <v>43168</v>
      </c>
      <c r="U955" s="42">
        <v>0.16712328767123288</v>
      </c>
      <c r="V955" s="38">
        <v>0</v>
      </c>
      <c r="W955" s="38">
        <v>5</v>
      </c>
      <c r="X955" s="38">
        <v>0.1</v>
      </c>
      <c r="Y955" s="38">
        <v>282980</v>
      </c>
      <c r="Z955" s="38">
        <v>99868.000000000029</v>
      </c>
      <c r="AA955" s="38">
        <v>99868.000000000029</v>
      </c>
      <c r="AB955" s="38">
        <v>472925.47945205483</v>
      </c>
      <c r="AH955" s="38">
        <f>IF(表7[[#This Row],[Instrument]]="Option",表7[[#This Row],[delta]],表7[[#This Row],[qty]])</f>
        <v>-400</v>
      </c>
    </row>
    <row r="956" spans="1:34">
      <c r="A956" s="37" t="s">
        <v>0</v>
      </c>
      <c r="B956" s="38" t="s">
        <v>1078</v>
      </c>
      <c r="C956" s="37">
        <v>43157</v>
      </c>
      <c r="D956" s="38" t="s">
        <v>1050</v>
      </c>
      <c r="E956" s="38" t="s">
        <v>16</v>
      </c>
      <c r="F956" s="38" t="s">
        <v>260</v>
      </c>
      <c r="G956" s="38">
        <v>1</v>
      </c>
      <c r="H956" s="38">
        <v>7128</v>
      </c>
      <c r="I956" s="37">
        <v>43245</v>
      </c>
      <c r="J956" s="38" t="s">
        <v>18</v>
      </c>
      <c r="L956" s="38">
        <v>6826.58</v>
      </c>
      <c r="M956" s="38">
        <v>37.125</v>
      </c>
      <c r="N956" s="38">
        <v>7535.5000000000018</v>
      </c>
      <c r="O956" s="38" t="s">
        <v>1173</v>
      </c>
      <c r="P956" s="38" t="s">
        <v>1275</v>
      </c>
      <c r="Q956" s="38">
        <v>25</v>
      </c>
      <c r="R956" s="38">
        <v>-25</v>
      </c>
      <c r="S956" s="38">
        <v>178200</v>
      </c>
      <c r="T956" s="37">
        <v>43168</v>
      </c>
      <c r="U956" s="42">
        <v>0.21095890410958903</v>
      </c>
      <c r="V956" s="38">
        <v>0</v>
      </c>
      <c r="W956" s="38">
        <v>5</v>
      </c>
      <c r="X956" s="38">
        <v>0.1</v>
      </c>
      <c r="Y956" s="38">
        <v>17820</v>
      </c>
      <c r="Z956" s="38">
        <v>7535.5000000000018</v>
      </c>
      <c r="AA956" s="38">
        <v>7535.5000000000018</v>
      </c>
      <c r="AB956" s="38">
        <v>37592.876712328769</v>
      </c>
      <c r="AH956" s="38">
        <f>IF(表7[[#This Row],[Instrument]]="Option",表7[[#This Row],[delta]],表7[[#This Row],[qty]])</f>
        <v>-25</v>
      </c>
    </row>
    <row r="957" spans="1:34">
      <c r="A957" s="37" t="s">
        <v>0</v>
      </c>
      <c r="B957" s="38" t="s">
        <v>1079</v>
      </c>
      <c r="C957" s="37">
        <v>43158</v>
      </c>
      <c r="D957" s="38" t="s">
        <v>1050</v>
      </c>
      <c r="E957" s="38" t="s">
        <v>25</v>
      </c>
      <c r="F957" s="38" t="s">
        <v>264</v>
      </c>
      <c r="G957" s="38">
        <v>80</v>
      </c>
      <c r="H957" s="38">
        <v>7065</v>
      </c>
      <c r="I957" s="37">
        <v>43249</v>
      </c>
      <c r="J957" s="38" t="s">
        <v>18</v>
      </c>
      <c r="L957" s="38">
        <v>6828.92</v>
      </c>
      <c r="M957" s="38">
        <v>2943.75</v>
      </c>
      <c r="N957" s="38">
        <v>-472159.99999999988</v>
      </c>
      <c r="O957" s="38" t="s">
        <v>1173</v>
      </c>
      <c r="P957" s="38" t="s">
        <v>1275</v>
      </c>
      <c r="Q957" s="38">
        <v>25</v>
      </c>
      <c r="R957" s="38">
        <v>2000</v>
      </c>
      <c r="S957" s="38">
        <v>14130000</v>
      </c>
      <c r="T957" s="37">
        <v>43168</v>
      </c>
      <c r="U957" s="42">
        <v>0.22191780821917809</v>
      </c>
      <c r="V957" s="38">
        <v>0</v>
      </c>
      <c r="W957" s="38">
        <v>5</v>
      </c>
      <c r="X957" s="38">
        <v>0.1</v>
      </c>
      <c r="Y957" s="38">
        <v>1413000</v>
      </c>
      <c r="Z957" s="38">
        <v>-472159.99999999988</v>
      </c>
      <c r="AA957" s="38">
        <v>0</v>
      </c>
      <c r="AB957" s="38">
        <v>3135698.6301369863</v>
      </c>
      <c r="AH957" s="38">
        <f>IF(表7[[#This Row],[Instrument]]="Option",表7[[#This Row],[delta]],表7[[#This Row],[qty]])</f>
        <v>2000</v>
      </c>
    </row>
    <row r="958" spans="1:34">
      <c r="A958" s="37" t="s">
        <v>0</v>
      </c>
      <c r="B958" s="38" t="s">
        <v>1080</v>
      </c>
      <c r="C958" s="37">
        <v>43160</v>
      </c>
      <c r="D958" s="38" t="s">
        <v>1050</v>
      </c>
      <c r="E958" s="38" t="s">
        <v>25</v>
      </c>
      <c r="F958" s="38" t="s">
        <v>80</v>
      </c>
      <c r="G958" s="38">
        <v>22</v>
      </c>
      <c r="H958" s="38">
        <v>6910</v>
      </c>
      <c r="I958" s="37">
        <v>43252</v>
      </c>
      <c r="J958" s="38" t="s">
        <v>18</v>
      </c>
      <c r="L958" s="38">
        <v>6830.67</v>
      </c>
      <c r="M958" s="38">
        <v>791.77083333333337</v>
      </c>
      <c r="N958" s="38">
        <v>-43631.499999999956</v>
      </c>
      <c r="O958" s="38" t="s">
        <v>1173</v>
      </c>
      <c r="P958" s="38" t="s">
        <v>1275</v>
      </c>
      <c r="Q958" s="38">
        <v>25</v>
      </c>
      <c r="R958" s="38">
        <v>550</v>
      </c>
      <c r="S958" s="38">
        <v>3800500</v>
      </c>
      <c r="T958" s="37">
        <v>43168</v>
      </c>
      <c r="U958" s="42">
        <v>0.23013698630136986</v>
      </c>
      <c r="V958" s="38">
        <v>0</v>
      </c>
      <c r="W958" s="38">
        <v>5</v>
      </c>
      <c r="X958" s="38">
        <v>0.1</v>
      </c>
      <c r="Y958" s="38">
        <v>380050</v>
      </c>
      <c r="Z958" s="38">
        <v>-43631.499999999956</v>
      </c>
      <c r="AA958" s="38">
        <v>0</v>
      </c>
      <c r="AB958" s="38">
        <v>874635.61643835611</v>
      </c>
      <c r="AH958" s="38">
        <f>IF(表7[[#This Row],[Instrument]]="Option",表7[[#This Row],[delta]],表7[[#This Row],[qty]])</f>
        <v>550</v>
      </c>
    </row>
    <row r="959" spans="1:34">
      <c r="A959" s="37" t="s">
        <v>0</v>
      </c>
      <c r="B959" s="38" t="s">
        <v>1081</v>
      </c>
      <c r="C959" s="37">
        <v>43160</v>
      </c>
      <c r="D959" s="38" t="s">
        <v>1050</v>
      </c>
      <c r="E959" s="38" t="s">
        <v>16</v>
      </c>
      <c r="F959" s="38" t="s">
        <v>80</v>
      </c>
      <c r="G959" s="38">
        <v>36</v>
      </c>
      <c r="H959" s="38">
        <v>6890</v>
      </c>
      <c r="I959" s="37">
        <v>43252</v>
      </c>
      <c r="J959" s="38" t="s">
        <v>18</v>
      </c>
      <c r="L959" s="38">
        <v>6830.67</v>
      </c>
      <c r="M959" s="38">
        <v>1291.875</v>
      </c>
      <c r="N959" s="38">
        <v>53396.999999999935</v>
      </c>
      <c r="O959" s="38" t="s">
        <v>1173</v>
      </c>
      <c r="P959" s="38" t="s">
        <v>1275</v>
      </c>
      <c r="Q959" s="38">
        <v>25</v>
      </c>
      <c r="R959" s="38">
        <v>-900</v>
      </c>
      <c r="S959" s="38">
        <v>6201000</v>
      </c>
      <c r="T959" s="37">
        <v>43168</v>
      </c>
      <c r="U959" s="42">
        <v>0.23013698630136986</v>
      </c>
      <c r="V959" s="38">
        <v>0</v>
      </c>
      <c r="W959" s="38">
        <v>5</v>
      </c>
      <c r="X959" s="38">
        <v>0.1</v>
      </c>
      <c r="Y959" s="38">
        <v>620100</v>
      </c>
      <c r="Z959" s="38">
        <v>53396.999999999935</v>
      </c>
      <c r="AA959" s="38">
        <v>53396.999999999935</v>
      </c>
      <c r="AB959" s="38">
        <v>1427079.4520547944</v>
      </c>
      <c r="AH959" s="38">
        <f>IF(表7[[#This Row],[Instrument]]="Option",表7[[#This Row],[delta]],表7[[#This Row],[qty]])</f>
        <v>-900</v>
      </c>
    </row>
    <row r="960" spans="1:34">
      <c r="A960" s="37" t="s">
        <v>0</v>
      </c>
      <c r="B960" s="38" t="s">
        <v>1082</v>
      </c>
      <c r="C960" s="37">
        <v>43089</v>
      </c>
      <c r="D960" s="38" t="s">
        <v>1083</v>
      </c>
      <c r="E960" s="38" t="s">
        <v>16</v>
      </c>
      <c r="F960" s="38" t="s">
        <v>366</v>
      </c>
      <c r="G960" s="38">
        <v>2</v>
      </c>
      <c r="H960" s="38">
        <v>3220</v>
      </c>
      <c r="I960" s="37">
        <v>43179</v>
      </c>
      <c r="J960" s="38" t="s">
        <v>18</v>
      </c>
      <c r="L960" s="38">
        <v>3227.83</v>
      </c>
      <c r="M960" s="38">
        <v>0</v>
      </c>
      <c r="N960" s="38">
        <v>-391.49999999999636</v>
      </c>
      <c r="O960" s="38" t="s">
        <v>1177</v>
      </c>
      <c r="P960" s="38" t="s">
        <v>1290</v>
      </c>
      <c r="Q960" s="38">
        <v>25</v>
      </c>
      <c r="R960" s="38">
        <v>-50</v>
      </c>
      <c r="S960" s="38">
        <v>161000</v>
      </c>
      <c r="T960" s="37">
        <v>43168</v>
      </c>
      <c r="U960" s="42">
        <v>3.0136986301369864E-2</v>
      </c>
      <c r="V960" s="38">
        <v>0</v>
      </c>
      <c r="W960" s="38">
        <v>5</v>
      </c>
      <c r="X960" s="38">
        <v>0.1</v>
      </c>
      <c r="Y960" s="38">
        <v>16100</v>
      </c>
      <c r="Z960" s="38">
        <v>-391.49999999999636</v>
      </c>
      <c r="AA960" s="38">
        <v>0</v>
      </c>
      <c r="AB960" s="38">
        <v>4852.0547945205481</v>
      </c>
      <c r="AH960" s="38">
        <f>IF(表7[[#This Row],[Instrument]]="Option",表7[[#This Row],[delta]],表7[[#This Row],[qty]])</f>
        <v>-50</v>
      </c>
    </row>
    <row r="961" spans="1:34">
      <c r="A961" s="37" t="s">
        <v>0</v>
      </c>
      <c r="B961" s="38" t="s">
        <v>1084</v>
      </c>
      <c r="C961" s="37">
        <v>43089</v>
      </c>
      <c r="D961" s="38" t="s">
        <v>1083</v>
      </c>
      <c r="E961" s="38" t="s">
        <v>25</v>
      </c>
      <c r="F961" s="38" t="s">
        <v>366</v>
      </c>
      <c r="G961" s="38">
        <v>2</v>
      </c>
      <c r="H961" s="38">
        <v>3220</v>
      </c>
      <c r="I961" s="37">
        <v>43179</v>
      </c>
      <c r="J961" s="38" t="s">
        <v>18</v>
      </c>
      <c r="L961" s="38">
        <v>3227.83</v>
      </c>
      <c r="M961" s="38">
        <v>0</v>
      </c>
      <c r="N961" s="38">
        <v>391.49999999999636</v>
      </c>
      <c r="O961" s="38" t="s">
        <v>1177</v>
      </c>
      <c r="P961" s="38" t="s">
        <v>1290</v>
      </c>
      <c r="Q961" s="38">
        <v>25</v>
      </c>
      <c r="R961" s="38">
        <v>50</v>
      </c>
      <c r="S961" s="38">
        <v>161000</v>
      </c>
      <c r="T961" s="37">
        <v>43168</v>
      </c>
      <c r="U961" s="42">
        <v>3.0136986301369864E-2</v>
      </c>
      <c r="V961" s="38">
        <v>0</v>
      </c>
      <c r="W961" s="38">
        <v>5</v>
      </c>
      <c r="X961" s="38">
        <v>0.1</v>
      </c>
      <c r="Y961" s="38">
        <v>16100</v>
      </c>
      <c r="Z961" s="38">
        <v>391.49999999999636</v>
      </c>
      <c r="AA961" s="38">
        <v>391.49999999999636</v>
      </c>
      <c r="AB961" s="38">
        <v>4852.0547945205481</v>
      </c>
      <c r="AH961" s="38">
        <f>IF(表7[[#This Row],[Instrument]]="Option",表7[[#This Row],[delta]],表7[[#This Row],[qty]])</f>
        <v>50</v>
      </c>
    </row>
    <row r="962" spans="1:34">
      <c r="A962" s="37" t="s">
        <v>0</v>
      </c>
      <c r="B962" s="38" t="s">
        <v>1085</v>
      </c>
      <c r="C962" s="37">
        <v>43112</v>
      </c>
      <c r="D962" s="38" t="s">
        <v>1083</v>
      </c>
      <c r="E962" s="38" t="s">
        <v>16</v>
      </c>
      <c r="F962" s="38" t="s">
        <v>165</v>
      </c>
      <c r="G962" s="38">
        <v>12</v>
      </c>
      <c r="H962" s="38">
        <v>2558.17</v>
      </c>
      <c r="I962" s="37">
        <v>43202</v>
      </c>
      <c r="J962" s="38" t="s">
        <v>18</v>
      </c>
      <c r="L962" s="38">
        <v>2336.56</v>
      </c>
      <c r="M962" s="38">
        <v>159.885625</v>
      </c>
      <c r="N962" s="38">
        <v>66483.000000000044</v>
      </c>
      <c r="O962" s="38" t="s">
        <v>1175</v>
      </c>
      <c r="P962" s="38" t="s">
        <v>1283</v>
      </c>
      <c r="Q962" s="38">
        <v>25</v>
      </c>
      <c r="R962" s="38">
        <v>-300</v>
      </c>
      <c r="S962" s="38">
        <v>767451</v>
      </c>
      <c r="T962" s="37">
        <v>43168</v>
      </c>
      <c r="U962" s="42">
        <v>9.3150684931506855E-2</v>
      </c>
      <c r="V962" s="38">
        <v>0</v>
      </c>
      <c r="W962" s="38">
        <v>5</v>
      </c>
      <c r="X962" s="38">
        <v>0.1</v>
      </c>
      <c r="Y962" s="38">
        <v>76745.100000000006</v>
      </c>
      <c r="Z962" s="38">
        <v>66483.000000000044</v>
      </c>
      <c r="AA962" s="38">
        <v>66483.000000000044</v>
      </c>
      <c r="AB962" s="38">
        <v>71488.586301369869</v>
      </c>
      <c r="AH962" s="38">
        <f>IF(表7[[#This Row],[Instrument]]="Option",表7[[#This Row],[delta]],表7[[#This Row],[qty]])</f>
        <v>-300</v>
      </c>
    </row>
    <row r="963" spans="1:34">
      <c r="A963" s="37" t="s">
        <v>0</v>
      </c>
      <c r="B963" s="38" t="s">
        <v>1086</v>
      </c>
      <c r="C963" s="37">
        <v>43167</v>
      </c>
      <c r="D963" s="38" t="s">
        <v>1083</v>
      </c>
      <c r="E963" s="38" t="s">
        <v>25</v>
      </c>
      <c r="F963" s="38" t="s">
        <v>165</v>
      </c>
      <c r="G963" s="38">
        <v>12</v>
      </c>
      <c r="H963" s="38">
        <v>2363.4499999999998</v>
      </c>
      <c r="I963" s="37">
        <v>43202</v>
      </c>
      <c r="J963" s="38" t="s">
        <v>18</v>
      </c>
      <c r="L963" s="38">
        <v>2336.56</v>
      </c>
      <c r="M963" s="38">
        <v>0</v>
      </c>
      <c r="N963" s="38">
        <v>-8066.9999999999618</v>
      </c>
      <c r="O963" s="38" t="s">
        <v>1175</v>
      </c>
      <c r="P963" s="38" t="s">
        <v>1283</v>
      </c>
      <c r="Q963" s="38">
        <v>25</v>
      </c>
      <c r="R963" s="38">
        <v>300</v>
      </c>
      <c r="S963" s="38">
        <v>709035</v>
      </c>
      <c r="T963" s="37">
        <v>43168</v>
      </c>
      <c r="U963" s="42">
        <v>9.3150684931506855E-2</v>
      </c>
      <c r="V963" s="38">
        <v>0</v>
      </c>
      <c r="W963" s="38">
        <v>5</v>
      </c>
      <c r="X963" s="38">
        <v>0.1</v>
      </c>
      <c r="Y963" s="38">
        <v>70903.5</v>
      </c>
      <c r="Z963" s="38">
        <v>-8066.9999999999618</v>
      </c>
      <c r="AA963" s="38">
        <v>0</v>
      </c>
      <c r="AB963" s="38">
        <v>66047.095890410958</v>
      </c>
      <c r="AH963" s="38">
        <f>IF(表7[[#This Row],[Instrument]]="Option",表7[[#This Row],[delta]],表7[[#This Row],[qty]])</f>
        <v>300</v>
      </c>
    </row>
    <row r="964" spans="1:34">
      <c r="A964" s="37" t="s">
        <v>0</v>
      </c>
      <c r="B964" s="38" t="s">
        <v>1087</v>
      </c>
      <c r="C964" s="37">
        <v>43112</v>
      </c>
      <c r="D964" s="38" t="s">
        <v>1083</v>
      </c>
      <c r="E964" s="38" t="s">
        <v>25</v>
      </c>
      <c r="F964" s="38" t="s">
        <v>168</v>
      </c>
      <c r="G964" s="38">
        <v>12</v>
      </c>
      <c r="H964" s="38">
        <v>3386.04</v>
      </c>
      <c r="I964" s="37">
        <v>43202</v>
      </c>
      <c r="J964" s="38" t="s">
        <v>18</v>
      </c>
      <c r="L964" s="38">
        <v>3228</v>
      </c>
      <c r="M964" s="38">
        <v>211.6275</v>
      </c>
      <c r="N964" s="38">
        <v>-47411.999999999985</v>
      </c>
      <c r="O964" s="38" t="s">
        <v>1177</v>
      </c>
      <c r="P964" s="38" t="s">
        <v>1290</v>
      </c>
      <c r="Q964" s="38">
        <v>25</v>
      </c>
      <c r="R964" s="38">
        <v>300</v>
      </c>
      <c r="S964" s="38">
        <v>1015812</v>
      </c>
      <c r="T964" s="37">
        <v>43168</v>
      </c>
      <c r="U964" s="42">
        <v>9.3150684931506855E-2</v>
      </c>
      <c r="V964" s="38">
        <v>0</v>
      </c>
      <c r="W964" s="38">
        <v>5</v>
      </c>
      <c r="X964" s="38">
        <v>0.1</v>
      </c>
      <c r="Y964" s="38">
        <v>101581.20000000001</v>
      </c>
      <c r="Z964" s="38">
        <v>-47411.999999999985</v>
      </c>
      <c r="AA964" s="38">
        <v>0</v>
      </c>
      <c r="AB964" s="38">
        <v>94623.583561643842</v>
      </c>
      <c r="AH964" s="38">
        <f>IF(表7[[#This Row],[Instrument]]="Option",表7[[#This Row],[delta]],表7[[#This Row],[qty]])</f>
        <v>300</v>
      </c>
    </row>
    <row r="965" spans="1:34">
      <c r="A965" s="37" t="s">
        <v>0</v>
      </c>
      <c r="B965" s="38" t="s">
        <v>1088</v>
      </c>
      <c r="C965" s="37">
        <v>43167</v>
      </c>
      <c r="D965" s="38" t="s">
        <v>1083</v>
      </c>
      <c r="E965" s="38" t="s">
        <v>16</v>
      </c>
      <c r="F965" s="38" t="s">
        <v>168</v>
      </c>
      <c r="G965" s="38">
        <v>12</v>
      </c>
      <c r="H965" s="38">
        <v>3245.75</v>
      </c>
      <c r="I965" s="37">
        <v>43202</v>
      </c>
      <c r="J965" s="38" t="s">
        <v>18</v>
      </c>
      <c r="L965" s="38">
        <v>3228</v>
      </c>
      <c r="M965" s="38">
        <v>202.859375</v>
      </c>
      <c r="N965" s="38">
        <v>5325</v>
      </c>
      <c r="O965" s="38" t="s">
        <v>1177</v>
      </c>
      <c r="P965" s="38" t="s">
        <v>1290</v>
      </c>
      <c r="Q965" s="38">
        <v>25</v>
      </c>
      <c r="R965" s="38">
        <v>-300</v>
      </c>
      <c r="S965" s="38">
        <v>973725</v>
      </c>
      <c r="T965" s="37">
        <v>43168</v>
      </c>
      <c r="U965" s="42">
        <v>9.3150684931506855E-2</v>
      </c>
      <c r="V965" s="38">
        <v>0</v>
      </c>
      <c r="W965" s="38">
        <v>5</v>
      </c>
      <c r="X965" s="38">
        <v>0.1</v>
      </c>
      <c r="Y965" s="38">
        <v>97372.5</v>
      </c>
      <c r="Z965" s="38">
        <v>5325</v>
      </c>
      <c r="AA965" s="38">
        <v>5325</v>
      </c>
      <c r="AB965" s="38">
        <v>90703.150684931519</v>
      </c>
      <c r="AH965" s="38">
        <f>IF(表7[[#This Row],[Instrument]]="Option",表7[[#This Row],[delta]],表7[[#This Row],[qty]])</f>
        <v>-300</v>
      </c>
    </row>
    <row r="966" spans="1:34">
      <c r="A966" s="37" t="s">
        <v>0</v>
      </c>
      <c r="B966" s="38" t="s">
        <v>1089</v>
      </c>
      <c r="C966" s="37">
        <v>43137</v>
      </c>
      <c r="D966" s="38" t="s">
        <v>1083</v>
      </c>
      <c r="E966" s="38" t="s">
        <v>25</v>
      </c>
      <c r="F966" s="38" t="s">
        <v>65</v>
      </c>
      <c r="G966" s="38">
        <v>46</v>
      </c>
      <c r="H966" s="38">
        <v>3485.48</v>
      </c>
      <c r="I966" s="37">
        <v>43228</v>
      </c>
      <c r="J966" s="38" t="s">
        <v>18</v>
      </c>
      <c r="L966" s="38">
        <v>3228.7</v>
      </c>
      <c r="M966" s="38">
        <v>835.06291666666664</v>
      </c>
      <c r="N966" s="38">
        <v>-295297.00000000023</v>
      </c>
      <c r="O966" s="38" t="s">
        <v>1177</v>
      </c>
      <c r="P966" s="38" t="s">
        <v>1290</v>
      </c>
      <c r="Q966" s="38">
        <v>25</v>
      </c>
      <c r="R966" s="38">
        <v>1150</v>
      </c>
      <c r="S966" s="38">
        <v>4008302</v>
      </c>
      <c r="T966" s="37">
        <v>43168</v>
      </c>
      <c r="U966" s="42">
        <v>0.16438356164383561</v>
      </c>
      <c r="V966" s="38">
        <v>0</v>
      </c>
      <c r="W966" s="38">
        <v>5</v>
      </c>
      <c r="X966" s="38">
        <v>0.1</v>
      </c>
      <c r="Y966" s="38">
        <v>400830.2</v>
      </c>
      <c r="Z966" s="38">
        <v>-295297.00000000023</v>
      </c>
      <c r="AA966" s="38">
        <v>0</v>
      </c>
      <c r="AB966" s="38">
        <v>658898.95890410955</v>
      </c>
      <c r="AH966" s="38">
        <f>IF(表7[[#This Row],[Instrument]]="Option",表7[[#This Row],[delta]],表7[[#This Row],[qty]])</f>
        <v>1150</v>
      </c>
    </row>
    <row r="967" spans="1:34">
      <c r="A967" s="37" t="s">
        <v>0</v>
      </c>
      <c r="B967" s="38" t="s">
        <v>1090</v>
      </c>
      <c r="C967" s="37">
        <v>43139</v>
      </c>
      <c r="D967" s="38" t="s">
        <v>1083</v>
      </c>
      <c r="E967" s="38" t="s">
        <v>16</v>
      </c>
      <c r="F967" s="38" t="s">
        <v>65</v>
      </c>
      <c r="G967" s="38">
        <v>46</v>
      </c>
      <c r="H967" s="38">
        <v>3425.34</v>
      </c>
      <c r="I967" s="37">
        <v>43228</v>
      </c>
      <c r="J967" s="38" t="s">
        <v>18</v>
      </c>
      <c r="L967" s="38">
        <v>3228.7</v>
      </c>
      <c r="M967" s="38">
        <v>820.65</v>
      </c>
      <c r="N967" s="38">
        <v>226136.00000000038</v>
      </c>
      <c r="O967" s="38" t="s">
        <v>1177</v>
      </c>
      <c r="P967" s="38" t="s">
        <v>1290</v>
      </c>
      <c r="Q967" s="38">
        <v>25</v>
      </c>
      <c r="R967" s="38">
        <v>-1150</v>
      </c>
      <c r="S967" s="38">
        <v>3939141</v>
      </c>
      <c r="T967" s="37">
        <v>43168</v>
      </c>
      <c r="U967" s="42">
        <v>0.16438356164383561</v>
      </c>
      <c r="V967" s="38">
        <v>0</v>
      </c>
      <c r="W967" s="38">
        <v>5</v>
      </c>
      <c r="X967" s="38">
        <v>0.1</v>
      </c>
      <c r="Y967" s="38">
        <v>393914.10000000003</v>
      </c>
      <c r="Z967" s="38">
        <v>226136.00000000038</v>
      </c>
      <c r="AA967" s="38">
        <v>226136.00000000038</v>
      </c>
      <c r="AB967" s="38">
        <v>647530.02739726019</v>
      </c>
      <c r="AH967" s="38">
        <f>IF(表7[[#This Row],[Instrument]]="Option",表7[[#This Row],[delta]],表7[[#This Row],[qty]])</f>
        <v>-1150</v>
      </c>
    </row>
    <row r="968" spans="1:34">
      <c r="A968" s="37" t="s">
        <v>0</v>
      </c>
      <c r="B968" s="38" t="s">
        <v>1091</v>
      </c>
      <c r="C968" s="37">
        <v>43167</v>
      </c>
      <c r="D968" s="38" t="s">
        <v>1083</v>
      </c>
      <c r="E968" s="38" t="s">
        <v>25</v>
      </c>
      <c r="F968" s="38" t="s">
        <v>285</v>
      </c>
      <c r="G968" s="38">
        <v>12</v>
      </c>
      <c r="H968" s="38">
        <v>2365.9499999999998</v>
      </c>
      <c r="I968" s="37">
        <v>43259</v>
      </c>
      <c r="J968" s="38" t="s">
        <v>18</v>
      </c>
      <c r="L968" s="38">
        <v>2337</v>
      </c>
      <c r="M968" s="38">
        <v>147.87187499999999</v>
      </c>
      <c r="N968" s="38">
        <v>-8684.9999999999454</v>
      </c>
      <c r="O968" s="38" t="s">
        <v>1175</v>
      </c>
      <c r="P968" s="38" t="s">
        <v>1283</v>
      </c>
      <c r="Q968" s="38">
        <v>25</v>
      </c>
      <c r="R968" s="38">
        <v>300</v>
      </c>
      <c r="S968" s="38">
        <v>709785</v>
      </c>
      <c r="T968" s="37">
        <v>43168</v>
      </c>
      <c r="U968" s="42">
        <v>0.24931506849315069</v>
      </c>
      <c r="V968" s="38">
        <v>0</v>
      </c>
      <c r="W968" s="38">
        <v>5</v>
      </c>
      <c r="X968" s="38">
        <v>0.1</v>
      </c>
      <c r="Y968" s="38">
        <v>70978.5</v>
      </c>
      <c r="Z968" s="38">
        <v>-8684.9999999999454</v>
      </c>
      <c r="AA968" s="38">
        <v>0</v>
      </c>
      <c r="AB968" s="38">
        <v>176960.09589041097</v>
      </c>
      <c r="AH968" s="38">
        <f>IF(表7[[#This Row],[Instrument]]="Option",表7[[#This Row],[delta]],表7[[#This Row],[qty]])</f>
        <v>300</v>
      </c>
    </row>
    <row r="969" spans="1:34">
      <c r="A969" s="37" t="s">
        <v>0</v>
      </c>
      <c r="B969" s="38" t="s">
        <v>1092</v>
      </c>
      <c r="C969" s="37">
        <v>43167</v>
      </c>
      <c r="D969" s="38" t="s">
        <v>1083</v>
      </c>
      <c r="E969" s="38" t="s">
        <v>16</v>
      </c>
      <c r="F969" s="38" t="s">
        <v>285</v>
      </c>
      <c r="G969" s="38">
        <v>12</v>
      </c>
      <c r="H969" s="38">
        <v>2365.9499999999998</v>
      </c>
      <c r="I969" s="37">
        <v>43259</v>
      </c>
      <c r="J969" s="38" t="s">
        <v>18</v>
      </c>
      <c r="L969" s="38">
        <v>2337</v>
      </c>
      <c r="M969" s="38">
        <v>0</v>
      </c>
      <c r="N969" s="38">
        <v>8684.9999999999454</v>
      </c>
      <c r="O969" s="38" t="s">
        <v>1175</v>
      </c>
      <c r="P969" s="38" t="s">
        <v>1283</v>
      </c>
      <c r="Q969" s="38">
        <v>25</v>
      </c>
      <c r="R969" s="38">
        <v>-300</v>
      </c>
      <c r="S969" s="38">
        <v>709785</v>
      </c>
      <c r="T969" s="37">
        <v>43168</v>
      </c>
      <c r="U969" s="42">
        <v>0.24931506849315069</v>
      </c>
      <c r="V969" s="38">
        <v>0</v>
      </c>
      <c r="W969" s="38">
        <v>5</v>
      </c>
      <c r="X969" s="38">
        <v>0.1</v>
      </c>
      <c r="Y969" s="38">
        <v>70978.5</v>
      </c>
      <c r="Z969" s="38">
        <v>8684.9999999999454</v>
      </c>
      <c r="AA969" s="38">
        <v>8684.9999999999454</v>
      </c>
      <c r="AB969" s="38">
        <v>176960.09589041097</v>
      </c>
      <c r="AH969" s="38">
        <f>IF(表7[[#This Row],[Instrument]]="Option",表7[[#This Row],[delta]],表7[[#This Row],[qty]])</f>
        <v>-300</v>
      </c>
    </row>
    <row r="970" spans="1:34">
      <c r="A970" s="37" t="s">
        <v>0</v>
      </c>
      <c r="B970" s="38" t="s">
        <v>1093</v>
      </c>
      <c r="C970" s="37">
        <v>43167</v>
      </c>
      <c r="D970" s="38" t="s">
        <v>1083</v>
      </c>
      <c r="E970" s="38" t="s">
        <v>16</v>
      </c>
      <c r="F970" s="38" t="s">
        <v>288</v>
      </c>
      <c r="G970" s="38">
        <v>12</v>
      </c>
      <c r="H970" s="38">
        <v>3245.25</v>
      </c>
      <c r="I970" s="37">
        <v>43259</v>
      </c>
      <c r="J970" s="38" t="s">
        <v>18</v>
      </c>
      <c r="L970" s="38">
        <v>3230</v>
      </c>
      <c r="M970" s="38">
        <v>0</v>
      </c>
      <c r="N970" s="38">
        <v>4575</v>
      </c>
      <c r="O970" s="38" t="s">
        <v>1177</v>
      </c>
      <c r="P970" s="38" t="s">
        <v>1290</v>
      </c>
      <c r="Q970" s="38">
        <v>25</v>
      </c>
      <c r="R970" s="38">
        <v>-300</v>
      </c>
      <c r="S970" s="38">
        <v>973575</v>
      </c>
      <c r="T970" s="37">
        <v>43168</v>
      </c>
      <c r="U970" s="42">
        <v>0.24931506849315069</v>
      </c>
      <c r="V970" s="38">
        <v>0</v>
      </c>
      <c r="W970" s="38">
        <v>5</v>
      </c>
      <c r="X970" s="38">
        <v>0.1</v>
      </c>
      <c r="Y970" s="38">
        <v>97357.5</v>
      </c>
      <c r="Z970" s="38">
        <v>4575</v>
      </c>
      <c r="AA970" s="38">
        <v>4575</v>
      </c>
      <c r="AB970" s="38">
        <v>242726.91780821918</v>
      </c>
      <c r="AH970" s="38">
        <f>IF(表7[[#This Row],[Instrument]]="Option",表7[[#This Row],[delta]],表7[[#This Row],[qty]])</f>
        <v>-300</v>
      </c>
    </row>
    <row r="971" spans="1:34">
      <c r="A971" s="37" t="s">
        <v>0</v>
      </c>
      <c r="B971" s="38" t="s">
        <v>1094</v>
      </c>
      <c r="C971" s="37">
        <v>43167</v>
      </c>
      <c r="D971" s="38" t="s">
        <v>1083</v>
      </c>
      <c r="E971" s="38" t="s">
        <v>25</v>
      </c>
      <c r="F971" s="38" t="s">
        <v>288</v>
      </c>
      <c r="G971" s="38">
        <v>12</v>
      </c>
      <c r="H971" s="38">
        <v>3245.25</v>
      </c>
      <c r="I971" s="37">
        <v>43259</v>
      </c>
      <c r="J971" s="38" t="s">
        <v>18</v>
      </c>
      <c r="L971" s="38">
        <v>3230</v>
      </c>
      <c r="M971" s="38">
        <v>0</v>
      </c>
      <c r="N971" s="38">
        <v>-4575</v>
      </c>
      <c r="O971" s="38" t="s">
        <v>1177</v>
      </c>
      <c r="P971" s="38" t="s">
        <v>1290</v>
      </c>
      <c r="Q971" s="38">
        <v>25</v>
      </c>
      <c r="R971" s="38">
        <v>300</v>
      </c>
      <c r="S971" s="38">
        <v>973575</v>
      </c>
      <c r="T971" s="37">
        <v>43168</v>
      </c>
      <c r="U971" s="42">
        <v>0.24931506849315069</v>
      </c>
      <c r="V971" s="38">
        <v>0</v>
      </c>
      <c r="W971" s="38">
        <v>5</v>
      </c>
      <c r="X971" s="38">
        <v>0.1</v>
      </c>
      <c r="Y971" s="38">
        <v>97357.5</v>
      </c>
      <c r="Z971" s="38">
        <v>-4575</v>
      </c>
      <c r="AA971" s="38">
        <v>0</v>
      </c>
      <c r="AB971" s="38">
        <v>242726.91780821918</v>
      </c>
      <c r="AH971" s="38">
        <f>IF(表7[[#This Row],[Instrument]]="Option",表7[[#This Row],[delta]],表7[[#This Row],[qty]])</f>
        <v>300</v>
      </c>
    </row>
    <row r="972" spans="1:34">
      <c r="A972" s="37" t="s">
        <v>0</v>
      </c>
      <c r="B972" s="38" t="s">
        <v>1095</v>
      </c>
      <c r="C972" s="37">
        <v>43082</v>
      </c>
      <c r="D972" s="38" t="s">
        <v>1096</v>
      </c>
      <c r="E972" s="38" t="s">
        <v>25</v>
      </c>
      <c r="F972" s="38" t="s">
        <v>118</v>
      </c>
      <c r="G972" s="38">
        <v>2</v>
      </c>
      <c r="H972" s="38">
        <v>6723.5</v>
      </c>
      <c r="I972" s="37">
        <v>43172</v>
      </c>
      <c r="J972" s="38" t="s">
        <v>18</v>
      </c>
      <c r="L972" s="38">
        <v>6800.25</v>
      </c>
      <c r="M972" s="38">
        <v>70.040000000000006</v>
      </c>
      <c r="N972" s="38">
        <v>3837.5</v>
      </c>
      <c r="O972" s="38" t="s">
        <v>1173</v>
      </c>
      <c r="P972" s="38" t="s">
        <v>1275</v>
      </c>
      <c r="Q972" s="38">
        <v>25</v>
      </c>
      <c r="R972" s="38">
        <v>50</v>
      </c>
      <c r="S972" s="38">
        <v>336175</v>
      </c>
      <c r="T972" s="37">
        <v>43168</v>
      </c>
      <c r="U972" s="42">
        <v>1.0958904109589041E-2</v>
      </c>
      <c r="V972" s="38">
        <v>0</v>
      </c>
      <c r="W972" s="38">
        <v>5</v>
      </c>
      <c r="X972" s="38">
        <v>0.1</v>
      </c>
      <c r="Y972" s="38">
        <v>33617.5</v>
      </c>
      <c r="Z972" s="38">
        <v>3837.5</v>
      </c>
      <c r="AA972" s="38">
        <v>3837.5</v>
      </c>
      <c r="AB972" s="38">
        <v>3684.1095890410961</v>
      </c>
      <c r="AH972" s="38">
        <f>IF(表7[[#This Row],[Instrument]]="Option",表7[[#This Row],[delta]],表7[[#This Row],[qty]])</f>
        <v>50</v>
      </c>
    </row>
    <row r="973" spans="1:34">
      <c r="A973" s="37" t="s">
        <v>0</v>
      </c>
      <c r="B973" s="38" t="s">
        <v>1097</v>
      </c>
      <c r="C973" s="37">
        <v>43124</v>
      </c>
      <c r="D973" s="38" t="s">
        <v>1096</v>
      </c>
      <c r="E973" s="38" t="s">
        <v>16</v>
      </c>
      <c r="F973" s="38" t="s">
        <v>118</v>
      </c>
      <c r="G973" s="38">
        <v>2</v>
      </c>
      <c r="H973" s="38">
        <v>6937</v>
      </c>
      <c r="I973" s="37">
        <v>43172</v>
      </c>
      <c r="J973" s="38" t="s">
        <v>18</v>
      </c>
      <c r="L973" s="38">
        <v>6800.25</v>
      </c>
      <c r="M973" s="38">
        <v>0</v>
      </c>
      <c r="N973" s="38">
        <v>6837.5</v>
      </c>
      <c r="O973" s="38" t="s">
        <v>1173</v>
      </c>
      <c r="P973" s="38" t="s">
        <v>1275</v>
      </c>
      <c r="Q973" s="38">
        <v>25</v>
      </c>
      <c r="R973" s="38">
        <v>-50</v>
      </c>
      <c r="S973" s="38">
        <v>346850</v>
      </c>
      <c r="T973" s="37">
        <v>43168</v>
      </c>
      <c r="U973" s="42">
        <v>1.0958904109589041E-2</v>
      </c>
      <c r="V973" s="38">
        <v>0</v>
      </c>
      <c r="W973" s="38">
        <v>5</v>
      </c>
      <c r="X973" s="38">
        <v>0.1</v>
      </c>
      <c r="Y973" s="38">
        <v>34685</v>
      </c>
      <c r="Z973" s="38">
        <v>6837.5</v>
      </c>
      <c r="AA973" s="38">
        <v>6837.5</v>
      </c>
      <c r="AB973" s="38">
        <v>3801.0958904109589</v>
      </c>
      <c r="AH973" s="38">
        <f>IF(表7[[#This Row],[Instrument]]="Option",表7[[#This Row],[delta]],表7[[#This Row],[qty]])</f>
        <v>-50</v>
      </c>
    </row>
    <row r="974" spans="1:34">
      <c r="A974" s="37" t="s">
        <v>0</v>
      </c>
      <c r="B974" s="38" t="s">
        <v>1098</v>
      </c>
      <c r="C974" s="37">
        <v>43098</v>
      </c>
      <c r="D974" s="38" t="s">
        <v>1096</v>
      </c>
      <c r="E974" s="38" t="s">
        <v>25</v>
      </c>
      <c r="F974" s="38" t="s">
        <v>151</v>
      </c>
      <c r="G974" s="38">
        <v>2</v>
      </c>
      <c r="H974" s="38">
        <v>7249</v>
      </c>
      <c r="I974" s="37">
        <v>43188</v>
      </c>
      <c r="J974" s="38" t="s">
        <v>18</v>
      </c>
      <c r="L974" s="38">
        <v>6801</v>
      </c>
      <c r="M974" s="38">
        <v>75.510000000000005</v>
      </c>
      <c r="N974" s="38">
        <v>-22400</v>
      </c>
      <c r="O974" s="38" t="s">
        <v>1173</v>
      </c>
      <c r="P974" s="38" t="s">
        <v>1275</v>
      </c>
      <c r="Q974" s="38">
        <v>25</v>
      </c>
      <c r="R974" s="38">
        <v>50</v>
      </c>
      <c r="S974" s="38">
        <v>362450</v>
      </c>
      <c r="T974" s="37">
        <v>43168</v>
      </c>
      <c r="U974" s="42">
        <v>5.4794520547945202E-2</v>
      </c>
      <c r="V974" s="38">
        <v>0</v>
      </c>
      <c r="W974" s="38">
        <v>5</v>
      </c>
      <c r="X974" s="38">
        <v>0.1</v>
      </c>
      <c r="Y974" s="38">
        <v>36245</v>
      </c>
      <c r="Z974" s="38">
        <v>-22400</v>
      </c>
      <c r="AA974" s="38">
        <v>0</v>
      </c>
      <c r="AB974" s="38">
        <v>19860.273972602739</v>
      </c>
      <c r="AH974" s="38">
        <f>IF(表7[[#This Row],[Instrument]]="Option",表7[[#This Row],[delta]],表7[[#This Row],[qty]])</f>
        <v>50</v>
      </c>
    </row>
    <row r="975" spans="1:34">
      <c r="A975" s="37" t="s">
        <v>0</v>
      </c>
      <c r="B975" s="38" t="s">
        <v>1099</v>
      </c>
      <c r="C975" s="37">
        <v>43124</v>
      </c>
      <c r="D975" s="38" t="s">
        <v>1096</v>
      </c>
      <c r="E975" s="38" t="s">
        <v>16</v>
      </c>
      <c r="F975" s="38" t="s">
        <v>151</v>
      </c>
      <c r="G975" s="38">
        <v>2</v>
      </c>
      <c r="H975" s="38">
        <v>7067.5</v>
      </c>
      <c r="I975" s="37">
        <v>43188</v>
      </c>
      <c r="J975" s="38" t="s">
        <v>18</v>
      </c>
      <c r="L975" s="38">
        <v>6801</v>
      </c>
      <c r="M975" s="38">
        <v>0</v>
      </c>
      <c r="N975" s="38">
        <v>13325</v>
      </c>
      <c r="O975" s="38" t="s">
        <v>1173</v>
      </c>
      <c r="P975" s="38" t="s">
        <v>1275</v>
      </c>
      <c r="Q975" s="38">
        <v>25</v>
      </c>
      <c r="R975" s="38">
        <v>-50</v>
      </c>
      <c r="S975" s="38">
        <v>353375</v>
      </c>
      <c r="T975" s="37">
        <v>43168</v>
      </c>
      <c r="U975" s="42">
        <v>5.4794520547945202E-2</v>
      </c>
      <c r="V975" s="38">
        <v>0</v>
      </c>
      <c r="W975" s="38">
        <v>5</v>
      </c>
      <c r="X975" s="38">
        <v>0.1</v>
      </c>
      <c r="Y975" s="38">
        <v>35337.5</v>
      </c>
      <c r="Z975" s="38">
        <v>13325</v>
      </c>
      <c r="AA975" s="38">
        <v>13325</v>
      </c>
      <c r="AB975" s="38">
        <v>19363.013698630137</v>
      </c>
      <c r="AH975" s="38">
        <f>IF(表7[[#This Row],[Instrument]]="Option",表7[[#This Row],[delta]],表7[[#This Row],[qty]])</f>
        <v>-50</v>
      </c>
    </row>
    <row r="976" spans="1:34">
      <c r="A976" s="37" t="s">
        <v>0</v>
      </c>
      <c r="B976" s="38" t="s">
        <v>1100</v>
      </c>
      <c r="C976" s="37">
        <v>43116</v>
      </c>
      <c r="D976" s="38" t="s">
        <v>1096</v>
      </c>
      <c r="E976" s="38" t="s">
        <v>25</v>
      </c>
      <c r="F976" s="38" t="s">
        <v>40</v>
      </c>
      <c r="G976" s="38">
        <v>2</v>
      </c>
      <c r="H976" s="38">
        <v>7091</v>
      </c>
      <c r="I976" s="37">
        <v>43206</v>
      </c>
      <c r="J976" s="38" t="s">
        <v>18</v>
      </c>
      <c r="L976" s="38">
        <v>6814.5</v>
      </c>
      <c r="M976" s="38">
        <v>73.864583333333329</v>
      </c>
      <c r="N976" s="38">
        <v>-13825</v>
      </c>
      <c r="O976" s="38" t="s">
        <v>1173</v>
      </c>
      <c r="P976" s="38" t="s">
        <v>1275</v>
      </c>
      <c r="Q976" s="38">
        <v>25</v>
      </c>
      <c r="R976" s="38">
        <v>50</v>
      </c>
      <c r="S976" s="38">
        <v>354550</v>
      </c>
      <c r="T976" s="37">
        <v>43168</v>
      </c>
      <c r="U976" s="42">
        <v>0.10410958904109589</v>
      </c>
      <c r="V976" s="38">
        <v>0</v>
      </c>
      <c r="W976" s="38">
        <v>5</v>
      </c>
      <c r="X976" s="38">
        <v>0.1</v>
      </c>
      <c r="Y976" s="38">
        <v>35455</v>
      </c>
      <c r="Z976" s="38">
        <v>-13825</v>
      </c>
      <c r="AA976" s="38">
        <v>0</v>
      </c>
      <c r="AB976" s="38">
        <v>36912.054794520547</v>
      </c>
      <c r="AH976" s="38">
        <f>IF(表7[[#This Row],[Instrument]]="Option",表7[[#This Row],[delta]],表7[[#This Row],[qty]])</f>
        <v>50</v>
      </c>
    </row>
    <row r="977" spans="1:34">
      <c r="A977" s="37" t="s">
        <v>0</v>
      </c>
      <c r="B977" s="38" t="s">
        <v>1101</v>
      </c>
      <c r="C977" s="37">
        <v>43124</v>
      </c>
      <c r="D977" s="38" t="s">
        <v>1096</v>
      </c>
      <c r="E977" s="38" t="s">
        <v>16</v>
      </c>
      <c r="F977" s="38" t="s">
        <v>40</v>
      </c>
      <c r="G977" s="38">
        <v>2</v>
      </c>
      <c r="H977" s="38">
        <v>7077</v>
      </c>
      <c r="I977" s="37">
        <v>43206</v>
      </c>
      <c r="J977" s="38" t="s">
        <v>18</v>
      </c>
      <c r="L977" s="38">
        <v>6814.5</v>
      </c>
      <c r="M977" s="38">
        <v>0</v>
      </c>
      <c r="N977" s="38">
        <v>13125</v>
      </c>
      <c r="O977" s="38" t="s">
        <v>1173</v>
      </c>
      <c r="P977" s="38" t="s">
        <v>1275</v>
      </c>
      <c r="Q977" s="38">
        <v>25</v>
      </c>
      <c r="R977" s="38">
        <v>-50</v>
      </c>
      <c r="S977" s="38">
        <v>353850</v>
      </c>
      <c r="T977" s="37">
        <v>43168</v>
      </c>
      <c r="U977" s="42">
        <v>0.10410958904109589</v>
      </c>
      <c r="V977" s="38">
        <v>0</v>
      </c>
      <c r="W977" s="38">
        <v>5</v>
      </c>
      <c r="X977" s="38">
        <v>0.1</v>
      </c>
      <c r="Y977" s="38">
        <v>35385</v>
      </c>
      <c r="Z977" s="38">
        <v>13125</v>
      </c>
      <c r="AA977" s="38">
        <v>13125</v>
      </c>
      <c r="AB977" s="38">
        <v>36839.178082191778</v>
      </c>
      <c r="AH977" s="38">
        <f>IF(表7[[#This Row],[Instrument]]="Option",表7[[#This Row],[delta]],表7[[#This Row],[qty]])</f>
        <v>-50</v>
      </c>
    </row>
    <row r="978" spans="1:34">
      <c r="A978" s="37" t="s">
        <v>0</v>
      </c>
      <c r="B978" s="38" t="s">
        <v>1102</v>
      </c>
      <c r="C978" s="37">
        <v>43123</v>
      </c>
      <c r="D978" s="38" t="s">
        <v>1096</v>
      </c>
      <c r="E978" s="38" t="s">
        <v>16</v>
      </c>
      <c r="F978" s="38" t="s">
        <v>52</v>
      </c>
      <c r="G978" s="38">
        <v>2</v>
      </c>
      <c r="H978" s="38">
        <v>6961.5</v>
      </c>
      <c r="I978" s="37">
        <v>43213</v>
      </c>
      <c r="J978" s="38" t="s">
        <v>18</v>
      </c>
      <c r="L978" s="38">
        <v>6813.98</v>
      </c>
      <c r="M978" s="38">
        <v>72.515625</v>
      </c>
      <c r="N978" s="38">
        <v>7376.0000000000218</v>
      </c>
      <c r="O978" s="38" t="s">
        <v>1173</v>
      </c>
      <c r="P978" s="38" t="s">
        <v>1275</v>
      </c>
      <c r="Q978" s="38">
        <v>25</v>
      </c>
      <c r="R978" s="38">
        <v>-50</v>
      </c>
      <c r="S978" s="38">
        <v>348075</v>
      </c>
      <c r="T978" s="37">
        <v>43168</v>
      </c>
      <c r="U978" s="42">
        <v>0.12328767123287671</v>
      </c>
      <c r="V978" s="38">
        <v>0</v>
      </c>
      <c r="W978" s="38">
        <v>5</v>
      </c>
      <c r="X978" s="38">
        <v>0.1</v>
      </c>
      <c r="Y978" s="38">
        <v>34807.5</v>
      </c>
      <c r="Z978" s="38">
        <v>7376.0000000000218</v>
      </c>
      <c r="AA978" s="38">
        <v>7376.0000000000218</v>
      </c>
      <c r="AB978" s="38">
        <v>42913.356164383556</v>
      </c>
      <c r="AH978" s="38">
        <f>IF(表7[[#This Row],[Instrument]]="Option",表7[[#This Row],[delta]],表7[[#This Row],[qty]])</f>
        <v>-50</v>
      </c>
    </row>
    <row r="979" spans="1:34">
      <c r="A979" s="37" t="s">
        <v>0</v>
      </c>
      <c r="B979" s="38" t="s">
        <v>1103</v>
      </c>
      <c r="C979" s="37">
        <v>43123</v>
      </c>
      <c r="D979" s="38" t="s">
        <v>1096</v>
      </c>
      <c r="E979" s="38" t="s">
        <v>25</v>
      </c>
      <c r="F979" s="38" t="s">
        <v>52</v>
      </c>
      <c r="G979" s="38">
        <v>2</v>
      </c>
      <c r="H979" s="38">
        <v>6961.5</v>
      </c>
      <c r="I979" s="37">
        <v>43213</v>
      </c>
      <c r="J979" s="38" t="s">
        <v>18</v>
      </c>
      <c r="L979" s="38">
        <v>6813.98</v>
      </c>
      <c r="M979" s="38">
        <v>0</v>
      </c>
      <c r="N979" s="38">
        <v>-7376.0000000000218</v>
      </c>
      <c r="O979" s="38" t="s">
        <v>1173</v>
      </c>
      <c r="P979" s="38" t="s">
        <v>1275</v>
      </c>
      <c r="Q979" s="38">
        <v>25</v>
      </c>
      <c r="R979" s="38">
        <v>50</v>
      </c>
      <c r="S979" s="38">
        <v>348075</v>
      </c>
      <c r="T979" s="37">
        <v>43168</v>
      </c>
      <c r="U979" s="42">
        <v>0.12328767123287671</v>
      </c>
      <c r="V979" s="38">
        <v>0</v>
      </c>
      <c r="W979" s="38">
        <v>5</v>
      </c>
      <c r="X979" s="38">
        <v>0.1</v>
      </c>
      <c r="Y979" s="38">
        <v>34807.5</v>
      </c>
      <c r="Z979" s="38">
        <v>-7376.0000000000218</v>
      </c>
      <c r="AA979" s="38">
        <v>0</v>
      </c>
      <c r="AB979" s="38">
        <v>42913.356164383556</v>
      </c>
      <c r="AH979" s="38">
        <f>IF(表7[[#This Row],[Instrument]]="Option",表7[[#This Row],[delta]],表7[[#This Row],[qty]])</f>
        <v>50</v>
      </c>
    </row>
    <row r="980" spans="1:34">
      <c r="A980" s="37" t="s">
        <v>0</v>
      </c>
      <c r="B980" s="38" t="s">
        <v>1104</v>
      </c>
      <c r="C980" s="37">
        <v>43124</v>
      </c>
      <c r="D980" s="38" t="s">
        <v>1096</v>
      </c>
      <c r="E980" s="38" t="s">
        <v>16</v>
      </c>
      <c r="F980" s="38" t="s">
        <v>191</v>
      </c>
      <c r="G980" s="38">
        <v>2</v>
      </c>
      <c r="H980" s="38">
        <v>6951</v>
      </c>
      <c r="I980" s="37">
        <v>43214</v>
      </c>
      <c r="J980" s="38" t="s">
        <v>18</v>
      </c>
      <c r="L980" s="38">
        <v>6814.66</v>
      </c>
      <c r="M980" s="38">
        <v>72.40625</v>
      </c>
      <c r="N980" s="38">
        <v>6817.0000000000073</v>
      </c>
      <c r="O980" s="38" t="s">
        <v>1173</v>
      </c>
      <c r="P980" s="38" t="s">
        <v>1275</v>
      </c>
      <c r="Q980" s="38">
        <v>25</v>
      </c>
      <c r="R980" s="38">
        <v>-50</v>
      </c>
      <c r="S980" s="38">
        <v>347550</v>
      </c>
      <c r="T980" s="37">
        <v>43168</v>
      </c>
      <c r="U980" s="42">
        <v>0.12602739726027398</v>
      </c>
      <c r="V980" s="38">
        <v>0</v>
      </c>
      <c r="W980" s="38">
        <v>5</v>
      </c>
      <c r="X980" s="38">
        <v>0.1</v>
      </c>
      <c r="Y980" s="38">
        <v>34755</v>
      </c>
      <c r="Z980" s="38">
        <v>6817.0000000000073</v>
      </c>
      <c r="AA980" s="38">
        <v>6817.0000000000073</v>
      </c>
      <c r="AB980" s="38">
        <v>43800.821917808222</v>
      </c>
      <c r="AH980" s="38">
        <f>IF(表7[[#This Row],[Instrument]]="Option",表7[[#This Row],[delta]],表7[[#This Row],[qty]])</f>
        <v>-50</v>
      </c>
    </row>
    <row r="981" spans="1:34">
      <c r="A981" s="37" t="s">
        <v>0</v>
      </c>
      <c r="B981" s="38" t="s">
        <v>1105</v>
      </c>
      <c r="C981" s="37">
        <v>43124</v>
      </c>
      <c r="D981" s="38" t="s">
        <v>1096</v>
      </c>
      <c r="E981" s="38" t="s">
        <v>25</v>
      </c>
      <c r="F981" s="38" t="s">
        <v>191</v>
      </c>
      <c r="G981" s="38">
        <v>2</v>
      </c>
      <c r="H981" s="38">
        <v>6951</v>
      </c>
      <c r="I981" s="37">
        <v>43214</v>
      </c>
      <c r="J981" s="38" t="s">
        <v>18</v>
      </c>
      <c r="L981" s="38">
        <v>6814.66</v>
      </c>
      <c r="M981" s="38">
        <v>0</v>
      </c>
      <c r="N981" s="38">
        <v>-6817.0000000000073</v>
      </c>
      <c r="O981" s="38" t="s">
        <v>1173</v>
      </c>
      <c r="P981" s="38" t="s">
        <v>1275</v>
      </c>
      <c r="Q981" s="38">
        <v>25</v>
      </c>
      <c r="R981" s="38">
        <v>50</v>
      </c>
      <c r="S981" s="38">
        <v>347550</v>
      </c>
      <c r="T981" s="37">
        <v>43168</v>
      </c>
      <c r="U981" s="42">
        <v>0.12602739726027398</v>
      </c>
      <c r="V981" s="38">
        <v>0</v>
      </c>
      <c r="W981" s="38">
        <v>5</v>
      </c>
      <c r="X981" s="38">
        <v>0.1</v>
      </c>
      <c r="Y981" s="38">
        <v>34755</v>
      </c>
      <c r="Z981" s="38">
        <v>-6817.0000000000073</v>
      </c>
      <c r="AA981" s="38">
        <v>0</v>
      </c>
      <c r="AB981" s="38">
        <v>43800.821917808222</v>
      </c>
      <c r="AH981" s="38">
        <f>IF(表7[[#This Row],[Instrument]]="Option",表7[[#This Row],[delta]],表7[[#This Row],[qty]])</f>
        <v>50</v>
      </c>
    </row>
    <row r="982" spans="1:34">
      <c r="A982" s="37" t="s">
        <v>0</v>
      </c>
      <c r="B982" s="38" t="s">
        <v>1106</v>
      </c>
      <c r="C982" s="37">
        <v>43124</v>
      </c>
      <c r="D982" s="38" t="s">
        <v>1096</v>
      </c>
      <c r="E982" s="38" t="s">
        <v>16</v>
      </c>
      <c r="F982" s="38" t="s">
        <v>191</v>
      </c>
      <c r="G982" s="38">
        <v>2</v>
      </c>
      <c r="H982" s="38">
        <v>6946.5</v>
      </c>
      <c r="I982" s="37">
        <v>43214</v>
      </c>
      <c r="J982" s="38" t="s">
        <v>18</v>
      </c>
      <c r="L982" s="38">
        <v>6814.66</v>
      </c>
      <c r="M982" s="38">
        <v>72.359375</v>
      </c>
      <c r="N982" s="38">
        <v>6592.0000000000073</v>
      </c>
      <c r="O982" s="38" t="s">
        <v>1173</v>
      </c>
      <c r="P982" s="38" t="s">
        <v>1275</v>
      </c>
      <c r="Q982" s="38">
        <v>25</v>
      </c>
      <c r="R982" s="38">
        <v>-50</v>
      </c>
      <c r="S982" s="38">
        <v>347325</v>
      </c>
      <c r="T982" s="37">
        <v>43168</v>
      </c>
      <c r="U982" s="42">
        <v>0.12602739726027398</v>
      </c>
      <c r="V982" s="38">
        <v>0</v>
      </c>
      <c r="W982" s="38">
        <v>5</v>
      </c>
      <c r="X982" s="38">
        <v>0.1</v>
      </c>
      <c r="Y982" s="38">
        <v>34732.5</v>
      </c>
      <c r="Z982" s="38">
        <v>6592.0000000000073</v>
      </c>
      <c r="AA982" s="38">
        <v>6592.0000000000073</v>
      </c>
      <c r="AB982" s="38">
        <v>43772.465753424658</v>
      </c>
      <c r="AH982" s="38">
        <f>IF(表7[[#This Row],[Instrument]]="Option",表7[[#This Row],[delta]],表7[[#This Row],[qty]])</f>
        <v>-50</v>
      </c>
    </row>
    <row r="983" spans="1:34">
      <c r="A983" s="37" t="s">
        <v>0</v>
      </c>
      <c r="B983" s="38" t="s">
        <v>1107</v>
      </c>
      <c r="C983" s="37">
        <v>43124</v>
      </c>
      <c r="D983" s="38" t="s">
        <v>1096</v>
      </c>
      <c r="E983" s="38" t="s">
        <v>25</v>
      </c>
      <c r="F983" s="38" t="s">
        <v>191</v>
      </c>
      <c r="G983" s="38">
        <v>2</v>
      </c>
      <c r="H983" s="38">
        <v>6946.5</v>
      </c>
      <c r="I983" s="37">
        <v>43214</v>
      </c>
      <c r="J983" s="38" t="s">
        <v>18</v>
      </c>
      <c r="L983" s="38">
        <v>6814.66</v>
      </c>
      <c r="M983" s="38">
        <v>0</v>
      </c>
      <c r="N983" s="38">
        <v>-6592.0000000000073</v>
      </c>
      <c r="O983" s="38" t="s">
        <v>1173</v>
      </c>
      <c r="P983" s="38" t="s">
        <v>1275</v>
      </c>
      <c r="Q983" s="38">
        <v>25</v>
      </c>
      <c r="R983" s="38">
        <v>50</v>
      </c>
      <c r="S983" s="38">
        <v>347325</v>
      </c>
      <c r="T983" s="37">
        <v>43168</v>
      </c>
      <c r="U983" s="42">
        <v>0.12602739726027398</v>
      </c>
      <c r="V983" s="38">
        <v>0</v>
      </c>
      <c r="W983" s="38">
        <v>5</v>
      </c>
      <c r="X983" s="38">
        <v>0.1</v>
      </c>
      <c r="Y983" s="38">
        <v>34732.5</v>
      </c>
      <c r="Z983" s="38">
        <v>-6592.0000000000073</v>
      </c>
      <c r="AA983" s="38">
        <v>0</v>
      </c>
      <c r="AB983" s="38">
        <v>43772.465753424658</v>
      </c>
      <c r="AH983" s="38">
        <f>IF(表7[[#This Row],[Instrument]]="Option",表7[[#This Row],[delta]],表7[[#This Row],[qty]])</f>
        <v>50</v>
      </c>
    </row>
    <row r="984" spans="1:34">
      <c r="A984" s="37" t="s">
        <v>0</v>
      </c>
      <c r="B984" s="38" t="s">
        <v>1108</v>
      </c>
      <c r="C984" s="37">
        <v>43124</v>
      </c>
      <c r="D984" s="38" t="s">
        <v>1096</v>
      </c>
      <c r="E984" s="38" t="s">
        <v>16</v>
      </c>
      <c r="F984" s="38" t="s">
        <v>191</v>
      </c>
      <c r="G984" s="38">
        <v>4</v>
      </c>
      <c r="H984" s="38">
        <v>7074.5</v>
      </c>
      <c r="I984" s="37">
        <v>43214</v>
      </c>
      <c r="J984" s="38" t="s">
        <v>18</v>
      </c>
      <c r="L984" s="38">
        <v>6814.66</v>
      </c>
      <c r="M984" s="38">
        <v>147.38541666666666</v>
      </c>
      <c r="N984" s="38">
        <v>25984.000000000015</v>
      </c>
      <c r="O984" s="38" t="s">
        <v>1173</v>
      </c>
      <c r="P984" s="38" t="s">
        <v>1275</v>
      </c>
      <c r="Q984" s="38">
        <v>25</v>
      </c>
      <c r="R984" s="38">
        <v>-100</v>
      </c>
      <c r="S984" s="38">
        <v>707450</v>
      </c>
      <c r="T984" s="37">
        <v>43168</v>
      </c>
      <c r="U984" s="42">
        <v>0.12602739726027398</v>
      </c>
      <c r="V984" s="38">
        <v>0</v>
      </c>
      <c r="W984" s="38">
        <v>5</v>
      </c>
      <c r="X984" s="38">
        <v>0.1</v>
      </c>
      <c r="Y984" s="38">
        <v>70745</v>
      </c>
      <c r="Z984" s="38">
        <v>25984.000000000015</v>
      </c>
      <c r="AA984" s="38">
        <v>25984.000000000015</v>
      </c>
      <c r="AB984" s="38">
        <v>89158.082191780835</v>
      </c>
      <c r="AH984" s="38">
        <f>IF(表7[[#This Row],[Instrument]]="Option",表7[[#This Row],[delta]],表7[[#This Row],[qty]])</f>
        <v>-100</v>
      </c>
    </row>
    <row r="985" spans="1:34">
      <c r="A985" s="37" t="s">
        <v>0</v>
      </c>
      <c r="B985" s="38" t="s">
        <v>1109</v>
      </c>
      <c r="C985" s="37">
        <v>43124</v>
      </c>
      <c r="D985" s="38" t="s">
        <v>1096</v>
      </c>
      <c r="E985" s="38" t="s">
        <v>25</v>
      </c>
      <c r="F985" s="38" t="s">
        <v>191</v>
      </c>
      <c r="G985" s="38">
        <v>2</v>
      </c>
      <c r="H985" s="38">
        <v>7074.5</v>
      </c>
      <c r="I985" s="37">
        <v>43214</v>
      </c>
      <c r="J985" s="38" t="s">
        <v>18</v>
      </c>
      <c r="L985" s="38">
        <v>6814.66</v>
      </c>
      <c r="M985" s="38">
        <v>0</v>
      </c>
      <c r="N985" s="38">
        <v>-12992.000000000007</v>
      </c>
      <c r="O985" s="38" t="s">
        <v>1173</v>
      </c>
      <c r="P985" s="38" t="s">
        <v>1275</v>
      </c>
      <c r="Q985" s="38">
        <v>25</v>
      </c>
      <c r="R985" s="38">
        <v>50</v>
      </c>
      <c r="S985" s="38">
        <v>353725</v>
      </c>
      <c r="T985" s="37">
        <v>43168</v>
      </c>
      <c r="U985" s="42">
        <v>0.12602739726027398</v>
      </c>
      <c r="V985" s="38">
        <v>0</v>
      </c>
      <c r="W985" s="38">
        <v>5</v>
      </c>
      <c r="X985" s="38">
        <v>0.1</v>
      </c>
      <c r="Y985" s="38">
        <v>35372.5</v>
      </c>
      <c r="Z985" s="38">
        <v>-12992.000000000007</v>
      </c>
      <c r="AA985" s="38">
        <v>0</v>
      </c>
      <c r="AB985" s="38">
        <v>44579.041095890418</v>
      </c>
      <c r="AH985" s="38">
        <f>IF(表7[[#This Row],[Instrument]]="Option",表7[[#This Row],[delta]],表7[[#This Row],[qty]])</f>
        <v>50</v>
      </c>
    </row>
    <row r="986" spans="1:34">
      <c r="A986" s="37" t="s">
        <v>0</v>
      </c>
      <c r="B986" s="38" t="s">
        <v>1110</v>
      </c>
      <c r="C986" s="37">
        <v>43124</v>
      </c>
      <c r="D986" s="38" t="s">
        <v>1096</v>
      </c>
      <c r="E986" s="38" t="s">
        <v>25</v>
      </c>
      <c r="F986" s="38" t="s">
        <v>191</v>
      </c>
      <c r="G986" s="38">
        <v>2</v>
      </c>
      <c r="H986" s="38">
        <v>7074.5</v>
      </c>
      <c r="I986" s="37">
        <v>43214</v>
      </c>
      <c r="J986" s="38" t="s">
        <v>18</v>
      </c>
      <c r="L986" s="38">
        <v>6814.66</v>
      </c>
      <c r="M986" s="38">
        <v>0</v>
      </c>
      <c r="N986" s="38">
        <v>-12992.000000000007</v>
      </c>
      <c r="O986" s="38" t="s">
        <v>1173</v>
      </c>
      <c r="P986" s="38" t="s">
        <v>1275</v>
      </c>
      <c r="Q986" s="38">
        <v>25</v>
      </c>
      <c r="R986" s="38">
        <v>50</v>
      </c>
      <c r="S986" s="38">
        <v>353725</v>
      </c>
      <c r="T986" s="37">
        <v>43168</v>
      </c>
      <c r="U986" s="42">
        <v>0.12602739726027398</v>
      </c>
      <c r="V986" s="38">
        <v>0</v>
      </c>
      <c r="W986" s="38">
        <v>5</v>
      </c>
      <c r="X986" s="38">
        <v>0.1</v>
      </c>
      <c r="Y986" s="38">
        <v>35372.5</v>
      </c>
      <c r="Z986" s="38">
        <v>-12992.000000000007</v>
      </c>
      <c r="AA986" s="38">
        <v>0</v>
      </c>
      <c r="AB986" s="38">
        <v>44579.041095890418</v>
      </c>
      <c r="AH986" s="38">
        <f>IF(表7[[#This Row],[Instrument]]="Option",表7[[#This Row],[delta]],表7[[#This Row],[qty]])</f>
        <v>50</v>
      </c>
    </row>
    <row r="987" spans="1:34">
      <c r="A987" s="37" t="s">
        <v>0</v>
      </c>
      <c r="B987" s="38" t="s">
        <v>1111</v>
      </c>
      <c r="C987" s="37">
        <v>43126</v>
      </c>
      <c r="D987" s="38" t="s">
        <v>1096</v>
      </c>
      <c r="E987" s="38" t="s">
        <v>25</v>
      </c>
      <c r="F987" s="38" t="s">
        <v>202</v>
      </c>
      <c r="G987" s="38">
        <v>2</v>
      </c>
      <c r="H987" s="38">
        <v>21640</v>
      </c>
      <c r="I987" s="37">
        <v>43216</v>
      </c>
      <c r="J987" s="38" t="s">
        <v>18</v>
      </c>
      <c r="L987" s="38">
        <v>21579.11</v>
      </c>
      <c r="M987" s="38">
        <v>45.083333333333336</v>
      </c>
      <c r="N987" s="38">
        <v>-608.89999999999418</v>
      </c>
      <c r="O987" s="38" t="s">
        <v>1176</v>
      </c>
      <c r="P987" s="38" t="s">
        <v>1286</v>
      </c>
      <c r="Q987" s="38">
        <v>5</v>
      </c>
      <c r="R987" s="38">
        <v>10</v>
      </c>
      <c r="S987" s="38">
        <v>216400</v>
      </c>
      <c r="T987" s="37">
        <v>43168</v>
      </c>
      <c r="U987" s="42">
        <v>0.13150684931506848</v>
      </c>
      <c r="V987" s="38">
        <v>0</v>
      </c>
      <c r="W987" s="38">
        <v>5</v>
      </c>
      <c r="X987" s="38">
        <v>0.1</v>
      </c>
      <c r="Y987" s="38">
        <v>21640</v>
      </c>
      <c r="Z987" s="38">
        <v>-608.89999999999418</v>
      </c>
      <c r="AA987" s="38">
        <v>0</v>
      </c>
      <c r="AB987" s="38">
        <v>28458.082191780821</v>
      </c>
      <c r="AH987" s="38">
        <f>IF(表7[[#This Row],[Instrument]]="Option",表7[[#This Row],[delta]],表7[[#This Row],[qty]])</f>
        <v>10</v>
      </c>
    </row>
    <row r="988" spans="1:34">
      <c r="A988" s="37" t="s">
        <v>0</v>
      </c>
      <c r="B988" s="38" t="s">
        <v>1112</v>
      </c>
      <c r="C988" s="37">
        <v>43126</v>
      </c>
      <c r="D988" s="38" t="s">
        <v>1096</v>
      </c>
      <c r="E988" s="38" t="s">
        <v>16</v>
      </c>
      <c r="F988" s="38" t="s">
        <v>202</v>
      </c>
      <c r="G988" s="38">
        <v>1</v>
      </c>
      <c r="H988" s="38">
        <v>21640</v>
      </c>
      <c r="I988" s="37">
        <v>43216</v>
      </c>
      <c r="J988" s="38" t="s">
        <v>18</v>
      </c>
      <c r="L988" s="38">
        <v>21579.11</v>
      </c>
      <c r="M988" s="38">
        <v>0</v>
      </c>
      <c r="N988" s="38">
        <v>304.44999999999709</v>
      </c>
      <c r="O988" s="38" t="s">
        <v>1176</v>
      </c>
      <c r="P988" s="38" t="s">
        <v>1286</v>
      </c>
      <c r="Q988" s="38">
        <v>5</v>
      </c>
      <c r="R988" s="38">
        <v>-5</v>
      </c>
      <c r="S988" s="38">
        <v>108200</v>
      </c>
      <c r="T988" s="37">
        <v>43168</v>
      </c>
      <c r="U988" s="42">
        <v>0.13150684931506848</v>
      </c>
      <c r="V988" s="38">
        <v>0</v>
      </c>
      <c r="W988" s="38">
        <v>5</v>
      </c>
      <c r="X988" s="38">
        <v>0.1</v>
      </c>
      <c r="Y988" s="38">
        <v>10820</v>
      </c>
      <c r="Z988" s="38">
        <v>304.44999999999709</v>
      </c>
      <c r="AA988" s="38">
        <v>304.44999999999709</v>
      </c>
      <c r="AB988" s="38">
        <v>14229.04109589041</v>
      </c>
      <c r="AH988" s="38">
        <f>IF(表7[[#This Row],[Instrument]]="Option",表7[[#This Row],[delta]],表7[[#This Row],[qty]])</f>
        <v>-5</v>
      </c>
    </row>
    <row r="989" spans="1:34">
      <c r="A989" s="37" t="s">
        <v>0</v>
      </c>
      <c r="B989" s="38" t="s">
        <v>1113</v>
      </c>
      <c r="C989" s="37">
        <v>43126</v>
      </c>
      <c r="D989" s="38" t="s">
        <v>1096</v>
      </c>
      <c r="E989" s="38" t="s">
        <v>16</v>
      </c>
      <c r="F989" s="38" t="s">
        <v>202</v>
      </c>
      <c r="G989" s="38">
        <v>1</v>
      </c>
      <c r="H989" s="38">
        <v>21640</v>
      </c>
      <c r="I989" s="37">
        <v>43216</v>
      </c>
      <c r="J989" s="38" t="s">
        <v>18</v>
      </c>
      <c r="L989" s="38">
        <v>21579.11</v>
      </c>
      <c r="M989" s="38">
        <v>0</v>
      </c>
      <c r="N989" s="38">
        <v>304.44999999999709</v>
      </c>
      <c r="O989" s="38" t="s">
        <v>1176</v>
      </c>
      <c r="P989" s="38" t="s">
        <v>1286</v>
      </c>
      <c r="Q989" s="38">
        <v>5</v>
      </c>
      <c r="R989" s="38">
        <v>-5</v>
      </c>
      <c r="S989" s="38">
        <v>108200</v>
      </c>
      <c r="T989" s="37">
        <v>43168</v>
      </c>
      <c r="U989" s="42">
        <v>0.13150684931506848</v>
      </c>
      <c r="V989" s="38">
        <v>0</v>
      </c>
      <c r="W989" s="38">
        <v>5</v>
      </c>
      <c r="X989" s="38">
        <v>0.1</v>
      </c>
      <c r="Y989" s="38">
        <v>10820</v>
      </c>
      <c r="Z989" s="38">
        <v>304.44999999999709</v>
      </c>
      <c r="AA989" s="38">
        <v>304.44999999999709</v>
      </c>
      <c r="AB989" s="38">
        <v>14229.04109589041</v>
      </c>
      <c r="AH989" s="38">
        <f>IF(表7[[#This Row],[Instrument]]="Option",表7[[#This Row],[delta]],表7[[#This Row],[qty]])</f>
        <v>-5</v>
      </c>
    </row>
    <row r="990" spans="1:34">
      <c r="A990" s="37" t="s">
        <v>0</v>
      </c>
      <c r="B990" s="38" t="s">
        <v>1114</v>
      </c>
      <c r="C990" s="37">
        <v>43130</v>
      </c>
      <c r="D990" s="38" t="s">
        <v>1096</v>
      </c>
      <c r="E990" s="38" t="s">
        <v>25</v>
      </c>
      <c r="F990" s="38" t="s">
        <v>208</v>
      </c>
      <c r="G990" s="38">
        <v>2</v>
      </c>
      <c r="H990" s="38">
        <v>7016.5</v>
      </c>
      <c r="I990" s="37">
        <v>43220</v>
      </c>
      <c r="J990" s="38" t="s">
        <v>18</v>
      </c>
      <c r="L990" s="38">
        <v>6818.75</v>
      </c>
      <c r="M990" s="38">
        <v>73.088541666666671</v>
      </c>
      <c r="N990" s="38">
        <v>-9887.5</v>
      </c>
      <c r="O990" s="38" t="s">
        <v>1173</v>
      </c>
      <c r="P990" s="38" t="s">
        <v>1275</v>
      </c>
      <c r="Q990" s="38">
        <v>25</v>
      </c>
      <c r="R990" s="38">
        <v>50</v>
      </c>
      <c r="S990" s="38">
        <v>350825</v>
      </c>
      <c r="T990" s="37">
        <v>43168</v>
      </c>
      <c r="U990" s="42">
        <v>0.14246575342465753</v>
      </c>
      <c r="V990" s="38">
        <v>0</v>
      </c>
      <c r="W990" s="38">
        <v>5</v>
      </c>
      <c r="X990" s="38">
        <v>0.1</v>
      </c>
      <c r="Y990" s="38">
        <v>35082.5</v>
      </c>
      <c r="Z990" s="38">
        <v>-9887.5</v>
      </c>
      <c r="AA990" s="38">
        <v>0</v>
      </c>
      <c r="AB990" s="38">
        <v>49980.547945205479</v>
      </c>
      <c r="AH990" s="38">
        <f>IF(表7[[#This Row],[Instrument]]="Option",表7[[#This Row],[delta]],表7[[#This Row],[qty]])</f>
        <v>50</v>
      </c>
    </row>
    <row r="991" spans="1:34">
      <c r="A991" s="37" t="s">
        <v>0</v>
      </c>
      <c r="B991" s="38" t="s">
        <v>1115</v>
      </c>
      <c r="C991" s="37">
        <v>43138</v>
      </c>
      <c r="D991" s="38" t="s">
        <v>1096</v>
      </c>
      <c r="E991" s="38" t="s">
        <v>16</v>
      </c>
      <c r="F991" s="38" t="s">
        <v>208</v>
      </c>
      <c r="G991" s="38">
        <v>2</v>
      </c>
      <c r="H991" s="38">
        <v>6954</v>
      </c>
      <c r="I991" s="37">
        <v>43220</v>
      </c>
      <c r="J991" s="38" t="s">
        <v>18</v>
      </c>
      <c r="L991" s="38">
        <v>6818.75</v>
      </c>
      <c r="M991" s="38">
        <v>0</v>
      </c>
      <c r="N991" s="38">
        <v>6762.5</v>
      </c>
      <c r="O991" s="38" t="s">
        <v>1173</v>
      </c>
      <c r="P991" s="38" t="s">
        <v>1275</v>
      </c>
      <c r="Q991" s="38">
        <v>25</v>
      </c>
      <c r="R991" s="38">
        <v>-50</v>
      </c>
      <c r="S991" s="38">
        <v>347700</v>
      </c>
      <c r="T991" s="37">
        <v>43168</v>
      </c>
      <c r="U991" s="42">
        <v>0.14246575342465753</v>
      </c>
      <c r="V991" s="38">
        <v>0</v>
      </c>
      <c r="W991" s="38">
        <v>5</v>
      </c>
      <c r="X991" s="38">
        <v>0.1</v>
      </c>
      <c r="Y991" s="38">
        <v>34770</v>
      </c>
      <c r="Z991" s="38">
        <v>6762.5</v>
      </c>
      <c r="AA991" s="38">
        <v>6762.5</v>
      </c>
      <c r="AB991" s="38">
        <v>49535.342465753427</v>
      </c>
      <c r="AH991" s="38">
        <f>IF(表7[[#This Row],[Instrument]]="Option",表7[[#This Row],[delta]],表7[[#This Row],[qty]])</f>
        <v>-50</v>
      </c>
    </row>
    <row r="992" spans="1:34">
      <c r="A992" s="37" t="s">
        <v>0</v>
      </c>
      <c r="B992" s="38" t="s">
        <v>1116</v>
      </c>
      <c r="C992" s="37">
        <v>43130</v>
      </c>
      <c r="D992" s="38" t="s">
        <v>1096</v>
      </c>
      <c r="E992" s="38" t="s">
        <v>25</v>
      </c>
      <c r="F992" s="38" t="s">
        <v>217</v>
      </c>
      <c r="G992" s="38">
        <v>2</v>
      </c>
      <c r="H992" s="38">
        <v>13545</v>
      </c>
      <c r="I992" s="37">
        <v>43220</v>
      </c>
      <c r="J992" s="38" t="s">
        <v>18</v>
      </c>
      <c r="L992" s="38">
        <v>13246.5</v>
      </c>
      <c r="M992" s="38">
        <v>33.862499999999997</v>
      </c>
      <c r="N992" s="38">
        <v>-3582</v>
      </c>
      <c r="O992" s="38" t="s">
        <v>1174</v>
      </c>
      <c r="P992" s="38" t="s">
        <v>1282</v>
      </c>
      <c r="Q992" s="38">
        <v>6</v>
      </c>
      <c r="R992" s="38">
        <v>12</v>
      </c>
      <c r="S992" s="38">
        <v>162540</v>
      </c>
      <c r="T992" s="37">
        <v>43168</v>
      </c>
      <c r="U992" s="42">
        <v>0.14246575342465753</v>
      </c>
      <c r="V992" s="38">
        <v>0</v>
      </c>
      <c r="W992" s="38">
        <v>5</v>
      </c>
      <c r="X992" s="38">
        <v>0.1</v>
      </c>
      <c r="Y992" s="38">
        <v>16254</v>
      </c>
      <c r="Z992" s="38">
        <v>-3582</v>
      </c>
      <c r="AA992" s="38">
        <v>0</v>
      </c>
      <c r="AB992" s="38">
        <v>23156.383561643834</v>
      </c>
      <c r="AH992" s="38">
        <f>IF(表7[[#This Row],[Instrument]]="Option",表7[[#This Row],[delta]],表7[[#This Row],[qty]])</f>
        <v>12</v>
      </c>
    </row>
    <row r="993" spans="1:34">
      <c r="A993" s="37" t="s">
        <v>0</v>
      </c>
      <c r="B993" s="38" t="s">
        <v>1117</v>
      </c>
      <c r="C993" s="37">
        <v>43150</v>
      </c>
      <c r="D993" s="38" t="s">
        <v>1096</v>
      </c>
      <c r="E993" s="38" t="s">
        <v>16</v>
      </c>
      <c r="F993" s="38" t="s">
        <v>217</v>
      </c>
      <c r="G993" s="38">
        <v>2</v>
      </c>
      <c r="H993" s="38">
        <v>14176</v>
      </c>
      <c r="I993" s="37">
        <v>43220</v>
      </c>
      <c r="J993" s="38" t="s">
        <v>18</v>
      </c>
      <c r="L993" s="38">
        <v>13246.5</v>
      </c>
      <c r="M993" s="38">
        <v>35.44</v>
      </c>
      <c r="N993" s="38">
        <v>11154</v>
      </c>
      <c r="O993" s="38" t="s">
        <v>1174</v>
      </c>
      <c r="P993" s="38" t="s">
        <v>1282</v>
      </c>
      <c r="Q993" s="38">
        <v>6</v>
      </c>
      <c r="R993" s="38">
        <v>-12</v>
      </c>
      <c r="S993" s="38">
        <v>170112</v>
      </c>
      <c r="T993" s="37">
        <v>43168</v>
      </c>
      <c r="U993" s="42">
        <v>0.14246575342465753</v>
      </c>
      <c r="V993" s="38">
        <v>0</v>
      </c>
      <c r="W993" s="38">
        <v>5</v>
      </c>
      <c r="X993" s="38">
        <v>0.1</v>
      </c>
      <c r="Y993" s="38">
        <v>17011.2</v>
      </c>
      <c r="Z993" s="38">
        <v>11154</v>
      </c>
      <c r="AA993" s="38">
        <v>11154</v>
      </c>
      <c r="AB993" s="38">
        <v>24235.134246575341</v>
      </c>
      <c r="AH993" s="38">
        <f>IF(表7[[#This Row],[Instrument]]="Option",表7[[#This Row],[delta]],表7[[#This Row],[qty]])</f>
        <v>-12</v>
      </c>
    </row>
    <row r="994" spans="1:34">
      <c r="A994" s="37" t="s">
        <v>0</v>
      </c>
      <c r="B994" s="38" t="s">
        <v>1118</v>
      </c>
      <c r="C994" s="37">
        <v>43130</v>
      </c>
      <c r="D994" s="38" t="s">
        <v>1096</v>
      </c>
      <c r="E994" s="38" t="s">
        <v>25</v>
      </c>
      <c r="F994" s="38" t="s">
        <v>220</v>
      </c>
      <c r="G994" s="38">
        <v>2</v>
      </c>
      <c r="H994" s="38">
        <v>21820</v>
      </c>
      <c r="I994" s="37">
        <v>43220</v>
      </c>
      <c r="J994" s="38" t="s">
        <v>18</v>
      </c>
      <c r="L994" s="38">
        <v>21576.47</v>
      </c>
      <c r="M994" s="38">
        <v>45.458333333333336</v>
      </c>
      <c r="N994" s="38">
        <v>-2435.2999999999884</v>
      </c>
      <c r="O994" s="38" t="s">
        <v>1176</v>
      </c>
      <c r="P994" s="38" t="s">
        <v>1286</v>
      </c>
      <c r="Q994" s="38">
        <v>5</v>
      </c>
      <c r="R994" s="38">
        <v>10</v>
      </c>
      <c r="S994" s="38">
        <v>218200</v>
      </c>
      <c r="T994" s="37">
        <v>43168</v>
      </c>
      <c r="U994" s="42">
        <v>0.14246575342465753</v>
      </c>
      <c r="V994" s="38">
        <v>0</v>
      </c>
      <c r="W994" s="38">
        <v>5</v>
      </c>
      <c r="X994" s="38">
        <v>0.1</v>
      </c>
      <c r="Y994" s="38">
        <v>21820</v>
      </c>
      <c r="Z994" s="38">
        <v>-2435.2999999999884</v>
      </c>
      <c r="AA994" s="38">
        <v>0</v>
      </c>
      <c r="AB994" s="38">
        <v>31086.027397260274</v>
      </c>
      <c r="AH994" s="38">
        <f>IF(表7[[#This Row],[Instrument]]="Option",表7[[#This Row],[delta]],表7[[#This Row],[qty]])</f>
        <v>10</v>
      </c>
    </row>
    <row r="995" spans="1:34">
      <c r="A995" s="37" t="s">
        <v>0</v>
      </c>
      <c r="B995" s="38" t="s">
        <v>1119</v>
      </c>
      <c r="C995" s="37">
        <v>43150</v>
      </c>
      <c r="D995" s="38" t="s">
        <v>1096</v>
      </c>
      <c r="E995" s="38" t="s">
        <v>16</v>
      </c>
      <c r="F995" s="38" t="s">
        <v>220</v>
      </c>
      <c r="G995" s="38">
        <v>1</v>
      </c>
      <c r="H995" s="38">
        <v>21672</v>
      </c>
      <c r="I995" s="37">
        <v>43220</v>
      </c>
      <c r="J995" s="38" t="s">
        <v>18</v>
      </c>
      <c r="L995" s="38">
        <v>21576.47</v>
      </c>
      <c r="M995" s="38">
        <v>22.58</v>
      </c>
      <c r="N995" s="38">
        <v>477.64999999999418</v>
      </c>
      <c r="O995" s="38" t="s">
        <v>1176</v>
      </c>
      <c r="P995" s="38" t="s">
        <v>1286</v>
      </c>
      <c r="Q995" s="38">
        <v>5</v>
      </c>
      <c r="R995" s="38">
        <v>-5</v>
      </c>
      <c r="S995" s="38">
        <v>108360</v>
      </c>
      <c r="T995" s="37">
        <v>43168</v>
      </c>
      <c r="U995" s="42">
        <v>0.14246575342465753</v>
      </c>
      <c r="V995" s="38">
        <v>0</v>
      </c>
      <c r="W995" s="38">
        <v>5</v>
      </c>
      <c r="X995" s="38">
        <v>0.1</v>
      </c>
      <c r="Y995" s="38">
        <v>10836</v>
      </c>
      <c r="Z995" s="38">
        <v>477.64999999999418</v>
      </c>
      <c r="AA995" s="38">
        <v>477.64999999999418</v>
      </c>
      <c r="AB995" s="38">
        <v>15437.589041095891</v>
      </c>
      <c r="AH995" s="38">
        <f>IF(表7[[#This Row],[Instrument]]="Option",表7[[#This Row],[delta]],表7[[#This Row],[qty]])</f>
        <v>-5</v>
      </c>
    </row>
    <row r="996" spans="1:34">
      <c r="A996" s="37" t="s">
        <v>0</v>
      </c>
      <c r="B996" s="38" t="s">
        <v>1120</v>
      </c>
      <c r="C996" s="37">
        <v>43150</v>
      </c>
      <c r="D996" s="38" t="s">
        <v>1096</v>
      </c>
      <c r="E996" s="38" t="s">
        <v>16</v>
      </c>
      <c r="F996" s="38" t="s">
        <v>220</v>
      </c>
      <c r="G996" s="38">
        <v>1</v>
      </c>
      <c r="H996" s="38">
        <v>21642</v>
      </c>
      <c r="I996" s="37">
        <v>43220</v>
      </c>
      <c r="J996" s="38" t="s">
        <v>18</v>
      </c>
      <c r="L996" s="38">
        <v>21576.47</v>
      </c>
      <c r="M996" s="38">
        <v>22.54</v>
      </c>
      <c r="N996" s="38">
        <v>327.64999999999418</v>
      </c>
      <c r="O996" s="38" t="s">
        <v>1176</v>
      </c>
      <c r="P996" s="38" t="s">
        <v>1286</v>
      </c>
      <c r="Q996" s="38">
        <v>5</v>
      </c>
      <c r="R996" s="38">
        <v>-5</v>
      </c>
      <c r="S996" s="38">
        <v>108210</v>
      </c>
      <c r="T996" s="37">
        <v>43168</v>
      </c>
      <c r="U996" s="42">
        <v>0.14246575342465753</v>
      </c>
      <c r="V996" s="38">
        <v>0</v>
      </c>
      <c r="W996" s="38">
        <v>5</v>
      </c>
      <c r="X996" s="38">
        <v>0.1</v>
      </c>
      <c r="Y996" s="38">
        <v>10821</v>
      </c>
      <c r="Z996" s="38">
        <v>327.64999999999418</v>
      </c>
      <c r="AA996" s="38">
        <v>327.64999999999418</v>
      </c>
      <c r="AB996" s="38">
        <v>15416.219178082192</v>
      </c>
      <c r="AH996" s="38">
        <f>IF(表7[[#This Row],[Instrument]]="Option",表7[[#This Row],[delta]],表7[[#This Row],[qty]])</f>
        <v>-5</v>
      </c>
    </row>
    <row r="997" spans="1:34">
      <c r="A997" s="37" t="s">
        <v>0</v>
      </c>
      <c r="B997" s="38" t="s">
        <v>1121</v>
      </c>
      <c r="C997" s="37">
        <v>43133</v>
      </c>
      <c r="D997" s="38" t="s">
        <v>1096</v>
      </c>
      <c r="E997" s="38" t="s">
        <v>16</v>
      </c>
      <c r="F997" s="38" t="s">
        <v>58</v>
      </c>
      <c r="G997" s="38">
        <v>2</v>
      </c>
      <c r="H997" s="38">
        <v>7128.75</v>
      </c>
      <c r="I997" s="37">
        <v>43222</v>
      </c>
      <c r="J997" s="38" t="s">
        <v>18</v>
      </c>
      <c r="L997" s="38">
        <v>6820.19</v>
      </c>
      <c r="M997" s="38">
        <v>74.2578125</v>
      </c>
      <c r="N997" s="38">
        <v>15428.00000000002</v>
      </c>
      <c r="O997" s="38" t="s">
        <v>1173</v>
      </c>
      <c r="P997" s="38" t="s">
        <v>1275</v>
      </c>
      <c r="Q997" s="38">
        <v>25</v>
      </c>
      <c r="R997" s="38">
        <v>-50</v>
      </c>
      <c r="S997" s="38">
        <v>356437.5</v>
      </c>
      <c r="T997" s="37">
        <v>43168</v>
      </c>
      <c r="U997" s="42">
        <v>0.14794520547945206</v>
      </c>
      <c r="V997" s="38">
        <v>0</v>
      </c>
      <c r="W997" s="38">
        <v>5</v>
      </c>
      <c r="X997" s="38">
        <v>0.1</v>
      </c>
      <c r="Y997" s="38">
        <v>35643.75</v>
      </c>
      <c r="Z997" s="38">
        <v>15428.00000000002</v>
      </c>
      <c r="AA997" s="38">
        <v>15428.00000000002</v>
      </c>
      <c r="AB997" s="38">
        <v>52733.219178082196</v>
      </c>
      <c r="AH997" s="38">
        <f>IF(表7[[#This Row],[Instrument]]="Option",表7[[#This Row],[delta]],表7[[#This Row],[qty]])</f>
        <v>-50</v>
      </c>
    </row>
    <row r="998" spans="1:34">
      <c r="A998" s="37" t="s">
        <v>0</v>
      </c>
      <c r="B998" s="38" t="s">
        <v>1122</v>
      </c>
      <c r="C998" s="37">
        <v>43159</v>
      </c>
      <c r="D998" s="38" t="s">
        <v>1096</v>
      </c>
      <c r="E998" s="38" t="s">
        <v>25</v>
      </c>
      <c r="F998" s="38" t="s">
        <v>58</v>
      </c>
      <c r="G998" s="38">
        <v>2</v>
      </c>
      <c r="H998" s="38">
        <v>6979.5</v>
      </c>
      <c r="I998" s="37">
        <v>43222</v>
      </c>
      <c r="J998" s="38" t="s">
        <v>18</v>
      </c>
      <c r="L998" s="38">
        <v>6820.19</v>
      </c>
      <c r="M998" s="38">
        <v>0</v>
      </c>
      <c r="N998" s="38">
        <v>-7965.50000000002</v>
      </c>
      <c r="O998" s="38" t="s">
        <v>1173</v>
      </c>
      <c r="P998" s="38" t="s">
        <v>1275</v>
      </c>
      <c r="Q998" s="38">
        <v>25</v>
      </c>
      <c r="R998" s="38">
        <v>50</v>
      </c>
      <c r="S998" s="38">
        <v>348975</v>
      </c>
      <c r="T998" s="37">
        <v>43168</v>
      </c>
      <c r="U998" s="42">
        <v>0.14794520547945206</v>
      </c>
      <c r="V998" s="38">
        <v>0</v>
      </c>
      <c r="W998" s="38">
        <v>5</v>
      </c>
      <c r="X998" s="38">
        <v>0.1</v>
      </c>
      <c r="Y998" s="38">
        <v>34897.5</v>
      </c>
      <c r="Z998" s="38">
        <v>-7965.50000000002</v>
      </c>
      <c r="AA998" s="38">
        <v>0</v>
      </c>
      <c r="AB998" s="38">
        <v>51629.178082191778</v>
      </c>
      <c r="AH998" s="38">
        <f>IF(表7[[#This Row],[Instrument]]="Option",表7[[#This Row],[delta]],表7[[#This Row],[qty]])</f>
        <v>50</v>
      </c>
    </row>
    <row r="999" spans="1:34">
      <c r="A999" s="37" t="s">
        <v>0</v>
      </c>
      <c r="B999" s="38" t="s">
        <v>1123</v>
      </c>
      <c r="C999" s="37">
        <v>43138</v>
      </c>
      <c r="D999" s="38" t="s">
        <v>1096</v>
      </c>
      <c r="E999" s="38" t="s">
        <v>16</v>
      </c>
      <c r="F999" s="38" t="s">
        <v>62</v>
      </c>
      <c r="G999" s="38">
        <v>2</v>
      </c>
      <c r="H999" s="38">
        <v>6956</v>
      </c>
      <c r="I999" s="37">
        <v>43228</v>
      </c>
      <c r="J999" s="38" t="s">
        <v>18</v>
      </c>
      <c r="L999" s="38">
        <v>6824.5</v>
      </c>
      <c r="M999" s="38">
        <v>72.458333333333329</v>
      </c>
      <c r="N999" s="38">
        <v>6575</v>
      </c>
      <c r="O999" s="38" t="s">
        <v>1173</v>
      </c>
      <c r="P999" s="38" t="s">
        <v>1275</v>
      </c>
      <c r="Q999" s="38">
        <v>25</v>
      </c>
      <c r="R999" s="38">
        <v>-50</v>
      </c>
      <c r="S999" s="38">
        <v>347800</v>
      </c>
      <c r="T999" s="37">
        <v>43168</v>
      </c>
      <c r="U999" s="42">
        <v>0.16438356164383561</v>
      </c>
      <c r="V999" s="38">
        <v>0</v>
      </c>
      <c r="W999" s="38">
        <v>5</v>
      </c>
      <c r="X999" s="38">
        <v>0.1</v>
      </c>
      <c r="Y999" s="38">
        <v>34780</v>
      </c>
      <c r="Z999" s="38">
        <v>6575</v>
      </c>
      <c r="AA999" s="38">
        <v>6575</v>
      </c>
      <c r="AB999" s="38">
        <v>57172.602739726026</v>
      </c>
      <c r="AH999" s="38">
        <f>IF(表7[[#This Row],[Instrument]]="Option",表7[[#This Row],[delta]],表7[[#This Row],[qty]])</f>
        <v>-50</v>
      </c>
    </row>
    <row r="1000" spans="1:34">
      <c r="A1000" s="37" t="s">
        <v>0</v>
      </c>
      <c r="B1000" s="38" t="s">
        <v>1124</v>
      </c>
      <c r="C1000" s="37">
        <v>43138</v>
      </c>
      <c r="D1000" s="38" t="s">
        <v>1096</v>
      </c>
      <c r="E1000" s="38" t="s">
        <v>25</v>
      </c>
      <c r="F1000" s="38" t="s">
        <v>62</v>
      </c>
      <c r="G1000" s="38">
        <v>2</v>
      </c>
      <c r="H1000" s="38">
        <v>6956</v>
      </c>
      <c r="I1000" s="37">
        <v>43228</v>
      </c>
      <c r="J1000" s="38" t="s">
        <v>18</v>
      </c>
      <c r="L1000" s="38">
        <v>6824.5</v>
      </c>
      <c r="M1000" s="38">
        <v>0</v>
      </c>
      <c r="N1000" s="38">
        <v>-6575</v>
      </c>
      <c r="O1000" s="38" t="s">
        <v>1173</v>
      </c>
      <c r="P1000" s="38" t="s">
        <v>1275</v>
      </c>
      <c r="Q1000" s="38">
        <v>25</v>
      </c>
      <c r="R1000" s="38">
        <v>50</v>
      </c>
      <c r="S1000" s="38">
        <v>347800</v>
      </c>
      <c r="T1000" s="37">
        <v>43168</v>
      </c>
      <c r="U1000" s="42">
        <v>0.16438356164383561</v>
      </c>
      <c r="V1000" s="38">
        <v>0</v>
      </c>
      <c r="W1000" s="38">
        <v>5</v>
      </c>
      <c r="X1000" s="38">
        <v>0.1</v>
      </c>
      <c r="Y1000" s="38">
        <v>34780</v>
      </c>
      <c r="Z1000" s="38">
        <v>-6575</v>
      </c>
      <c r="AA1000" s="38">
        <v>0</v>
      </c>
      <c r="AB1000" s="38">
        <v>57172.602739726026</v>
      </c>
      <c r="AH1000" s="38">
        <f>IF(表7[[#This Row],[Instrument]]="Option",表7[[#This Row],[delta]],表7[[#This Row],[qty]])</f>
        <v>50</v>
      </c>
    </row>
    <row r="1001" spans="1:34">
      <c r="A1001" s="37" t="s">
        <v>0</v>
      </c>
      <c r="B1001" s="38" t="s">
        <v>1125</v>
      </c>
      <c r="C1001" s="37">
        <v>43140</v>
      </c>
      <c r="D1001" s="38" t="s">
        <v>1096</v>
      </c>
      <c r="E1001" s="38" t="s">
        <v>16</v>
      </c>
      <c r="F1001" s="38" t="s">
        <v>67</v>
      </c>
      <c r="G1001" s="38">
        <v>2</v>
      </c>
      <c r="H1001" s="38">
        <v>6830</v>
      </c>
      <c r="I1001" s="37">
        <v>43229</v>
      </c>
      <c r="J1001" s="38" t="s">
        <v>18</v>
      </c>
      <c r="L1001" s="38">
        <v>6824.83</v>
      </c>
      <c r="M1001" s="38">
        <v>71.145833333333329</v>
      </c>
      <c r="N1001" s="38">
        <v>258.50000000000364</v>
      </c>
      <c r="O1001" s="38" t="s">
        <v>1173</v>
      </c>
      <c r="P1001" s="38" t="s">
        <v>1275</v>
      </c>
      <c r="Q1001" s="38">
        <v>25</v>
      </c>
      <c r="R1001" s="38">
        <v>-50</v>
      </c>
      <c r="S1001" s="38">
        <v>341500</v>
      </c>
      <c r="T1001" s="37">
        <v>43168</v>
      </c>
      <c r="U1001" s="42">
        <v>0.16712328767123288</v>
      </c>
      <c r="V1001" s="38">
        <v>0</v>
      </c>
      <c r="W1001" s="38">
        <v>5</v>
      </c>
      <c r="X1001" s="38">
        <v>0.1</v>
      </c>
      <c r="Y1001" s="38">
        <v>34150</v>
      </c>
      <c r="Z1001" s="38">
        <v>258.50000000000364</v>
      </c>
      <c r="AA1001" s="38">
        <v>258.50000000000364</v>
      </c>
      <c r="AB1001" s="38">
        <v>57072.602739726033</v>
      </c>
      <c r="AH1001" s="38">
        <f>IF(表7[[#This Row],[Instrument]]="Option",表7[[#This Row],[delta]],表7[[#This Row],[qty]])</f>
        <v>-50</v>
      </c>
    </row>
    <row r="1002" spans="1:34">
      <c r="A1002" s="37" t="s">
        <v>0</v>
      </c>
      <c r="B1002" s="38" t="s">
        <v>1126</v>
      </c>
      <c r="C1002" s="37">
        <v>43144</v>
      </c>
      <c r="D1002" s="38" t="s">
        <v>1096</v>
      </c>
      <c r="E1002" s="38" t="s">
        <v>25</v>
      </c>
      <c r="F1002" s="38" t="s">
        <v>67</v>
      </c>
      <c r="G1002" s="38">
        <v>2</v>
      </c>
      <c r="H1002" s="38">
        <v>6903.5</v>
      </c>
      <c r="I1002" s="37">
        <v>43229</v>
      </c>
      <c r="J1002" s="38" t="s">
        <v>18</v>
      </c>
      <c r="L1002" s="38">
        <v>6824.83</v>
      </c>
      <c r="M1002" s="38">
        <v>0</v>
      </c>
      <c r="N1002" s="38">
        <v>-3933.5000000000036</v>
      </c>
      <c r="O1002" s="38" t="s">
        <v>1173</v>
      </c>
      <c r="P1002" s="38" t="s">
        <v>1275</v>
      </c>
      <c r="Q1002" s="38">
        <v>25</v>
      </c>
      <c r="R1002" s="38">
        <v>50</v>
      </c>
      <c r="S1002" s="38">
        <v>345175</v>
      </c>
      <c r="T1002" s="37">
        <v>43168</v>
      </c>
      <c r="U1002" s="42">
        <v>0.16712328767123288</v>
      </c>
      <c r="V1002" s="38">
        <v>0</v>
      </c>
      <c r="W1002" s="38">
        <v>5</v>
      </c>
      <c r="X1002" s="38">
        <v>0.1</v>
      </c>
      <c r="Y1002" s="38">
        <v>34517.5</v>
      </c>
      <c r="Z1002" s="38">
        <v>-3933.5000000000036</v>
      </c>
      <c r="AA1002" s="38">
        <v>0</v>
      </c>
      <c r="AB1002" s="38">
        <v>57686.780821917811</v>
      </c>
      <c r="AH1002" s="38">
        <f>IF(表7[[#This Row],[Instrument]]="Option",表7[[#This Row],[delta]],表7[[#This Row],[qty]])</f>
        <v>50</v>
      </c>
    </row>
    <row r="1003" spans="1:34">
      <c r="A1003" s="37" t="s">
        <v>0</v>
      </c>
      <c r="B1003" s="38" t="s">
        <v>1127</v>
      </c>
      <c r="C1003" s="37">
        <v>43144</v>
      </c>
      <c r="D1003" s="38" t="s">
        <v>1096</v>
      </c>
      <c r="E1003" s="38" t="s">
        <v>25</v>
      </c>
      <c r="F1003" s="38" t="s">
        <v>70</v>
      </c>
      <c r="G1003" s="38">
        <v>2</v>
      </c>
      <c r="H1003" s="38">
        <v>6905.5</v>
      </c>
      <c r="I1003" s="37">
        <v>43234</v>
      </c>
      <c r="J1003" s="38" t="s">
        <v>18</v>
      </c>
      <c r="L1003" s="38">
        <v>6826.5</v>
      </c>
      <c r="M1003" s="38">
        <v>71.932291666666671</v>
      </c>
      <c r="N1003" s="38">
        <v>-3950</v>
      </c>
      <c r="O1003" s="38" t="s">
        <v>1173</v>
      </c>
      <c r="P1003" s="38" t="s">
        <v>1275</v>
      </c>
      <c r="Q1003" s="38">
        <v>25</v>
      </c>
      <c r="R1003" s="38">
        <v>50</v>
      </c>
      <c r="S1003" s="38">
        <v>345275</v>
      </c>
      <c r="T1003" s="37">
        <v>43168</v>
      </c>
      <c r="U1003" s="42">
        <v>0.18082191780821918</v>
      </c>
      <c r="V1003" s="38">
        <v>0</v>
      </c>
      <c r="W1003" s="38">
        <v>5</v>
      </c>
      <c r="X1003" s="38">
        <v>0.1</v>
      </c>
      <c r="Y1003" s="38">
        <v>34527.5</v>
      </c>
      <c r="Z1003" s="38">
        <v>-3950</v>
      </c>
      <c r="AA1003" s="38">
        <v>0</v>
      </c>
      <c r="AB1003" s="38">
        <v>62433.28767123288</v>
      </c>
      <c r="AH1003" s="38">
        <f>IF(表7[[#This Row],[Instrument]]="Option",表7[[#This Row],[delta]],表7[[#This Row],[qty]])</f>
        <v>50</v>
      </c>
    </row>
    <row r="1004" spans="1:34">
      <c r="A1004" s="37" t="s">
        <v>0</v>
      </c>
      <c r="B1004" s="38" t="s">
        <v>1128</v>
      </c>
      <c r="C1004" s="37">
        <v>43144</v>
      </c>
      <c r="D1004" s="38" t="s">
        <v>1096</v>
      </c>
      <c r="E1004" s="38" t="s">
        <v>16</v>
      </c>
      <c r="F1004" s="38" t="s">
        <v>70</v>
      </c>
      <c r="G1004" s="38">
        <v>2</v>
      </c>
      <c r="H1004" s="38">
        <v>6905.5</v>
      </c>
      <c r="I1004" s="37">
        <v>43234</v>
      </c>
      <c r="J1004" s="38" t="s">
        <v>18</v>
      </c>
      <c r="L1004" s="38">
        <v>6826.5</v>
      </c>
      <c r="M1004" s="38">
        <v>0</v>
      </c>
      <c r="N1004" s="38">
        <v>3950</v>
      </c>
      <c r="O1004" s="38" t="s">
        <v>1173</v>
      </c>
      <c r="P1004" s="38" t="s">
        <v>1275</v>
      </c>
      <c r="Q1004" s="38">
        <v>25</v>
      </c>
      <c r="R1004" s="38">
        <v>-50</v>
      </c>
      <c r="S1004" s="38">
        <v>345275</v>
      </c>
      <c r="T1004" s="37">
        <v>43168</v>
      </c>
      <c r="U1004" s="42">
        <v>0.18082191780821918</v>
      </c>
      <c r="V1004" s="38">
        <v>0</v>
      </c>
      <c r="W1004" s="38">
        <v>5</v>
      </c>
      <c r="X1004" s="38">
        <v>0.1</v>
      </c>
      <c r="Y1004" s="38">
        <v>34527.5</v>
      </c>
      <c r="Z1004" s="38">
        <v>3950</v>
      </c>
      <c r="AA1004" s="38">
        <v>3950</v>
      </c>
      <c r="AB1004" s="38">
        <v>62433.28767123288</v>
      </c>
      <c r="AH1004" s="38">
        <f>IF(表7[[#This Row],[Instrument]]="Option",表7[[#This Row],[delta]],表7[[#This Row],[qty]])</f>
        <v>-50</v>
      </c>
    </row>
    <row r="1005" spans="1:34">
      <c r="A1005" s="37" t="s">
        <v>0</v>
      </c>
      <c r="B1005" s="38" t="s">
        <v>1129</v>
      </c>
      <c r="C1005" s="37">
        <v>43145</v>
      </c>
      <c r="D1005" s="38" t="s">
        <v>1096</v>
      </c>
      <c r="E1005" s="38" t="s">
        <v>25</v>
      </c>
      <c r="F1005" s="38" t="s">
        <v>70</v>
      </c>
      <c r="G1005" s="38">
        <v>2</v>
      </c>
      <c r="H1005" s="38">
        <v>7001.5</v>
      </c>
      <c r="I1005" s="37">
        <v>43234</v>
      </c>
      <c r="J1005" s="38" t="s">
        <v>18</v>
      </c>
      <c r="L1005" s="38">
        <v>6826.5</v>
      </c>
      <c r="M1005" s="38">
        <v>72.932291666666671</v>
      </c>
      <c r="N1005" s="38">
        <v>-8750</v>
      </c>
      <c r="O1005" s="38" t="s">
        <v>1173</v>
      </c>
      <c r="P1005" s="38" t="s">
        <v>1275</v>
      </c>
      <c r="Q1005" s="38">
        <v>25</v>
      </c>
      <c r="R1005" s="38">
        <v>50</v>
      </c>
      <c r="S1005" s="38">
        <v>350075</v>
      </c>
      <c r="T1005" s="37">
        <v>43168</v>
      </c>
      <c r="U1005" s="42">
        <v>0.18082191780821918</v>
      </c>
      <c r="V1005" s="38">
        <v>0</v>
      </c>
      <c r="W1005" s="38">
        <v>5</v>
      </c>
      <c r="X1005" s="38">
        <v>0.1</v>
      </c>
      <c r="Y1005" s="38">
        <v>35007.5</v>
      </c>
      <c r="Z1005" s="38">
        <v>-8750</v>
      </c>
      <c r="AA1005" s="38">
        <v>0</v>
      </c>
      <c r="AB1005" s="38">
        <v>63301.232876712333</v>
      </c>
      <c r="AH1005" s="38">
        <f>IF(表7[[#This Row],[Instrument]]="Option",表7[[#This Row],[delta]],表7[[#This Row],[qty]])</f>
        <v>50</v>
      </c>
    </row>
    <row r="1006" spans="1:34">
      <c r="A1006" s="37" t="s">
        <v>0</v>
      </c>
      <c r="B1006" s="38" t="s">
        <v>1130</v>
      </c>
      <c r="C1006" s="37">
        <v>43150</v>
      </c>
      <c r="D1006" s="38" t="s">
        <v>1096</v>
      </c>
      <c r="E1006" s="38" t="s">
        <v>16</v>
      </c>
      <c r="F1006" s="38" t="s">
        <v>250</v>
      </c>
      <c r="G1006" s="38">
        <v>2</v>
      </c>
      <c r="H1006" s="38">
        <v>7210</v>
      </c>
      <c r="I1006" s="37">
        <v>43236</v>
      </c>
      <c r="J1006" s="38" t="s">
        <v>18</v>
      </c>
      <c r="L1006" s="38">
        <v>6825</v>
      </c>
      <c r="M1006" s="38">
        <v>75.099999999999994</v>
      </c>
      <c r="N1006" s="38">
        <v>19250</v>
      </c>
      <c r="O1006" s="38" t="s">
        <v>1173</v>
      </c>
      <c r="P1006" s="38" t="s">
        <v>1275</v>
      </c>
      <c r="Q1006" s="38">
        <v>25</v>
      </c>
      <c r="R1006" s="38">
        <v>-50</v>
      </c>
      <c r="S1006" s="38">
        <v>360500</v>
      </c>
      <c r="T1006" s="37">
        <v>43168</v>
      </c>
      <c r="U1006" s="42">
        <v>0.18630136986301371</v>
      </c>
      <c r="V1006" s="38">
        <v>0</v>
      </c>
      <c r="W1006" s="38">
        <v>5</v>
      </c>
      <c r="X1006" s="38">
        <v>0.1</v>
      </c>
      <c r="Y1006" s="38">
        <v>36050</v>
      </c>
      <c r="Z1006" s="38">
        <v>19250</v>
      </c>
      <c r="AA1006" s="38">
        <v>19250</v>
      </c>
      <c r="AB1006" s="38">
        <v>67161.643835616444</v>
      </c>
      <c r="AH1006" s="38">
        <f>IF(表7[[#This Row],[Instrument]]="Option",表7[[#This Row],[delta]],表7[[#This Row],[qty]])</f>
        <v>-50</v>
      </c>
    </row>
    <row r="1007" spans="1:34">
      <c r="A1007" s="37" t="s">
        <v>0</v>
      </c>
      <c r="B1007" s="38" t="s">
        <v>1131</v>
      </c>
      <c r="C1007" s="37">
        <v>43159</v>
      </c>
      <c r="D1007" s="38" t="s">
        <v>1096</v>
      </c>
      <c r="E1007" s="38" t="s">
        <v>25</v>
      </c>
      <c r="F1007" s="38" t="s">
        <v>250</v>
      </c>
      <c r="G1007" s="38">
        <v>2</v>
      </c>
      <c r="H1007" s="38">
        <v>6984.5</v>
      </c>
      <c r="I1007" s="37">
        <v>43236</v>
      </c>
      <c r="J1007" s="38" t="s">
        <v>18</v>
      </c>
      <c r="L1007" s="38">
        <v>6825</v>
      </c>
      <c r="M1007" s="38">
        <v>0</v>
      </c>
      <c r="N1007" s="38">
        <v>-7975</v>
      </c>
      <c r="O1007" s="38" t="s">
        <v>1173</v>
      </c>
      <c r="P1007" s="38" t="s">
        <v>1275</v>
      </c>
      <c r="Q1007" s="38">
        <v>25</v>
      </c>
      <c r="R1007" s="38">
        <v>50</v>
      </c>
      <c r="S1007" s="38">
        <v>349225</v>
      </c>
      <c r="T1007" s="37">
        <v>43168</v>
      </c>
      <c r="U1007" s="42">
        <v>0.18630136986301371</v>
      </c>
      <c r="V1007" s="38">
        <v>0</v>
      </c>
      <c r="W1007" s="38">
        <v>5</v>
      </c>
      <c r="X1007" s="38">
        <v>0.1</v>
      </c>
      <c r="Y1007" s="38">
        <v>34922.5</v>
      </c>
      <c r="Z1007" s="38">
        <v>-7975</v>
      </c>
      <c r="AA1007" s="38">
        <v>0</v>
      </c>
      <c r="AB1007" s="38">
        <v>65061.095890410965</v>
      </c>
      <c r="AH1007" s="38">
        <f>IF(表7[[#This Row],[Instrument]]="Option",表7[[#This Row],[delta]],表7[[#This Row],[qty]])</f>
        <v>50</v>
      </c>
    </row>
    <row r="1008" spans="1:34">
      <c r="A1008" s="37" t="s">
        <v>0</v>
      </c>
      <c r="B1008" s="38" t="s">
        <v>1132</v>
      </c>
      <c r="C1008" s="37">
        <v>43154</v>
      </c>
      <c r="D1008" s="38" t="s">
        <v>1096</v>
      </c>
      <c r="E1008" s="38" t="s">
        <v>16</v>
      </c>
      <c r="F1008" s="38" t="s">
        <v>254</v>
      </c>
      <c r="G1008" s="38">
        <v>2</v>
      </c>
      <c r="H1008" s="38">
        <v>7124.5</v>
      </c>
      <c r="I1008" s="37">
        <v>43243</v>
      </c>
      <c r="J1008" s="38" t="s">
        <v>18</v>
      </c>
      <c r="L1008" s="38">
        <v>6825.42</v>
      </c>
      <c r="M1008" s="38">
        <v>74.213541666666671</v>
      </c>
      <c r="N1008" s="38">
        <v>14953.999999999996</v>
      </c>
      <c r="O1008" s="38" t="s">
        <v>1173</v>
      </c>
      <c r="P1008" s="38" t="s">
        <v>1275</v>
      </c>
      <c r="Q1008" s="38">
        <v>25</v>
      </c>
      <c r="R1008" s="38">
        <v>-50</v>
      </c>
      <c r="S1008" s="38">
        <v>356225</v>
      </c>
      <c r="T1008" s="37">
        <v>43168</v>
      </c>
      <c r="U1008" s="42">
        <v>0.20547945205479451</v>
      </c>
      <c r="V1008" s="38">
        <v>0</v>
      </c>
      <c r="W1008" s="38">
        <v>5</v>
      </c>
      <c r="X1008" s="38">
        <v>0.1</v>
      </c>
      <c r="Y1008" s="38">
        <v>35622.5</v>
      </c>
      <c r="Z1008" s="38">
        <v>14953.999999999996</v>
      </c>
      <c r="AA1008" s="38">
        <v>14953.999999999996</v>
      </c>
      <c r="AB1008" s="38">
        <v>73196.917808219179</v>
      </c>
      <c r="AH1008" s="38">
        <f>IF(表7[[#This Row],[Instrument]]="Option",表7[[#This Row],[delta]],表7[[#This Row],[qty]])</f>
        <v>-50</v>
      </c>
    </row>
    <row r="1009" spans="1:34">
      <c r="A1009" s="37" t="s">
        <v>0</v>
      </c>
      <c r="B1009" s="38" t="s">
        <v>1133</v>
      </c>
      <c r="C1009" s="37">
        <v>43154</v>
      </c>
      <c r="D1009" s="38" t="s">
        <v>1096</v>
      </c>
      <c r="E1009" s="38" t="s">
        <v>16</v>
      </c>
      <c r="F1009" s="38" t="s">
        <v>256</v>
      </c>
      <c r="G1009" s="38">
        <v>1</v>
      </c>
      <c r="H1009" s="38">
        <v>13785</v>
      </c>
      <c r="I1009" s="37">
        <v>43243</v>
      </c>
      <c r="J1009" s="38" t="s">
        <v>18</v>
      </c>
      <c r="L1009" s="38">
        <v>13261.31</v>
      </c>
      <c r="M1009" s="38">
        <v>17.231249999999999</v>
      </c>
      <c r="N1009" s="38">
        <v>3142.1400000000031</v>
      </c>
      <c r="O1009" s="38" t="s">
        <v>1174</v>
      </c>
      <c r="P1009" s="38" t="s">
        <v>1282</v>
      </c>
      <c r="Q1009" s="38">
        <v>6</v>
      </c>
      <c r="R1009" s="38">
        <v>-6</v>
      </c>
      <c r="S1009" s="38">
        <v>82710</v>
      </c>
      <c r="T1009" s="37">
        <v>43168</v>
      </c>
      <c r="U1009" s="42">
        <v>0.20547945205479451</v>
      </c>
      <c r="V1009" s="38">
        <v>0</v>
      </c>
      <c r="W1009" s="38">
        <v>5</v>
      </c>
      <c r="X1009" s="38">
        <v>0.1</v>
      </c>
      <c r="Y1009" s="38">
        <v>8271</v>
      </c>
      <c r="Z1009" s="38">
        <v>3142.1400000000031</v>
      </c>
      <c r="AA1009" s="38">
        <v>3142.1400000000031</v>
      </c>
      <c r="AB1009" s="38">
        <v>16995.205479452055</v>
      </c>
      <c r="AH1009" s="38">
        <f>IF(表7[[#This Row],[Instrument]]="Option",表7[[#This Row],[delta]],表7[[#This Row],[qty]])</f>
        <v>-6</v>
      </c>
    </row>
    <row r="1010" spans="1:34">
      <c r="A1010" s="37" t="s">
        <v>0</v>
      </c>
      <c r="B1010" s="38" t="s">
        <v>1134</v>
      </c>
      <c r="C1010" s="37">
        <v>43154</v>
      </c>
      <c r="D1010" s="38" t="s">
        <v>1096</v>
      </c>
      <c r="E1010" s="38" t="s">
        <v>16</v>
      </c>
      <c r="F1010" s="38" t="s">
        <v>258</v>
      </c>
      <c r="G1010" s="38">
        <v>1</v>
      </c>
      <c r="H1010" s="38">
        <v>21520</v>
      </c>
      <c r="I1010" s="37">
        <v>43243</v>
      </c>
      <c r="J1010" s="38" t="s">
        <v>18</v>
      </c>
      <c r="L1010" s="38">
        <v>21556.69</v>
      </c>
      <c r="M1010" s="38">
        <v>22.416666666666668</v>
      </c>
      <c r="N1010" s="38">
        <v>-183.44999999999345</v>
      </c>
      <c r="O1010" s="38" t="s">
        <v>1176</v>
      </c>
      <c r="P1010" s="38" t="s">
        <v>1286</v>
      </c>
      <c r="Q1010" s="38">
        <v>5</v>
      </c>
      <c r="R1010" s="38">
        <v>-5</v>
      </c>
      <c r="S1010" s="38">
        <v>107600</v>
      </c>
      <c r="T1010" s="37">
        <v>43168</v>
      </c>
      <c r="U1010" s="42">
        <v>0.20547945205479451</v>
      </c>
      <c r="V1010" s="38">
        <v>0</v>
      </c>
      <c r="W1010" s="38">
        <v>5</v>
      </c>
      <c r="X1010" s="38">
        <v>0.1</v>
      </c>
      <c r="Y1010" s="38">
        <v>10760</v>
      </c>
      <c r="Z1010" s="38">
        <v>-183.44999999999345</v>
      </c>
      <c r="AA1010" s="38">
        <v>0</v>
      </c>
      <c r="AB1010" s="38">
        <v>22109.589041095889</v>
      </c>
      <c r="AH1010" s="38">
        <f>IF(表7[[#This Row],[Instrument]]="Option",表7[[#This Row],[delta]],表7[[#This Row],[qty]])</f>
        <v>-5</v>
      </c>
    </row>
    <row r="1011" spans="1:34">
      <c r="A1011" s="37" t="s">
        <v>0</v>
      </c>
      <c r="B1011" s="38" t="s">
        <v>1135</v>
      </c>
      <c r="C1011" s="37">
        <v>43158</v>
      </c>
      <c r="D1011" s="38" t="s">
        <v>1096</v>
      </c>
      <c r="E1011" s="38" t="s">
        <v>16</v>
      </c>
      <c r="F1011" s="38" t="s">
        <v>264</v>
      </c>
      <c r="G1011" s="38">
        <v>2</v>
      </c>
      <c r="H1011" s="38">
        <v>7077</v>
      </c>
      <c r="I1011" s="37">
        <v>43249</v>
      </c>
      <c r="J1011" s="38" t="s">
        <v>18</v>
      </c>
      <c r="L1011" s="38">
        <v>6828.92</v>
      </c>
      <c r="M1011" s="38">
        <v>73.71875</v>
      </c>
      <c r="N1011" s="38">
        <v>12403.999999999996</v>
      </c>
      <c r="O1011" s="38" t="s">
        <v>1173</v>
      </c>
      <c r="P1011" s="38" t="s">
        <v>1275</v>
      </c>
      <c r="Q1011" s="38">
        <v>25</v>
      </c>
      <c r="R1011" s="38">
        <v>-50</v>
      </c>
      <c r="S1011" s="38">
        <v>353850</v>
      </c>
      <c r="T1011" s="37">
        <v>43168</v>
      </c>
      <c r="U1011" s="42">
        <v>0.22191780821917809</v>
      </c>
      <c r="V1011" s="38">
        <v>0</v>
      </c>
      <c r="W1011" s="38">
        <v>5</v>
      </c>
      <c r="X1011" s="38">
        <v>0.1</v>
      </c>
      <c r="Y1011" s="38">
        <v>35385</v>
      </c>
      <c r="Z1011" s="38">
        <v>12403.999999999996</v>
      </c>
      <c r="AA1011" s="38">
        <v>12403.999999999996</v>
      </c>
      <c r="AB1011" s="38">
        <v>78525.61643835617</v>
      </c>
      <c r="AH1011" s="38">
        <f>IF(表7[[#This Row],[Instrument]]="Option",表7[[#This Row],[delta]],表7[[#This Row],[qty]])</f>
        <v>-50</v>
      </c>
    </row>
    <row r="1012" spans="1:34">
      <c r="A1012" s="37" t="s">
        <v>0</v>
      </c>
      <c r="B1012" s="38" t="s">
        <v>1136</v>
      </c>
      <c r="C1012" s="37">
        <v>43159</v>
      </c>
      <c r="D1012" s="38" t="s">
        <v>1096</v>
      </c>
      <c r="E1012" s="38" t="s">
        <v>25</v>
      </c>
      <c r="F1012" s="38" t="s">
        <v>264</v>
      </c>
      <c r="G1012" s="38">
        <v>4</v>
      </c>
      <c r="H1012" s="38">
        <v>6990</v>
      </c>
      <c r="I1012" s="37">
        <v>43249</v>
      </c>
      <c r="J1012" s="38" t="s">
        <v>18</v>
      </c>
      <c r="L1012" s="38">
        <v>6828.92</v>
      </c>
      <c r="M1012" s="38">
        <v>145.625</v>
      </c>
      <c r="N1012" s="38">
        <v>-16107.999999999993</v>
      </c>
      <c r="O1012" s="38" t="s">
        <v>1173</v>
      </c>
      <c r="P1012" s="38" t="s">
        <v>1275</v>
      </c>
      <c r="Q1012" s="38">
        <v>25</v>
      </c>
      <c r="R1012" s="38">
        <v>100</v>
      </c>
      <c r="S1012" s="38">
        <v>699000</v>
      </c>
      <c r="T1012" s="37">
        <v>43168</v>
      </c>
      <c r="U1012" s="42">
        <v>0.22191780821917809</v>
      </c>
      <c r="V1012" s="38">
        <v>0</v>
      </c>
      <c r="W1012" s="38">
        <v>5</v>
      </c>
      <c r="X1012" s="38">
        <v>0.1</v>
      </c>
      <c r="Y1012" s="38">
        <v>69900</v>
      </c>
      <c r="Z1012" s="38">
        <v>-16107.999999999993</v>
      </c>
      <c r="AA1012" s="38">
        <v>0</v>
      </c>
      <c r="AB1012" s="38">
        <v>155120.54794520547</v>
      </c>
      <c r="AH1012" s="38">
        <f>IF(表7[[#This Row],[Instrument]]="Option",表7[[#This Row],[delta]],表7[[#This Row],[qty]])</f>
        <v>100</v>
      </c>
    </row>
    <row r="1013" spans="1:34">
      <c r="A1013" s="37" t="s">
        <v>0</v>
      </c>
      <c r="B1013" s="38" t="s">
        <v>1137</v>
      </c>
      <c r="C1013" s="37">
        <v>43159</v>
      </c>
      <c r="D1013" s="38" t="s">
        <v>1096</v>
      </c>
      <c r="E1013" s="38" t="s">
        <v>16</v>
      </c>
      <c r="F1013" s="38" t="s">
        <v>264</v>
      </c>
      <c r="G1013" s="38">
        <v>2</v>
      </c>
      <c r="H1013" s="38">
        <v>6990</v>
      </c>
      <c r="I1013" s="37">
        <v>43249</v>
      </c>
      <c r="J1013" s="38" t="s">
        <v>18</v>
      </c>
      <c r="L1013" s="38">
        <v>6828.92</v>
      </c>
      <c r="M1013" s="38">
        <v>0</v>
      </c>
      <c r="N1013" s="38">
        <v>8053.9999999999964</v>
      </c>
      <c r="O1013" s="38" t="s">
        <v>1173</v>
      </c>
      <c r="P1013" s="38" t="s">
        <v>1275</v>
      </c>
      <c r="Q1013" s="38">
        <v>25</v>
      </c>
      <c r="R1013" s="38">
        <v>-50</v>
      </c>
      <c r="S1013" s="38">
        <v>349500</v>
      </c>
      <c r="T1013" s="37">
        <v>43168</v>
      </c>
      <c r="U1013" s="42">
        <v>0.22191780821917809</v>
      </c>
      <c r="V1013" s="38">
        <v>0</v>
      </c>
      <c r="W1013" s="38">
        <v>5</v>
      </c>
      <c r="X1013" s="38">
        <v>0.1</v>
      </c>
      <c r="Y1013" s="38">
        <v>34950</v>
      </c>
      <c r="Z1013" s="38">
        <v>8053.9999999999964</v>
      </c>
      <c r="AA1013" s="38">
        <v>8053.9999999999964</v>
      </c>
      <c r="AB1013" s="38">
        <v>77560.273972602736</v>
      </c>
      <c r="AH1013" s="38">
        <f>IF(表7[[#This Row],[Instrument]]="Option",表7[[#This Row],[delta]],表7[[#This Row],[qty]])</f>
        <v>-50</v>
      </c>
    </row>
    <row r="1014" spans="1:34">
      <c r="A1014" s="37" t="s">
        <v>0</v>
      </c>
      <c r="B1014" s="38" t="s">
        <v>1138</v>
      </c>
      <c r="C1014" s="37">
        <v>43159</v>
      </c>
      <c r="D1014" s="38" t="s">
        <v>1096</v>
      </c>
      <c r="E1014" s="38" t="s">
        <v>16</v>
      </c>
      <c r="F1014" s="38" t="s">
        <v>264</v>
      </c>
      <c r="G1014" s="38">
        <v>2</v>
      </c>
      <c r="H1014" s="38">
        <v>6990</v>
      </c>
      <c r="I1014" s="37">
        <v>43249</v>
      </c>
      <c r="J1014" s="38" t="s">
        <v>18</v>
      </c>
      <c r="L1014" s="38">
        <v>6828.92</v>
      </c>
      <c r="M1014" s="38">
        <v>0</v>
      </c>
      <c r="N1014" s="38">
        <v>8053.9999999999964</v>
      </c>
      <c r="O1014" s="38" t="s">
        <v>1173</v>
      </c>
      <c r="P1014" s="38" t="s">
        <v>1275</v>
      </c>
      <c r="Q1014" s="38">
        <v>25</v>
      </c>
      <c r="R1014" s="38">
        <v>-50</v>
      </c>
      <c r="S1014" s="38">
        <v>349500</v>
      </c>
      <c r="T1014" s="37">
        <v>43168</v>
      </c>
      <c r="U1014" s="42">
        <v>0.22191780821917809</v>
      </c>
      <c r="V1014" s="38">
        <v>0</v>
      </c>
      <c r="W1014" s="38">
        <v>5</v>
      </c>
      <c r="X1014" s="38">
        <v>0.1</v>
      </c>
      <c r="Y1014" s="38">
        <v>34950</v>
      </c>
      <c r="Z1014" s="38">
        <v>8053.9999999999964</v>
      </c>
      <c r="AA1014" s="38">
        <v>8053.9999999999964</v>
      </c>
      <c r="AB1014" s="38">
        <v>77560.273972602736</v>
      </c>
      <c r="AH1014" s="38">
        <f>IF(表7[[#This Row],[Instrument]]="Option",表7[[#This Row],[delta]],表7[[#This Row],[qty]])</f>
        <v>-50</v>
      </c>
    </row>
    <row r="1015" spans="1:34">
      <c r="A1015" s="37" t="s">
        <v>0</v>
      </c>
      <c r="B1015" s="38" t="s">
        <v>1139</v>
      </c>
      <c r="C1015" s="37">
        <v>43159</v>
      </c>
      <c r="D1015" s="38" t="s">
        <v>1096</v>
      </c>
      <c r="E1015" s="38" t="s">
        <v>25</v>
      </c>
      <c r="F1015" s="38" t="s">
        <v>264</v>
      </c>
      <c r="G1015" s="38">
        <v>4</v>
      </c>
      <c r="H1015" s="38">
        <v>6947</v>
      </c>
      <c r="I1015" s="37">
        <v>43249</v>
      </c>
      <c r="J1015" s="38" t="s">
        <v>18</v>
      </c>
      <c r="L1015" s="38">
        <v>6828.92</v>
      </c>
      <c r="M1015" s="38">
        <v>144.72916666666666</v>
      </c>
      <c r="N1015" s="38">
        <v>-11807.999999999993</v>
      </c>
      <c r="O1015" s="38" t="s">
        <v>1173</v>
      </c>
      <c r="P1015" s="38" t="s">
        <v>1275</v>
      </c>
      <c r="Q1015" s="38">
        <v>25</v>
      </c>
      <c r="R1015" s="38">
        <v>100</v>
      </c>
      <c r="S1015" s="38">
        <v>694700</v>
      </c>
      <c r="T1015" s="37">
        <v>43168</v>
      </c>
      <c r="U1015" s="42">
        <v>0.22191780821917809</v>
      </c>
      <c r="V1015" s="38">
        <v>0</v>
      </c>
      <c r="W1015" s="38">
        <v>5</v>
      </c>
      <c r="X1015" s="38">
        <v>0.1</v>
      </c>
      <c r="Y1015" s="38">
        <v>69470</v>
      </c>
      <c r="Z1015" s="38">
        <v>-11807.999999999993</v>
      </c>
      <c r="AA1015" s="38">
        <v>0</v>
      </c>
      <c r="AB1015" s="38">
        <v>154166.30136986301</v>
      </c>
      <c r="AH1015" s="38">
        <f>IF(表7[[#This Row],[Instrument]]="Option",表7[[#This Row],[delta]],表7[[#This Row],[qty]])</f>
        <v>100</v>
      </c>
    </row>
    <row r="1016" spans="1:34">
      <c r="A1016" s="37" t="s">
        <v>0</v>
      </c>
      <c r="B1016" s="38" t="s">
        <v>1140</v>
      </c>
      <c r="C1016" s="37">
        <v>43159</v>
      </c>
      <c r="D1016" s="38" t="s">
        <v>1096</v>
      </c>
      <c r="E1016" s="38" t="s">
        <v>25</v>
      </c>
      <c r="F1016" s="38" t="s">
        <v>270</v>
      </c>
      <c r="G1016" s="38">
        <v>2</v>
      </c>
      <c r="H1016" s="38">
        <v>13750</v>
      </c>
      <c r="I1016" s="37">
        <v>43249</v>
      </c>
      <c r="J1016" s="38" t="s">
        <v>18</v>
      </c>
      <c r="L1016" s="38">
        <v>13265</v>
      </c>
      <c r="M1016" s="38">
        <v>34.375</v>
      </c>
      <c r="N1016" s="38">
        <v>-5820</v>
      </c>
      <c r="O1016" s="38" t="s">
        <v>1174</v>
      </c>
      <c r="P1016" s="38" t="s">
        <v>1282</v>
      </c>
      <c r="Q1016" s="38">
        <v>6</v>
      </c>
      <c r="R1016" s="38">
        <v>12</v>
      </c>
      <c r="S1016" s="38">
        <v>165000</v>
      </c>
      <c r="T1016" s="37">
        <v>43168</v>
      </c>
      <c r="U1016" s="42">
        <v>0.22191780821917809</v>
      </c>
      <c r="V1016" s="38">
        <v>0</v>
      </c>
      <c r="W1016" s="38">
        <v>5</v>
      </c>
      <c r="X1016" s="38">
        <v>0.1</v>
      </c>
      <c r="Y1016" s="38">
        <v>16500</v>
      </c>
      <c r="Z1016" s="38">
        <v>-5820</v>
      </c>
      <c r="AA1016" s="38">
        <v>0</v>
      </c>
      <c r="AB1016" s="38">
        <v>36616.438356164384</v>
      </c>
      <c r="AH1016" s="38">
        <f>IF(表7[[#This Row],[Instrument]]="Option",表7[[#This Row],[delta]],表7[[#This Row],[qty]])</f>
        <v>12</v>
      </c>
    </row>
    <row r="1017" spans="1:34">
      <c r="A1017" s="37" t="s">
        <v>0</v>
      </c>
      <c r="B1017" s="38" t="s">
        <v>1141</v>
      </c>
      <c r="C1017" s="37">
        <v>43159</v>
      </c>
      <c r="D1017" s="38" t="s">
        <v>1096</v>
      </c>
      <c r="E1017" s="38" t="s">
        <v>25</v>
      </c>
      <c r="F1017" s="38" t="s">
        <v>272</v>
      </c>
      <c r="G1017" s="38">
        <v>2</v>
      </c>
      <c r="H1017" s="38">
        <v>21580</v>
      </c>
      <c r="I1017" s="37">
        <v>43249</v>
      </c>
      <c r="J1017" s="38" t="s">
        <v>18</v>
      </c>
      <c r="L1017" s="38">
        <v>21553.5</v>
      </c>
      <c r="M1017" s="38">
        <v>44.958333333333336</v>
      </c>
      <c r="N1017" s="38">
        <v>-265</v>
      </c>
      <c r="O1017" s="38" t="s">
        <v>1176</v>
      </c>
      <c r="P1017" s="38" t="s">
        <v>1286</v>
      </c>
      <c r="Q1017" s="38">
        <v>5</v>
      </c>
      <c r="R1017" s="38">
        <v>10</v>
      </c>
      <c r="S1017" s="38">
        <v>215800</v>
      </c>
      <c r="T1017" s="37">
        <v>43168</v>
      </c>
      <c r="U1017" s="42">
        <v>0.22191780821917809</v>
      </c>
      <c r="V1017" s="38">
        <v>0</v>
      </c>
      <c r="W1017" s="38">
        <v>5</v>
      </c>
      <c r="X1017" s="38">
        <v>0.1</v>
      </c>
      <c r="Y1017" s="38">
        <v>21580</v>
      </c>
      <c r="Z1017" s="38">
        <v>-265</v>
      </c>
      <c r="AA1017" s="38">
        <v>0</v>
      </c>
      <c r="AB1017" s="38">
        <v>47889.863013698632</v>
      </c>
      <c r="AH1017" s="38">
        <f>IF(表7[[#This Row],[Instrument]]="Option",表7[[#This Row],[delta]],表7[[#This Row],[qty]])</f>
        <v>10</v>
      </c>
    </row>
    <row r="1018" spans="1:34">
      <c r="A1018" s="37" t="s">
        <v>0</v>
      </c>
      <c r="B1018" s="38" t="s">
        <v>1142</v>
      </c>
      <c r="C1018" s="37">
        <v>43160</v>
      </c>
      <c r="D1018" s="38" t="s">
        <v>1096</v>
      </c>
      <c r="E1018" s="38" t="s">
        <v>25</v>
      </c>
      <c r="F1018" s="38" t="s">
        <v>80</v>
      </c>
      <c r="G1018" s="38">
        <v>4</v>
      </c>
      <c r="H1018" s="38">
        <v>6917</v>
      </c>
      <c r="I1018" s="37">
        <v>43252</v>
      </c>
      <c r="J1018" s="38" t="s">
        <v>18</v>
      </c>
      <c r="L1018" s="38">
        <v>6830.67</v>
      </c>
      <c r="M1018" s="38">
        <v>144.10416666666666</v>
      </c>
      <c r="N1018" s="38">
        <v>-8632.9999999999927</v>
      </c>
      <c r="O1018" s="38" t="s">
        <v>1173</v>
      </c>
      <c r="P1018" s="38" t="s">
        <v>1275</v>
      </c>
      <c r="Q1018" s="38">
        <v>25</v>
      </c>
      <c r="R1018" s="38">
        <v>100</v>
      </c>
      <c r="S1018" s="38">
        <v>691700</v>
      </c>
      <c r="T1018" s="37">
        <v>43168</v>
      </c>
      <c r="U1018" s="42">
        <v>0.23013698630136986</v>
      </c>
      <c r="V1018" s="38">
        <v>0</v>
      </c>
      <c r="W1018" s="38">
        <v>5</v>
      </c>
      <c r="X1018" s="38">
        <v>0.1</v>
      </c>
      <c r="Y1018" s="38">
        <v>69170</v>
      </c>
      <c r="Z1018" s="38">
        <v>-8632.9999999999927</v>
      </c>
      <c r="AA1018" s="38">
        <v>0</v>
      </c>
      <c r="AB1018" s="38">
        <v>159185.75342465754</v>
      </c>
      <c r="AH1018" s="38">
        <f>IF(表7[[#This Row],[Instrument]]="Option",表7[[#This Row],[delta]],表7[[#This Row],[qty]])</f>
        <v>100</v>
      </c>
    </row>
    <row r="1019" spans="1:34">
      <c r="A1019" s="37" t="s">
        <v>0</v>
      </c>
      <c r="B1019" s="38" t="s">
        <v>1143</v>
      </c>
      <c r="C1019" s="37">
        <v>43167</v>
      </c>
      <c r="D1019" s="38" t="s">
        <v>1096</v>
      </c>
      <c r="E1019" s="38" t="s">
        <v>16</v>
      </c>
      <c r="F1019" s="38" t="s">
        <v>80</v>
      </c>
      <c r="G1019" s="38">
        <v>4</v>
      </c>
      <c r="H1019" s="38">
        <v>6858.5</v>
      </c>
      <c r="I1019" s="37">
        <v>43252</v>
      </c>
      <c r="J1019" s="38" t="s">
        <v>18</v>
      </c>
      <c r="L1019" s="38">
        <v>6830.67</v>
      </c>
      <c r="M1019" s="38">
        <v>0</v>
      </c>
      <c r="N1019" s="38">
        <v>2782.9999999999927</v>
      </c>
      <c r="O1019" s="38" t="s">
        <v>1173</v>
      </c>
      <c r="P1019" s="38" t="s">
        <v>1275</v>
      </c>
      <c r="Q1019" s="38">
        <v>25</v>
      </c>
      <c r="R1019" s="38">
        <v>-100</v>
      </c>
      <c r="S1019" s="38">
        <v>685850</v>
      </c>
      <c r="T1019" s="37">
        <v>43168</v>
      </c>
      <c r="U1019" s="42">
        <v>0.23013698630136986</v>
      </c>
      <c r="V1019" s="38">
        <v>0</v>
      </c>
      <c r="W1019" s="38">
        <v>5</v>
      </c>
      <c r="X1019" s="38">
        <v>0.1</v>
      </c>
      <c r="Y1019" s="38">
        <v>68585</v>
      </c>
      <c r="Z1019" s="38">
        <v>2782.9999999999927</v>
      </c>
      <c r="AA1019" s="38">
        <v>2782.9999999999927</v>
      </c>
      <c r="AB1019" s="38">
        <v>157839.45205479453</v>
      </c>
      <c r="AH1019" s="38">
        <f>IF(表7[[#This Row],[Instrument]]="Option",表7[[#This Row],[delta]],表7[[#This Row],[qty]])</f>
        <v>-100</v>
      </c>
    </row>
    <row r="1020" spans="1:34">
      <c r="A1020" s="37" t="s">
        <v>0</v>
      </c>
      <c r="B1020" s="38" t="s">
        <v>1144</v>
      </c>
      <c r="C1020" s="37">
        <v>43165</v>
      </c>
      <c r="D1020" s="38" t="s">
        <v>1096</v>
      </c>
      <c r="E1020" s="38" t="s">
        <v>16</v>
      </c>
      <c r="F1020" s="38" t="s">
        <v>281</v>
      </c>
      <c r="G1020" s="38">
        <v>6</v>
      </c>
      <c r="H1020" s="38">
        <v>7004.5</v>
      </c>
      <c r="I1020" s="37">
        <v>43257</v>
      </c>
      <c r="J1020" s="38" t="s">
        <v>18</v>
      </c>
      <c r="L1020" s="38">
        <v>6833</v>
      </c>
      <c r="M1020" s="38">
        <v>218.890625</v>
      </c>
      <c r="N1020" s="38">
        <v>25725</v>
      </c>
      <c r="O1020" s="38" t="s">
        <v>1173</v>
      </c>
      <c r="P1020" s="38" t="s">
        <v>1275</v>
      </c>
      <c r="Q1020" s="38">
        <v>25</v>
      </c>
      <c r="R1020" s="38">
        <v>-150</v>
      </c>
      <c r="S1020" s="38">
        <v>1050675</v>
      </c>
      <c r="T1020" s="37">
        <v>43168</v>
      </c>
      <c r="U1020" s="42">
        <v>0.24383561643835616</v>
      </c>
      <c r="V1020" s="38">
        <v>0</v>
      </c>
      <c r="W1020" s="38">
        <v>5</v>
      </c>
      <c r="X1020" s="38">
        <v>0.1</v>
      </c>
      <c r="Y1020" s="38">
        <v>105067.5</v>
      </c>
      <c r="Z1020" s="38">
        <v>25725</v>
      </c>
      <c r="AA1020" s="38">
        <v>25725</v>
      </c>
      <c r="AB1020" s="38">
        <v>256191.98630136985</v>
      </c>
      <c r="AH1020" s="38">
        <f>IF(表7[[#This Row],[Instrument]]="Option",表7[[#This Row],[delta]],表7[[#This Row],[qty]])</f>
        <v>-150</v>
      </c>
    </row>
    <row r="1021" spans="1:34">
      <c r="A1021" s="37" t="s">
        <v>0</v>
      </c>
      <c r="B1021" s="38" t="s">
        <v>1145</v>
      </c>
      <c r="C1021" s="37">
        <v>43167</v>
      </c>
      <c r="D1021" s="38" t="s">
        <v>1096</v>
      </c>
      <c r="E1021" s="38" t="s">
        <v>16</v>
      </c>
      <c r="F1021" s="38" t="s">
        <v>435</v>
      </c>
      <c r="G1021" s="38">
        <v>4</v>
      </c>
      <c r="H1021" s="38">
        <v>6859.5</v>
      </c>
      <c r="I1021" s="37">
        <v>43259</v>
      </c>
      <c r="J1021" s="38" t="s">
        <v>18</v>
      </c>
      <c r="L1021" s="38">
        <v>6833</v>
      </c>
      <c r="M1021" s="38">
        <v>142.90625</v>
      </c>
      <c r="N1021" s="38">
        <v>2650</v>
      </c>
      <c r="O1021" s="38" t="s">
        <v>1173</v>
      </c>
      <c r="P1021" s="38" t="s">
        <v>1275</v>
      </c>
      <c r="Q1021" s="38">
        <v>25</v>
      </c>
      <c r="R1021" s="38">
        <v>-100</v>
      </c>
      <c r="S1021" s="38">
        <v>685950</v>
      </c>
      <c r="T1021" s="37">
        <v>43168</v>
      </c>
      <c r="U1021" s="42">
        <v>0.24931506849315069</v>
      </c>
      <c r="V1021" s="38">
        <v>0</v>
      </c>
      <c r="W1021" s="38">
        <v>5</v>
      </c>
      <c r="X1021" s="38">
        <v>0.1</v>
      </c>
      <c r="Y1021" s="38">
        <v>68595</v>
      </c>
      <c r="Z1021" s="38">
        <v>2650</v>
      </c>
      <c r="AA1021" s="38">
        <v>2650</v>
      </c>
      <c r="AB1021" s="38">
        <v>171017.67123287672</v>
      </c>
      <c r="AH1021" s="38">
        <f>IF(表7[[#This Row],[Instrument]]="Option",表7[[#This Row],[delta]],表7[[#This Row],[qty]])</f>
        <v>-100</v>
      </c>
    </row>
    <row r="1022" spans="1:34">
      <c r="A1022" s="37" t="s">
        <v>0</v>
      </c>
      <c r="B1022" s="38" t="s">
        <v>1146</v>
      </c>
      <c r="C1022" s="37">
        <v>43167</v>
      </c>
      <c r="D1022" s="38" t="s">
        <v>1096</v>
      </c>
      <c r="E1022" s="38" t="s">
        <v>25</v>
      </c>
      <c r="F1022" s="38" t="s">
        <v>435</v>
      </c>
      <c r="G1022" s="38">
        <v>4</v>
      </c>
      <c r="H1022" s="38">
        <v>6859.5</v>
      </c>
      <c r="I1022" s="37">
        <v>43259</v>
      </c>
      <c r="J1022" s="38" t="s">
        <v>18</v>
      </c>
      <c r="L1022" s="38">
        <v>6833</v>
      </c>
      <c r="M1022" s="38">
        <v>0</v>
      </c>
      <c r="N1022" s="38">
        <v>-2650</v>
      </c>
      <c r="O1022" s="38" t="s">
        <v>1173</v>
      </c>
      <c r="P1022" s="38" t="s">
        <v>1275</v>
      </c>
      <c r="Q1022" s="38">
        <v>25</v>
      </c>
      <c r="R1022" s="38">
        <v>100</v>
      </c>
      <c r="S1022" s="38">
        <v>685950</v>
      </c>
      <c r="T1022" s="37">
        <v>43168</v>
      </c>
      <c r="U1022" s="42">
        <v>0.24931506849315069</v>
      </c>
      <c r="V1022" s="38">
        <v>0</v>
      </c>
      <c r="W1022" s="38">
        <v>5</v>
      </c>
      <c r="X1022" s="38">
        <v>0.1</v>
      </c>
      <c r="Y1022" s="38">
        <v>68595</v>
      </c>
      <c r="Z1022" s="38">
        <v>-2650</v>
      </c>
      <c r="AA1022" s="38">
        <v>0</v>
      </c>
      <c r="AB1022" s="38">
        <v>171017.67123287672</v>
      </c>
      <c r="AH1022" s="38">
        <f>IF(表7[[#This Row],[Instrument]]="Option",表7[[#This Row],[delta]],表7[[#This Row],[qty]])</f>
        <v>100</v>
      </c>
    </row>
    <row r="1023" spans="1:34">
      <c r="A1023" s="37" t="s">
        <v>97</v>
      </c>
      <c r="B1023" s="38" t="s">
        <v>1147</v>
      </c>
      <c r="C1023" s="37">
        <v>43165</v>
      </c>
      <c r="D1023" s="38" t="s">
        <v>1096</v>
      </c>
      <c r="E1023" s="38" t="s">
        <v>16</v>
      </c>
      <c r="F1023" s="38" t="s">
        <v>112</v>
      </c>
      <c r="G1023" s="38">
        <v>5</v>
      </c>
      <c r="H1023" s="38">
        <v>1339</v>
      </c>
      <c r="I1023" s="37">
        <v>43278</v>
      </c>
      <c r="J1023" s="38" t="s">
        <v>18</v>
      </c>
      <c r="L1023" s="38">
        <v>1327.6</v>
      </c>
      <c r="M1023" s="38">
        <v>40</v>
      </c>
      <c r="N1023" s="38">
        <v>5700.0000000000455</v>
      </c>
      <c r="O1023" s="38" t="s">
        <v>112</v>
      </c>
      <c r="P1023" s="38" t="s">
        <v>1279</v>
      </c>
      <c r="Q1023" s="38">
        <v>100</v>
      </c>
      <c r="R1023" s="38">
        <v>-500</v>
      </c>
      <c r="S1023" s="38">
        <v>669500</v>
      </c>
      <c r="T1023" s="37">
        <v>43168</v>
      </c>
      <c r="U1023" s="42">
        <v>0.30136986301369861</v>
      </c>
      <c r="V1023" s="38">
        <v>0</v>
      </c>
      <c r="W1023" s="38">
        <v>2</v>
      </c>
      <c r="X1023" s="38">
        <v>0.01</v>
      </c>
      <c r="Y1023" s="38">
        <v>6695</v>
      </c>
      <c r="Z1023" s="38">
        <v>5700.0000000000455</v>
      </c>
      <c r="AA1023" s="38">
        <v>5700.0000000000455</v>
      </c>
      <c r="AB1023" s="38">
        <v>201767.12328767122</v>
      </c>
      <c r="AH1023" s="38">
        <f>IF(表7[[#This Row],[Instrument]]="Option",表7[[#This Row],[delta]],表7[[#This Row],[qty]])</f>
        <v>-500</v>
      </c>
    </row>
    <row r="1024" spans="1:34">
      <c r="A1024" s="37" t="s">
        <v>97</v>
      </c>
      <c r="B1024" s="38" t="s">
        <v>1148</v>
      </c>
      <c r="C1024" s="37">
        <v>43160</v>
      </c>
      <c r="D1024" s="38" t="s">
        <v>1096</v>
      </c>
      <c r="E1024" s="38" t="s">
        <v>16</v>
      </c>
      <c r="F1024" s="38" t="s">
        <v>105</v>
      </c>
      <c r="G1024" s="38">
        <v>100</v>
      </c>
      <c r="H1024" s="38">
        <v>401.2</v>
      </c>
      <c r="I1024" s="37">
        <v>43448</v>
      </c>
      <c r="J1024" s="38" t="s">
        <v>18</v>
      </c>
      <c r="L1024" s="38">
        <v>410.25</v>
      </c>
      <c r="M1024" s="38">
        <v>8</v>
      </c>
      <c r="N1024" s="38">
        <v>-452.50000000000057</v>
      </c>
      <c r="O1024" s="38" t="s">
        <v>1246</v>
      </c>
      <c r="P1024" s="38" t="s">
        <v>1278</v>
      </c>
      <c r="Q1024" s="38">
        <v>5000</v>
      </c>
      <c r="R1024" s="38">
        <v>-500000</v>
      </c>
      <c r="S1024" s="38">
        <v>200600000</v>
      </c>
      <c r="T1024" s="37">
        <v>43168</v>
      </c>
      <c r="U1024" s="42">
        <v>0.76712328767123283</v>
      </c>
      <c r="V1024" s="38">
        <v>0</v>
      </c>
      <c r="W1024" s="38">
        <v>5</v>
      </c>
      <c r="X1024" s="38">
        <v>0.1</v>
      </c>
      <c r="Y1024" s="38">
        <v>20060000</v>
      </c>
      <c r="Z1024" s="38">
        <v>-452.50000000000057</v>
      </c>
      <c r="AA1024" s="38">
        <v>0</v>
      </c>
      <c r="AB1024" s="38">
        <v>153884931.50684932</v>
      </c>
      <c r="AH1024" s="38">
        <f>IF(表7[[#This Row],[Instrument]]="Option",表7[[#This Row],[delta]],表7[[#This Row],[qty]])</f>
        <v>-500000</v>
      </c>
    </row>
    <row r="1025" spans="1:34">
      <c r="A1025" s="37" t="s">
        <v>97</v>
      </c>
      <c r="B1025" s="38" t="s">
        <v>1149</v>
      </c>
      <c r="C1025" s="37">
        <v>43159</v>
      </c>
      <c r="D1025" s="38" t="s">
        <v>1096</v>
      </c>
      <c r="E1025" s="38" t="s">
        <v>16</v>
      </c>
      <c r="F1025" s="38" t="s">
        <v>107</v>
      </c>
      <c r="G1025" s="38">
        <v>1</v>
      </c>
      <c r="H1025" s="38">
        <v>123.15</v>
      </c>
      <c r="I1025" s="37">
        <v>43271</v>
      </c>
      <c r="J1025" s="38" t="s">
        <v>18</v>
      </c>
      <c r="L1025" s="38">
        <v>122.6</v>
      </c>
      <c r="M1025" s="38">
        <v>8</v>
      </c>
      <c r="N1025" s="38">
        <v>206.25000000000426</v>
      </c>
      <c r="O1025" s="38" t="s">
        <v>107</v>
      </c>
      <c r="P1025" s="38" t="s">
        <v>1276</v>
      </c>
      <c r="Q1025" s="38">
        <v>37500</v>
      </c>
      <c r="R1025" s="38">
        <v>-37500</v>
      </c>
      <c r="S1025" s="38">
        <v>4618125</v>
      </c>
      <c r="T1025" s="37">
        <v>43168</v>
      </c>
      <c r="U1025" s="42">
        <v>0.28219178082191781</v>
      </c>
      <c r="V1025" s="38">
        <v>0</v>
      </c>
      <c r="W1025" s="38">
        <v>5</v>
      </c>
      <c r="X1025" s="38">
        <v>0.1</v>
      </c>
      <c r="Y1025" s="38">
        <v>461812.5</v>
      </c>
      <c r="Z1025" s="38">
        <v>206.25000000000426</v>
      </c>
      <c r="AA1025" s="38">
        <v>206.25000000000426</v>
      </c>
      <c r="AB1025" s="38">
        <v>1303196.9178082191</v>
      </c>
      <c r="AH1025" s="38">
        <f>IF(表7[[#This Row],[Instrument]]="Option",表7[[#This Row],[delta]],表7[[#This Row],[qty]])</f>
        <v>-37500</v>
      </c>
    </row>
    <row r="1026" spans="1:34">
      <c r="A1026" s="37" t="s">
        <v>97</v>
      </c>
      <c r="B1026" s="38" t="s">
        <v>1150</v>
      </c>
      <c r="C1026" s="37">
        <v>43159</v>
      </c>
      <c r="D1026" s="38" t="s">
        <v>1096</v>
      </c>
      <c r="E1026" s="38" t="s">
        <v>16</v>
      </c>
      <c r="F1026" s="38" t="s">
        <v>114</v>
      </c>
      <c r="G1026" s="38">
        <v>1</v>
      </c>
      <c r="H1026" s="38">
        <v>13.38</v>
      </c>
      <c r="I1026" s="37">
        <v>43280</v>
      </c>
      <c r="J1026" s="38" t="s">
        <v>18</v>
      </c>
      <c r="L1026" s="38">
        <v>13.1</v>
      </c>
      <c r="M1026" s="38">
        <v>8</v>
      </c>
      <c r="N1026" s="38">
        <v>313.60000000000127</v>
      </c>
      <c r="O1026" s="38" t="s">
        <v>114</v>
      </c>
      <c r="P1026" s="38" t="s">
        <v>1287</v>
      </c>
      <c r="Q1026" s="38">
        <v>5000</v>
      </c>
      <c r="R1026" s="38">
        <v>-5000</v>
      </c>
      <c r="S1026" s="38">
        <v>66900</v>
      </c>
      <c r="T1026" s="37">
        <v>43168</v>
      </c>
      <c r="U1026" s="42">
        <v>0.30684931506849317</v>
      </c>
      <c r="V1026" s="38">
        <v>0</v>
      </c>
      <c r="W1026" s="38">
        <v>5</v>
      </c>
      <c r="X1026" s="38">
        <v>0.1</v>
      </c>
      <c r="Y1026" s="38">
        <v>6690</v>
      </c>
      <c r="Z1026" s="38">
        <v>313.60000000000127</v>
      </c>
      <c r="AA1026" s="38">
        <v>313.60000000000127</v>
      </c>
      <c r="AB1026" s="38">
        <v>20528.219178082192</v>
      </c>
      <c r="AH1026" s="38">
        <f>IF(表7[[#This Row],[Instrument]]="Option",表7[[#This Row],[delta]],表7[[#This Row],[qty]])</f>
        <v>-5000</v>
      </c>
    </row>
    <row r="1027" spans="1:34">
      <c r="A1027" s="37" t="s">
        <v>97</v>
      </c>
      <c r="B1027" s="38" t="s">
        <v>1151</v>
      </c>
      <c r="C1027" s="37">
        <v>43159</v>
      </c>
      <c r="D1027" s="38" t="s">
        <v>1096</v>
      </c>
      <c r="E1027" s="38" t="s">
        <v>16</v>
      </c>
      <c r="F1027" s="38" t="s">
        <v>116</v>
      </c>
      <c r="G1027" s="38">
        <v>1</v>
      </c>
      <c r="H1027" s="38">
        <v>2.976</v>
      </c>
      <c r="I1027" s="37">
        <v>43430</v>
      </c>
      <c r="J1027" s="38" t="s">
        <v>18</v>
      </c>
      <c r="L1027" s="38">
        <v>3.044</v>
      </c>
      <c r="M1027" s="38">
        <v>8</v>
      </c>
      <c r="N1027" s="38">
        <v>-680.00000000000057</v>
      </c>
      <c r="O1027" s="38" t="s">
        <v>116</v>
      </c>
      <c r="P1027" s="38" t="s">
        <v>1281</v>
      </c>
      <c r="Q1027" s="38">
        <v>10000</v>
      </c>
      <c r="R1027" s="38">
        <v>-10000</v>
      </c>
      <c r="S1027" s="38">
        <v>29760</v>
      </c>
      <c r="T1027" s="37">
        <v>43168</v>
      </c>
      <c r="U1027" s="42">
        <v>0.71780821917808224</v>
      </c>
      <c r="V1027" s="38">
        <v>0</v>
      </c>
      <c r="W1027" s="38">
        <v>5</v>
      </c>
      <c r="X1027" s="38">
        <v>0.1</v>
      </c>
      <c r="Y1027" s="38">
        <v>2976</v>
      </c>
      <c r="Z1027" s="38">
        <v>-680.00000000000057</v>
      </c>
      <c r="AA1027" s="38">
        <v>0</v>
      </c>
      <c r="AB1027" s="38">
        <v>21361.972602739726</v>
      </c>
      <c r="AH1027" s="38">
        <f>IF(表7[[#This Row],[Instrument]]="Option",表7[[#This Row],[delta]],表7[[#This Row],[qty]])</f>
        <v>-10000</v>
      </c>
    </row>
    <row r="1028" spans="1:34">
      <c r="A1028" s="37" t="s">
        <v>97</v>
      </c>
      <c r="B1028" s="38" t="s">
        <v>1152</v>
      </c>
      <c r="C1028" s="37">
        <v>43164</v>
      </c>
      <c r="D1028" s="38" t="s">
        <v>1096</v>
      </c>
      <c r="E1028" s="38" t="s">
        <v>16</v>
      </c>
      <c r="F1028" s="38" t="s">
        <v>107</v>
      </c>
      <c r="G1028" s="38">
        <v>1</v>
      </c>
      <c r="H1028" s="38">
        <v>123.1</v>
      </c>
      <c r="I1028" s="37">
        <v>43271</v>
      </c>
      <c r="J1028" s="38" t="s">
        <v>18</v>
      </c>
      <c r="L1028" s="38">
        <v>122.6</v>
      </c>
      <c r="M1028" s="38">
        <v>8</v>
      </c>
      <c r="N1028" s="38">
        <v>187.5</v>
      </c>
      <c r="O1028" s="38" t="s">
        <v>107</v>
      </c>
      <c r="P1028" s="38" t="s">
        <v>1276</v>
      </c>
      <c r="Q1028" s="38">
        <v>37500</v>
      </c>
      <c r="R1028" s="38">
        <v>-37500</v>
      </c>
      <c r="S1028" s="38">
        <v>4616250</v>
      </c>
      <c r="T1028" s="37">
        <v>43168</v>
      </c>
      <c r="U1028" s="42">
        <v>0.28219178082191781</v>
      </c>
      <c r="V1028" s="38">
        <v>0</v>
      </c>
      <c r="W1028" s="38">
        <v>5</v>
      </c>
      <c r="X1028" s="38">
        <v>0.1</v>
      </c>
      <c r="Y1028" s="38">
        <v>461625</v>
      </c>
      <c r="Z1028" s="38">
        <v>187.5</v>
      </c>
      <c r="AA1028" s="38">
        <v>187.5</v>
      </c>
      <c r="AB1028" s="38">
        <v>1302667.8082191781</v>
      </c>
      <c r="AH1028" s="38">
        <f>IF(表7[[#This Row],[Instrument]]="Option",表7[[#This Row],[delta]],表7[[#This Row],[qty]])</f>
        <v>-37500</v>
      </c>
    </row>
    <row r="1029" spans="1:34">
      <c r="A1029" s="37" t="s">
        <v>97</v>
      </c>
      <c r="B1029" s="38" t="s">
        <v>1153</v>
      </c>
      <c r="C1029" s="37">
        <v>43164</v>
      </c>
      <c r="D1029" s="38" t="s">
        <v>1096</v>
      </c>
      <c r="E1029" s="38" t="s">
        <v>16</v>
      </c>
      <c r="F1029" s="38" t="s">
        <v>110</v>
      </c>
      <c r="G1029" s="38">
        <v>1</v>
      </c>
      <c r="H1029" s="38">
        <v>13.73</v>
      </c>
      <c r="I1029" s="37">
        <v>43280</v>
      </c>
      <c r="J1029" s="38" t="s">
        <v>18</v>
      </c>
      <c r="L1029" s="38">
        <v>13.1</v>
      </c>
      <c r="M1029" s="38">
        <v>8</v>
      </c>
      <c r="N1029" s="38">
        <v>705.60000000000082</v>
      </c>
      <c r="O1029" s="38" t="s">
        <v>110</v>
      </c>
      <c r="P1029" s="38" t="s">
        <v>1288</v>
      </c>
      <c r="Q1029" s="38">
        <v>112000</v>
      </c>
      <c r="R1029" s="38">
        <v>-112000</v>
      </c>
      <c r="S1029" s="38">
        <v>1537760</v>
      </c>
      <c r="T1029" s="37">
        <v>43168</v>
      </c>
      <c r="U1029" s="42">
        <v>0.30684931506849317</v>
      </c>
      <c r="V1029" s="38">
        <v>0</v>
      </c>
      <c r="W1029" s="38">
        <v>5</v>
      </c>
      <c r="X1029" s="38">
        <v>0.1</v>
      </c>
      <c r="Y1029" s="38">
        <v>153776</v>
      </c>
      <c r="Z1029" s="38">
        <v>705.60000000000082</v>
      </c>
      <c r="AA1029" s="38">
        <v>705.60000000000082</v>
      </c>
      <c r="AB1029" s="38">
        <v>471860.60273972608</v>
      </c>
      <c r="AH1029" s="38">
        <f>IF(表7[[#This Row],[Instrument]]="Option",表7[[#This Row],[delta]],表7[[#This Row],[qty]])</f>
        <v>-112000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P192"/>
  <sheetViews>
    <sheetView workbookViewId="0">
      <selection activeCell="G7" sqref="G7"/>
    </sheetView>
  </sheetViews>
  <sheetFormatPr defaultRowHeight="13.5"/>
  <cols>
    <col min="2" max="2" width="33.25" customWidth="1"/>
    <col min="7" max="7" width="9.75" customWidth="1"/>
    <col min="8" max="8" width="11" customWidth="1"/>
    <col min="11" max="11" width="10.75" customWidth="1"/>
    <col min="12" max="13" width="16.75" customWidth="1"/>
    <col min="14" max="14" width="10.75" customWidth="1"/>
    <col min="15" max="15" width="30.75" customWidth="1"/>
    <col min="16" max="16" width="19.75" customWidth="1"/>
  </cols>
  <sheetData>
    <row r="3" spans="1:16" ht="15">
      <c r="A3" s="2" t="s">
        <v>1155</v>
      </c>
      <c r="B3" s="1" t="s">
        <v>1156</v>
      </c>
      <c r="F3" s="7" t="s">
        <v>1292</v>
      </c>
      <c r="G3" s="8" t="s">
        <v>1293</v>
      </c>
      <c r="H3" s="7" t="s">
        <v>1294</v>
      </c>
      <c r="K3" s="22" t="s">
        <v>1389</v>
      </c>
      <c r="L3" s="22" t="s">
        <v>1379</v>
      </c>
      <c r="M3" s="22" t="s">
        <v>1380</v>
      </c>
      <c r="N3" s="22" t="s">
        <v>1381</v>
      </c>
      <c r="O3" s="22" t="s">
        <v>1382</v>
      </c>
      <c r="P3" s="22" t="s">
        <v>1383</v>
      </c>
    </row>
    <row r="4" spans="1:16" ht="15">
      <c r="A4" s="3" t="s">
        <v>1273</v>
      </c>
      <c r="B4" s="4">
        <v>25</v>
      </c>
      <c r="F4" s="9" t="s">
        <v>1246</v>
      </c>
      <c r="G4" s="10" t="s">
        <v>1246</v>
      </c>
      <c r="H4" s="5" t="s">
        <v>1278</v>
      </c>
      <c r="K4" s="22" t="s">
        <v>1384</v>
      </c>
      <c r="L4" s="23">
        <v>0</v>
      </c>
      <c r="M4" s="23">
        <v>0.01</v>
      </c>
      <c r="N4" s="23">
        <v>0.06</v>
      </c>
      <c r="O4" s="23">
        <v>7.0000000000000007E-2</v>
      </c>
      <c r="P4" s="23">
        <v>0.1</v>
      </c>
    </row>
    <row r="5" spans="1:16" ht="15">
      <c r="A5" s="3" t="s">
        <v>1274</v>
      </c>
      <c r="B5" s="4">
        <v>1000</v>
      </c>
      <c r="F5" s="9" t="s">
        <v>105</v>
      </c>
      <c r="G5" s="10" t="s">
        <v>1246</v>
      </c>
      <c r="H5" s="5" t="s">
        <v>1278</v>
      </c>
      <c r="K5" s="22" t="s">
        <v>1385</v>
      </c>
      <c r="L5" s="23">
        <v>5.0000000000000001E-3</v>
      </c>
      <c r="M5" s="23">
        <v>0.05</v>
      </c>
      <c r="N5" s="23">
        <v>0.08</v>
      </c>
      <c r="O5" s="23">
        <v>7.0000000000000007E-2</v>
      </c>
      <c r="P5" s="23">
        <v>0.12</v>
      </c>
    </row>
    <row r="6" spans="1:16" ht="15">
      <c r="A6" s="3" t="s">
        <v>1275</v>
      </c>
      <c r="B6" s="4">
        <v>25</v>
      </c>
      <c r="F6" s="9" t="s">
        <v>1265</v>
      </c>
      <c r="G6" s="10" t="s">
        <v>1295</v>
      </c>
      <c r="H6" s="5" t="s">
        <v>1296</v>
      </c>
      <c r="K6" s="22"/>
      <c r="L6" s="22"/>
      <c r="M6" s="22"/>
      <c r="N6" s="22"/>
      <c r="O6" s="22"/>
      <c r="P6" s="22"/>
    </row>
    <row r="7" spans="1:16" ht="15">
      <c r="A7" s="3" t="s">
        <v>1276</v>
      </c>
      <c r="B7" s="4">
        <v>37500</v>
      </c>
      <c r="F7" s="9" t="s">
        <v>1267</v>
      </c>
      <c r="G7" s="10" t="s">
        <v>1295</v>
      </c>
      <c r="H7" s="5" t="s">
        <v>1296</v>
      </c>
      <c r="K7" s="22" t="s">
        <v>1386</v>
      </c>
      <c r="L7" s="22" t="s">
        <v>1387</v>
      </c>
      <c r="M7" s="22" t="s">
        <v>1388</v>
      </c>
      <c r="N7" s="22"/>
      <c r="O7" s="22"/>
      <c r="P7" s="22"/>
    </row>
    <row r="8" spans="1:16" ht="15">
      <c r="A8" s="3" t="s">
        <v>1277</v>
      </c>
      <c r="B8" s="4">
        <v>25000</v>
      </c>
      <c r="F8" s="9" t="s">
        <v>1266</v>
      </c>
      <c r="G8" s="10" t="s">
        <v>1295</v>
      </c>
      <c r="H8" s="5" t="s">
        <v>1296</v>
      </c>
      <c r="K8" s="22">
        <v>0</v>
      </c>
      <c r="L8" s="22">
        <v>2</v>
      </c>
      <c r="M8" s="23">
        <v>0.01</v>
      </c>
      <c r="N8" s="22"/>
      <c r="O8" s="22"/>
      <c r="P8" s="22"/>
    </row>
    <row r="9" spans="1:16" ht="15">
      <c r="A9" s="3" t="s">
        <v>1278</v>
      </c>
      <c r="B9" s="4">
        <v>5000</v>
      </c>
      <c r="F9" s="9" t="s">
        <v>1297</v>
      </c>
      <c r="G9" s="10" t="s">
        <v>1298</v>
      </c>
      <c r="H9" s="5" t="s">
        <v>1289</v>
      </c>
      <c r="K9" s="22">
        <v>1</v>
      </c>
      <c r="L9" s="22">
        <v>2</v>
      </c>
      <c r="M9" s="23">
        <v>0.05</v>
      </c>
      <c r="N9" s="22"/>
      <c r="O9" s="22"/>
      <c r="P9" s="22"/>
    </row>
    <row r="10" spans="1:16" ht="15">
      <c r="A10" s="3" t="s">
        <v>1279</v>
      </c>
      <c r="B10" s="4">
        <v>100</v>
      </c>
      <c r="F10" s="9" t="s">
        <v>1299</v>
      </c>
      <c r="G10" s="10" t="s">
        <v>1298</v>
      </c>
      <c r="H10" s="5" t="s">
        <v>1289</v>
      </c>
      <c r="K10" s="22">
        <v>0</v>
      </c>
      <c r="L10" s="22">
        <v>4</v>
      </c>
      <c r="M10" s="23">
        <v>7.0000000000000007E-2</v>
      </c>
      <c r="N10" s="22"/>
      <c r="O10" s="22"/>
      <c r="P10" s="22"/>
    </row>
    <row r="11" spans="1:16" ht="15">
      <c r="A11" s="3" t="s">
        <v>1280</v>
      </c>
      <c r="B11" s="4">
        <v>100</v>
      </c>
      <c r="F11" s="9" t="s">
        <v>1300</v>
      </c>
      <c r="G11" s="10" t="s">
        <v>1298</v>
      </c>
      <c r="H11" s="5" t="s">
        <v>1289</v>
      </c>
      <c r="K11" s="22">
        <v>1</v>
      </c>
      <c r="L11" s="22">
        <v>4</v>
      </c>
      <c r="M11" s="23">
        <v>7.0000000000000007E-2</v>
      </c>
      <c r="N11" s="22"/>
      <c r="O11" s="22"/>
      <c r="P11" s="22"/>
    </row>
    <row r="12" spans="1:16" ht="15">
      <c r="A12" s="3" t="s">
        <v>1281</v>
      </c>
      <c r="B12" s="4">
        <v>10000</v>
      </c>
      <c r="F12" s="9" t="s">
        <v>1301</v>
      </c>
      <c r="G12" s="10" t="s">
        <v>1298</v>
      </c>
      <c r="H12" s="5" t="s">
        <v>1289</v>
      </c>
      <c r="K12" s="22">
        <v>0</v>
      </c>
      <c r="L12" s="22">
        <v>5</v>
      </c>
      <c r="M12" s="23">
        <v>0.1</v>
      </c>
      <c r="N12" s="22"/>
      <c r="O12" s="22"/>
      <c r="P12" s="22"/>
    </row>
    <row r="13" spans="1:16" ht="15">
      <c r="A13" s="3" t="s">
        <v>1282</v>
      </c>
      <c r="B13" s="4">
        <v>6</v>
      </c>
      <c r="F13" s="9" t="s">
        <v>1157</v>
      </c>
      <c r="G13" s="10" t="s">
        <v>1298</v>
      </c>
      <c r="H13" s="5" t="s">
        <v>1289</v>
      </c>
      <c r="K13" s="22">
        <v>1</v>
      </c>
      <c r="L13" s="22">
        <v>5</v>
      </c>
      <c r="M13" s="23">
        <v>0.12</v>
      </c>
      <c r="N13" s="22"/>
      <c r="O13" s="22"/>
      <c r="P13" s="22"/>
    </row>
    <row r="14" spans="1:16" ht="15">
      <c r="A14" s="3" t="s">
        <v>1283</v>
      </c>
      <c r="B14" s="4">
        <v>25</v>
      </c>
      <c r="F14" s="9" t="s">
        <v>1302</v>
      </c>
      <c r="G14" s="10" t="s">
        <v>1303</v>
      </c>
      <c r="H14" s="5" t="s">
        <v>1274</v>
      </c>
    </row>
    <row r="15" spans="1:16" ht="15">
      <c r="A15" s="3" t="s">
        <v>1284</v>
      </c>
      <c r="B15" s="4">
        <v>100</v>
      </c>
      <c r="F15" s="9" t="s">
        <v>1304</v>
      </c>
      <c r="G15" s="10" t="s">
        <v>1303</v>
      </c>
      <c r="H15" s="5" t="s">
        <v>1274</v>
      </c>
    </row>
    <row r="16" spans="1:16" ht="15">
      <c r="A16" s="3" t="s">
        <v>1285</v>
      </c>
      <c r="B16" s="4">
        <v>5000</v>
      </c>
      <c r="F16" s="9" t="s">
        <v>1305</v>
      </c>
      <c r="G16" s="10" t="s">
        <v>1303</v>
      </c>
      <c r="H16" s="5" t="s">
        <v>1274</v>
      </c>
    </row>
    <row r="17" spans="1:8" ht="15">
      <c r="A17" s="3" t="s">
        <v>1286</v>
      </c>
      <c r="B17" s="4">
        <v>5</v>
      </c>
      <c r="F17" s="9" t="s">
        <v>1306</v>
      </c>
      <c r="G17" s="10" t="s">
        <v>1303</v>
      </c>
      <c r="H17" s="5" t="s">
        <v>1274</v>
      </c>
    </row>
    <row r="18" spans="1:8" ht="15">
      <c r="A18" s="3" t="s">
        <v>1287</v>
      </c>
      <c r="B18" s="4">
        <v>5000</v>
      </c>
      <c r="F18" s="9" t="s">
        <v>1307</v>
      </c>
      <c r="G18" s="10" t="s">
        <v>1303</v>
      </c>
      <c r="H18" s="5" t="s">
        <v>1274</v>
      </c>
    </row>
    <row r="19" spans="1:8" ht="15">
      <c r="A19" s="3" t="s">
        <v>1288</v>
      </c>
      <c r="B19" s="4">
        <v>112000</v>
      </c>
      <c r="F19" s="9" t="s">
        <v>1308</v>
      </c>
      <c r="G19" s="10" t="s">
        <v>1303</v>
      </c>
      <c r="H19" s="5" t="s">
        <v>1274</v>
      </c>
    </row>
    <row r="20" spans="1:8" ht="15">
      <c r="A20" s="3" t="s">
        <v>1289</v>
      </c>
      <c r="B20" s="4">
        <v>1000</v>
      </c>
      <c r="F20" s="9" t="s">
        <v>1245</v>
      </c>
      <c r="G20" s="10" t="s">
        <v>1303</v>
      </c>
      <c r="H20" s="5" t="s">
        <v>1274</v>
      </c>
    </row>
    <row r="21" spans="1:8" ht="15">
      <c r="A21" s="3" t="s">
        <v>1290</v>
      </c>
      <c r="B21" s="4">
        <v>25</v>
      </c>
      <c r="F21" s="9" t="s">
        <v>1309</v>
      </c>
      <c r="G21" s="10" t="s">
        <v>1303</v>
      </c>
      <c r="H21" s="5" t="s">
        <v>1274</v>
      </c>
    </row>
    <row r="22" spans="1:8" ht="15">
      <c r="A22" s="5" t="s">
        <v>1296</v>
      </c>
      <c r="B22" s="4">
        <v>60</v>
      </c>
      <c r="F22" s="9" t="s">
        <v>1310</v>
      </c>
      <c r="G22" s="10" t="s">
        <v>1303</v>
      </c>
      <c r="H22" s="5" t="s">
        <v>1274</v>
      </c>
    </row>
    <row r="23" spans="1:8" ht="15">
      <c r="A23" s="16" t="s">
        <v>1322</v>
      </c>
      <c r="B23" s="17">
        <v>100</v>
      </c>
      <c r="F23" s="9" t="s">
        <v>1311</v>
      </c>
      <c r="G23" s="10" t="s">
        <v>1303</v>
      </c>
      <c r="H23" s="5" t="s">
        <v>1274</v>
      </c>
    </row>
    <row r="24" spans="1:8" ht="15">
      <c r="A24" s="16" t="s">
        <v>1354</v>
      </c>
      <c r="B24" s="17">
        <v>10</v>
      </c>
      <c r="F24" s="9" t="s">
        <v>1312</v>
      </c>
      <c r="G24" s="10" t="s">
        <v>1303</v>
      </c>
      <c r="H24" s="5" t="s">
        <v>1274</v>
      </c>
    </row>
    <row r="25" spans="1:8" ht="15">
      <c r="F25" s="9" t="s">
        <v>1158</v>
      </c>
      <c r="G25" s="10" t="s">
        <v>1303</v>
      </c>
      <c r="H25" s="5" t="s">
        <v>1274</v>
      </c>
    </row>
    <row r="26" spans="1:8" ht="15">
      <c r="F26" s="9" t="s">
        <v>1160</v>
      </c>
      <c r="G26" s="10" t="s">
        <v>1303</v>
      </c>
      <c r="H26" s="5" t="s">
        <v>1274</v>
      </c>
    </row>
    <row r="27" spans="1:8" ht="14.25">
      <c r="F27" s="5" t="s">
        <v>1159</v>
      </c>
      <c r="G27" s="10" t="s">
        <v>1303</v>
      </c>
      <c r="H27" s="5" t="s">
        <v>1274</v>
      </c>
    </row>
    <row r="28" spans="1:8" ht="15">
      <c r="F28" s="9" t="s">
        <v>1161</v>
      </c>
      <c r="G28" s="10" t="s">
        <v>1303</v>
      </c>
      <c r="H28" s="5" t="s">
        <v>1274</v>
      </c>
    </row>
    <row r="29" spans="1:8" ht="15">
      <c r="F29" s="9" t="s">
        <v>1162</v>
      </c>
      <c r="G29" s="10" t="s">
        <v>1303</v>
      </c>
      <c r="H29" s="5" t="s">
        <v>1274</v>
      </c>
    </row>
    <row r="30" spans="1:8" ht="15">
      <c r="F30" s="9" t="s">
        <v>615</v>
      </c>
      <c r="G30" s="10" t="s">
        <v>1313</v>
      </c>
      <c r="H30" s="5" t="s">
        <v>1280</v>
      </c>
    </row>
    <row r="31" spans="1:8" ht="15">
      <c r="F31" s="9" t="s">
        <v>619</v>
      </c>
      <c r="G31" s="10" t="s">
        <v>1313</v>
      </c>
      <c r="H31" s="5" t="s">
        <v>1280</v>
      </c>
    </row>
    <row r="32" spans="1:8" ht="15">
      <c r="F32" s="9" t="s">
        <v>617</v>
      </c>
      <c r="G32" s="10" t="s">
        <v>1313</v>
      </c>
      <c r="H32" s="5" t="s">
        <v>1280</v>
      </c>
    </row>
    <row r="33" spans="6:8" ht="15">
      <c r="F33" s="9" t="s">
        <v>1163</v>
      </c>
      <c r="G33" s="10" t="s">
        <v>1313</v>
      </c>
      <c r="H33" s="5" t="s">
        <v>1280</v>
      </c>
    </row>
    <row r="34" spans="6:8" ht="15">
      <c r="F34" s="9" t="s">
        <v>1164</v>
      </c>
      <c r="G34" s="10" t="s">
        <v>1313</v>
      </c>
      <c r="H34" s="5" t="s">
        <v>1280</v>
      </c>
    </row>
    <row r="35" spans="6:8" ht="15">
      <c r="F35" s="9" t="s">
        <v>107</v>
      </c>
      <c r="G35" s="10" t="s">
        <v>1314</v>
      </c>
      <c r="H35" s="5" t="s">
        <v>1276</v>
      </c>
    </row>
    <row r="36" spans="6:8" ht="15">
      <c r="F36" s="9" t="s">
        <v>110</v>
      </c>
      <c r="G36" s="10" t="s">
        <v>1315</v>
      </c>
      <c r="H36" s="5" t="s">
        <v>1288</v>
      </c>
    </row>
    <row r="37" spans="6:8" ht="15">
      <c r="F37" s="9" t="s">
        <v>1316</v>
      </c>
      <c r="G37" s="10" t="s">
        <v>1317</v>
      </c>
      <c r="H37" s="5" t="s">
        <v>1279</v>
      </c>
    </row>
    <row r="38" spans="6:8" ht="15">
      <c r="F38" s="9" t="s">
        <v>1318</v>
      </c>
      <c r="G38" s="10" t="s">
        <v>1317</v>
      </c>
      <c r="H38" s="5" t="s">
        <v>1279</v>
      </c>
    </row>
    <row r="39" spans="6:8" ht="15">
      <c r="F39" s="9" t="s">
        <v>112</v>
      </c>
      <c r="G39" s="10" t="s">
        <v>1317</v>
      </c>
      <c r="H39" s="5" t="s">
        <v>1279</v>
      </c>
    </row>
    <row r="40" spans="6:8" ht="15">
      <c r="F40" s="9" t="s">
        <v>1165</v>
      </c>
      <c r="G40" s="10" t="s">
        <v>1317</v>
      </c>
      <c r="H40" s="5" t="s">
        <v>1279</v>
      </c>
    </row>
    <row r="41" spans="6:8" ht="15">
      <c r="F41" s="9" t="s">
        <v>1166</v>
      </c>
      <c r="G41" s="10" t="s">
        <v>1317</v>
      </c>
      <c r="H41" s="5" t="s">
        <v>1279</v>
      </c>
    </row>
    <row r="42" spans="6:8" ht="15">
      <c r="F42" s="9" t="s">
        <v>1167</v>
      </c>
      <c r="G42" s="10" t="s">
        <v>1317</v>
      </c>
      <c r="H42" s="5" t="s">
        <v>1279</v>
      </c>
    </row>
    <row r="43" spans="6:8" ht="15">
      <c r="F43" s="9" t="s">
        <v>1319</v>
      </c>
      <c r="G43" s="10" t="s">
        <v>1320</v>
      </c>
      <c r="H43" s="5" t="s">
        <v>1277</v>
      </c>
    </row>
    <row r="44" spans="6:8" ht="15">
      <c r="F44" s="9" t="s">
        <v>1168</v>
      </c>
      <c r="G44" s="10" t="s">
        <v>1320</v>
      </c>
      <c r="H44" s="5" t="s">
        <v>1277</v>
      </c>
    </row>
    <row r="45" spans="6:8" ht="15">
      <c r="F45" s="9" t="s">
        <v>1270</v>
      </c>
      <c r="G45" s="10" t="s">
        <v>1321</v>
      </c>
      <c r="H45" s="5" t="s">
        <v>1322</v>
      </c>
    </row>
    <row r="46" spans="6:8" ht="15">
      <c r="F46" s="9" t="s">
        <v>1271</v>
      </c>
      <c r="G46" s="10" t="s">
        <v>1321</v>
      </c>
      <c r="H46" s="5" t="s">
        <v>1322</v>
      </c>
    </row>
    <row r="47" spans="6:8" ht="15">
      <c r="F47" s="9" t="s">
        <v>1323</v>
      </c>
      <c r="G47" s="10" t="s">
        <v>1324</v>
      </c>
      <c r="H47" s="5" t="s">
        <v>1273</v>
      </c>
    </row>
    <row r="48" spans="6:8" ht="15">
      <c r="F48" s="9" t="s">
        <v>1325</v>
      </c>
      <c r="G48" s="10" t="s">
        <v>1324</v>
      </c>
      <c r="H48" s="5" t="s">
        <v>1273</v>
      </c>
    </row>
    <row r="49" spans="6:8" ht="15">
      <c r="F49" s="9" t="s">
        <v>1248</v>
      </c>
      <c r="G49" s="10" t="s">
        <v>1324</v>
      </c>
      <c r="H49" s="5" t="s">
        <v>1273</v>
      </c>
    </row>
    <row r="50" spans="6:8" ht="15">
      <c r="F50" s="9" t="s">
        <v>1326</v>
      </c>
      <c r="G50" s="10" t="s">
        <v>1324</v>
      </c>
      <c r="H50" s="5" t="s">
        <v>1273</v>
      </c>
    </row>
    <row r="51" spans="6:8" ht="15">
      <c r="F51" s="9" t="s">
        <v>1169</v>
      </c>
      <c r="G51" s="10" t="s">
        <v>1324</v>
      </c>
      <c r="H51" s="5" t="s">
        <v>1273</v>
      </c>
    </row>
    <row r="52" spans="6:8" ht="15">
      <c r="F52" s="9" t="s">
        <v>1327</v>
      </c>
      <c r="G52" s="10" t="s">
        <v>1324</v>
      </c>
      <c r="H52" s="5" t="s">
        <v>1273</v>
      </c>
    </row>
    <row r="53" spans="6:8" ht="14.25">
      <c r="F53" s="6" t="s">
        <v>1170</v>
      </c>
      <c r="G53" s="10" t="s">
        <v>1324</v>
      </c>
      <c r="H53" s="5" t="s">
        <v>1273</v>
      </c>
    </row>
    <row r="54" spans="6:8" ht="14.25">
      <c r="F54" s="6" t="s">
        <v>1171</v>
      </c>
      <c r="G54" s="10" t="s">
        <v>1324</v>
      </c>
      <c r="H54" s="5" t="s">
        <v>1273</v>
      </c>
    </row>
    <row r="55" spans="6:8" ht="15">
      <c r="F55" s="9" t="s">
        <v>1328</v>
      </c>
      <c r="G55" s="10" t="s">
        <v>1324</v>
      </c>
      <c r="H55" s="5" t="s">
        <v>1273</v>
      </c>
    </row>
    <row r="56" spans="6:8" ht="15">
      <c r="F56" s="9" t="s">
        <v>1172</v>
      </c>
      <c r="G56" s="10" t="s">
        <v>1329</v>
      </c>
      <c r="H56" s="5" t="s">
        <v>1273</v>
      </c>
    </row>
    <row r="57" spans="6:8" ht="15">
      <c r="F57" s="9" t="s">
        <v>1173</v>
      </c>
      <c r="G57" s="10" t="s">
        <v>1329</v>
      </c>
      <c r="H57" s="5" t="s">
        <v>1275</v>
      </c>
    </row>
    <row r="58" spans="6:8" ht="15">
      <c r="F58" s="9" t="s">
        <v>1174</v>
      </c>
      <c r="G58" s="10" t="s">
        <v>1329</v>
      </c>
      <c r="H58" s="5" t="s">
        <v>1282</v>
      </c>
    </row>
    <row r="59" spans="6:8" ht="15">
      <c r="F59" s="9" t="s">
        <v>1175</v>
      </c>
      <c r="G59" s="10" t="s">
        <v>1329</v>
      </c>
      <c r="H59" s="5" t="s">
        <v>1283</v>
      </c>
    </row>
    <row r="60" spans="6:8" ht="15">
      <c r="F60" s="9" t="s">
        <v>1176</v>
      </c>
      <c r="G60" s="10" t="s">
        <v>1329</v>
      </c>
      <c r="H60" s="5" t="s">
        <v>1286</v>
      </c>
    </row>
    <row r="61" spans="6:8" ht="15">
      <c r="F61" s="9" t="s">
        <v>1177</v>
      </c>
      <c r="G61" s="10" t="s">
        <v>1329</v>
      </c>
      <c r="H61" s="5" t="s">
        <v>1290</v>
      </c>
    </row>
    <row r="62" spans="6:8" ht="14.25">
      <c r="F62" s="5" t="s">
        <v>1181</v>
      </c>
      <c r="G62" s="10" t="s">
        <v>1330</v>
      </c>
      <c r="H62" s="5" t="s">
        <v>1282</v>
      </c>
    </row>
    <row r="63" spans="6:8" ht="14.25">
      <c r="F63" s="6" t="s">
        <v>1184</v>
      </c>
      <c r="G63" s="10" t="s">
        <v>1330</v>
      </c>
      <c r="H63" s="5" t="s">
        <v>1282</v>
      </c>
    </row>
    <row r="64" spans="6:8" ht="14.25">
      <c r="F64" s="5" t="s">
        <v>1183</v>
      </c>
      <c r="G64" s="10" t="s">
        <v>1330</v>
      </c>
      <c r="H64" s="5" t="s">
        <v>1282</v>
      </c>
    </row>
    <row r="65" spans="6:8" ht="14.25">
      <c r="F65" s="5" t="s">
        <v>1182</v>
      </c>
      <c r="G65" s="10" t="s">
        <v>1330</v>
      </c>
      <c r="H65" s="5" t="s">
        <v>1282</v>
      </c>
    </row>
    <row r="66" spans="6:8" ht="15">
      <c r="F66" s="9" t="s">
        <v>1331</v>
      </c>
      <c r="G66" s="10" t="s">
        <v>1330</v>
      </c>
      <c r="H66" s="5" t="s">
        <v>1282</v>
      </c>
    </row>
    <row r="67" spans="6:8" ht="15">
      <c r="F67" s="9" t="s">
        <v>1179</v>
      </c>
      <c r="G67" s="10" t="s">
        <v>1330</v>
      </c>
      <c r="H67" s="5" t="s">
        <v>1282</v>
      </c>
    </row>
    <row r="68" spans="6:8" ht="14.25">
      <c r="F68" s="5" t="s">
        <v>1178</v>
      </c>
      <c r="G68" s="10" t="s">
        <v>1330</v>
      </c>
      <c r="H68" s="5" t="s">
        <v>1282</v>
      </c>
    </row>
    <row r="69" spans="6:8" ht="15">
      <c r="F69" s="9" t="s">
        <v>1332</v>
      </c>
      <c r="G69" s="10" t="s">
        <v>1330</v>
      </c>
      <c r="H69" s="5" t="s">
        <v>1282</v>
      </c>
    </row>
    <row r="70" spans="6:8" ht="15">
      <c r="F70" s="9" t="s">
        <v>1333</v>
      </c>
      <c r="G70" s="10" t="s">
        <v>1330</v>
      </c>
      <c r="H70" s="5" t="s">
        <v>1282</v>
      </c>
    </row>
    <row r="71" spans="6:8" ht="15">
      <c r="F71" s="9" t="s">
        <v>1334</v>
      </c>
      <c r="G71" s="10" t="s">
        <v>1330</v>
      </c>
      <c r="H71" s="5" t="s">
        <v>1282</v>
      </c>
    </row>
    <row r="72" spans="6:8" ht="15">
      <c r="F72" s="9" t="s">
        <v>1272</v>
      </c>
      <c r="G72" s="10" t="s">
        <v>1330</v>
      </c>
      <c r="H72" s="5" t="s">
        <v>1282</v>
      </c>
    </row>
    <row r="73" spans="6:8" ht="14.25">
      <c r="F73" s="5" t="s">
        <v>1180</v>
      </c>
      <c r="G73" s="10" t="s">
        <v>1330</v>
      </c>
      <c r="H73" s="5" t="s">
        <v>1282</v>
      </c>
    </row>
    <row r="74" spans="6:8" ht="15">
      <c r="F74" s="9" t="s">
        <v>1249</v>
      </c>
      <c r="G74" s="10" t="s">
        <v>1330</v>
      </c>
      <c r="H74" s="5" t="s">
        <v>1282</v>
      </c>
    </row>
    <row r="75" spans="6:8" ht="15">
      <c r="F75" s="9" t="s">
        <v>1247</v>
      </c>
      <c r="G75" s="10" t="s">
        <v>1330</v>
      </c>
      <c r="H75" s="5" t="s">
        <v>1282</v>
      </c>
    </row>
    <row r="76" spans="6:8" ht="14.25">
      <c r="F76" s="5" t="s">
        <v>1178</v>
      </c>
      <c r="G76" s="10" t="s">
        <v>1330</v>
      </c>
      <c r="H76" s="5" t="s">
        <v>1282</v>
      </c>
    </row>
    <row r="77" spans="6:8" ht="15">
      <c r="F77" s="9" t="s">
        <v>1250</v>
      </c>
      <c r="G77" s="10" t="s">
        <v>1330</v>
      </c>
      <c r="H77" s="5" t="s">
        <v>1282</v>
      </c>
    </row>
    <row r="78" spans="6:8" ht="15">
      <c r="F78" s="9" t="s">
        <v>1179</v>
      </c>
      <c r="G78" s="10" t="s">
        <v>1330</v>
      </c>
      <c r="H78" s="5" t="s">
        <v>1282</v>
      </c>
    </row>
    <row r="79" spans="6:8" ht="15">
      <c r="F79" s="9" t="s">
        <v>1256</v>
      </c>
      <c r="G79" s="10" t="s">
        <v>1330</v>
      </c>
      <c r="H79" s="5" t="s">
        <v>1282</v>
      </c>
    </row>
    <row r="80" spans="6:8" ht="15">
      <c r="F80" s="9" t="s">
        <v>1251</v>
      </c>
      <c r="G80" s="10" t="s">
        <v>1330</v>
      </c>
      <c r="H80" s="5" t="s">
        <v>1282</v>
      </c>
    </row>
    <row r="81" spans="6:8" ht="15">
      <c r="F81" s="9" t="s">
        <v>1253</v>
      </c>
      <c r="G81" s="10" t="s">
        <v>1330</v>
      </c>
      <c r="H81" s="5" t="s">
        <v>1282</v>
      </c>
    </row>
    <row r="82" spans="6:8" ht="15">
      <c r="F82" s="9" t="s">
        <v>1335</v>
      </c>
      <c r="G82" s="10" t="s">
        <v>1330</v>
      </c>
      <c r="H82" s="5" t="s">
        <v>1282</v>
      </c>
    </row>
    <row r="83" spans="6:8" ht="15">
      <c r="F83" s="9" t="s">
        <v>1336</v>
      </c>
      <c r="G83" s="10" t="s">
        <v>1330</v>
      </c>
      <c r="H83" s="5" t="s">
        <v>1282</v>
      </c>
    </row>
    <row r="84" spans="6:8" ht="14.25">
      <c r="F84" s="6" t="s">
        <v>1184</v>
      </c>
      <c r="G84" s="10" t="s">
        <v>1330</v>
      </c>
      <c r="H84" s="5" t="s">
        <v>1282</v>
      </c>
    </row>
    <row r="85" spans="6:8" ht="15">
      <c r="F85" s="9" t="s">
        <v>1337</v>
      </c>
      <c r="G85" s="10" t="s">
        <v>1330</v>
      </c>
      <c r="H85" s="5" t="s">
        <v>1282</v>
      </c>
    </row>
    <row r="86" spans="6:8" ht="14.25">
      <c r="F86" s="5" t="s">
        <v>1186</v>
      </c>
      <c r="G86" s="10" t="s">
        <v>1330</v>
      </c>
      <c r="H86" s="5" t="s">
        <v>1275</v>
      </c>
    </row>
    <row r="87" spans="6:8" ht="15">
      <c r="F87" s="9" t="s">
        <v>1338</v>
      </c>
      <c r="G87" s="10" t="s">
        <v>1330</v>
      </c>
      <c r="H87" s="5" t="s">
        <v>1275</v>
      </c>
    </row>
    <row r="88" spans="6:8" ht="15">
      <c r="F88" s="9" t="s">
        <v>1339</v>
      </c>
      <c r="G88" s="10" t="s">
        <v>1340</v>
      </c>
      <c r="H88" s="5" t="s">
        <v>1275</v>
      </c>
    </row>
    <row r="89" spans="6:8" ht="14.25">
      <c r="F89" s="6" t="s">
        <v>1188</v>
      </c>
      <c r="G89" s="10" t="s">
        <v>1340</v>
      </c>
      <c r="H89" s="5" t="s">
        <v>1275</v>
      </c>
    </row>
    <row r="90" spans="6:8" ht="15">
      <c r="F90" s="9" t="s">
        <v>1252</v>
      </c>
      <c r="G90" s="10" t="s">
        <v>1340</v>
      </c>
      <c r="H90" s="5" t="s">
        <v>1275</v>
      </c>
    </row>
    <row r="91" spans="6:8" ht="15">
      <c r="F91" s="9" t="s">
        <v>1341</v>
      </c>
      <c r="G91" s="10" t="s">
        <v>1340</v>
      </c>
      <c r="H91" s="5" t="s">
        <v>1275</v>
      </c>
    </row>
    <row r="92" spans="6:8" ht="15">
      <c r="F92" s="9" t="s">
        <v>1342</v>
      </c>
      <c r="G92" s="10" t="s">
        <v>1340</v>
      </c>
      <c r="H92" s="5" t="s">
        <v>1275</v>
      </c>
    </row>
    <row r="93" spans="6:8" ht="15">
      <c r="F93" s="9" t="s">
        <v>1343</v>
      </c>
      <c r="G93" s="10" t="s">
        <v>1340</v>
      </c>
      <c r="H93" s="5" t="s">
        <v>1275</v>
      </c>
    </row>
    <row r="94" spans="6:8" ht="15">
      <c r="F94" s="9" t="s">
        <v>1255</v>
      </c>
      <c r="G94" s="10" t="s">
        <v>1340</v>
      </c>
      <c r="H94" s="5" t="s">
        <v>1275</v>
      </c>
    </row>
    <row r="95" spans="6:8" ht="14.25">
      <c r="F95" s="6" t="s">
        <v>1187</v>
      </c>
      <c r="G95" s="10" t="s">
        <v>1340</v>
      </c>
      <c r="H95" s="5" t="s">
        <v>1275</v>
      </c>
    </row>
    <row r="96" spans="6:8" ht="14.25">
      <c r="F96" s="6" t="s">
        <v>1185</v>
      </c>
      <c r="G96" s="10" t="s">
        <v>1340</v>
      </c>
      <c r="H96" s="5" t="s">
        <v>1275</v>
      </c>
    </row>
    <row r="97" spans="6:8" ht="15">
      <c r="F97" s="9" t="s">
        <v>1344</v>
      </c>
      <c r="G97" s="10" t="s">
        <v>1340</v>
      </c>
      <c r="H97" s="5" t="s">
        <v>1275</v>
      </c>
    </row>
    <row r="98" spans="6:8" ht="15">
      <c r="F98" s="9" t="s">
        <v>1345</v>
      </c>
      <c r="G98" s="10" t="s">
        <v>1340</v>
      </c>
      <c r="H98" s="5" t="s">
        <v>1275</v>
      </c>
    </row>
    <row r="99" spans="6:8" ht="15">
      <c r="F99" s="9" t="s">
        <v>1346</v>
      </c>
      <c r="G99" s="10" t="s">
        <v>1340</v>
      </c>
      <c r="H99" s="5" t="s">
        <v>1275</v>
      </c>
    </row>
    <row r="100" spans="6:8" ht="15">
      <c r="F100" s="9" t="s">
        <v>1347</v>
      </c>
      <c r="G100" s="10" t="s">
        <v>1348</v>
      </c>
      <c r="H100" s="5" t="s">
        <v>1290</v>
      </c>
    </row>
    <row r="101" spans="6:8" ht="14.25">
      <c r="F101" s="6" t="s">
        <v>1189</v>
      </c>
      <c r="G101" s="10" t="s">
        <v>1348</v>
      </c>
      <c r="H101" s="5" t="s">
        <v>1290</v>
      </c>
    </row>
    <row r="102" spans="6:8" ht="15">
      <c r="F102" s="9" t="s">
        <v>1349</v>
      </c>
      <c r="G102" s="10" t="s">
        <v>1348</v>
      </c>
      <c r="H102" s="5" t="s">
        <v>1290</v>
      </c>
    </row>
    <row r="103" spans="6:8" ht="15">
      <c r="F103" s="9" t="s">
        <v>1350</v>
      </c>
      <c r="G103" s="10" t="s">
        <v>1348</v>
      </c>
      <c r="H103" s="5" t="s">
        <v>1290</v>
      </c>
    </row>
    <row r="104" spans="6:8" ht="15">
      <c r="F104" s="9" t="s">
        <v>1254</v>
      </c>
      <c r="G104" s="10" t="s">
        <v>1348</v>
      </c>
      <c r="H104" s="5" t="s">
        <v>1290</v>
      </c>
    </row>
    <row r="105" spans="6:8" ht="15">
      <c r="F105" s="9" t="s">
        <v>1351</v>
      </c>
      <c r="G105" s="10" t="s">
        <v>1348</v>
      </c>
      <c r="H105" s="5" t="s">
        <v>1290</v>
      </c>
    </row>
    <row r="106" spans="6:8" ht="15">
      <c r="F106" s="9" t="s">
        <v>116</v>
      </c>
      <c r="G106" s="10" t="s">
        <v>1352</v>
      </c>
      <c r="H106" s="5" t="s">
        <v>1281</v>
      </c>
    </row>
    <row r="107" spans="6:8" ht="15">
      <c r="F107" s="9" t="s">
        <v>1264</v>
      </c>
      <c r="G107" s="10" t="s">
        <v>1353</v>
      </c>
      <c r="H107" s="5" t="s">
        <v>1354</v>
      </c>
    </row>
    <row r="108" spans="6:8" ht="15">
      <c r="F108" s="9" t="s">
        <v>1263</v>
      </c>
      <c r="G108" s="10" t="s">
        <v>1353</v>
      </c>
      <c r="H108" s="5" t="s">
        <v>1354</v>
      </c>
    </row>
    <row r="109" spans="6:8" ht="15">
      <c r="F109" s="9" t="s">
        <v>1269</v>
      </c>
      <c r="G109" s="10" t="s">
        <v>1353</v>
      </c>
      <c r="H109" s="5" t="s">
        <v>1354</v>
      </c>
    </row>
    <row r="110" spans="6:8" ht="15">
      <c r="F110" s="9" t="s">
        <v>1268</v>
      </c>
      <c r="G110" s="10" t="s">
        <v>1353</v>
      </c>
      <c r="H110" s="5" t="s">
        <v>1354</v>
      </c>
    </row>
    <row r="111" spans="6:8" ht="15">
      <c r="F111" s="9" t="s">
        <v>16</v>
      </c>
      <c r="G111" s="10" t="s">
        <v>16</v>
      </c>
      <c r="H111" s="5" t="s">
        <v>1287</v>
      </c>
    </row>
    <row r="112" spans="6:8" ht="14.25">
      <c r="F112" s="5" t="s">
        <v>1243</v>
      </c>
      <c r="G112" s="10" t="s">
        <v>16</v>
      </c>
      <c r="H112" s="5" t="s">
        <v>1287</v>
      </c>
    </row>
    <row r="113" spans="6:8" ht="15">
      <c r="F113" s="14" t="s">
        <v>1368</v>
      </c>
      <c r="G113" s="15" t="s">
        <v>1369</v>
      </c>
      <c r="H113" s="13" t="s">
        <v>1370</v>
      </c>
    </row>
    <row r="114" spans="6:8" ht="15">
      <c r="F114" s="9" t="s">
        <v>1355</v>
      </c>
      <c r="G114" s="10" t="s">
        <v>1356</v>
      </c>
      <c r="H114" s="5" t="s">
        <v>1284</v>
      </c>
    </row>
    <row r="115" spans="6:8" ht="15">
      <c r="F115" s="9" t="s">
        <v>1357</v>
      </c>
      <c r="G115" s="10" t="s">
        <v>1356</v>
      </c>
      <c r="H115" s="5" t="s">
        <v>1284</v>
      </c>
    </row>
    <row r="116" spans="6:8" ht="15">
      <c r="F116" s="9" t="s">
        <v>1358</v>
      </c>
      <c r="G116" s="10" t="s">
        <v>1356</v>
      </c>
      <c r="H116" s="5" t="s">
        <v>1284</v>
      </c>
    </row>
    <row r="117" spans="6:8" ht="15">
      <c r="F117" s="9" t="s">
        <v>1190</v>
      </c>
      <c r="G117" s="10" t="s">
        <v>1356</v>
      </c>
      <c r="H117" s="5" t="s">
        <v>1284</v>
      </c>
    </row>
    <row r="118" spans="6:8" ht="15">
      <c r="F118" s="9" t="s">
        <v>1191</v>
      </c>
      <c r="G118" s="10" t="s">
        <v>1356</v>
      </c>
      <c r="H118" s="5" t="s">
        <v>1284</v>
      </c>
    </row>
    <row r="119" spans="6:8" ht="15">
      <c r="F119" s="9" t="s">
        <v>1192</v>
      </c>
      <c r="G119" s="10" t="s">
        <v>1356</v>
      </c>
      <c r="H119" s="5" t="s">
        <v>1284</v>
      </c>
    </row>
    <row r="120" spans="6:8" ht="15">
      <c r="F120" s="9" t="s">
        <v>1359</v>
      </c>
      <c r="G120" s="10" t="s">
        <v>1356</v>
      </c>
      <c r="H120" s="5" t="s">
        <v>1284</v>
      </c>
    </row>
    <row r="121" spans="6:8" ht="15">
      <c r="F121" s="9" t="s">
        <v>1360</v>
      </c>
      <c r="G121" s="10" t="s">
        <v>1356</v>
      </c>
      <c r="H121" s="5" t="s">
        <v>1284</v>
      </c>
    </row>
    <row r="122" spans="6:8" ht="15">
      <c r="F122" s="9" t="s">
        <v>1361</v>
      </c>
      <c r="G122" s="10" t="s">
        <v>1356</v>
      </c>
      <c r="H122" s="5" t="s">
        <v>1284</v>
      </c>
    </row>
    <row r="123" spans="6:8" ht="15">
      <c r="F123" s="9" t="s">
        <v>1193</v>
      </c>
      <c r="G123" s="10" t="s">
        <v>1356</v>
      </c>
      <c r="H123" s="5" t="s">
        <v>1284</v>
      </c>
    </row>
    <row r="124" spans="6:8" ht="15">
      <c r="F124" s="9" t="s">
        <v>1194</v>
      </c>
      <c r="G124" s="10" t="s">
        <v>1356</v>
      </c>
      <c r="H124" s="5" t="s">
        <v>1284</v>
      </c>
    </row>
    <row r="125" spans="6:8" ht="15">
      <c r="F125" s="9" t="s">
        <v>1195</v>
      </c>
      <c r="G125" s="10" t="s">
        <v>1356</v>
      </c>
      <c r="H125" s="5" t="s">
        <v>1284</v>
      </c>
    </row>
    <row r="126" spans="6:8" ht="15">
      <c r="F126" s="9" t="s">
        <v>452</v>
      </c>
      <c r="G126" s="10" t="s">
        <v>1356</v>
      </c>
      <c r="H126" s="5" t="s">
        <v>1284</v>
      </c>
    </row>
    <row r="127" spans="6:8" ht="15">
      <c r="F127" s="9" t="s">
        <v>1257</v>
      </c>
      <c r="G127" s="10" t="s">
        <v>1356</v>
      </c>
      <c r="H127" s="5" t="s">
        <v>1284</v>
      </c>
    </row>
    <row r="128" spans="6:8" ht="15">
      <c r="F128" s="9" t="s">
        <v>1258</v>
      </c>
      <c r="G128" s="10" t="s">
        <v>1356</v>
      </c>
      <c r="H128" s="5" t="s">
        <v>1284</v>
      </c>
    </row>
    <row r="129" spans="6:8" ht="15">
      <c r="F129" s="9" t="s">
        <v>1196</v>
      </c>
      <c r="G129" s="10" t="s">
        <v>1356</v>
      </c>
      <c r="H129" s="5" t="s">
        <v>1284</v>
      </c>
    </row>
    <row r="130" spans="6:8" ht="15">
      <c r="F130" s="9" t="s">
        <v>1197</v>
      </c>
      <c r="G130" s="10" t="s">
        <v>1356</v>
      </c>
      <c r="H130" s="5" t="s">
        <v>1284</v>
      </c>
    </row>
    <row r="131" spans="6:8" ht="15">
      <c r="F131" s="9" t="s">
        <v>1198</v>
      </c>
      <c r="G131" s="10" t="s">
        <v>1356</v>
      </c>
      <c r="H131" s="5" t="s">
        <v>1284</v>
      </c>
    </row>
    <row r="132" spans="6:8" ht="15">
      <c r="F132" s="9" t="s">
        <v>460</v>
      </c>
      <c r="G132" s="10" t="s">
        <v>1356</v>
      </c>
      <c r="H132" s="5" t="s">
        <v>1284</v>
      </c>
    </row>
    <row r="133" spans="6:8" ht="15">
      <c r="F133" s="9" t="s">
        <v>1259</v>
      </c>
      <c r="G133" s="10" t="s">
        <v>1356</v>
      </c>
      <c r="H133" s="5" t="s">
        <v>1284</v>
      </c>
    </row>
    <row r="134" spans="6:8" ht="15">
      <c r="F134" s="9" t="s">
        <v>1260</v>
      </c>
      <c r="G134" s="10" t="s">
        <v>1356</v>
      </c>
      <c r="H134" s="5" t="s">
        <v>1284</v>
      </c>
    </row>
    <row r="135" spans="6:8" ht="15">
      <c r="F135" s="9" t="s">
        <v>1199</v>
      </c>
      <c r="G135" s="10" t="s">
        <v>1356</v>
      </c>
      <c r="H135" s="5" t="s">
        <v>1284</v>
      </c>
    </row>
    <row r="136" spans="6:8" ht="15">
      <c r="F136" s="9" t="s">
        <v>1200</v>
      </c>
      <c r="G136" s="10" t="s">
        <v>1356</v>
      </c>
      <c r="H136" s="5" t="s">
        <v>1284</v>
      </c>
    </row>
    <row r="137" spans="6:8" ht="15">
      <c r="F137" s="9" t="s">
        <v>1201</v>
      </c>
      <c r="G137" s="10" t="s">
        <v>1356</v>
      </c>
      <c r="H137" s="5" t="s">
        <v>1284</v>
      </c>
    </row>
    <row r="138" spans="6:8" ht="15">
      <c r="F138" s="9" t="s">
        <v>465</v>
      </c>
      <c r="G138" s="10" t="s">
        <v>1356</v>
      </c>
      <c r="H138" s="5" t="s">
        <v>1284</v>
      </c>
    </row>
    <row r="139" spans="6:8" ht="15">
      <c r="F139" s="9" t="s">
        <v>1261</v>
      </c>
      <c r="G139" s="10" t="s">
        <v>1356</v>
      </c>
      <c r="H139" s="5" t="s">
        <v>1284</v>
      </c>
    </row>
    <row r="140" spans="6:8" ht="15">
      <c r="F140" s="9" t="s">
        <v>1262</v>
      </c>
      <c r="G140" s="10" t="s">
        <v>1356</v>
      </c>
      <c r="H140" s="5" t="s">
        <v>1284</v>
      </c>
    </row>
    <row r="141" spans="6:8" ht="15">
      <c r="F141" s="9" t="s">
        <v>1202</v>
      </c>
      <c r="G141" s="10" t="s">
        <v>1356</v>
      </c>
      <c r="H141" s="5" t="s">
        <v>1284</v>
      </c>
    </row>
    <row r="142" spans="6:8" ht="15">
      <c r="F142" s="9" t="s">
        <v>1203</v>
      </c>
      <c r="G142" s="10" t="s">
        <v>1356</v>
      </c>
      <c r="H142" s="5" t="s">
        <v>1284</v>
      </c>
    </row>
    <row r="143" spans="6:8" ht="15">
      <c r="F143" s="9" t="s">
        <v>1204</v>
      </c>
      <c r="G143" s="10" t="s">
        <v>1356</v>
      </c>
      <c r="H143" s="5" t="s">
        <v>1284</v>
      </c>
    </row>
    <row r="144" spans="6:8" ht="15">
      <c r="F144" s="9" t="s">
        <v>446</v>
      </c>
      <c r="G144" s="10" t="s">
        <v>1356</v>
      </c>
      <c r="H144" s="5" t="s">
        <v>1284</v>
      </c>
    </row>
    <row r="145" spans="6:8" ht="15">
      <c r="F145" s="9" t="s">
        <v>1205</v>
      </c>
      <c r="G145" s="10" t="s">
        <v>1356</v>
      </c>
      <c r="H145" s="5" t="s">
        <v>1284</v>
      </c>
    </row>
    <row r="146" spans="6:8" ht="15">
      <c r="F146" s="9" t="s">
        <v>1206</v>
      </c>
      <c r="G146" s="10" t="s">
        <v>1356</v>
      </c>
      <c r="H146" s="5" t="s">
        <v>1284</v>
      </c>
    </row>
    <row r="147" spans="6:8" ht="15">
      <c r="F147" s="9" t="s">
        <v>1207</v>
      </c>
      <c r="G147" s="10" t="s">
        <v>1356</v>
      </c>
      <c r="H147" s="5" t="s">
        <v>1284</v>
      </c>
    </row>
    <row r="148" spans="6:8" ht="15">
      <c r="F148" s="9" t="s">
        <v>1208</v>
      </c>
      <c r="G148" s="10" t="s">
        <v>1356</v>
      </c>
      <c r="H148" s="5" t="s">
        <v>1284</v>
      </c>
    </row>
    <row r="149" spans="6:8" ht="15">
      <c r="F149" s="9" t="s">
        <v>1209</v>
      </c>
      <c r="G149" s="10" t="s">
        <v>1356</v>
      </c>
      <c r="H149" s="5" t="s">
        <v>1284</v>
      </c>
    </row>
    <row r="150" spans="6:8" ht="15">
      <c r="F150" s="9" t="s">
        <v>524</v>
      </c>
      <c r="G150" s="10" t="s">
        <v>1356</v>
      </c>
      <c r="H150" s="5" t="s">
        <v>1284</v>
      </c>
    </row>
    <row r="151" spans="6:8" ht="15">
      <c r="F151" s="9" t="s">
        <v>1210</v>
      </c>
      <c r="G151" s="10" t="s">
        <v>1356</v>
      </c>
      <c r="H151" s="5" t="s">
        <v>1284</v>
      </c>
    </row>
    <row r="152" spans="6:8" ht="15">
      <c r="F152" s="9" t="s">
        <v>1211</v>
      </c>
      <c r="G152" s="10" t="s">
        <v>1356</v>
      </c>
      <c r="H152" s="5" t="s">
        <v>1284</v>
      </c>
    </row>
    <row r="153" spans="6:8" ht="15">
      <c r="F153" s="9" t="s">
        <v>1212</v>
      </c>
      <c r="G153" s="10" t="s">
        <v>1356</v>
      </c>
      <c r="H153" s="5" t="s">
        <v>1284</v>
      </c>
    </row>
    <row r="154" spans="6:8" ht="15">
      <c r="F154" s="9" t="s">
        <v>1213</v>
      </c>
      <c r="G154" s="10" t="s">
        <v>1356</v>
      </c>
      <c r="H154" s="5" t="s">
        <v>1284</v>
      </c>
    </row>
    <row r="155" spans="6:8" ht="15">
      <c r="F155" s="9" t="s">
        <v>1214</v>
      </c>
      <c r="G155" s="10" t="s">
        <v>1356</v>
      </c>
      <c r="H155" s="5" t="s">
        <v>1284</v>
      </c>
    </row>
    <row r="156" spans="6:8" ht="15">
      <c r="F156" s="9" t="s">
        <v>526</v>
      </c>
      <c r="G156" s="10" t="s">
        <v>1356</v>
      </c>
      <c r="H156" s="5" t="s">
        <v>1284</v>
      </c>
    </row>
    <row r="157" spans="6:8" ht="15">
      <c r="F157" s="9" t="s">
        <v>1215</v>
      </c>
      <c r="G157" s="10" t="s">
        <v>1356</v>
      </c>
      <c r="H157" s="5" t="s">
        <v>1284</v>
      </c>
    </row>
    <row r="158" spans="6:8" ht="15">
      <c r="F158" s="9" t="s">
        <v>1216</v>
      </c>
      <c r="G158" s="10" t="s">
        <v>1356</v>
      </c>
      <c r="H158" s="5" t="s">
        <v>1284</v>
      </c>
    </row>
    <row r="159" spans="6:8" ht="15">
      <c r="F159" s="9" t="s">
        <v>1217</v>
      </c>
      <c r="G159" s="10" t="s">
        <v>1356</v>
      </c>
      <c r="H159" s="5" t="s">
        <v>1284</v>
      </c>
    </row>
    <row r="160" spans="6:8" ht="15">
      <c r="F160" s="9" t="s">
        <v>1218</v>
      </c>
      <c r="G160" s="10" t="s">
        <v>1356</v>
      </c>
      <c r="H160" s="5" t="s">
        <v>1284</v>
      </c>
    </row>
    <row r="161" spans="6:8" ht="15">
      <c r="F161" s="9" t="s">
        <v>1219</v>
      </c>
      <c r="G161" s="10" t="s">
        <v>1356</v>
      </c>
      <c r="H161" s="5" t="s">
        <v>1284</v>
      </c>
    </row>
    <row r="162" spans="6:8" ht="15">
      <c r="F162" s="9" t="s">
        <v>528</v>
      </c>
      <c r="G162" s="10" t="s">
        <v>1356</v>
      </c>
      <c r="H162" s="5" t="s">
        <v>1284</v>
      </c>
    </row>
    <row r="163" spans="6:8" ht="15">
      <c r="F163" s="9" t="s">
        <v>1220</v>
      </c>
      <c r="G163" s="10" t="s">
        <v>1356</v>
      </c>
      <c r="H163" s="5" t="s">
        <v>1284</v>
      </c>
    </row>
    <row r="164" spans="6:8" ht="15">
      <c r="F164" s="9" t="s">
        <v>1221</v>
      </c>
      <c r="G164" s="10" t="s">
        <v>1356</v>
      </c>
      <c r="H164" s="5" t="s">
        <v>1284</v>
      </c>
    </row>
    <row r="165" spans="6:8" ht="15">
      <c r="F165" s="9" t="s">
        <v>1222</v>
      </c>
      <c r="G165" s="10" t="s">
        <v>1356</v>
      </c>
      <c r="H165" s="5" t="s">
        <v>1284</v>
      </c>
    </row>
    <row r="166" spans="6:8" ht="15">
      <c r="F166" s="9" t="s">
        <v>1223</v>
      </c>
      <c r="G166" s="10" t="s">
        <v>1356</v>
      </c>
      <c r="H166" s="5" t="s">
        <v>1284</v>
      </c>
    </row>
    <row r="167" spans="6:8" ht="15">
      <c r="F167" s="9" t="s">
        <v>1224</v>
      </c>
      <c r="G167" s="10" t="s">
        <v>1356</v>
      </c>
      <c r="H167" s="5" t="s">
        <v>1284</v>
      </c>
    </row>
    <row r="168" spans="6:8" ht="15">
      <c r="F168" s="9" t="s">
        <v>530</v>
      </c>
      <c r="G168" s="10" t="s">
        <v>1356</v>
      </c>
      <c r="H168" s="5" t="s">
        <v>1284</v>
      </c>
    </row>
    <row r="169" spans="6:8" ht="15">
      <c r="F169" s="9" t="s">
        <v>1225</v>
      </c>
      <c r="G169" s="10" t="s">
        <v>1356</v>
      </c>
      <c r="H169" s="5" t="s">
        <v>1284</v>
      </c>
    </row>
    <row r="170" spans="6:8" ht="15">
      <c r="F170" s="9" t="s">
        <v>1226</v>
      </c>
      <c r="G170" s="10" t="s">
        <v>1356</v>
      </c>
      <c r="H170" s="5" t="s">
        <v>1284</v>
      </c>
    </row>
    <row r="171" spans="6:8" ht="15">
      <c r="F171" s="9" t="s">
        <v>1227</v>
      </c>
      <c r="G171" s="10" t="s">
        <v>1356</v>
      </c>
      <c r="H171" s="5" t="s">
        <v>1284</v>
      </c>
    </row>
    <row r="172" spans="6:8" ht="15">
      <c r="F172" s="9" t="s">
        <v>1228</v>
      </c>
      <c r="G172" s="10" t="s">
        <v>1356</v>
      </c>
      <c r="H172" s="5" t="s">
        <v>1284</v>
      </c>
    </row>
    <row r="173" spans="6:8" ht="15">
      <c r="F173" s="9" t="s">
        <v>1229</v>
      </c>
      <c r="G173" s="10" t="s">
        <v>1356</v>
      </c>
      <c r="H173" s="5" t="s">
        <v>1284</v>
      </c>
    </row>
    <row r="174" spans="6:8" ht="15">
      <c r="F174" s="9" t="s">
        <v>532</v>
      </c>
      <c r="G174" s="10" t="s">
        <v>1356</v>
      </c>
      <c r="H174" s="5" t="s">
        <v>1284</v>
      </c>
    </row>
    <row r="175" spans="6:8" ht="15">
      <c r="F175" s="9" t="s">
        <v>1230</v>
      </c>
      <c r="G175" s="10" t="s">
        <v>1356</v>
      </c>
      <c r="H175" s="5" t="s">
        <v>1284</v>
      </c>
    </row>
    <row r="176" spans="6:8" ht="15">
      <c r="F176" s="9" t="s">
        <v>1231</v>
      </c>
      <c r="G176" s="10" t="s">
        <v>1356</v>
      </c>
      <c r="H176" s="5" t="s">
        <v>1284</v>
      </c>
    </row>
    <row r="177" spans="6:8" ht="15">
      <c r="F177" s="9" t="s">
        <v>1232</v>
      </c>
      <c r="G177" s="10" t="s">
        <v>1356</v>
      </c>
      <c r="H177" s="5" t="s">
        <v>1284</v>
      </c>
    </row>
    <row r="178" spans="6:8" ht="15">
      <c r="F178" s="9" t="s">
        <v>1233</v>
      </c>
      <c r="G178" s="10" t="s">
        <v>1356</v>
      </c>
      <c r="H178" s="5" t="s">
        <v>1284</v>
      </c>
    </row>
    <row r="179" spans="6:8" ht="15">
      <c r="F179" s="9" t="s">
        <v>1234</v>
      </c>
      <c r="G179" s="10" t="s">
        <v>1356</v>
      </c>
      <c r="H179" s="5" t="s">
        <v>1284</v>
      </c>
    </row>
    <row r="180" spans="6:8" ht="15">
      <c r="F180" s="9" t="s">
        <v>534</v>
      </c>
      <c r="G180" s="10" t="s">
        <v>1356</v>
      </c>
      <c r="H180" s="5" t="s">
        <v>1284</v>
      </c>
    </row>
    <row r="181" spans="6:8" ht="15">
      <c r="F181" s="9" t="s">
        <v>1235</v>
      </c>
      <c r="G181" s="10" t="s">
        <v>1356</v>
      </c>
      <c r="H181" s="5" t="s">
        <v>1284</v>
      </c>
    </row>
    <row r="182" spans="6:8" ht="15">
      <c r="F182" s="9" t="s">
        <v>1236</v>
      </c>
      <c r="G182" s="10" t="s">
        <v>1356</v>
      </c>
      <c r="H182" s="5" t="s">
        <v>1284</v>
      </c>
    </row>
    <row r="183" spans="6:8" ht="15">
      <c r="F183" s="9" t="s">
        <v>1237</v>
      </c>
      <c r="G183" s="10" t="s">
        <v>1356</v>
      </c>
      <c r="H183" s="5" t="s">
        <v>1284</v>
      </c>
    </row>
    <row r="184" spans="6:8" ht="15">
      <c r="F184" s="9" t="s">
        <v>1238</v>
      </c>
      <c r="G184" s="10" t="s">
        <v>1356</v>
      </c>
      <c r="H184" s="5" t="s">
        <v>1284</v>
      </c>
    </row>
    <row r="185" spans="6:8" ht="15">
      <c r="F185" s="9" t="s">
        <v>1239</v>
      </c>
      <c r="G185" s="10" t="s">
        <v>1356</v>
      </c>
      <c r="H185" s="5" t="s">
        <v>1284</v>
      </c>
    </row>
    <row r="186" spans="6:8" ht="15">
      <c r="F186" s="9" t="s">
        <v>1240</v>
      </c>
      <c r="G186" s="10" t="s">
        <v>1362</v>
      </c>
      <c r="H186" s="5" t="s">
        <v>1285</v>
      </c>
    </row>
    <row r="187" spans="6:8" ht="15">
      <c r="F187" s="9" t="s">
        <v>1363</v>
      </c>
      <c r="G187" s="10" t="s">
        <v>1362</v>
      </c>
      <c r="H187" s="5" t="s">
        <v>1285</v>
      </c>
    </row>
    <row r="188" spans="6:8" ht="15">
      <c r="F188" s="9" t="s">
        <v>1364</v>
      </c>
      <c r="G188" s="10" t="s">
        <v>1362</v>
      </c>
      <c r="H188" s="5" t="s">
        <v>1285</v>
      </c>
    </row>
    <row r="189" spans="6:8" ht="15">
      <c r="F189" s="9" t="s">
        <v>100</v>
      </c>
      <c r="G189" s="10" t="s">
        <v>1362</v>
      </c>
      <c r="H189" s="5" t="s">
        <v>1285</v>
      </c>
    </row>
    <row r="190" spans="6:8" ht="14.25">
      <c r="F190" s="6" t="s">
        <v>1241</v>
      </c>
      <c r="G190" s="10" t="s">
        <v>1362</v>
      </c>
      <c r="H190" s="5" t="s">
        <v>1285</v>
      </c>
    </row>
    <row r="191" spans="6:8" ht="15">
      <c r="F191" s="9" t="s">
        <v>1242</v>
      </c>
      <c r="G191" s="10" t="s">
        <v>1362</v>
      </c>
      <c r="H191" s="5" t="s">
        <v>1285</v>
      </c>
    </row>
    <row r="192" spans="6:8" ht="15.75">
      <c r="F192" s="11" t="s">
        <v>1365</v>
      </c>
      <c r="G192" s="10" t="s">
        <v>1366</v>
      </c>
      <c r="H192" s="12" t="s">
        <v>1367</v>
      </c>
    </row>
  </sheetData>
  <phoneticPr fontId="1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2"/>
  <sheetViews>
    <sheetView workbookViewId="0">
      <selection activeCell="P6" sqref="P6"/>
    </sheetView>
  </sheetViews>
  <sheetFormatPr defaultRowHeight="13.5"/>
  <cols>
    <col min="10" max="10" width="15.5" customWidth="1"/>
    <col min="11" max="11" width="11.625" bestFit="1" customWidth="1"/>
  </cols>
  <sheetData>
    <row r="1" spans="1:11">
      <c r="A1" s="20" t="s">
        <v>1155</v>
      </c>
      <c r="B1" t="s">
        <v>1375</v>
      </c>
      <c r="G1" s="28" t="s">
        <v>97</v>
      </c>
      <c r="H1" s="29" t="s">
        <v>1407</v>
      </c>
      <c r="I1" s="29" t="s">
        <v>1408</v>
      </c>
      <c r="J1" s="30" t="s">
        <v>1409</v>
      </c>
      <c r="K1" s="34" t="s">
        <v>1446</v>
      </c>
    </row>
    <row r="2" spans="1:11">
      <c r="A2" s="18" t="s">
        <v>452</v>
      </c>
      <c r="B2" s="19">
        <v>20180430</v>
      </c>
      <c r="G2" s="24" t="s">
        <v>105</v>
      </c>
      <c r="H2" s="26" t="s">
        <v>1410</v>
      </c>
      <c r="I2" s="26" t="s">
        <v>1411</v>
      </c>
      <c r="J2" s="27" t="s">
        <v>1412</v>
      </c>
      <c r="K2" s="21">
        <v>43448</v>
      </c>
    </row>
    <row r="3" spans="1:11">
      <c r="A3" s="18" t="s">
        <v>460</v>
      </c>
      <c r="B3" s="19">
        <v>20180430</v>
      </c>
      <c r="G3" s="24" t="s">
        <v>615</v>
      </c>
      <c r="H3" s="26" t="s">
        <v>1410</v>
      </c>
      <c r="I3" s="26" t="s">
        <v>1413</v>
      </c>
      <c r="J3" s="27" t="s">
        <v>1414</v>
      </c>
      <c r="K3" s="21">
        <v>43188</v>
      </c>
    </row>
    <row r="4" spans="1:11">
      <c r="A4" s="18" t="s">
        <v>465</v>
      </c>
      <c r="B4" s="19">
        <v>20180531</v>
      </c>
      <c r="G4" s="24" t="s">
        <v>619</v>
      </c>
      <c r="H4" s="26" t="s">
        <v>1410</v>
      </c>
      <c r="I4" s="26" t="s">
        <v>1415</v>
      </c>
      <c r="J4" s="27" t="s">
        <v>1416</v>
      </c>
      <c r="K4" s="21">
        <v>43220</v>
      </c>
    </row>
    <row r="5" spans="1:11">
      <c r="A5" s="18" t="s">
        <v>446</v>
      </c>
      <c r="B5" s="19">
        <v>20180629</v>
      </c>
      <c r="G5" s="24" t="s">
        <v>617</v>
      </c>
      <c r="H5" s="26" t="s">
        <v>1410</v>
      </c>
      <c r="I5" s="26" t="s">
        <v>1417</v>
      </c>
      <c r="J5" s="27" t="s">
        <v>1418</v>
      </c>
      <c r="K5" s="21">
        <v>43251</v>
      </c>
    </row>
    <row r="6" spans="1:11">
      <c r="A6" s="18" t="s">
        <v>524</v>
      </c>
      <c r="B6" s="19">
        <v>20180731</v>
      </c>
      <c r="G6" s="24" t="s">
        <v>107</v>
      </c>
      <c r="H6" s="26" t="s">
        <v>1410</v>
      </c>
      <c r="I6" s="26" t="s">
        <v>1419</v>
      </c>
      <c r="J6" s="27" t="s">
        <v>1420</v>
      </c>
      <c r="K6" s="21">
        <v>43271</v>
      </c>
    </row>
    <row r="7" spans="1:11">
      <c r="A7" s="18" t="s">
        <v>526</v>
      </c>
      <c r="B7" s="19">
        <v>20180831</v>
      </c>
      <c r="G7" s="24" t="s">
        <v>110</v>
      </c>
      <c r="H7" s="26" t="s">
        <v>1410</v>
      </c>
      <c r="I7" s="26" t="s">
        <v>1421</v>
      </c>
      <c r="J7" s="27" t="s">
        <v>1422</v>
      </c>
      <c r="K7" s="21">
        <v>43280</v>
      </c>
    </row>
    <row r="8" spans="1:11">
      <c r="A8" s="18" t="s">
        <v>528</v>
      </c>
      <c r="B8" s="19">
        <v>20180928</v>
      </c>
      <c r="G8" s="24" t="s">
        <v>112</v>
      </c>
      <c r="H8" s="26" t="s">
        <v>1410</v>
      </c>
      <c r="I8" s="26" t="s">
        <v>1423</v>
      </c>
      <c r="J8" s="27" t="s">
        <v>1424</v>
      </c>
      <c r="K8" s="21">
        <v>43278</v>
      </c>
    </row>
    <row r="9" spans="1:11">
      <c r="A9" s="18" t="s">
        <v>530</v>
      </c>
      <c r="B9" s="19">
        <v>20181031</v>
      </c>
      <c r="G9" s="24" t="s">
        <v>116</v>
      </c>
      <c r="H9" s="26" t="s">
        <v>1410</v>
      </c>
      <c r="I9" s="26" t="s">
        <v>1425</v>
      </c>
      <c r="J9" s="27" t="s">
        <v>1426</v>
      </c>
      <c r="K9" s="21">
        <v>43430</v>
      </c>
    </row>
    <row r="10" spans="1:11">
      <c r="A10" s="18" t="s">
        <v>532</v>
      </c>
      <c r="B10" s="19">
        <v>20181130</v>
      </c>
      <c r="G10" s="24" t="s">
        <v>114</v>
      </c>
      <c r="H10" s="26" t="s">
        <v>1410</v>
      </c>
      <c r="I10" s="26" t="s">
        <v>1427</v>
      </c>
      <c r="J10" s="27" t="s">
        <v>1422</v>
      </c>
      <c r="K10" s="21">
        <v>43280</v>
      </c>
    </row>
    <row r="11" spans="1:11">
      <c r="A11" s="18" t="s">
        <v>534</v>
      </c>
      <c r="B11" s="19">
        <v>20181231</v>
      </c>
      <c r="G11" s="24" t="s">
        <v>452</v>
      </c>
      <c r="H11" s="26" t="s">
        <v>1410</v>
      </c>
      <c r="I11" s="26" t="s">
        <v>1428</v>
      </c>
      <c r="J11" s="27" t="s">
        <v>1414</v>
      </c>
      <c r="K11" s="21">
        <v>43188</v>
      </c>
    </row>
    <row r="12" spans="1:11">
      <c r="A12" s="18" t="s">
        <v>1376</v>
      </c>
      <c r="B12" s="19">
        <v>20181231</v>
      </c>
      <c r="G12" s="24" t="s">
        <v>460</v>
      </c>
      <c r="H12" s="26" t="s">
        <v>1410</v>
      </c>
      <c r="I12" s="26" t="s">
        <v>1429</v>
      </c>
      <c r="J12" s="27" t="s">
        <v>1416</v>
      </c>
      <c r="K12" s="21">
        <v>43220</v>
      </c>
    </row>
    <row r="13" spans="1:11">
      <c r="G13" s="24" t="s">
        <v>465</v>
      </c>
      <c r="H13" s="26" t="s">
        <v>1410</v>
      </c>
      <c r="I13" s="26" t="s">
        <v>1430</v>
      </c>
      <c r="J13" s="27" t="s">
        <v>1418</v>
      </c>
      <c r="K13" s="21">
        <v>43251</v>
      </c>
    </row>
    <row r="14" spans="1:11">
      <c r="A14" s="20" t="s">
        <v>1155</v>
      </c>
      <c r="B14" t="s">
        <v>1377</v>
      </c>
      <c r="G14" s="24" t="s">
        <v>446</v>
      </c>
      <c r="H14" s="26" t="s">
        <v>1410</v>
      </c>
      <c r="I14" s="26" t="s">
        <v>1431</v>
      </c>
      <c r="J14" s="27" t="s">
        <v>1422</v>
      </c>
      <c r="K14" s="21">
        <v>43280</v>
      </c>
    </row>
    <row r="15" spans="1:11">
      <c r="A15" s="18" t="s">
        <v>1172</v>
      </c>
      <c r="B15" s="19">
        <v>20180408.5</v>
      </c>
      <c r="G15" s="24" t="s">
        <v>524</v>
      </c>
      <c r="H15" s="26" t="s">
        <v>1410</v>
      </c>
      <c r="I15" s="26" t="s">
        <v>1432</v>
      </c>
      <c r="J15" s="27" t="s">
        <v>1433</v>
      </c>
      <c r="K15" s="21">
        <v>43312</v>
      </c>
    </row>
    <row r="16" spans="1:11">
      <c r="A16" s="18" t="s">
        <v>1376</v>
      </c>
      <c r="B16" s="19">
        <v>20180408.5</v>
      </c>
      <c r="G16" s="24" t="s">
        <v>526</v>
      </c>
      <c r="H16" s="26" t="s">
        <v>1410</v>
      </c>
      <c r="I16" s="26" t="s">
        <v>1434</v>
      </c>
      <c r="J16" s="27" t="s">
        <v>1435</v>
      </c>
      <c r="K16" s="21">
        <v>43343</v>
      </c>
    </row>
    <row r="17" spans="1:11">
      <c r="G17" s="24" t="s">
        <v>528</v>
      </c>
      <c r="H17" s="26" t="s">
        <v>1410</v>
      </c>
      <c r="I17" s="26" t="s">
        <v>1436</v>
      </c>
      <c r="J17" s="27" t="s">
        <v>1437</v>
      </c>
      <c r="K17" s="21">
        <v>43371</v>
      </c>
    </row>
    <row r="18" spans="1:11">
      <c r="G18" s="24" t="s">
        <v>530</v>
      </c>
      <c r="H18" s="26" t="s">
        <v>1410</v>
      </c>
      <c r="I18" s="26" t="s">
        <v>1438</v>
      </c>
      <c r="J18" s="27" t="s">
        <v>1439</v>
      </c>
      <c r="K18" s="21">
        <v>43404</v>
      </c>
    </row>
    <row r="19" spans="1:11">
      <c r="A19" s="20" t="s">
        <v>1155</v>
      </c>
      <c r="B19" t="s">
        <v>1377</v>
      </c>
      <c r="G19" s="24" t="s">
        <v>532</v>
      </c>
      <c r="H19" s="26" t="s">
        <v>1410</v>
      </c>
      <c r="I19" s="26" t="s">
        <v>1440</v>
      </c>
      <c r="J19" s="27" t="s">
        <v>1441</v>
      </c>
      <c r="K19" s="21">
        <v>43434</v>
      </c>
    </row>
    <row r="20" spans="1:11">
      <c r="A20" s="18" t="s">
        <v>1173</v>
      </c>
      <c r="B20" s="19">
        <v>20180425.55172414</v>
      </c>
      <c r="G20" s="24" t="s">
        <v>534</v>
      </c>
      <c r="H20" s="26" t="s">
        <v>1410</v>
      </c>
      <c r="I20" s="26" t="s">
        <v>1442</v>
      </c>
      <c r="J20" s="27" t="s">
        <v>1443</v>
      </c>
      <c r="K20" s="21">
        <v>43462</v>
      </c>
    </row>
    <row r="21" spans="1:11">
      <c r="A21" s="18" t="s">
        <v>1376</v>
      </c>
      <c r="B21" s="19">
        <v>20180425.55172414</v>
      </c>
      <c r="G21" s="31" t="s">
        <v>100</v>
      </c>
      <c r="H21" s="32" t="s">
        <v>1410</v>
      </c>
      <c r="I21" s="32" t="s">
        <v>1444</v>
      </c>
      <c r="J21" s="33" t="s">
        <v>1445</v>
      </c>
      <c r="K21" s="21">
        <v>43249</v>
      </c>
    </row>
    <row r="22" spans="1:11">
      <c r="G22" s="31" t="s">
        <v>103</v>
      </c>
      <c r="H22" s="32" t="s">
        <v>1410</v>
      </c>
      <c r="I22" s="35"/>
      <c r="J22" s="21">
        <v>43185</v>
      </c>
      <c r="K22" s="21">
        <v>43185</v>
      </c>
    </row>
  </sheetData>
  <phoneticPr fontId="1" type="noConversion"/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O24"/>
  <sheetViews>
    <sheetView topLeftCell="E1" workbookViewId="0">
      <selection activeCell="H9" sqref="H9"/>
    </sheetView>
  </sheetViews>
  <sheetFormatPr defaultRowHeight="13.5"/>
  <cols>
    <col min="1" max="1" width="15" bestFit="1" customWidth="1"/>
    <col min="2" max="2" width="16.25" bestFit="1" customWidth="1"/>
    <col min="3" max="3" width="20" bestFit="1" customWidth="1"/>
    <col min="4" max="4" width="22.5" bestFit="1" customWidth="1"/>
    <col min="5" max="5" width="26.25" bestFit="1" customWidth="1"/>
    <col min="6" max="6" width="25" bestFit="1" customWidth="1"/>
    <col min="7" max="7" width="18.75" bestFit="1" customWidth="1"/>
    <col min="8" max="9" width="25" customWidth="1"/>
    <col min="10" max="10" width="9.5" bestFit="1" customWidth="1"/>
    <col min="13" max="13" width="9.5" bestFit="1" customWidth="1"/>
  </cols>
  <sheetData>
    <row r="3" spans="1:15">
      <c r="A3" s="20" t="s">
        <v>1155</v>
      </c>
      <c r="B3" s="25" t="s">
        <v>1394</v>
      </c>
      <c r="C3" s="25" t="s">
        <v>1395</v>
      </c>
      <c r="D3" s="25" t="s">
        <v>1396</v>
      </c>
      <c r="E3" s="25" t="s">
        <v>1401</v>
      </c>
      <c r="F3" s="25" t="s">
        <v>1404</v>
      </c>
      <c r="G3" s="25" t="s">
        <v>1405</v>
      </c>
      <c r="J3" t="s">
        <v>1397</v>
      </c>
      <c r="K3" t="s">
        <v>1398</v>
      </c>
      <c r="L3" t="s">
        <v>1399</v>
      </c>
      <c r="M3" t="s">
        <v>1400</v>
      </c>
      <c r="N3" t="s">
        <v>1402</v>
      </c>
      <c r="O3" t="s">
        <v>1406</v>
      </c>
    </row>
    <row r="4" spans="1:15">
      <c r="A4" s="18" t="s">
        <v>1096</v>
      </c>
      <c r="B4" s="19">
        <v>23005458.949999999</v>
      </c>
      <c r="C4" s="19">
        <v>48308.640000000058</v>
      </c>
      <c r="D4" s="19">
        <v>233565.29000000015</v>
      </c>
      <c r="E4" s="19">
        <v>48308.640000000058</v>
      </c>
      <c r="F4" s="19">
        <v>160340677.83287668</v>
      </c>
      <c r="G4" s="19">
        <v>230657139.5</v>
      </c>
      <c r="H4" s="19"/>
      <c r="I4" s="19"/>
      <c r="J4">
        <f>MAX(C4,0)/D4</f>
        <v>0.20683141745933237</v>
      </c>
      <c r="K4">
        <f t="shared" ref="K4:K23" si="0">B4</f>
        <v>23005458.949999999</v>
      </c>
      <c r="L4" t="str">
        <f t="shared" ref="L4:L23" si="1">A4</f>
        <v>CENWIN</v>
      </c>
      <c r="M4">
        <f>0.4*tbl_pfe[[#This Row],[Agross]]+0.6*tbl_pfe[[#This Row],[NGR]]*tbl_pfe[[#This Row],[Agross]]</f>
        <v>12057134.590358591</v>
      </c>
      <c r="N4">
        <f>E4</f>
        <v>48308.640000000058</v>
      </c>
      <c r="O4">
        <f>F4/G4</f>
        <v>0.69514725700860724</v>
      </c>
    </row>
    <row r="5" spans="1:15">
      <c r="A5" s="18" t="s">
        <v>848</v>
      </c>
      <c r="B5" s="19">
        <v>4200</v>
      </c>
      <c r="C5" s="19">
        <v>-27686.399999999998</v>
      </c>
      <c r="D5" s="19">
        <v>0</v>
      </c>
      <c r="E5" s="19">
        <v>-27686.399999999998</v>
      </c>
      <c r="F5" s="19">
        <v>13463.013698630137</v>
      </c>
      <c r="G5" s="19">
        <v>42000</v>
      </c>
      <c r="H5" s="19"/>
      <c r="I5" s="19"/>
      <c r="J5" s="25">
        <v>0</v>
      </c>
      <c r="K5">
        <f t="shared" si="0"/>
        <v>4200</v>
      </c>
      <c r="L5" t="str">
        <f t="shared" si="1"/>
        <v>CHINARS</v>
      </c>
      <c r="M5">
        <f>0.4*tbl_pfe[[#This Row],[Agross]]+0.6*tbl_pfe[[#This Row],[NGR]]*tbl_pfe[[#This Row],[Agross]]</f>
        <v>1680</v>
      </c>
      <c r="N5">
        <f t="shared" ref="N5:N23" si="2">E5</f>
        <v>-27686.399999999998</v>
      </c>
      <c r="O5">
        <f t="shared" ref="O5:O23" si="3">F5/G5</f>
        <v>0.32054794520547947</v>
      </c>
    </row>
    <row r="6" spans="1:15">
      <c r="A6" s="18" t="s">
        <v>519</v>
      </c>
      <c r="B6" s="19">
        <v>5390873</v>
      </c>
      <c r="C6" s="19">
        <v>3140307</v>
      </c>
      <c r="D6" s="19">
        <v>5032139</v>
      </c>
      <c r="E6" s="19">
        <v>3140307</v>
      </c>
      <c r="F6" s="19">
        <v>20986718.821917802</v>
      </c>
      <c r="G6" s="19">
        <v>53908730</v>
      </c>
      <c r="H6" s="19"/>
      <c r="I6" s="19"/>
      <c r="J6" s="25">
        <f t="shared" ref="J6:J22" si="4">MAX(C6,0)/D6</f>
        <v>0.62405013057071756</v>
      </c>
      <c r="K6">
        <f t="shared" si="0"/>
        <v>5390873</v>
      </c>
      <c r="L6" t="str">
        <f t="shared" si="1"/>
        <v>DBS</v>
      </c>
      <c r="M6">
        <f>0.4*tbl_pfe[[#This Row],[Agross]]+0.6*tbl_pfe[[#This Row],[NGR]]*tbl_pfe[[#This Row],[Agross]]</f>
        <v>4174854.199724094</v>
      </c>
      <c r="N6">
        <f t="shared" si="2"/>
        <v>3140307</v>
      </c>
      <c r="O6">
        <f t="shared" si="3"/>
        <v>0.38930093181415704</v>
      </c>
    </row>
    <row r="7" spans="1:15">
      <c r="A7" s="18" t="s">
        <v>99</v>
      </c>
      <c r="B7" s="19">
        <v>52793663.950000003</v>
      </c>
      <c r="C7" s="19">
        <v>850179.34999999986</v>
      </c>
      <c r="D7" s="19">
        <v>6815651.46</v>
      </c>
      <c r="E7" s="19">
        <v>850179.34999999986</v>
      </c>
      <c r="F7" s="19">
        <v>201703042.1369864</v>
      </c>
      <c r="G7" s="19">
        <v>530894465.5</v>
      </c>
      <c r="H7" s="19"/>
      <c r="I7" s="19"/>
      <c r="J7" s="25">
        <f t="shared" si="4"/>
        <v>0.12473926446937178</v>
      </c>
      <c r="K7">
        <f t="shared" si="0"/>
        <v>52793663.950000003</v>
      </c>
      <c r="L7" t="str">
        <f t="shared" si="1"/>
        <v>EDFMAN</v>
      </c>
      <c r="M7">
        <f>0.4*tbl_pfe[[#This Row],[Agross]]+0.6*tbl_pfe[[#This Row],[NGR]]*tbl_pfe[[#This Row],[Agross]]</f>
        <v>25068731.265859716</v>
      </c>
      <c r="N7">
        <f t="shared" si="2"/>
        <v>850179.34999999986</v>
      </c>
      <c r="O7">
        <f t="shared" si="3"/>
        <v>0.37993057988845508</v>
      </c>
    </row>
    <row r="8" spans="1:15">
      <c r="A8" s="18" t="s">
        <v>357</v>
      </c>
      <c r="B8" s="19">
        <v>25992105.299999993</v>
      </c>
      <c r="C8" s="19">
        <v>2036596.6500000039</v>
      </c>
      <c r="D8" s="19">
        <v>6583723.5000000019</v>
      </c>
      <c r="E8" s="19">
        <v>2036596.6500000039</v>
      </c>
      <c r="F8" s="19">
        <v>31944573.709863007</v>
      </c>
      <c r="G8" s="19">
        <v>259921053</v>
      </c>
      <c r="H8" s="19"/>
      <c r="I8" s="19"/>
      <c r="J8" s="25">
        <f t="shared" si="4"/>
        <v>0.30933811998635774</v>
      </c>
      <c r="K8">
        <f t="shared" si="0"/>
        <v>25992105.299999993</v>
      </c>
      <c r="L8" t="str">
        <f t="shared" si="1"/>
        <v>FCSTONE</v>
      </c>
      <c r="M8">
        <f>0.4*tbl_pfe[[#This Row],[Agross]]+0.6*tbl_pfe[[#This Row],[NGR]]*tbl_pfe[[#This Row],[Agross]]</f>
        <v>15221051.512793664</v>
      </c>
      <c r="N8">
        <f t="shared" si="2"/>
        <v>2036596.6500000039</v>
      </c>
      <c r="O8">
        <f t="shared" si="3"/>
        <v>0.1229010630003219</v>
      </c>
    </row>
    <row r="9" spans="1:15">
      <c r="A9" s="18" t="s">
        <v>300</v>
      </c>
      <c r="B9" s="19">
        <v>11705341.375</v>
      </c>
      <c r="C9" s="19">
        <v>434489.49999999988</v>
      </c>
      <c r="D9" s="19">
        <v>1860444.0000000002</v>
      </c>
      <c r="E9" s="19">
        <v>434489.49999999988</v>
      </c>
      <c r="F9" s="19">
        <v>11239048.890410962</v>
      </c>
      <c r="G9" s="19">
        <v>117053413.75</v>
      </c>
      <c r="H9" s="19"/>
      <c r="I9" s="19"/>
      <c r="J9" s="25">
        <f t="shared" si="4"/>
        <v>0.23354075693759116</v>
      </c>
      <c r="K9">
        <f t="shared" si="0"/>
        <v>11705341.375</v>
      </c>
      <c r="L9" t="str">
        <f t="shared" si="1"/>
        <v>GFFM</v>
      </c>
      <c r="M9">
        <f>0.4*tbl_pfe[[#This Row],[Agross]]+0.6*tbl_pfe[[#This Row],[NGR]]*tbl_pfe[[#This Row],[Agross]]</f>
        <v>6322341.1209582426</v>
      </c>
      <c r="N9">
        <f t="shared" si="2"/>
        <v>434489.49999999988</v>
      </c>
      <c r="O9">
        <f t="shared" si="3"/>
        <v>9.6016412767038692E-2</v>
      </c>
    </row>
    <row r="10" spans="1:15">
      <c r="A10" s="18" t="s">
        <v>491</v>
      </c>
      <c r="B10" s="19">
        <v>1135586.4600000002</v>
      </c>
      <c r="C10" s="19">
        <v>-198830.65000000002</v>
      </c>
      <c r="D10" s="19">
        <v>1058578.3499999999</v>
      </c>
      <c r="E10" s="19">
        <v>-198830.65000000002</v>
      </c>
      <c r="F10" s="19">
        <v>2332290.3024657536</v>
      </c>
      <c r="G10" s="19">
        <v>11355864.6</v>
      </c>
      <c r="H10" s="19"/>
      <c r="I10" s="19"/>
      <c r="J10" s="25">
        <f t="shared" si="4"/>
        <v>0</v>
      </c>
      <c r="K10">
        <f t="shared" si="0"/>
        <v>1135586.4600000002</v>
      </c>
      <c r="L10" t="str">
        <f t="shared" si="1"/>
        <v>GS</v>
      </c>
      <c r="M10">
        <f>0.4*tbl_pfe[[#This Row],[Agross]]+0.6*tbl_pfe[[#This Row],[NGR]]*tbl_pfe[[#This Row],[Agross]]</f>
        <v>454234.58400000009</v>
      </c>
      <c r="N10">
        <f t="shared" si="2"/>
        <v>-198830.65000000002</v>
      </c>
      <c r="O10">
        <f t="shared" si="3"/>
        <v>0.20538201049577096</v>
      </c>
    </row>
    <row r="11" spans="1:15">
      <c r="A11" s="18" t="s">
        <v>1035</v>
      </c>
      <c r="B11" s="19">
        <v>3500</v>
      </c>
      <c r="C11" s="19">
        <v>111300</v>
      </c>
      <c r="D11" s="19">
        <v>111300</v>
      </c>
      <c r="E11" s="19">
        <v>111300</v>
      </c>
      <c r="F11" s="19">
        <v>1630.1369863013699</v>
      </c>
      <c r="G11" s="19">
        <v>35000</v>
      </c>
      <c r="H11" s="19"/>
      <c r="I11" s="19"/>
      <c r="J11" s="25">
        <f t="shared" si="4"/>
        <v>1</v>
      </c>
      <c r="K11">
        <f t="shared" si="0"/>
        <v>3500</v>
      </c>
      <c r="L11" t="str">
        <f t="shared" si="1"/>
        <v>HAIYOU</v>
      </c>
      <c r="M11">
        <f>0.4*tbl_pfe[[#This Row],[Agross]]+0.6*tbl_pfe[[#This Row],[NGR]]*tbl_pfe[[#This Row],[Agross]]</f>
        <v>3500</v>
      </c>
      <c r="N11">
        <f t="shared" si="2"/>
        <v>111300</v>
      </c>
      <c r="O11">
        <f t="shared" si="3"/>
        <v>4.6575342465753428E-2</v>
      </c>
    </row>
    <row r="12" spans="1:15">
      <c r="A12" s="18" t="s">
        <v>1083</v>
      </c>
      <c r="B12" s="19">
        <v>1510218.6</v>
      </c>
      <c r="C12" s="19">
        <v>-52831.999999999738</v>
      </c>
      <c r="D12" s="19">
        <v>311595.50000000035</v>
      </c>
      <c r="E12" s="19">
        <v>-52831.999999999738</v>
      </c>
      <c r="F12" s="19">
        <v>2478369.5397260273</v>
      </c>
      <c r="G12" s="19">
        <v>15102186</v>
      </c>
      <c r="H12" s="19"/>
      <c r="I12" s="19"/>
      <c r="J12" s="25">
        <f t="shared" si="4"/>
        <v>0</v>
      </c>
      <c r="K12">
        <f t="shared" si="0"/>
        <v>1510218.6</v>
      </c>
      <c r="L12" t="str">
        <f t="shared" si="1"/>
        <v>JIANGTONG1</v>
      </c>
      <c r="M12">
        <f>0.4*tbl_pfe[[#This Row],[Agross]]+0.6*tbl_pfe[[#This Row],[NGR]]*tbl_pfe[[#This Row],[Agross]]</f>
        <v>604087.44000000006</v>
      </c>
      <c r="N12">
        <f t="shared" si="2"/>
        <v>-52831.999999999738</v>
      </c>
      <c r="O12">
        <f t="shared" si="3"/>
        <v>0.16410667566443873</v>
      </c>
    </row>
    <row r="13" spans="1:15">
      <c r="A13" s="18" t="s">
        <v>86</v>
      </c>
      <c r="B13" s="19">
        <v>3304950</v>
      </c>
      <c r="C13" s="19">
        <v>46877.499999999651</v>
      </c>
      <c r="D13" s="19">
        <v>960005</v>
      </c>
      <c r="E13" s="19">
        <v>46877.499999999651</v>
      </c>
      <c r="F13" s="19">
        <v>6958230.3082191776</v>
      </c>
      <c r="G13" s="19">
        <v>33049500</v>
      </c>
      <c r="H13" s="19"/>
      <c r="I13" s="19"/>
      <c r="J13" s="25">
        <f t="shared" si="4"/>
        <v>4.8830474841276506E-2</v>
      </c>
      <c r="K13">
        <f t="shared" si="0"/>
        <v>3304950</v>
      </c>
      <c r="L13" t="str">
        <f t="shared" si="1"/>
        <v>KOCH</v>
      </c>
      <c r="M13">
        <f>0.4*tbl_pfe[[#This Row],[Agross]]+0.6*tbl_pfe[[#This Row],[NGR]]*tbl_pfe[[#This Row],[Agross]]</f>
        <v>1418809.3666960062</v>
      </c>
      <c r="N13">
        <f t="shared" si="2"/>
        <v>46877.499999999651</v>
      </c>
      <c r="O13">
        <f t="shared" si="3"/>
        <v>0.21053965440382388</v>
      </c>
    </row>
    <row r="14" spans="1:15">
      <c r="A14" s="18" t="s">
        <v>1050</v>
      </c>
      <c r="B14" s="19">
        <v>11252786.875</v>
      </c>
      <c r="C14" s="19">
        <v>164914.50000000032</v>
      </c>
      <c r="D14" s="19">
        <v>2239935.5</v>
      </c>
      <c r="E14" s="19">
        <v>164914.50000000032</v>
      </c>
      <c r="F14" s="19">
        <v>16666333.664383568</v>
      </c>
      <c r="G14" s="19">
        <v>112527868.75</v>
      </c>
      <c r="H14" s="19"/>
      <c r="I14" s="19"/>
      <c r="J14" s="25">
        <f t="shared" si="4"/>
        <v>7.3624664638781034E-2</v>
      </c>
      <c r="K14">
        <f t="shared" si="0"/>
        <v>11252786.875</v>
      </c>
      <c r="L14" t="str">
        <f t="shared" si="1"/>
        <v>LOYALSKY1</v>
      </c>
      <c r="M14">
        <f>0.4*tbl_pfe[[#This Row],[Agross]]+0.6*tbl_pfe[[#This Row],[NGR]]*tbl_pfe[[#This Row],[Agross]]</f>
        <v>4998204.3459541313</v>
      </c>
      <c r="N14">
        <f t="shared" si="2"/>
        <v>164914.50000000032</v>
      </c>
      <c r="O14">
        <f t="shared" si="3"/>
        <v>0.14810849836150983</v>
      </c>
    </row>
    <row r="15" spans="1:15">
      <c r="A15" s="18" t="s">
        <v>825</v>
      </c>
      <c r="B15" s="19">
        <v>752380</v>
      </c>
      <c r="C15" s="19">
        <v>5210153.71</v>
      </c>
      <c r="D15" s="19">
        <v>5309423.5799999991</v>
      </c>
      <c r="E15" s="19">
        <v>5210153.71</v>
      </c>
      <c r="F15" s="19">
        <v>426054.79452054785</v>
      </c>
      <c r="G15" s="19">
        <v>7523800</v>
      </c>
      <c r="H15" s="19"/>
      <c r="I15" s="19"/>
      <c r="J15" s="25">
        <f t="shared" si="4"/>
        <v>0.9813030796085026</v>
      </c>
      <c r="K15">
        <f t="shared" si="0"/>
        <v>752380</v>
      </c>
      <c r="L15" t="str">
        <f t="shared" si="1"/>
        <v>MACQUAR</v>
      </c>
      <c r="M15">
        <f>0.4*tbl_pfe[[#This Row],[Agross]]+0.6*tbl_pfe[[#This Row],[NGR]]*tbl_pfe[[#This Row],[Agross]]</f>
        <v>743939.68662150716</v>
      </c>
      <c r="N15">
        <f t="shared" si="2"/>
        <v>5210153.71</v>
      </c>
      <c r="O15">
        <f t="shared" si="3"/>
        <v>5.6627607661095168E-2</v>
      </c>
    </row>
    <row r="16" spans="1:15">
      <c r="A16" s="18" t="s">
        <v>851</v>
      </c>
      <c r="B16" s="19">
        <v>1193800</v>
      </c>
      <c r="C16" s="19">
        <v>-458997.50000000023</v>
      </c>
      <c r="D16" s="19">
        <v>122180.00000000006</v>
      </c>
      <c r="E16" s="19">
        <v>-458997.50000000023</v>
      </c>
      <c r="F16" s="19">
        <v>1624565.7534246575</v>
      </c>
      <c r="G16" s="19">
        <v>11938000</v>
      </c>
      <c r="H16" s="19"/>
      <c r="I16" s="19"/>
      <c r="J16" s="25">
        <f t="shared" si="4"/>
        <v>0</v>
      </c>
      <c r="K16">
        <f t="shared" si="0"/>
        <v>1193800</v>
      </c>
      <c r="L16" t="str">
        <f t="shared" si="1"/>
        <v>METALSTONE</v>
      </c>
      <c r="M16">
        <f>0.4*tbl_pfe[[#This Row],[Agross]]+0.6*tbl_pfe[[#This Row],[NGR]]*tbl_pfe[[#This Row],[Agross]]</f>
        <v>477520</v>
      </c>
      <c r="N16">
        <f t="shared" si="2"/>
        <v>-458997.50000000023</v>
      </c>
      <c r="O16">
        <f t="shared" si="3"/>
        <v>0.13608357793806813</v>
      </c>
    </row>
    <row r="17" spans="1:15">
      <c r="A17" s="18" t="s">
        <v>1037</v>
      </c>
      <c r="B17" s="19">
        <v>12509450</v>
      </c>
      <c r="C17" s="19">
        <v>-2503300</v>
      </c>
      <c r="D17" s="19">
        <v>2738416.0000000019</v>
      </c>
      <c r="E17" s="19">
        <v>-2503300</v>
      </c>
      <c r="F17" s="19">
        <v>37215254.246575341</v>
      </c>
      <c r="G17" s="19">
        <v>125094500</v>
      </c>
      <c r="H17" s="19"/>
      <c r="I17" s="19"/>
      <c r="J17" s="25">
        <f t="shared" si="4"/>
        <v>0</v>
      </c>
      <c r="K17">
        <f t="shared" si="0"/>
        <v>12509450</v>
      </c>
      <c r="L17" t="str">
        <f t="shared" si="1"/>
        <v>ORIENTL</v>
      </c>
      <c r="M17">
        <f>0.4*tbl_pfe[[#This Row],[Agross]]+0.6*tbl_pfe[[#This Row],[NGR]]*tbl_pfe[[#This Row],[Agross]]</f>
        <v>5003780</v>
      </c>
      <c r="N17">
        <f t="shared" si="2"/>
        <v>-2503300</v>
      </c>
      <c r="O17">
        <f t="shared" si="3"/>
        <v>0.29749712614523693</v>
      </c>
    </row>
    <row r="18" spans="1:15">
      <c r="A18" s="18" t="s">
        <v>1047</v>
      </c>
      <c r="B18" s="19">
        <v>1358100</v>
      </c>
      <c r="C18" s="19">
        <v>61000</v>
      </c>
      <c r="D18" s="19">
        <v>61000</v>
      </c>
      <c r="E18" s="19">
        <v>61000</v>
      </c>
      <c r="F18" s="19">
        <v>186041.09589041094</v>
      </c>
      <c r="G18" s="19">
        <v>13581000</v>
      </c>
      <c r="H18" s="19"/>
      <c r="I18" s="19"/>
      <c r="J18" s="25">
        <f t="shared" si="4"/>
        <v>1</v>
      </c>
      <c r="K18">
        <f t="shared" si="0"/>
        <v>1358100</v>
      </c>
      <c r="L18" t="str">
        <f t="shared" si="1"/>
        <v>SANSON</v>
      </c>
      <c r="M18">
        <f>0.4*tbl_pfe[[#This Row],[Agross]]+0.6*tbl_pfe[[#This Row],[NGR]]*tbl_pfe[[#This Row],[Agross]]</f>
        <v>1358100</v>
      </c>
      <c r="N18">
        <f t="shared" si="2"/>
        <v>61000</v>
      </c>
      <c r="O18">
        <f t="shared" si="3"/>
        <v>1.3698630136986301E-2</v>
      </c>
    </row>
    <row r="19" spans="1:15">
      <c r="A19" s="18" t="s">
        <v>805</v>
      </c>
      <c r="B19" s="19">
        <v>5592955</v>
      </c>
      <c r="C19" s="19">
        <v>32507.600000000006</v>
      </c>
      <c r="D19" s="19">
        <v>1041418.75</v>
      </c>
      <c r="E19" s="19">
        <v>32507.600000000006</v>
      </c>
      <c r="F19" s="19">
        <v>4044800.6164383553</v>
      </c>
      <c r="G19" s="19">
        <v>55929550</v>
      </c>
      <c r="H19" s="19"/>
      <c r="I19" s="19"/>
      <c r="J19" s="25">
        <f t="shared" si="4"/>
        <v>3.1214725104574896E-2</v>
      </c>
      <c r="K19">
        <f t="shared" si="0"/>
        <v>5592955</v>
      </c>
      <c r="L19" t="str">
        <f t="shared" si="1"/>
        <v>SCOTIA</v>
      </c>
      <c r="M19">
        <f>0.4*tbl_pfe[[#This Row],[Agross]]+0.6*tbl_pfe[[#This Row],[NGR]]*tbl_pfe[[#This Row],[Agross]]</f>
        <v>2341931.5317083546</v>
      </c>
      <c r="N19">
        <f t="shared" si="2"/>
        <v>32507.600000000006</v>
      </c>
      <c r="O19">
        <f t="shared" si="3"/>
        <v>7.2319563029531894E-2</v>
      </c>
    </row>
    <row r="20" spans="1:15">
      <c r="A20" s="18" t="s">
        <v>15</v>
      </c>
      <c r="B20" s="19">
        <v>15693452.25</v>
      </c>
      <c r="C20" s="19">
        <v>1643413.5</v>
      </c>
      <c r="D20" s="19">
        <v>4068269.5</v>
      </c>
      <c r="E20" s="19">
        <v>1643413.5</v>
      </c>
      <c r="F20" s="19">
        <v>20643557.842465758</v>
      </c>
      <c r="G20" s="19">
        <v>156934522.5</v>
      </c>
      <c r="H20" s="19"/>
      <c r="I20" s="19"/>
      <c r="J20" s="25">
        <f t="shared" si="4"/>
        <v>0.40395885769121243</v>
      </c>
      <c r="K20">
        <f t="shared" si="0"/>
        <v>15693452.25</v>
      </c>
      <c r="L20" t="str">
        <f t="shared" si="1"/>
        <v>SUCDEN</v>
      </c>
      <c r="M20">
        <f>0.4*tbl_pfe[[#This Row],[Agross]]+0.6*tbl_pfe[[#This Row],[NGR]]*tbl_pfe[[#This Row],[Agross]]</f>
        <v>10081086.326484952</v>
      </c>
      <c r="N20">
        <f t="shared" si="2"/>
        <v>1643413.5</v>
      </c>
      <c r="O20">
        <f t="shared" si="3"/>
        <v>0.13154248990986517</v>
      </c>
    </row>
    <row r="21" spans="1:15">
      <c r="A21" s="18" t="s">
        <v>857</v>
      </c>
      <c r="B21" s="19">
        <v>87215928.924999982</v>
      </c>
      <c r="C21" s="19">
        <v>-2781223.2499999991</v>
      </c>
      <c r="D21" s="19">
        <v>13739119.499999996</v>
      </c>
      <c r="E21" s="19">
        <v>-2781223.2499999991</v>
      </c>
      <c r="F21" s="19">
        <v>75286052.705479413</v>
      </c>
      <c r="G21" s="19">
        <v>872159289.25</v>
      </c>
      <c r="H21" s="19"/>
      <c r="I21" s="19"/>
      <c r="J21" s="25">
        <f t="shared" si="4"/>
        <v>0</v>
      </c>
      <c r="K21">
        <f t="shared" si="0"/>
        <v>87215928.924999982</v>
      </c>
      <c r="L21" t="str">
        <f t="shared" si="1"/>
        <v>TEHOPE</v>
      </c>
      <c r="M21">
        <f>0.4*tbl_pfe[[#This Row],[Agross]]+0.6*tbl_pfe[[#This Row],[NGR]]*tbl_pfe[[#This Row],[Agross]]</f>
        <v>34886371.569999993</v>
      </c>
      <c r="N21">
        <f t="shared" si="2"/>
        <v>-2781223.2499999991</v>
      </c>
      <c r="O21">
        <f t="shared" si="3"/>
        <v>8.6321447966483847E-2</v>
      </c>
    </row>
    <row r="22" spans="1:15">
      <c r="A22" s="18" t="s">
        <v>1022</v>
      </c>
      <c r="B22" s="19">
        <v>799561</v>
      </c>
      <c r="C22" s="19">
        <v>-332520</v>
      </c>
      <c r="D22" s="19">
        <v>192402.00000000006</v>
      </c>
      <c r="E22" s="19">
        <v>-332520</v>
      </c>
      <c r="F22" s="19">
        <v>681620.41095890407</v>
      </c>
      <c r="G22" s="19">
        <v>7995610</v>
      </c>
      <c r="H22" s="19"/>
      <c r="I22" s="19"/>
      <c r="J22" s="25">
        <f t="shared" si="4"/>
        <v>0</v>
      </c>
      <c r="K22">
        <f t="shared" si="0"/>
        <v>799561</v>
      </c>
      <c r="L22" t="str">
        <f t="shared" si="1"/>
        <v>TEWOO</v>
      </c>
      <c r="M22">
        <f>0.4*tbl_pfe[[#This Row],[Agross]]+0.6*tbl_pfe[[#This Row],[NGR]]*tbl_pfe[[#This Row],[Agross]]</f>
        <v>319824.40000000002</v>
      </c>
      <c r="N22">
        <f t="shared" si="2"/>
        <v>-332520</v>
      </c>
      <c r="O22">
        <f t="shared" si="3"/>
        <v>8.5249331940765505E-2</v>
      </c>
    </row>
    <row r="23" spans="1:15">
      <c r="A23" s="18" t="s">
        <v>1031</v>
      </c>
      <c r="B23" s="19">
        <v>4696</v>
      </c>
      <c r="C23" s="19">
        <v>-45930</v>
      </c>
      <c r="D23" s="19">
        <v>0</v>
      </c>
      <c r="E23" s="19">
        <v>-45930</v>
      </c>
      <c r="F23" s="19">
        <v>8572.8493150684935</v>
      </c>
      <c r="G23" s="19">
        <v>46960</v>
      </c>
      <c r="H23" s="19"/>
      <c r="I23" s="19"/>
      <c r="J23" s="25">
        <v>0</v>
      </c>
      <c r="K23">
        <f t="shared" si="0"/>
        <v>4696</v>
      </c>
      <c r="L23" t="str">
        <f t="shared" si="1"/>
        <v>TEWOO HOPERAY</v>
      </c>
      <c r="M23">
        <f>0.4*tbl_pfe[[#This Row],[Agross]]+0.6*tbl_pfe[[#This Row],[NGR]]*tbl_pfe[[#This Row],[Agross]]</f>
        <v>1878.4</v>
      </c>
      <c r="N23">
        <f t="shared" si="2"/>
        <v>-45930</v>
      </c>
      <c r="O23">
        <f t="shared" si="3"/>
        <v>0.18255641641968684</v>
      </c>
    </row>
    <row r="24" spans="1:15">
      <c r="A24" s="18" t="s">
        <v>1376</v>
      </c>
      <c r="B24" s="19">
        <v>261219007.68499997</v>
      </c>
      <c r="C24" s="19">
        <v>7378728.150000005</v>
      </c>
      <c r="D24" s="19">
        <v>52479166.929999992</v>
      </c>
      <c r="E24" s="19">
        <v>7378728.150000005</v>
      </c>
      <c r="F24" s="19">
        <v>594780898.67260277</v>
      </c>
      <c r="G24" s="19">
        <v>2615750452.8499999</v>
      </c>
      <c r="H24" s="19"/>
      <c r="I24" s="19"/>
    </row>
  </sheetData>
  <phoneticPr fontId="1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trade</vt:lpstr>
      <vt:lpstr>Sheet2</vt:lpstr>
      <vt:lpstr>Sheet3</vt:lpstr>
      <vt:lpstr>PFE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2018-06-10T09:44:58Z</dcterms:modified>
</cp:coreProperties>
</file>