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wsl\Desktop\"/>
    </mc:Choice>
  </mc:AlternateContent>
  <xr:revisionPtr revIDLastSave="0" documentId="13_ncr:1_{2EF09093-C9AA-4541-9168-32480A1371F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环路速度环路整合" sheetId="1" r:id="rId1"/>
    <sheet name="现代永磁同步电机" sheetId="5" r:id="rId2"/>
    <sheet name="TI" sheetId="2" r:id="rId3"/>
    <sheet name="ST" sheetId="3" r:id="rId4"/>
    <sheet name="Freescal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2" i="1" l="1"/>
  <c r="N22" i="1"/>
  <c r="M9" i="1"/>
  <c r="P23" i="1"/>
  <c r="I21" i="1"/>
  <c r="P20" i="1"/>
  <c r="L23" i="1"/>
  <c r="N23" i="1" s="1"/>
  <c r="I22" i="1"/>
  <c r="K21" i="1"/>
  <c r="M21" i="1" s="1"/>
  <c r="O21" i="1" s="1"/>
  <c r="Q23" i="1"/>
  <c r="K9" i="1"/>
  <c r="M23" i="1" s="1"/>
  <c r="O23" i="1" s="1"/>
  <c r="K20" i="1"/>
  <c r="L20" i="1" s="1"/>
  <c r="N20" i="1" s="1"/>
  <c r="M22" i="1" l="1"/>
  <c r="M20" i="1"/>
  <c r="O20" i="1" s="1"/>
  <c r="Q20" i="1"/>
  <c r="L22" i="1"/>
  <c r="L21" i="1"/>
  <c r="P21" i="1" s="1"/>
  <c r="N21" i="1" l="1"/>
  <c r="Q21" i="1"/>
</calcChain>
</file>

<file path=xl/sharedStrings.xml><?xml version="1.0" encoding="utf-8"?>
<sst xmlns="http://schemas.openxmlformats.org/spreadsheetml/2006/main" count="43" uniqueCount="43">
  <si>
    <t>现代永磁同步电机</t>
    <phoneticPr fontId="6" type="noConversion"/>
  </si>
  <si>
    <t>TI</t>
    <phoneticPr fontId="6" type="noConversion"/>
  </si>
  <si>
    <t>Freescale</t>
    <phoneticPr fontId="6" type="noConversion"/>
  </si>
  <si>
    <t>KP</t>
    <phoneticPr fontId="6" type="noConversion"/>
  </si>
  <si>
    <t>KI</t>
    <phoneticPr fontId="6" type="noConversion"/>
  </si>
  <si>
    <t xml:space="preserve"> </t>
  </si>
  <si>
    <t>环路带宽（Wc rad/s）</t>
    <phoneticPr fontId="6" type="noConversion"/>
  </si>
  <si>
    <t>速度环路带宽</t>
    <phoneticPr fontId="6" type="noConversion"/>
  </si>
  <si>
    <t>Speed_bandwith(rad/s)</t>
    <phoneticPr fontId="6" type="noConversion"/>
  </si>
  <si>
    <t>阻尼系数</t>
    <phoneticPr fontId="6" type="noConversion"/>
  </si>
  <si>
    <t>δ（取值范围2~30）</t>
    <phoneticPr fontId="6" type="noConversion"/>
  </si>
  <si>
    <t>母线电压V</t>
    <phoneticPr fontId="6" type="noConversion"/>
  </si>
  <si>
    <t>放大倍数：</t>
    <phoneticPr fontId="6" type="noConversion"/>
  </si>
  <si>
    <t>MCU电压V</t>
    <phoneticPr fontId="6" type="noConversion"/>
  </si>
  <si>
    <t>ST :AB</t>
    <phoneticPr fontId="6" type="noConversion"/>
  </si>
  <si>
    <t>电流环路计算</t>
    <phoneticPr fontId="6" type="noConversion"/>
  </si>
  <si>
    <t>标贴式电机</t>
  </si>
  <si>
    <t>选取电流带宽</t>
  </si>
  <si>
    <t>结论：</t>
  </si>
  <si>
    <t xml:space="preserve">给出了具体带宽计算方法 </t>
  </si>
  <si>
    <t>R(Ohm)</t>
    <phoneticPr fontId="6" type="noConversion"/>
  </si>
  <si>
    <t>采样电阻Ohm：</t>
    <phoneticPr fontId="6" type="noConversion"/>
  </si>
  <si>
    <t>scaleKP</t>
    <phoneticPr fontId="6" type="noConversion"/>
  </si>
  <si>
    <t>scaleKI</t>
    <phoneticPr fontId="6" type="noConversion"/>
  </si>
  <si>
    <t>ST</t>
    <phoneticPr fontId="6" type="noConversion"/>
  </si>
  <si>
    <t>电流环量化</t>
    <phoneticPr fontId="6" type="noConversion"/>
  </si>
  <si>
    <t>速度环</t>
    <phoneticPr fontId="6" type="noConversion"/>
  </si>
  <si>
    <t>spKp</t>
    <phoneticPr fontId="6" type="noConversion"/>
  </si>
  <si>
    <t>spKi</t>
    <phoneticPr fontId="6" type="noConversion"/>
  </si>
  <si>
    <t>Ke(V/KRPM)</t>
    <phoneticPr fontId="6" type="noConversion"/>
  </si>
  <si>
    <r>
      <rPr>
        <sz val="11"/>
        <color theme="1"/>
        <rFont val="Microsoft JhengHei"/>
        <family val="2"/>
        <charset val="136"/>
      </rPr>
      <t>ψ</t>
    </r>
    <r>
      <rPr>
        <sz val="11"/>
        <color theme="1"/>
        <rFont val="等线"/>
        <family val="2"/>
        <charset val="134"/>
      </rPr>
      <t>f</t>
    </r>
    <r>
      <rPr>
        <sz val="11"/>
        <color theme="1"/>
        <rFont val="等线"/>
        <family val="2"/>
        <charset val="136"/>
      </rPr>
      <t>(Web)</t>
    </r>
    <phoneticPr fontId="6" type="noConversion"/>
  </si>
  <si>
    <t>转动惯量J</t>
    <phoneticPr fontId="6" type="noConversion"/>
  </si>
  <si>
    <t>阻尼系数N*m*s</t>
    <phoneticPr fontId="6" type="noConversion"/>
  </si>
  <si>
    <t>极对数</t>
    <phoneticPr fontId="6" type="noConversion"/>
  </si>
  <si>
    <t>K</t>
    <phoneticPr fontId="6" type="noConversion"/>
  </si>
  <si>
    <r>
      <rPr>
        <sz val="11"/>
        <color theme="1"/>
        <rFont val="Cambria"/>
        <family val="1"/>
      </rPr>
      <t>ƺ</t>
    </r>
    <r>
      <rPr>
        <sz val="11"/>
        <color theme="1"/>
        <rFont val="等线"/>
        <family val="3"/>
        <charset val="134"/>
        <scheme val="minor"/>
      </rPr>
      <t>:</t>
    </r>
    <r>
      <rPr>
        <sz val="11"/>
        <color theme="1"/>
        <rFont val="等线"/>
        <family val="3"/>
        <charset val="134"/>
      </rPr>
      <t>电流</t>
    </r>
    <r>
      <rPr>
        <sz val="11"/>
        <color theme="1"/>
        <rFont val="等线"/>
        <family val="3"/>
        <charset val="134"/>
        <scheme val="minor"/>
      </rPr>
      <t>环路衰减</t>
    </r>
    <phoneticPr fontId="6" type="noConversion"/>
  </si>
  <si>
    <r>
      <rPr>
        <sz val="11"/>
        <color theme="1"/>
        <rFont val="Cambria"/>
        <family val="1"/>
      </rPr>
      <t>ƺ</t>
    </r>
    <r>
      <rPr>
        <sz val="11"/>
        <color theme="1"/>
        <rFont val="等线"/>
        <family val="3"/>
        <charset val="134"/>
        <scheme val="minor"/>
      </rPr>
      <t>:</t>
    </r>
    <r>
      <rPr>
        <sz val="11"/>
        <color theme="1"/>
        <rFont val="等线"/>
        <family val="3"/>
        <charset val="134"/>
      </rPr>
      <t>速度</t>
    </r>
    <r>
      <rPr>
        <sz val="11"/>
        <color theme="1"/>
        <rFont val="等线"/>
        <family val="3"/>
        <charset val="134"/>
        <scheme val="minor"/>
      </rPr>
      <t>环路衰减</t>
    </r>
    <phoneticPr fontId="6" type="noConversion"/>
  </si>
  <si>
    <t>最大电流（mA）</t>
    <phoneticPr fontId="6" type="noConversion"/>
  </si>
  <si>
    <t>标贴式电机参数</t>
    <phoneticPr fontId="6" type="noConversion"/>
  </si>
  <si>
    <t>L(H)</t>
    <phoneticPr fontId="6" type="noConversion"/>
  </si>
  <si>
    <t>PWM周期（计算周期s）</t>
    <phoneticPr fontId="6" type="noConversion"/>
  </si>
  <si>
    <t>速度环路计算周期（s）</t>
    <phoneticPr fontId="6" type="noConversion"/>
  </si>
  <si>
    <t>ST 电流环路 已经量化过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</si>
</sst>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19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  <font>
      <sz val="11"/>
      <color theme="1"/>
      <name val="等线"/>
      <family val="3"/>
      <charset val="134"/>
      <scheme val="minor"/>
    </font>
    <font>
      <sz val="11"/>
      <color theme="1"/>
      <name val="Microsoft YaHei"/>
      <family val="2"/>
      <charset val="134"/>
    </font>
    <font>
      <i/>
      <sz val="15"/>
      <color theme="1"/>
      <name val="Cambria Math"/>
      <family val="1"/>
    </font>
    <font>
      <sz val="14"/>
      <color theme="1"/>
      <name val="Cambria Math"/>
      <family val="1"/>
    </font>
    <font>
      <sz val="11"/>
      <color theme="1"/>
      <name val="Cambria Math"/>
      <family val="1"/>
    </font>
    <font>
      <sz val="11"/>
      <color theme="1"/>
      <name val="等线"/>
      <family val="2"/>
      <charset val="134"/>
    </font>
    <font>
      <sz val="11"/>
      <color theme="1"/>
      <name val="Microsoft JhengHei"/>
      <family val="2"/>
      <charset val="136"/>
    </font>
    <font>
      <sz val="11"/>
      <color theme="1"/>
      <name val="等线"/>
      <family val="2"/>
      <charset val="136"/>
    </font>
    <font>
      <sz val="11"/>
      <color theme="1"/>
      <name val="Cambria"/>
      <family val="1"/>
    </font>
    <font>
      <sz val="11"/>
      <color theme="1"/>
      <name val="等线"/>
      <family val="3"/>
      <charset val="134"/>
    </font>
    <font>
      <sz val="11"/>
      <color theme="1"/>
      <name val="等线"/>
      <family val="1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4" tint="0.59999389629810485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</cellStyleXfs>
  <cellXfs count="44">
    <xf numFmtId="0" fontId="0" fillId="0" borderId="0" xfId="0"/>
    <xf numFmtId="0" fontId="0" fillId="0" borderId="1" xfId="0" applyBorder="1"/>
    <xf numFmtId="176" fontId="0" fillId="0" borderId="1" xfId="0" applyNumberFormat="1" applyBorder="1"/>
    <xf numFmtId="0" fontId="2" fillId="2" borderId="1" xfId="1" applyBorder="1" applyAlignment="1"/>
    <xf numFmtId="0" fontId="3" fillId="3" borderId="1" xfId="2" applyBorder="1" applyAlignment="1"/>
    <xf numFmtId="0" fontId="5" fillId="8" borderId="1" xfId="7" applyBorder="1" applyAlignment="1"/>
    <xf numFmtId="0" fontId="5" fillId="10" borderId="1" xfId="9" applyBorder="1" applyAlignment="1"/>
    <xf numFmtId="0" fontId="5" fillId="11" borderId="1" xfId="10" applyBorder="1" applyAlignment="1"/>
    <xf numFmtId="0" fontId="4" fillId="9" borderId="1" xfId="8" applyBorder="1" applyAlignment="1"/>
    <xf numFmtId="176" fontId="5" fillId="11" borderId="1" xfId="10" applyNumberFormat="1" applyBorder="1" applyAlignment="1"/>
    <xf numFmtId="176" fontId="5" fillId="7" borderId="1" xfId="6" applyNumberFormat="1" applyBorder="1" applyAlignment="1"/>
    <xf numFmtId="0" fontId="7" fillId="0" borderId="0" xfId="0" applyFont="1" applyAlignment="1">
      <alignment horizontal="left" vertical="center" indent="3"/>
    </xf>
    <xf numFmtId="0" fontId="0" fillId="0" borderId="0" xfId="0" applyAlignment="1">
      <alignment horizontal="left" vertical="center" indent="3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 indent="3"/>
    </xf>
    <xf numFmtId="0" fontId="10" fillId="0" borderId="0" xfId="0" applyFont="1" applyAlignment="1">
      <alignment horizontal="left" vertical="center" indent="3"/>
    </xf>
    <xf numFmtId="0" fontId="11" fillId="0" borderId="0" xfId="0" applyFont="1" applyAlignment="1">
      <alignment horizontal="left" vertical="center" indent="3"/>
    </xf>
    <xf numFmtId="0" fontId="12" fillId="0" borderId="0" xfId="0" applyFont="1" applyAlignment="1">
      <alignment horizontal="left" vertical="center" indent="6"/>
    </xf>
    <xf numFmtId="177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8" fillId="6" borderId="1" xfId="5" applyFont="1" applyBorder="1" applyAlignment="1"/>
    <xf numFmtId="0" fontId="5" fillId="6" borderId="1" xfId="5" applyBorder="1" applyAlignment="1"/>
    <xf numFmtId="0" fontId="1" fillId="12" borderId="0" xfId="11" applyAlignment="1"/>
    <xf numFmtId="0" fontId="0" fillId="0" borderId="5" xfId="0" applyBorder="1" applyAlignment="1">
      <alignment horizontal="center"/>
    </xf>
    <xf numFmtId="0" fontId="5" fillId="4" borderId="6" xfId="3" applyBorder="1" applyAlignment="1">
      <alignment horizontal="center"/>
    </xf>
    <xf numFmtId="0" fontId="5" fillId="4" borderId="7" xfId="3" applyBorder="1" applyAlignment="1">
      <alignment horizontal="center"/>
    </xf>
    <xf numFmtId="0" fontId="5" fillId="5" borderId="6" xfId="4" applyBorder="1" applyAlignment="1">
      <alignment horizontal="center"/>
    </xf>
    <xf numFmtId="0" fontId="5" fillId="5" borderId="7" xfId="4" applyBorder="1" applyAlignment="1">
      <alignment horizontal="center"/>
    </xf>
    <xf numFmtId="0" fontId="1" fillId="5" borderId="6" xfId="4" applyFont="1" applyBorder="1" applyAlignment="1">
      <alignment horizontal="center"/>
    </xf>
    <xf numFmtId="0" fontId="1" fillId="4" borderId="6" xfId="3" applyFont="1" applyBorder="1" applyAlignment="1">
      <alignment horizontal="center"/>
    </xf>
    <xf numFmtId="0" fontId="3" fillId="3" borderId="6" xfId="2" applyBorder="1" applyAlignment="1">
      <alignment horizontal="center"/>
    </xf>
    <xf numFmtId="0" fontId="3" fillId="3" borderId="7" xfId="2" applyBorder="1" applyAlignment="1">
      <alignment horizontal="center"/>
    </xf>
    <xf numFmtId="0" fontId="5" fillId="8" borderId="6" xfId="7" applyBorder="1" applyAlignment="1">
      <alignment horizontal="center"/>
    </xf>
    <xf numFmtId="0" fontId="5" fillId="8" borderId="7" xfId="7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77" fontId="0" fillId="0" borderId="0" xfId="0" applyNumberFormat="1"/>
  </cellXfs>
  <cellStyles count="12">
    <cellStyle name="20% - 着色 2" xfId="3" builtinId="34"/>
    <cellStyle name="20% - 着色 5" xfId="9" builtinId="46"/>
    <cellStyle name="40% - 着色 1" xfId="11" builtinId="31"/>
    <cellStyle name="40% - 着色 3" xfId="5" builtinId="39"/>
    <cellStyle name="40% - 着色 4" xfId="7" builtinId="43"/>
    <cellStyle name="60% - 着色 2" xfId="4" builtinId="36"/>
    <cellStyle name="60% - 着色 3" xfId="6" builtinId="40"/>
    <cellStyle name="60% - 着色 5" xfId="10" builtinId="48"/>
    <cellStyle name="常规" xfId="0" builtinId="0"/>
    <cellStyle name="好" xfId="1" builtinId="26"/>
    <cellStyle name="适中" xfId="2" builtinId="28"/>
    <cellStyle name="着色 5" xfId="8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124238</xdr:colOff>
      <xdr:row>3</xdr:row>
      <xdr:rowOff>157369</xdr:rowOff>
    </xdr:from>
    <xdr:to>
      <xdr:col>8</xdr:col>
      <xdr:colOff>463826</xdr:colOff>
      <xdr:row>9</xdr:row>
      <xdr:rowOff>165651</xdr:rowOff>
    </xdr:to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7E982D05-BC42-1729-469A-6141CBE2A69A}"/>
            </a:ext>
          </a:extLst>
        </xdr:cNvPr>
        <xdr:cNvSpPr txBox="1"/>
      </xdr:nvSpPr>
      <xdr:spPr>
        <a:xfrm>
          <a:off x="4190999" y="704021"/>
          <a:ext cx="2401957" cy="1101587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kern="1200"/>
            <a:t>所有彩色彩色部分可以修改</a:t>
          </a:r>
        </a:p>
      </xdr:txBody>
    </xdr:sp>
    <xdr:clientData/>
  </xdr:twoCellAnchor>
  <xdr:oneCellAnchor>
    <xdr:from>
      <xdr:col>9</xdr:col>
      <xdr:colOff>725366</xdr:colOff>
      <xdr:row>6</xdr:row>
      <xdr:rowOff>1</xdr:rowOff>
    </xdr:from>
    <xdr:ext cx="718039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BEDD938E-0341-2F32-E1B3-3DAFCCD97A84}"/>
                </a:ext>
              </a:extLst>
            </xdr:cNvPr>
            <xdr:cNvSpPr txBox="1"/>
          </xdr:nvSpPr>
          <xdr:spPr>
            <a:xfrm>
              <a:off x="7546731" y="1106366"/>
              <a:ext cx="71803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100" kern="1200"/>
                <a:t>Kg*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altLang="zh-CN" sz="1100" i="1" kern="1200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m:rPr>
                          <m:sty m:val="p"/>
                        </m:rPr>
                        <a:rPr lang="en-US" altLang="zh-CN" sz="1100" i="1" kern="1200">
                          <a:latin typeface="Cambria Math" panose="02040503050406030204" pitchFamily="18" charset="0"/>
                        </a:rPr>
                        <m:t>m</m:t>
                      </m:r>
                    </m:e>
                    <m:sup>
                      <m:r>
                        <a:rPr lang="en-US" altLang="zh-CN" sz="1100" b="0" i="1" kern="1200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endParaRPr lang="zh-CN" altLang="en-US" sz="1100" kern="1200"/>
            </a:p>
          </xdr:txBody>
        </xdr:sp>
      </mc:Choice>
      <mc:Fallback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BEDD938E-0341-2F32-E1B3-3DAFCCD97A84}"/>
                </a:ext>
              </a:extLst>
            </xdr:cNvPr>
            <xdr:cNvSpPr txBox="1"/>
          </xdr:nvSpPr>
          <xdr:spPr>
            <a:xfrm>
              <a:off x="7546731" y="1106366"/>
              <a:ext cx="71803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100" kern="1200"/>
                <a:t>Kg*</a:t>
              </a:r>
              <a:r>
                <a:rPr lang="en-US" altLang="zh-CN" sz="1100" i="0" kern="1200">
                  <a:latin typeface="Cambria Math" panose="02040503050406030204" pitchFamily="18" charset="0"/>
                </a:rPr>
                <a:t>m^</a:t>
              </a:r>
              <a:r>
                <a:rPr lang="en-US" altLang="zh-CN" sz="1100" b="0" i="0" kern="1200">
                  <a:latin typeface="Cambria Math" panose="02040503050406030204" pitchFamily="18" charset="0"/>
                </a:rPr>
                <a:t>2</a:t>
              </a:r>
              <a:endParaRPr lang="zh-CN" altLang="en-US" sz="1100" kern="12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8283</xdr:rowOff>
    </xdr:from>
    <xdr:to>
      <xdr:col>9</xdr:col>
      <xdr:colOff>171450</xdr:colOff>
      <xdr:row>27</xdr:row>
      <xdr:rowOff>39343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4520C8B-4BB9-17C0-9DF8-193D95062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783"/>
          <a:ext cx="6358559" cy="4793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2</xdr:col>
      <xdr:colOff>314325</xdr:colOff>
      <xdr:row>30</xdr:row>
      <xdr:rowOff>38100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F2F3300-51C6-4473-487D-60420B4D0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43525"/>
          <a:ext cx="16859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152400</xdr:colOff>
      <xdr:row>29</xdr:row>
      <xdr:rowOff>47625</xdr:rowOff>
    </xdr:from>
    <xdr:to>
      <xdr:col>4</xdr:col>
      <xdr:colOff>247650</xdr:colOff>
      <xdr:row>30</xdr:row>
      <xdr:rowOff>180975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8D953744-3905-199A-CC19-A5BBA87B23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391150"/>
          <a:ext cx="14668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352425</xdr:colOff>
      <xdr:row>30</xdr:row>
      <xdr:rowOff>333375</xdr:rowOff>
    </xdr:from>
    <xdr:to>
      <xdr:col>4</xdr:col>
      <xdr:colOff>19050</xdr:colOff>
      <xdr:row>31</xdr:row>
      <xdr:rowOff>9525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02D30EC-8A84-3F31-765E-250675833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5886450"/>
          <a:ext cx="1038225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</xdr:colOff>
      <xdr:row>35</xdr:row>
      <xdr:rowOff>200025</xdr:rowOff>
    </xdr:from>
    <xdr:to>
      <xdr:col>7</xdr:col>
      <xdr:colOff>28575</xdr:colOff>
      <xdr:row>36</xdr:row>
      <xdr:rowOff>180975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A35A0E3D-7248-D881-1DDB-93653B7E2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7353300"/>
          <a:ext cx="27336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85725</xdr:colOff>
      <xdr:row>37</xdr:row>
      <xdr:rowOff>28575</xdr:rowOff>
    </xdr:from>
    <xdr:to>
      <xdr:col>7</xdr:col>
      <xdr:colOff>66675</xdr:colOff>
      <xdr:row>37</xdr:row>
      <xdr:rowOff>200025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F6087F6E-3245-D045-A3AC-FBF182FB8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7600950"/>
          <a:ext cx="27241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457427</xdr:colOff>
      <xdr:row>3</xdr:row>
      <xdr:rowOff>24847</xdr:rowOff>
    </xdr:from>
    <xdr:to>
      <xdr:col>22</xdr:col>
      <xdr:colOff>234941</xdr:colOff>
      <xdr:row>28</xdr:row>
      <xdr:rowOff>139297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F80EED85-18D0-4367-8765-E8F8C606F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31992" y="579782"/>
          <a:ext cx="8026992" cy="4719580"/>
        </a:xfrm>
        <a:prstGeom prst="rect">
          <a:avLst/>
        </a:prstGeom>
      </xdr:spPr>
    </xdr:pic>
    <xdr:clientData/>
  </xdr:twoCellAnchor>
  <xdr:twoCellAnchor>
    <xdr:from>
      <xdr:col>10</xdr:col>
      <xdr:colOff>381001</xdr:colOff>
      <xdr:row>0</xdr:row>
      <xdr:rowOff>182218</xdr:rowOff>
    </xdr:from>
    <xdr:to>
      <xdr:col>12</xdr:col>
      <xdr:colOff>579784</xdr:colOff>
      <xdr:row>3</xdr:row>
      <xdr:rowOff>107674</xdr:rowOff>
    </xdr:to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2F0F04ED-27B5-4287-505A-EEF04AF11C4E}"/>
            </a:ext>
          </a:extLst>
        </xdr:cNvPr>
        <xdr:cNvSpPr txBox="1"/>
      </xdr:nvSpPr>
      <xdr:spPr>
        <a:xfrm>
          <a:off x="7255566" y="182218"/>
          <a:ext cx="1573696" cy="480391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kern="1200"/>
            <a:t>速度环路整定</a:t>
          </a:r>
        </a:p>
      </xdr:txBody>
    </xdr:sp>
    <xdr:clientData/>
  </xdr:twoCellAnchor>
  <xdr:twoCellAnchor editAs="oneCell">
    <xdr:from>
      <xdr:col>10</xdr:col>
      <xdr:colOff>521804</xdr:colOff>
      <xdr:row>29</xdr:row>
      <xdr:rowOff>33131</xdr:rowOff>
    </xdr:from>
    <xdr:to>
      <xdr:col>29</xdr:col>
      <xdr:colOff>526797</xdr:colOff>
      <xdr:row>44</xdr:row>
      <xdr:rowOff>126866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96B75C36-904F-0078-46B9-2EF6E8789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96369" y="5400261"/>
          <a:ext cx="13066667" cy="54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532305</xdr:colOff>
      <xdr:row>20</xdr:row>
      <xdr:rowOff>161475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29557D4-591D-5C3C-C116-BB60974D0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975"/>
          <a:ext cx="8761905" cy="3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54428</xdr:rowOff>
    </xdr:from>
    <xdr:to>
      <xdr:col>18</xdr:col>
      <xdr:colOff>198457</xdr:colOff>
      <xdr:row>70</xdr:row>
      <xdr:rowOff>5768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A6D45CA-1633-53E0-7E06-4BE99E4D0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299857"/>
          <a:ext cx="12444886" cy="8088411"/>
        </a:xfrm>
        <a:prstGeom prst="rect">
          <a:avLst/>
        </a:prstGeom>
      </xdr:spPr>
    </xdr:pic>
    <xdr:clientData/>
  </xdr:twoCellAnchor>
  <xdr:twoCellAnchor>
    <xdr:from>
      <xdr:col>11</xdr:col>
      <xdr:colOff>13606</xdr:colOff>
      <xdr:row>24</xdr:row>
      <xdr:rowOff>93889</xdr:rowOff>
    </xdr:from>
    <xdr:to>
      <xdr:col>13</xdr:col>
      <xdr:colOff>218793</xdr:colOff>
      <xdr:row>27</xdr:row>
      <xdr:rowOff>37755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7EF33F9F-11CD-4758-94A4-7B65B91D6E23}"/>
            </a:ext>
          </a:extLst>
        </xdr:cNvPr>
        <xdr:cNvSpPr txBox="1"/>
      </xdr:nvSpPr>
      <xdr:spPr>
        <a:xfrm>
          <a:off x="7497535" y="4339318"/>
          <a:ext cx="1565901" cy="474544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kern="1200"/>
            <a:t>速度环路整定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24</xdr:row>
      <xdr:rowOff>57150</xdr:rowOff>
    </xdr:from>
    <xdr:to>
      <xdr:col>20</xdr:col>
      <xdr:colOff>84294</xdr:colOff>
      <xdr:row>50</xdr:row>
      <xdr:rowOff>66086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F6CA8E4-161C-0163-5AAA-3605D9EBE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4400550"/>
          <a:ext cx="11447619" cy="4714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161925</xdr:rowOff>
    </xdr:from>
    <xdr:to>
      <xdr:col>14</xdr:col>
      <xdr:colOff>544445</xdr:colOff>
      <xdr:row>40</xdr:row>
      <xdr:rowOff>76200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DB44035-0EEC-64BD-F686-00A3D15A9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66800"/>
          <a:ext cx="10145645" cy="6248400"/>
        </a:xfrm>
        <a:prstGeom prst="rect">
          <a:avLst/>
        </a:prstGeom>
      </xdr:spPr>
    </xdr:pic>
    <xdr:clientData/>
  </xdr:twoCellAnchor>
  <xdr:twoCellAnchor editAs="oneCell">
    <xdr:from>
      <xdr:col>14</xdr:col>
      <xdr:colOff>428625</xdr:colOff>
      <xdr:row>11</xdr:row>
      <xdr:rowOff>114300</xdr:rowOff>
    </xdr:from>
    <xdr:to>
      <xdr:col>33</xdr:col>
      <xdr:colOff>112711</xdr:colOff>
      <xdr:row>40</xdr:row>
      <xdr:rowOff>85073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0046D8A-98C3-33B7-33DC-B772D1BCC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29825" y="2105025"/>
          <a:ext cx="12714286" cy="5219048"/>
        </a:xfrm>
        <a:prstGeom prst="rect">
          <a:avLst/>
        </a:prstGeom>
      </xdr:spPr>
    </xdr:pic>
    <xdr:clientData/>
  </xdr:twoCellAnchor>
  <xdr:twoCellAnchor>
    <xdr:from>
      <xdr:col>14</xdr:col>
      <xdr:colOff>542925</xdr:colOff>
      <xdr:row>12</xdr:row>
      <xdr:rowOff>142875</xdr:rowOff>
    </xdr:from>
    <xdr:to>
      <xdr:col>17</xdr:col>
      <xdr:colOff>51426</xdr:colOff>
      <xdr:row>15</xdr:row>
      <xdr:rowOff>74494</xdr:rowOff>
    </xdr:to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242170AC-8189-4324-8F42-15956FC757EB}"/>
            </a:ext>
          </a:extLst>
        </xdr:cNvPr>
        <xdr:cNvSpPr txBox="1"/>
      </xdr:nvSpPr>
      <xdr:spPr>
        <a:xfrm>
          <a:off x="10144125" y="2314575"/>
          <a:ext cx="1565901" cy="474544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kern="1200"/>
            <a:t>速度环路整定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3:S23"/>
  <sheetViews>
    <sheetView tabSelected="1" topLeftCell="C1" zoomScaleNormal="100" workbookViewId="0">
      <selection activeCell="S13" sqref="S13"/>
    </sheetView>
  </sheetViews>
  <sheetFormatPr defaultRowHeight="14.25"/>
  <cols>
    <col min="3" max="3" width="17.25" bestFit="1" customWidth="1"/>
    <col min="10" max="10" width="22" bestFit="1" customWidth="1"/>
    <col min="11" max="11" width="21.25" bestFit="1" customWidth="1"/>
    <col min="12" max="12" width="19" bestFit="1" customWidth="1"/>
    <col min="13" max="13" width="7.5" bestFit="1" customWidth="1"/>
  </cols>
  <sheetData>
    <row r="3" spans="10:13">
      <c r="J3" s="20" t="s">
        <v>38</v>
      </c>
      <c r="K3" s="27"/>
      <c r="L3" s="27"/>
      <c r="M3" s="21"/>
    </row>
    <row r="4" spans="10:13">
      <c r="J4" s="3"/>
      <c r="K4" s="3"/>
      <c r="L4" s="3" t="s">
        <v>33</v>
      </c>
      <c r="M4" s="3">
        <v>2</v>
      </c>
    </row>
    <row r="5" spans="10:13">
      <c r="J5" s="3" t="s">
        <v>39</v>
      </c>
      <c r="K5" s="3">
        <v>4.1000000000000002E-2</v>
      </c>
      <c r="L5" s="3" t="s">
        <v>29</v>
      </c>
      <c r="M5" s="3">
        <v>25.87</v>
      </c>
    </row>
    <row r="6" spans="10:13" ht="15">
      <c r="J6" s="3" t="s">
        <v>20</v>
      </c>
      <c r="K6" s="3">
        <v>18.100000000000001</v>
      </c>
      <c r="L6" s="3" t="s">
        <v>30</v>
      </c>
      <c r="M6" s="3">
        <v>0.1235</v>
      </c>
    </row>
    <row r="7" spans="10:13">
      <c r="J7" s="3" t="s">
        <v>31</v>
      </c>
      <c r="K7" s="3">
        <v>1.1999999999999999E-3</v>
      </c>
      <c r="L7" s="3" t="s">
        <v>32</v>
      </c>
      <c r="M7" s="3">
        <v>3.0000000000000001E-3</v>
      </c>
    </row>
    <row r="9" spans="10:13">
      <c r="J9" s="33" t="s">
        <v>40</v>
      </c>
      <c r="K9" s="28">
        <f>1/20000</f>
        <v>5.0000000000000002E-5</v>
      </c>
      <c r="L9" s="32" t="s">
        <v>41</v>
      </c>
      <c r="M9" s="30">
        <f>1/1000</f>
        <v>1E-3</v>
      </c>
    </row>
    <row r="10" spans="10:13">
      <c r="J10" s="29"/>
      <c r="K10" s="29"/>
      <c r="L10" s="31"/>
      <c r="M10" s="31"/>
    </row>
    <row r="11" spans="10:13">
      <c r="J11" s="4" t="s">
        <v>7</v>
      </c>
      <c r="K11" s="34">
        <v>1000</v>
      </c>
      <c r="L11" s="5" t="s">
        <v>9</v>
      </c>
      <c r="M11" s="36">
        <v>4</v>
      </c>
    </row>
    <row r="12" spans="10:13">
      <c r="J12" s="4" t="s">
        <v>8</v>
      </c>
      <c r="K12" s="35"/>
      <c r="L12" s="5" t="s">
        <v>10</v>
      </c>
      <c r="M12" s="37"/>
    </row>
    <row r="13" spans="10:13">
      <c r="J13" s="6" t="s">
        <v>11</v>
      </c>
      <c r="K13" s="6">
        <v>110</v>
      </c>
      <c r="L13" s="7" t="s">
        <v>12</v>
      </c>
      <c r="M13" s="7">
        <v>5</v>
      </c>
    </row>
    <row r="14" spans="10:13">
      <c r="J14" s="6" t="s">
        <v>13</v>
      </c>
      <c r="K14" s="6">
        <v>3.3</v>
      </c>
      <c r="L14" s="8" t="s">
        <v>21</v>
      </c>
      <c r="M14" s="8">
        <v>0.15</v>
      </c>
    </row>
    <row r="15" spans="10:13">
      <c r="J15" s="24" t="s">
        <v>35</v>
      </c>
      <c r="K15" s="25">
        <v>0.75</v>
      </c>
      <c r="L15" s="26" t="s">
        <v>37</v>
      </c>
      <c r="M15" s="26">
        <v>2200</v>
      </c>
    </row>
    <row r="16" spans="10:13">
      <c r="J16" s="24" t="s">
        <v>36</v>
      </c>
      <c r="K16" s="25">
        <v>0.9</v>
      </c>
    </row>
    <row r="18" spans="8:19">
      <c r="H18" s="38" t="s">
        <v>42</v>
      </c>
      <c r="I18" s="39"/>
      <c r="J18" s="19" t="s">
        <v>15</v>
      </c>
      <c r="K18" s="19"/>
      <c r="L18" s="19"/>
      <c r="M18" s="19"/>
      <c r="N18" s="20" t="s">
        <v>25</v>
      </c>
      <c r="O18" s="21"/>
      <c r="P18" s="19" t="s">
        <v>26</v>
      </c>
      <c r="Q18" s="19"/>
      <c r="R18" s="23"/>
      <c r="S18" s="22"/>
    </row>
    <row r="19" spans="8:19">
      <c r="H19" s="23"/>
      <c r="I19" s="40"/>
      <c r="J19" s="1"/>
      <c r="K19" s="1" t="s">
        <v>6</v>
      </c>
      <c r="L19" s="1" t="s">
        <v>3</v>
      </c>
      <c r="M19" s="1" t="s">
        <v>4</v>
      </c>
      <c r="N19" s="1" t="s">
        <v>22</v>
      </c>
      <c r="O19" s="1" t="s">
        <v>23</v>
      </c>
      <c r="P19" s="1" t="s">
        <v>27</v>
      </c>
      <c r="Q19" s="1" t="s">
        <v>28</v>
      </c>
    </row>
    <row r="20" spans="8:19">
      <c r="H20" s="41"/>
      <c r="I20" s="42"/>
      <c r="J20" s="1" t="s">
        <v>0</v>
      </c>
      <c r="K20" s="2">
        <f>2*PI()*K6/K5</f>
        <v>2773.7964404865979</v>
      </c>
      <c r="L20" s="2">
        <f>K20*K5</f>
        <v>113.72565405995051</v>
      </c>
      <c r="M20" s="2">
        <f>K20*K6*K9</f>
        <v>2.5102857786403714</v>
      </c>
      <c r="N20" s="18">
        <f>L20/K13</f>
        <v>1.0338695823631865</v>
      </c>
      <c r="O20" s="18">
        <f>M20/K13</f>
        <v>2.2820779805821558E-2</v>
      </c>
      <c r="P20" s="18">
        <f>K11*K7/(1.5*M6*M4)</f>
        <v>3.2388663967611335</v>
      </c>
      <c r="Q20" s="18">
        <f>P20*K11*M9</f>
        <v>3.238866396761134</v>
      </c>
    </row>
    <row r="21" spans="8:19">
      <c r="H21" s="1" t="s">
        <v>34</v>
      </c>
      <c r="I21" s="1">
        <f>3/4*(M4*2*M6)/K7</f>
        <v>308.75</v>
      </c>
      <c r="J21" s="1" t="s">
        <v>1</v>
      </c>
      <c r="K21" s="2">
        <f>K11*(M11+2.16*EXP(-1*M11/2.8)-1.86)</f>
        <v>2657.6462387142356</v>
      </c>
      <c r="L21" s="2">
        <f>K21*K5</f>
        <v>108.96349578728366</v>
      </c>
      <c r="M21" s="2">
        <f>K21*K6*K9</f>
        <v>2.4051698460363835</v>
      </c>
      <c r="N21" s="18">
        <f>L21/K13</f>
        <v>0.99057723442985146</v>
      </c>
      <c r="O21" s="18">
        <f>M21/K13</f>
        <v>2.1865180418512577E-2</v>
      </c>
      <c r="P21" s="43">
        <f>L21/(K5*M11*I21)</f>
        <v>2.1519402742625386</v>
      </c>
      <c r="Q21" s="18">
        <f>L21/(M11*M11*K5)*M9</f>
        <v>0.16610288991963973</v>
      </c>
    </row>
    <row r="22" spans="8:19">
      <c r="H22" s="1" t="s">
        <v>14</v>
      </c>
      <c r="I22" s="1">
        <f>K13*M14*M13/K14</f>
        <v>25</v>
      </c>
      <c r="J22" s="1" t="s">
        <v>24</v>
      </c>
      <c r="K22" s="9">
        <v>1500</v>
      </c>
      <c r="L22" s="2">
        <f>K22*K5/I22</f>
        <v>2.46</v>
      </c>
      <c r="M22" s="2">
        <f>K22*K6*K9/I22</f>
        <v>5.4300000000000008E-2</v>
      </c>
      <c r="N22" s="2">
        <f>L22</f>
        <v>2.46</v>
      </c>
      <c r="O22" s="2">
        <f>M22</f>
        <v>5.4300000000000008E-2</v>
      </c>
      <c r="P22" s="18"/>
      <c r="Q22" s="18"/>
    </row>
    <row r="23" spans="8:19">
      <c r="H23" s="20"/>
      <c r="I23" s="21"/>
      <c r="J23" s="1" t="s">
        <v>2</v>
      </c>
      <c r="K23" s="10">
        <v>1500</v>
      </c>
      <c r="L23" s="2">
        <f>2*K15*K23*K5-K6</f>
        <v>74.150000000000006</v>
      </c>
      <c r="M23" s="2">
        <f>K23*K23*K5*K9</f>
        <v>4.6124999999999998</v>
      </c>
      <c r="N23" s="18">
        <f>L23/K13</f>
        <v>0.67409090909090918</v>
      </c>
      <c r="O23" s="18">
        <f>M23/K13</f>
        <v>4.1931818181818181E-2</v>
      </c>
      <c r="P23" s="18">
        <f>2*K16*K11*K7</f>
        <v>2.1599999999999997</v>
      </c>
      <c r="Q23" s="18">
        <f>K11*K11*K7*M9</f>
        <v>1.2</v>
      </c>
    </row>
  </sheetData>
  <mergeCells count="13">
    <mergeCell ref="H18:I20"/>
    <mergeCell ref="H23:I23"/>
    <mergeCell ref="J18:M18"/>
    <mergeCell ref="N18:O18"/>
    <mergeCell ref="P18:Q18"/>
    <mergeCell ref="R18:S18"/>
    <mergeCell ref="J3:M3"/>
    <mergeCell ref="J9:J10"/>
    <mergeCell ref="K9:K10"/>
    <mergeCell ref="L9:L10"/>
    <mergeCell ref="M9:M10"/>
    <mergeCell ref="K11:K12"/>
    <mergeCell ref="M11:M12"/>
  </mergeCells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735C8-C29B-40B5-A2D5-CBB066199DD2}">
  <dimension ref="A1:A40"/>
  <sheetViews>
    <sheetView topLeftCell="C3" zoomScale="85" zoomScaleNormal="85" workbookViewId="0">
      <selection activeCell="N2" sqref="N2"/>
    </sheetView>
  </sheetViews>
  <sheetFormatPr defaultRowHeight="14.25"/>
  <sheetData>
    <row r="1" spans="1:1" ht="15">
      <c r="A1" s="11"/>
    </row>
    <row r="2" spans="1:1">
      <c r="A2" s="12"/>
    </row>
    <row r="3" spans="1:1">
      <c r="A3" s="12"/>
    </row>
    <row r="4" spans="1:1">
      <c r="A4" s="12"/>
    </row>
    <row r="5" spans="1:1">
      <c r="A5" s="12"/>
    </row>
    <row r="6" spans="1:1">
      <c r="A6" s="12"/>
    </row>
    <row r="7" spans="1:1">
      <c r="A7" s="12"/>
    </row>
    <row r="8" spans="1:1">
      <c r="A8" s="12"/>
    </row>
    <row r="9" spans="1:1">
      <c r="A9" s="12"/>
    </row>
    <row r="10" spans="1:1">
      <c r="A10" s="12"/>
    </row>
    <row r="11" spans="1:1">
      <c r="A11" s="12"/>
    </row>
    <row r="12" spans="1:1">
      <c r="A12" s="12"/>
    </row>
    <row r="13" spans="1:1">
      <c r="A13" s="12"/>
    </row>
    <row r="14" spans="1:1">
      <c r="A14" s="12"/>
    </row>
    <row r="15" spans="1:1">
      <c r="A15" s="12"/>
    </row>
    <row r="16" spans="1:1">
      <c r="A16" s="12"/>
    </row>
    <row r="17" spans="1:1">
      <c r="A17" s="12"/>
    </row>
    <row r="18" spans="1:1">
      <c r="A18" s="12"/>
    </row>
    <row r="19" spans="1:1">
      <c r="A19" s="12"/>
    </row>
    <row r="20" spans="1:1">
      <c r="A20" s="12"/>
    </row>
    <row r="21" spans="1:1">
      <c r="A21" s="12"/>
    </row>
    <row r="22" spans="1:1">
      <c r="A22" s="12"/>
    </row>
    <row r="23" spans="1:1">
      <c r="A23" s="12"/>
    </row>
    <row r="24" spans="1:1">
      <c r="A24" s="12"/>
    </row>
    <row r="25" spans="1:1">
      <c r="A25" s="12"/>
    </row>
    <row r="27" spans="1:1" ht="16.5">
      <c r="A27" s="13"/>
    </row>
    <row r="28" spans="1:1" ht="16.5">
      <c r="A28" s="14" t="s">
        <v>16</v>
      </c>
    </row>
    <row r="29" spans="1:1" ht="16.5">
      <c r="A29" s="14" t="s">
        <v>17</v>
      </c>
    </row>
    <row r="30" spans="1:1" ht="16.5">
      <c r="A30" s="14"/>
    </row>
    <row r="31" spans="1:1" ht="58.5" customHeight="1">
      <c r="A31" s="15" t="s">
        <v>5</v>
      </c>
    </row>
    <row r="32" spans="1:1" ht="19.5" customHeight="1">
      <c r="A32" s="15"/>
    </row>
    <row r="33" spans="1:1" ht="17.25" customHeight="1">
      <c r="A33" s="16"/>
    </row>
    <row r="35" spans="1:1" ht="16.5">
      <c r="A35" s="13"/>
    </row>
    <row r="36" spans="1:1" ht="16.5">
      <c r="A36" s="14" t="s">
        <v>18</v>
      </c>
    </row>
    <row r="37" spans="1:1" ht="16.5">
      <c r="A37" s="14" t="s">
        <v>19</v>
      </c>
    </row>
    <row r="38" spans="1:1" ht="16.5">
      <c r="A38" s="14"/>
    </row>
    <row r="39" spans="1:1" ht="87.75">
      <c r="A39" s="17"/>
    </row>
    <row r="40" spans="1:1" ht="87.75">
      <c r="A40" s="17"/>
    </row>
  </sheetData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497CC-5C3C-41B1-A61E-3B2FA0D14147}">
  <dimension ref="A1"/>
  <sheetViews>
    <sheetView topLeftCell="A4" zoomScale="70" zoomScaleNormal="70" workbookViewId="0">
      <selection activeCell="X42" sqref="X42"/>
    </sheetView>
  </sheetViews>
  <sheetFormatPr defaultRowHeight="14.25"/>
  <sheetData/>
  <phoneticPr fontId="6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900E-ECCB-473A-BB47-2355C252AE63}">
  <dimension ref="A1"/>
  <sheetViews>
    <sheetView topLeftCell="A21" workbookViewId="0">
      <selection activeCell="X45" sqref="X45"/>
    </sheetView>
  </sheetViews>
  <sheetFormatPr defaultRowHeight="14.25"/>
  <sheetData/>
  <phoneticPr fontId="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FFFEA-71FE-4EA8-81C9-CFF8072C212B}">
  <dimension ref="A1"/>
  <sheetViews>
    <sheetView workbookViewId="0">
      <selection activeCell="V19" sqref="V19"/>
    </sheetView>
  </sheetViews>
  <sheetFormatPr defaultRowHeight="14.25"/>
  <sheetData/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环路速度环路整合</vt:lpstr>
      <vt:lpstr>现代永磁同步电机</vt:lpstr>
      <vt:lpstr>TI</vt:lpstr>
      <vt:lpstr>ST</vt:lpstr>
      <vt:lpstr>Freescale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wsl</dc:creator>
  <cp:lastModifiedBy>shulu wu</cp:lastModifiedBy>
  <dcterms:created xsi:type="dcterms:W3CDTF">2015-06-05T18:19:34Z</dcterms:created>
  <dcterms:modified xsi:type="dcterms:W3CDTF">2024-11-26T09:36:36Z</dcterms:modified>
</cp:coreProperties>
</file>