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052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H11" i="1" l="1"/>
  <c r="H13" i="1" s="1"/>
  <c r="H7" i="1"/>
  <c r="H9" i="1" s="1"/>
  <c r="H10" i="1" s="1"/>
  <c r="G11" i="1"/>
  <c r="G13" i="1" s="1"/>
  <c r="G7" i="1"/>
  <c r="G9" i="1" s="1"/>
  <c r="G10" i="1" s="1"/>
  <c r="E7" i="1"/>
  <c r="E9" i="1" s="1"/>
  <c r="E10" i="1" s="1"/>
  <c r="F7" i="1"/>
  <c r="F9" i="1" s="1"/>
  <c r="F10" i="1" s="1"/>
  <c r="C11" i="1"/>
  <c r="C13" i="1" s="1"/>
  <c r="D11" i="1"/>
  <c r="D13" i="1" s="1"/>
  <c r="E11" i="1"/>
  <c r="E13" i="1" s="1"/>
  <c r="F11" i="1"/>
  <c r="F13" i="1" s="1"/>
  <c r="C7" i="1"/>
  <c r="C9" i="1" s="1"/>
  <c r="C10" i="1" s="1"/>
  <c r="D7" i="1"/>
  <c r="D9" i="1" s="1"/>
  <c r="D10" i="1" s="1"/>
  <c r="B5" i="1"/>
  <c r="B4" i="1"/>
  <c r="B3" i="1"/>
  <c r="B2" i="1"/>
  <c r="B11" i="1" l="1"/>
  <c r="E12" i="1" s="1"/>
  <c r="E14" i="1" s="1"/>
  <c r="E15" i="1" s="1"/>
  <c r="B7" i="1"/>
  <c r="B9" i="1" s="1"/>
  <c r="B10" i="1" s="1"/>
  <c r="G12" i="1" l="1"/>
  <c r="G14" i="1" s="1"/>
  <c r="G15" i="1" s="1"/>
  <c r="C12" i="1"/>
  <c r="C14" i="1" s="1"/>
  <c r="C15" i="1" s="1"/>
  <c r="D12" i="1"/>
  <c r="D14" i="1" s="1"/>
  <c r="D15" i="1" s="1"/>
  <c r="H12" i="1"/>
  <c r="H14" i="1" s="1"/>
  <c r="H15" i="1" s="1"/>
  <c r="F12" i="1"/>
  <c r="F14" i="1" s="1"/>
  <c r="F15" i="1" s="1"/>
</calcChain>
</file>

<file path=xl/sharedStrings.xml><?xml version="1.0" encoding="utf-8"?>
<sst xmlns="http://schemas.openxmlformats.org/spreadsheetml/2006/main" count="17" uniqueCount="17">
  <si>
    <t>测量次数</t>
    <phoneticPr fontId="1" type="noConversion"/>
  </si>
  <si>
    <t>标准差</t>
    <phoneticPr fontId="1" type="noConversion"/>
  </si>
  <si>
    <t>直径d/mm</t>
    <phoneticPr fontId="1" type="noConversion"/>
  </si>
  <si>
    <t>29℃时时间t/s</t>
    <phoneticPr fontId="1" type="noConversion"/>
  </si>
  <si>
    <t>31℃时时间t/s</t>
    <phoneticPr fontId="1" type="noConversion"/>
  </si>
  <si>
    <t>33℃时时间t/s</t>
    <phoneticPr fontId="1" type="noConversion"/>
  </si>
  <si>
    <t>35℃时时间t/s</t>
    <phoneticPr fontId="1" type="noConversion"/>
  </si>
  <si>
    <t>37℃时时间t/s</t>
    <phoneticPr fontId="1" type="noConversion"/>
  </si>
  <si>
    <t>27℃时时间t/s</t>
    <phoneticPr fontId="1" type="noConversion"/>
  </si>
  <si>
    <t>ΔB</t>
    <phoneticPr fontId="1" type="noConversion"/>
  </si>
  <si>
    <t>ΔA</t>
    <phoneticPr fontId="1" type="noConversion"/>
  </si>
  <si>
    <t>U</t>
    <phoneticPr fontId="1" type="noConversion"/>
  </si>
  <si>
    <t>平均值</t>
    <phoneticPr fontId="1" type="noConversion"/>
  </si>
  <si>
    <t>粘度η/(Pa*s^-1)</t>
    <phoneticPr fontId="1" type="noConversion"/>
  </si>
  <si>
    <t>粘度η1/(Pa*s^-1)</t>
    <phoneticPr fontId="1" type="noConversion"/>
  </si>
  <si>
    <t>速度v0/(m*s^-1)</t>
    <phoneticPr fontId="1" type="noConversion"/>
  </si>
  <si>
    <t>雷诺系数Re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</si>
</sst>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粘度</a:t>
            </a:r>
            <a:r>
              <a:rPr lang="en-US" altLang="zh-CN"/>
              <a:t>η</a:t>
            </a:r>
            <a:r>
              <a:rPr lang="zh-CN" altLang="en-US"/>
              <a:t>随温度</a:t>
            </a:r>
            <a:r>
              <a:rPr lang="en-US" altLang="zh-CN"/>
              <a:t>T</a:t>
            </a:r>
            <a:r>
              <a:rPr lang="zh-CN" altLang="en-US"/>
              <a:t>变化的关系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239957286668039"/>
                  <c:y val="0.1158147419072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Sheet1!$J$1:$J$15</c:f>
              <c:numCache>
                <c:formatCode>General</c:formatCode>
                <c:ptCount val="15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</c:numCache>
            </c:numRef>
          </c:xVal>
          <c:yVal>
            <c:numRef>
              <c:f>Sheet1!$K$1:$K$15</c:f>
              <c:numCache>
                <c:formatCode>General</c:formatCode>
                <c:ptCount val="15"/>
                <c:pt idx="0">
                  <c:v>0.57301278964360325</c:v>
                </c:pt>
                <c:pt idx="1">
                  <c:v>0.49486095253042423</c:v>
                </c:pt>
                <c:pt idx="2">
                  <c:v>0.42285719831508928</c:v>
                </c:pt>
                <c:pt idx="3">
                  <c:v>0.37581985917691973</c:v>
                </c:pt>
                <c:pt idx="4">
                  <c:v>0.30975552195124006</c:v>
                </c:pt>
                <c:pt idx="5">
                  <c:v>0.278949970144447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D-4F7A-8915-D902AEBF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89768"/>
        <c:axId val="573088128"/>
      </c:scatterChart>
      <c:valAx>
        <c:axId val="57308976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T/</a:t>
                </a:r>
                <a:r>
                  <a:rPr lang="zh-CN" altLang="en-US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088128"/>
        <c:crosses val="autoZero"/>
        <c:crossBetween val="midCat"/>
      </c:valAx>
      <c:valAx>
        <c:axId val="5730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粘度</a:t>
                </a:r>
                <a:r>
                  <a:rPr lang="en-US" altLang="zh-CN"/>
                  <a:t>η/(Pa*s^-1)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08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278605</xdr:colOff>
      <xdr:row>15</xdr:row>
      <xdr:rowOff>114300</xdr:rowOff>
    </xdr:from>
    <xdr:to>
      <xdr:col>7</xdr:col>
      <xdr:colOff>50005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04E1FF-55DD-4229-BD88-22D6556B6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27" sqref="I27"/>
    </sheetView>
  </sheetViews>
  <sheetFormatPr defaultRowHeight="13.9" x14ac:dyDescent="0.4"/>
  <cols>
    <col min="3" max="3" width="13.265625" customWidth="1"/>
    <col min="4" max="5" width="13.3984375" customWidth="1"/>
    <col min="6" max="7" width="13.265625" customWidth="1"/>
    <col min="8" max="8" width="13.33203125" customWidth="1"/>
  </cols>
  <sheetData>
    <row r="1" spans="1:11" x14ac:dyDescent="0.4">
      <c r="A1" s="1" t="s">
        <v>0</v>
      </c>
      <c r="B1" s="1" t="s">
        <v>2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>
        <v>27</v>
      </c>
      <c r="K1">
        <f>C15</f>
        <v>0.57301278964360325</v>
      </c>
    </row>
    <row r="2" spans="1:11" x14ac:dyDescent="0.4">
      <c r="A2" s="1">
        <v>1</v>
      </c>
      <c r="B2" s="1">
        <f>1.171-0.005</f>
        <v>1.1660000000000001</v>
      </c>
      <c r="C2" s="1">
        <v>13.03</v>
      </c>
      <c r="D2" s="1">
        <v>11.88</v>
      </c>
      <c r="E2" s="1">
        <v>10.06</v>
      </c>
      <c r="F2" s="1">
        <v>9.09</v>
      </c>
      <c r="G2" s="1">
        <v>7.72</v>
      </c>
      <c r="H2" s="1">
        <v>7.06</v>
      </c>
      <c r="J2">
        <v>29</v>
      </c>
      <c r="K2">
        <f>D15</f>
        <v>0.49486095253042423</v>
      </c>
    </row>
    <row r="3" spans="1:11" x14ac:dyDescent="0.4">
      <c r="A3" s="1">
        <v>2</v>
      </c>
      <c r="B3" s="1">
        <f>-0.005+1.169</f>
        <v>1.1640000000000001</v>
      </c>
      <c r="C3" s="1">
        <v>13.63</v>
      </c>
      <c r="D3" s="1">
        <v>11.62</v>
      </c>
      <c r="E3" s="1">
        <v>10</v>
      </c>
      <c r="F3" s="1">
        <v>9.0299999999999994</v>
      </c>
      <c r="G3" s="1">
        <v>7.44</v>
      </c>
      <c r="H3" s="1">
        <v>6.87</v>
      </c>
      <c r="J3">
        <v>31</v>
      </c>
      <c r="K3">
        <f>E15</f>
        <v>0.42285719831508928</v>
      </c>
    </row>
    <row r="4" spans="1:11" x14ac:dyDescent="0.4">
      <c r="A4" s="1">
        <v>3</v>
      </c>
      <c r="B4" s="1">
        <f>-0.005+1.17</f>
        <v>1.165</v>
      </c>
      <c r="C4" s="1">
        <v>13.15</v>
      </c>
      <c r="D4" s="1">
        <v>11.25</v>
      </c>
      <c r="E4" s="1">
        <v>9.9600000000000009</v>
      </c>
      <c r="F4" s="1">
        <v>8.7799999999999994</v>
      </c>
      <c r="G4" s="1">
        <v>7.34</v>
      </c>
      <c r="H4" s="1">
        <v>6.8</v>
      </c>
      <c r="J4">
        <v>33</v>
      </c>
      <c r="K4">
        <f>F15</f>
        <v>0.37581985917691973</v>
      </c>
    </row>
    <row r="5" spans="1:11" x14ac:dyDescent="0.4">
      <c r="A5" s="1">
        <v>4</v>
      </c>
      <c r="B5" s="1">
        <f>-0.005+1.17</f>
        <v>1.165</v>
      </c>
      <c r="C5" s="1">
        <v>13.15</v>
      </c>
      <c r="D5" s="1">
        <v>11.38</v>
      </c>
      <c r="E5" s="1">
        <v>9.9700000000000006</v>
      </c>
      <c r="F5" s="1">
        <v>8.65</v>
      </c>
      <c r="G5" s="1">
        <v>7.44</v>
      </c>
      <c r="H5" s="1">
        <v>6.89</v>
      </c>
      <c r="J5">
        <v>35</v>
      </c>
      <c r="K5">
        <f>G15</f>
        <v>0.30975552195124006</v>
      </c>
    </row>
    <row r="6" spans="1:11" x14ac:dyDescent="0.4">
      <c r="A6" s="1">
        <v>5</v>
      </c>
      <c r="B6" s="1">
        <v>1.1639999999999999</v>
      </c>
      <c r="C6" s="1">
        <v>13.07</v>
      </c>
      <c r="D6" s="1">
        <v>11.31</v>
      </c>
      <c r="E6" s="1">
        <v>9.6</v>
      </c>
      <c r="F6" s="1">
        <v>8.9600000000000009</v>
      </c>
      <c r="G6" s="1">
        <v>7.53</v>
      </c>
      <c r="H6" s="1">
        <v>6.62</v>
      </c>
      <c r="J6">
        <v>37</v>
      </c>
      <c r="K6">
        <f>H15</f>
        <v>0.278949970144447</v>
      </c>
    </row>
    <row r="7" spans="1:11" x14ac:dyDescent="0.4">
      <c r="A7" s="1" t="s">
        <v>1</v>
      </c>
      <c r="B7" s="1">
        <f>_xlfn.STDEV.P(B2:B6)</f>
        <v>7.4833147735482448E-4</v>
      </c>
      <c r="C7" s="1">
        <f t="shared" ref="C7:D7" si="0">_xlfn.STDEV.P(C2:C6)</f>
        <v>0.21703455946000894</v>
      </c>
      <c r="D7" s="1">
        <f t="shared" si="0"/>
        <v>0.23284329494318709</v>
      </c>
      <c r="E7" s="1">
        <f t="shared" ref="E7" si="1">_xlfn.STDEV.P(E2:E6)</f>
        <v>0.16277591959500673</v>
      </c>
      <c r="F7" s="1">
        <f t="shared" ref="F7:H7" si="2">_xlfn.STDEV.P(F2:F6)</f>
        <v>0.16338910612400073</v>
      </c>
      <c r="G7" s="1">
        <f t="shared" si="2"/>
        <v>0.12799999999999989</v>
      </c>
      <c r="H7" s="1">
        <f t="shared" si="2"/>
        <v>0.14246403054806486</v>
      </c>
    </row>
    <row r="8" spans="1:11" x14ac:dyDescent="0.4">
      <c r="A8" s="1" t="s">
        <v>9</v>
      </c>
      <c r="B8" s="1">
        <v>4.0000000000000001E-3</v>
      </c>
      <c r="C8" s="1">
        <v>5.0000000000000001E-3</v>
      </c>
      <c r="D8" s="1">
        <v>5.0000000000000001E-3</v>
      </c>
      <c r="E8" s="1">
        <v>5.0000000000000001E-3</v>
      </c>
      <c r="F8" s="1">
        <v>5.0000000000000001E-3</v>
      </c>
      <c r="G8" s="1">
        <v>5.0000000000000001E-3</v>
      </c>
      <c r="H8" s="1">
        <v>5.0000000000000001E-3</v>
      </c>
    </row>
    <row r="9" spans="1:11" x14ac:dyDescent="0.4">
      <c r="A9" s="1" t="s">
        <v>10</v>
      </c>
      <c r="B9" s="1">
        <f>1.24*B7</f>
        <v>9.2793103191998239E-4</v>
      </c>
      <c r="C9" s="1">
        <f t="shared" ref="C9:H9" si="3">1.24*C7</f>
        <v>0.26912285373041106</v>
      </c>
      <c r="D9" s="1">
        <f t="shared" si="3"/>
        <v>0.28872568572955198</v>
      </c>
      <c r="E9" s="1">
        <f t="shared" si="3"/>
        <v>0.20184214029780834</v>
      </c>
      <c r="F9" s="1">
        <f t="shared" si="3"/>
        <v>0.2026024915937609</v>
      </c>
      <c r="G9" s="1">
        <f t="shared" si="3"/>
        <v>0.15871999999999986</v>
      </c>
      <c r="H9" s="1">
        <f t="shared" si="3"/>
        <v>0.17665539787960044</v>
      </c>
    </row>
    <row r="10" spans="1:11" x14ac:dyDescent="0.4">
      <c r="A10" s="1" t="s">
        <v>11</v>
      </c>
      <c r="B10" s="1">
        <f>SQRT(B8^2+B9^2)</f>
        <v>4.1062216209065095E-3</v>
      </c>
      <c r="C10" s="1">
        <f t="shared" ref="C10:H10" si="4">SQRT(C8^2+C9^2)</f>
        <v>0.2691692969118139</v>
      </c>
      <c r="D10" s="1">
        <f t="shared" si="4"/>
        <v>0.28876897617299546</v>
      </c>
      <c r="E10" s="1">
        <f t="shared" si="4"/>
        <v>0.20190406038512484</v>
      </c>
      <c r="F10" s="1">
        <f t="shared" si="4"/>
        <v>0.20266417937070169</v>
      </c>
      <c r="G10" s="1">
        <f t="shared" si="4"/>
        <v>0.15879873551133825</v>
      </c>
      <c r="H10" s="1">
        <f t="shared" si="4"/>
        <v>0.1767261429443871</v>
      </c>
    </row>
    <row r="11" spans="1:11" x14ac:dyDescent="0.4">
      <c r="A11" s="1" t="s">
        <v>12</v>
      </c>
      <c r="B11" s="1">
        <f>AVERAGE(B2:B6)</f>
        <v>1.1648000000000001</v>
      </c>
      <c r="C11" s="1">
        <f t="shared" ref="C11:H11" si="5">AVERAGE(C2:C6)</f>
        <v>13.206</v>
      </c>
      <c r="D11" s="1">
        <f t="shared" si="5"/>
        <v>11.488000000000001</v>
      </c>
      <c r="E11" s="1">
        <f t="shared" si="5"/>
        <v>9.918000000000001</v>
      </c>
      <c r="F11" s="1">
        <f t="shared" si="5"/>
        <v>8.9019999999999992</v>
      </c>
      <c r="G11" s="1">
        <f t="shared" si="5"/>
        <v>7.4939999999999998</v>
      </c>
      <c r="H11" s="1">
        <f t="shared" si="5"/>
        <v>6.8480000000000008</v>
      </c>
    </row>
    <row r="12" spans="1:11" x14ac:dyDescent="0.4">
      <c r="A12" s="2" t="s">
        <v>13</v>
      </c>
      <c r="B12" s="2"/>
      <c r="C12" s="1">
        <f>(7800-950)*9.794*(B11*10^-3)^2/(18*C13*(1+2.4*0.0011648/0.02))</f>
        <v>0.58591238073856011</v>
      </c>
      <c r="D12" s="1">
        <f>(7800-950)*9.794*(B11*10^-3)^2/(18*D13*(1+2.4*0.0011648/0.02))</f>
        <v>0.50968964333822364</v>
      </c>
      <c r="E12" s="1">
        <f>(7800-950)*9.794*(B11*10^-3)^2/(18*E13*(1+2.4*0.0011648/0.02))</f>
        <v>0.44003324187225806</v>
      </c>
      <c r="F12" s="1">
        <f>(7800-950)*9.794*(B11*10^-3)^2/(18*F13*(1+2.4*0.0011648/0.02))</f>
        <v>0.3949562330254931</v>
      </c>
      <c r="G12" s="1">
        <f>(7800-950)*9.794*(B11*10^-3)^2/(18*G13*(1+2.4*0.0011648/0.02))</f>
        <v>0.33248730737958276</v>
      </c>
      <c r="H12" s="1">
        <f>(7800-950)*9.794*(B11*10^-3)^2/(18*H13*(1+2.4*0.0011648/0.02))</f>
        <v>0.30382613836874606</v>
      </c>
    </row>
    <row r="13" spans="1:11" x14ac:dyDescent="0.4">
      <c r="A13" s="2" t="s">
        <v>15</v>
      </c>
      <c r="B13" s="2"/>
      <c r="C13" s="1">
        <f>0.1/C11</f>
        <v>7.5723156141147968E-3</v>
      </c>
      <c r="D13" s="1">
        <f t="shared" ref="D13:H13" si="6">0.1/D11</f>
        <v>8.7047353760445669E-3</v>
      </c>
      <c r="E13" s="1">
        <f t="shared" si="6"/>
        <v>1.0082677959265981E-2</v>
      </c>
      <c r="F13" s="1">
        <f t="shared" si="6"/>
        <v>1.1233430689732645E-2</v>
      </c>
      <c r="G13" s="1">
        <f t="shared" si="6"/>
        <v>1.3344008540165467E-2</v>
      </c>
      <c r="H13" s="1">
        <f t="shared" si="6"/>
        <v>1.4602803738317757E-2</v>
      </c>
    </row>
    <row r="14" spans="1:11" x14ac:dyDescent="0.4">
      <c r="A14" s="2" t="s">
        <v>16</v>
      </c>
      <c r="B14" s="2"/>
      <c r="C14" s="1">
        <f t="shared" ref="C14:H14" si="7">C13*$B$11*0.001*7800/C12</f>
        <v>0.11741997854078701</v>
      </c>
      <c r="D14" s="1">
        <f t="shared" si="7"/>
        <v>0.15516570134121727</v>
      </c>
      <c r="E14" s="1">
        <f t="shared" si="7"/>
        <v>0.20817873951629015</v>
      </c>
      <c r="F14" s="1">
        <f t="shared" si="7"/>
        <v>0.25841005152370111</v>
      </c>
      <c r="G14" s="1">
        <f t="shared" si="7"/>
        <v>0.36463403642880166</v>
      </c>
      <c r="H14" s="1">
        <f t="shared" si="7"/>
        <v>0.43667374343954557</v>
      </c>
    </row>
    <row r="15" spans="1:11" x14ac:dyDescent="0.4">
      <c r="A15" s="2" t="s">
        <v>14</v>
      </c>
      <c r="B15" s="2"/>
      <c r="C15" s="1">
        <f>C12-(3*C14*C12/16)</f>
        <v>0.57301278964360325</v>
      </c>
      <c r="D15" s="1">
        <f t="shared" ref="D15:H15" si="8">D12-(3*D14*D12/16)</f>
        <v>0.49486095253042423</v>
      </c>
      <c r="E15" s="1">
        <f t="shared" si="8"/>
        <v>0.42285719831508928</v>
      </c>
      <c r="F15" s="1">
        <f t="shared" si="8"/>
        <v>0.37581985917691973</v>
      </c>
      <c r="G15" s="1">
        <f t="shared" si="8"/>
        <v>0.30975552195124006</v>
      </c>
      <c r="H15" s="1">
        <f t="shared" si="8"/>
        <v>0.278949970144447</v>
      </c>
    </row>
  </sheetData>
  <mergeCells count="4">
    <mergeCell ref="A12:B12"/>
    <mergeCell ref="A13:B13"/>
    <mergeCell ref="A14:B14"/>
    <mergeCell ref="A15:B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2017-12-25T05:44:35Z</dcterms:created>
  <dcterms:modified xsi:type="dcterms:W3CDTF">2018-01-02T01:31:51Z</dcterms:modified>
</cp:coreProperties>
</file>