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吴天元\Desktop\"/>
    </mc:Choice>
  </mc:AlternateContent>
  <xr:revisionPtr revIDLastSave="0" documentId="10_ncr:8100000_{EE64941B-79A4-4A43-9EF0-D10CE1D6C7BF}" xr6:coauthVersionLast="32" xr6:coauthVersionMax="32" xr10:uidLastSave="{00000000-0000-0000-0000-000000000000}"/>
  <bookViews>
    <workbookView xWindow="0" yWindow="0" windowWidth="20520" windowHeight="11018" xr2:uid="{1E2FDF1F-BE91-4B82-A565-FFCB485AECC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F32" i="1" s="1"/>
  <c r="D21" i="1"/>
  <c r="F21" i="1" s="1"/>
  <c r="F10" i="1"/>
  <c r="D10" i="1"/>
  <c r="F28" i="1"/>
  <c r="D29" i="1"/>
  <c r="F29" i="1"/>
  <c r="D28" i="1"/>
  <c r="D27" i="1"/>
  <c r="B31" i="1"/>
  <c r="F30" i="1"/>
  <c r="F31" i="1" s="1"/>
  <c r="D30" i="1"/>
  <c r="D31" i="1" s="1"/>
  <c r="B30" i="1"/>
  <c r="B27" i="1"/>
  <c r="B29" i="1"/>
  <c r="B28" i="1"/>
  <c r="D18" i="1"/>
  <c r="D17" i="1"/>
  <c r="B16" i="1"/>
  <c r="B15" i="1"/>
  <c r="B19" i="1" s="1"/>
  <c r="B20" i="1" s="1"/>
  <c r="F19" i="1"/>
  <c r="F20" i="1" s="1"/>
  <c r="D19" i="1"/>
  <c r="D20" i="1" s="1"/>
  <c r="F4" i="1"/>
  <c r="D7" i="1"/>
  <c r="D6" i="1"/>
  <c r="B7" i="1"/>
  <c r="B6" i="1"/>
  <c r="B8" i="1" s="1"/>
  <c r="B9" i="1" s="1"/>
  <c r="B5" i="1"/>
  <c r="B4" i="1"/>
  <c r="D8" i="1" l="1"/>
  <c r="D9" i="1" s="1"/>
  <c r="F9" i="1"/>
</calcChain>
</file>

<file path=xl/sharedStrings.xml><?xml version="1.0" encoding="utf-8"?>
<sst xmlns="http://schemas.openxmlformats.org/spreadsheetml/2006/main" count="45" uniqueCount="20">
  <si>
    <t>单缝衍射</t>
    <phoneticPr fontId="1" type="noConversion"/>
  </si>
  <si>
    <t>L/m</t>
    <phoneticPr fontId="1" type="noConversion"/>
  </si>
  <si>
    <t>k</t>
    <phoneticPr fontId="1" type="noConversion"/>
  </si>
  <si>
    <t>双缝干涉</t>
    <phoneticPr fontId="1" type="noConversion"/>
  </si>
  <si>
    <t>b/um</t>
    <phoneticPr fontId="1" type="noConversion"/>
  </si>
  <si>
    <t>a0/um</t>
    <phoneticPr fontId="1" type="noConversion"/>
  </si>
  <si>
    <r>
      <t>x</t>
    </r>
    <r>
      <rPr>
        <sz val="8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family val="2"/>
        <charset val="134"/>
        <scheme val="minor"/>
      </rPr>
      <t>/m</t>
    </r>
    <phoneticPr fontId="1" type="noConversion"/>
  </si>
  <si>
    <t>Δx/m</t>
    <phoneticPr fontId="1" type="noConversion"/>
  </si>
  <si>
    <r>
      <t>(</t>
    </r>
    <r>
      <rPr>
        <sz val="11"/>
        <color theme="1"/>
        <rFont val="等线"/>
        <family val="2"/>
        <charset val="134"/>
        <scheme val="minor"/>
      </rPr>
      <t>x</t>
    </r>
    <r>
      <rPr>
        <sz val="8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family val="2"/>
        <charset val="134"/>
        <scheme val="minor"/>
      </rPr>
      <t>/k)的平均值/m</t>
    </r>
    <phoneticPr fontId="1" type="noConversion"/>
  </si>
  <si>
    <t>Δx的平均值/m</t>
    <phoneticPr fontId="1" type="noConversion"/>
  </si>
  <si>
    <t>光栅衍射</t>
    <phoneticPr fontId="1" type="noConversion"/>
  </si>
  <si>
    <t>λ/nm</t>
    <phoneticPr fontId="1" type="noConversion"/>
  </si>
  <si>
    <r>
      <t>(</t>
    </r>
    <r>
      <rPr>
        <sz val="11"/>
        <color theme="1"/>
        <rFont val="等线"/>
        <family val="2"/>
        <charset val="134"/>
        <scheme val="minor"/>
      </rPr>
      <t>x</t>
    </r>
    <r>
      <rPr>
        <sz val="8"/>
        <color theme="1"/>
        <rFont val="等线"/>
        <family val="3"/>
        <charset val="134"/>
        <scheme val="minor"/>
      </rPr>
      <t>k/</t>
    </r>
    <r>
      <rPr>
        <sz val="11"/>
        <color theme="1"/>
        <rFont val="等线"/>
        <family val="3"/>
        <charset val="134"/>
        <scheme val="minor"/>
      </rPr>
      <t>k)/m</t>
    </r>
    <phoneticPr fontId="1" type="noConversion"/>
  </si>
  <si>
    <t>a0的真值/um</t>
    <phoneticPr fontId="1" type="noConversion"/>
  </si>
  <si>
    <t>a0的平均值/um</t>
    <phoneticPr fontId="1" type="noConversion"/>
  </si>
  <si>
    <t>相对偏差/%</t>
    <phoneticPr fontId="1" type="noConversion"/>
  </si>
  <si>
    <t>b的真值/um</t>
    <phoneticPr fontId="1" type="noConversion"/>
  </si>
  <si>
    <t>b的平均值/um</t>
    <phoneticPr fontId="1" type="noConversion"/>
  </si>
  <si>
    <t>λ的真值/nm</t>
    <phoneticPr fontId="1" type="noConversion"/>
  </si>
  <si>
    <t>λ的平均值/nm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</si>
</sst>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C11A-C4A9-4233-A297-0B20D1BA19D6}">
  <dimension ref="A1:F32"/>
  <sheetViews>
    <sheetView tabSelected="1" workbookViewId="0">
      <selection activeCell="J20" sqref="J20"/>
    </sheetView>
  </sheetViews>
  <sheetFormatPr defaultRowHeight="13.9" x14ac:dyDescent="0.4"/>
  <cols>
    <col min="1" max="1" width="16.19921875" customWidth="1"/>
    <col min="2" max="2" width="12.46484375" bestFit="1" customWidth="1"/>
    <col min="3" max="3" width="14.796875" customWidth="1"/>
    <col min="5" max="5" width="14.73046875" customWidth="1"/>
  </cols>
  <sheetData>
    <row r="1" spans="1:6" x14ac:dyDescent="0.4">
      <c r="A1" s="4" t="s">
        <v>0</v>
      </c>
      <c r="B1" s="5"/>
      <c r="C1" s="5"/>
      <c r="D1" s="5"/>
      <c r="E1" s="5"/>
      <c r="F1" s="6"/>
    </row>
    <row r="2" spans="1:6" x14ac:dyDescent="0.4">
      <c r="A2" s="1" t="s">
        <v>1</v>
      </c>
      <c r="B2" s="1">
        <v>0.34599999999999997</v>
      </c>
      <c r="C2" s="1" t="s">
        <v>1</v>
      </c>
      <c r="D2" s="1">
        <v>0.3</v>
      </c>
      <c r="E2" s="1" t="s">
        <v>1</v>
      </c>
      <c r="F2" s="1">
        <v>0.2</v>
      </c>
    </row>
    <row r="3" spans="1:6" x14ac:dyDescent="0.4">
      <c r="A3" s="1" t="s">
        <v>2</v>
      </c>
      <c r="B3" s="1" t="s">
        <v>6</v>
      </c>
      <c r="C3" s="1" t="s">
        <v>2</v>
      </c>
      <c r="D3" s="1" t="s">
        <v>6</v>
      </c>
      <c r="E3" s="1" t="s">
        <v>2</v>
      </c>
      <c r="F3" s="1" t="s">
        <v>6</v>
      </c>
    </row>
    <row r="4" spans="1:6" x14ac:dyDescent="0.4">
      <c r="A4" s="1">
        <v>1</v>
      </c>
      <c r="B4" s="1">
        <f>0.42/100</f>
        <v>4.1999999999999997E-3</v>
      </c>
      <c r="C4" s="1">
        <v>1</v>
      </c>
      <c r="D4" s="1">
        <v>3.4399999999999999E-3</v>
      </c>
      <c r="E4" s="1">
        <v>1</v>
      </c>
      <c r="F4" s="1">
        <f>0.276/100</f>
        <v>2.7600000000000003E-3</v>
      </c>
    </row>
    <row r="5" spans="1:6" x14ac:dyDescent="0.4">
      <c r="A5" s="1">
        <v>2</v>
      </c>
      <c r="B5" s="1">
        <f>0.93/100</f>
        <v>9.300000000000001E-3</v>
      </c>
      <c r="C5" s="1">
        <v>2</v>
      </c>
      <c r="D5" s="1">
        <v>8.1200000000000005E-3</v>
      </c>
      <c r="E5" s="1">
        <v>2</v>
      </c>
      <c r="F5" s="1">
        <v>5.3200000000000001E-3</v>
      </c>
    </row>
    <row r="6" spans="1:6" x14ac:dyDescent="0.4">
      <c r="A6" s="1">
        <v>3</v>
      </c>
      <c r="B6" s="1">
        <f>1.334/100</f>
        <v>1.3340000000000001E-2</v>
      </c>
      <c r="C6" s="1">
        <v>3</v>
      </c>
      <c r="D6" s="1">
        <f>1.162/100</f>
        <v>1.1619999999999998E-2</v>
      </c>
      <c r="E6" s="1">
        <v>3</v>
      </c>
      <c r="F6" s="1">
        <v>7.0800000000000004E-3</v>
      </c>
    </row>
    <row r="7" spans="1:6" x14ac:dyDescent="0.4">
      <c r="A7" s="1">
        <v>4</v>
      </c>
      <c r="B7" s="1">
        <f>1.742/100</f>
        <v>1.7420000000000001E-2</v>
      </c>
      <c r="C7" s="1">
        <v>4</v>
      </c>
      <c r="D7" s="1">
        <f>1.602/100</f>
        <v>1.602E-2</v>
      </c>
      <c r="E7" s="1">
        <v>4</v>
      </c>
      <c r="F7" s="1">
        <v>1.0059999999999999E-2</v>
      </c>
    </row>
    <row r="8" spans="1:6" x14ac:dyDescent="0.4">
      <c r="A8" s="2" t="s">
        <v>8</v>
      </c>
      <c r="B8" s="1">
        <f>AVERAGE(B4/A4,B5/A5,B6/A6,B7/A7)</f>
        <v>4.4129166666666674E-3</v>
      </c>
      <c r="C8" s="1"/>
      <c r="D8" s="1">
        <f>AVERAGE(D4/C4,D5/C5,D6/C6,D7/C7)</f>
        <v>3.8445833333333331E-3</v>
      </c>
      <c r="E8" s="1"/>
      <c r="F8" s="1">
        <v>2.5739999999999999E-3</v>
      </c>
    </row>
    <row r="9" spans="1:6" x14ac:dyDescent="0.4">
      <c r="A9" s="1" t="s">
        <v>5</v>
      </c>
      <c r="B9" s="1">
        <f>10^6*2*650*(10^(-9))*B2/B8</f>
        <v>101.92805211972427</v>
      </c>
      <c r="C9" s="1"/>
      <c r="D9" s="1">
        <f>10^6*2*650*(10^(-9))*D2/D8</f>
        <v>101.4414219139482</v>
      </c>
      <c r="E9" s="1"/>
      <c r="F9" s="1">
        <f>10^6*2*650*(10^(-9))*F2/F8</f>
        <v>101.01010101010102</v>
      </c>
    </row>
    <row r="10" spans="1:6" x14ac:dyDescent="0.4">
      <c r="A10" s="1" t="s">
        <v>13</v>
      </c>
      <c r="B10" s="1">
        <v>100</v>
      </c>
      <c r="C10" s="1" t="s">
        <v>14</v>
      </c>
      <c r="D10" s="1">
        <f>(B9+D9+F9)/3</f>
        <v>101.45985834792451</v>
      </c>
      <c r="E10" s="1" t="s">
        <v>15</v>
      </c>
      <c r="F10" s="1">
        <f>100*(D10-B10)/B10</f>
        <v>1.4598583479245093</v>
      </c>
    </row>
    <row r="11" spans="1:6" x14ac:dyDescent="0.4">
      <c r="A11" s="3"/>
      <c r="B11" s="3"/>
      <c r="C11" s="3"/>
      <c r="D11" s="3"/>
      <c r="E11" s="3"/>
      <c r="F11" s="3"/>
    </row>
    <row r="12" spans="1:6" x14ac:dyDescent="0.4">
      <c r="A12" s="4" t="s">
        <v>3</v>
      </c>
      <c r="B12" s="5"/>
      <c r="C12" s="5"/>
      <c r="D12" s="5"/>
      <c r="E12" s="5"/>
      <c r="F12" s="6"/>
    </row>
    <row r="13" spans="1:6" x14ac:dyDescent="0.4">
      <c r="A13" s="1" t="s">
        <v>1</v>
      </c>
      <c r="B13" s="1">
        <v>0.2</v>
      </c>
      <c r="C13" s="1" t="s">
        <v>1</v>
      </c>
      <c r="D13" s="1">
        <v>0.25</v>
      </c>
      <c r="E13" s="1" t="s">
        <v>1</v>
      </c>
      <c r="F13" s="1">
        <v>0.3</v>
      </c>
    </row>
    <row r="14" spans="1:6" x14ac:dyDescent="0.4">
      <c r="A14" s="1" t="s">
        <v>2</v>
      </c>
      <c r="B14" s="1" t="s">
        <v>7</v>
      </c>
      <c r="C14" s="1" t="s">
        <v>2</v>
      </c>
      <c r="D14" s="1" t="s">
        <v>7</v>
      </c>
      <c r="E14" s="1" t="s">
        <v>2</v>
      </c>
      <c r="F14" s="1" t="s">
        <v>7</v>
      </c>
    </row>
    <row r="15" spans="1:6" x14ac:dyDescent="0.4">
      <c r="A15" s="1">
        <v>1</v>
      </c>
      <c r="B15" s="1">
        <f>0.00452/2</f>
        <v>2.2599999999999999E-3</v>
      </c>
      <c r="C15" s="1">
        <v>1</v>
      </c>
      <c r="D15" s="1">
        <v>2.8400000000000001E-3</v>
      </c>
      <c r="E15" s="1">
        <v>1</v>
      </c>
      <c r="F15" s="1">
        <v>3.1800000000000001E-3</v>
      </c>
    </row>
    <row r="16" spans="1:6" x14ac:dyDescent="0.4">
      <c r="A16" s="1">
        <v>2</v>
      </c>
      <c r="B16" s="1">
        <f>0.00208</f>
        <v>2.0799999999999998E-3</v>
      </c>
      <c r="C16" s="1">
        <v>2</v>
      </c>
      <c r="D16" s="1">
        <v>2.7399999999999998E-3</v>
      </c>
      <c r="E16" s="1">
        <v>2</v>
      </c>
      <c r="F16" s="1">
        <v>3.14E-3</v>
      </c>
    </row>
    <row r="17" spans="1:6" x14ac:dyDescent="0.4">
      <c r="A17" s="1">
        <v>3</v>
      </c>
      <c r="B17" s="1">
        <v>2.2000000000000001E-3</v>
      </c>
      <c r="C17" s="1">
        <v>3</v>
      </c>
      <c r="D17" s="1">
        <f>0.00276</f>
        <v>2.7599999999999999E-3</v>
      </c>
      <c r="E17" s="1">
        <v>3</v>
      </c>
      <c r="F17" s="1">
        <v>3.32E-3</v>
      </c>
    </row>
    <row r="18" spans="1:6" x14ac:dyDescent="0.4">
      <c r="A18" s="1">
        <v>4</v>
      </c>
      <c r="B18" s="1">
        <v>2.16E-3</v>
      </c>
      <c r="C18" s="1">
        <v>4</v>
      </c>
      <c r="D18" s="1">
        <f>0.00262</f>
        <v>2.6199999999999999E-3</v>
      </c>
      <c r="E18" s="1">
        <v>4</v>
      </c>
      <c r="F18" s="1">
        <v>3.0799999999999998E-3</v>
      </c>
    </row>
    <row r="19" spans="1:6" x14ac:dyDescent="0.4">
      <c r="A19" s="1" t="s">
        <v>9</v>
      </c>
      <c r="B19" s="1">
        <f>AVERAGE(B15:B18)</f>
        <v>2.1750000000000003E-3</v>
      </c>
      <c r="C19" s="1"/>
      <c r="D19" s="1">
        <f>AVERAGE(D15:D18)</f>
        <v>2.7400000000000002E-3</v>
      </c>
      <c r="E19" s="1"/>
      <c r="F19" s="1">
        <f>AVERAGE(F15:F18)</f>
        <v>3.1799999999999997E-3</v>
      </c>
    </row>
    <row r="20" spans="1:6" x14ac:dyDescent="0.4">
      <c r="A20" s="1" t="s">
        <v>4</v>
      </c>
      <c r="B20" s="1">
        <f>650*10^-3*B13/B19</f>
        <v>59.770114942528728</v>
      </c>
      <c r="C20" s="1"/>
      <c r="D20" s="1">
        <f>650*10^-3*D13/D19</f>
        <v>59.306569343065689</v>
      </c>
      <c r="E20" s="1"/>
      <c r="F20" s="1">
        <f>650*10^-3*F13/F19</f>
        <v>61.320754716981142</v>
      </c>
    </row>
    <row r="21" spans="1:6" x14ac:dyDescent="0.4">
      <c r="A21" s="1" t="s">
        <v>16</v>
      </c>
      <c r="B21" s="1">
        <v>60</v>
      </c>
      <c r="C21" s="1" t="s">
        <v>17</v>
      </c>
      <c r="D21" s="1">
        <f>(B20+D20+F20)/3</f>
        <v>60.132479667525182</v>
      </c>
      <c r="E21" s="1" t="s">
        <v>15</v>
      </c>
      <c r="F21" s="1">
        <f>100*(D21-B21)/B21</f>
        <v>0.22079944587530301</v>
      </c>
    </row>
    <row r="22" spans="1:6" x14ac:dyDescent="0.4">
      <c r="A22" s="3"/>
      <c r="B22" s="3"/>
      <c r="C22" s="3"/>
      <c r="D22" s="3"/>
      <c r="E22" s="3"/>
      <c r="F22" s="3"/>
    </row>
    <row r="23" spans="1:6" x14ac:dyDescent="0.4">
      <c r="A23" s="4" t="s">
        <v>10</v>
      </c>
      <c r="B23" s="5"/>
      <c r="C23" s="5"/>
      <c r="D23" s="5"/>
      <c r="E23" s="5"/>
      <c r="F23" s="6"/>
    </row>
    <row r="24" spans="1:6" x14ac:dyDescent="0.4">
      <c r="A24" s="1" t="s">
        <v>1</v>
      </c>
      <c r="B24" s="1">
        <v>0.15</v>
      </c>
      <c r="C24" s="1" t="s">
        <v>1</v>
      </c>
      <c r="D24" s="1">
        <v>0.1</v>
      </c>
      <c r="E24" s="1" t="s">
        <v>1</v>
      </c>
      <c r="F24" s="1">
        <v>0.2</v>
      </c>
    </row>
    <row r="25" spans="1:6" x14ac:dyDescent="0.4">
      <c r="A25" s="1" t="s">
        <v>2</v>
      </c>
      <c r="B25" s="2" t="s">
        <v>12</v>
      </c>
      <c r="C25" s="1" t="s">
        <v>2</v>
      </c>
      <c r="D25" s="2" t="s">
        <v>12</v>
      </c>
      <c r="E25" s="1" t="s">
        <v>2</v>
      </c>
      <c r="F25" s="2" t="s">
        <v>12</v>
      </c>
    </row>
    <row r="26" spans="1:6" x14ac:dyDescent="0.4">
      <c r="A26" s="1">
        <v>1</v>
      </c>
      <c r="B26" s="1">
        <v>1.9120000000000002E-2</v>
      </c>
      <c r="C26" s="1">
        <v>1</v>
      </c>
      <c r="D26" s="1">
        <v>1.3259999999999999E-2</v>
      </c>
      <c r="E26" s="1">
        <v>1</v>
      </c>
      <c r="F26" s="1">
        <v>2.6380000000000001E-2</v>
      </c>
    </row>
    <row r="27" spans="1:6" x14ac:dyDescent="0.4">
      <c r="A27" s="1">
        <v>2</v>
      </c>
      <c r="B27" s="1">
        <f>0.03912/2</f>
        <v>1.9560000000000001E-2</v>
      </c>
      <c r="C27" s="1">
        <v>2</v>
      </c>
      <c r="D27" s="1">
        <f>0.0247/2</f>
        <v>1.235E-2</v>
      </c>
      <c r="E27" s="1">
        <v>2</v>
      </c>
      <c r="F27" s="1">
        <v>2.512E-2</v>
      </c>
    </row>
    <row r="28" spans="1:6" x14ac:dyDescent="0.4">
      <c r="A28" s="1">
        <v>3</v>
      </c>
      <c r="B28" s="1">
        <f>0.05668/3</f>
        <v>1.8893333333333335E-2</v>
      </c>
      <c r="C28" s="1">
        <v>3</v>
      </c>
      <c r="D28" s="1">
        <f>0.03796/3</f>
        <v>1.2653333333333334E-2</v>
      </c>
      <c r="E28" s="1">
        <v>3</v>
      </c>
      <c r="F28" s="1">
        <f>0.07918/3</f>
        <v>2.6393333333333335E-2</v>
      </c>
    </row>
    <row r="29" spans="1:6" x14ac:dyDescent="0.4">
      <c r="A29" s="1">
        <v>4</v>
      </c>
      <c r="B29" s="1">
        <f>0.0768/4</f>
        <v>1.9199999999999998E-2</v>
      </c>
      <c r="C29" s="1">
        <v>4</v>
      </c>
      <c r="D29" s="1">
        <f>0.05012/4</f>
        <v>1.2529999999999999E-2</v>
      </c>
      <c r="E29" s="1">
        <v>4</v>
      </c>
      <c r="F29" s="1">
        <f>0.09652/4</f>
        <v>2.4129999999999999E-2</v>
      </c>
    </row>
    <row r="30" spans="1:6" x14ac:dyDescent="0.4">
      <c r="A30" s="2" t="s">
        <v>8</v>
      </c>
      <c r="B30" s="1">
        <f>AVERAGE(B26:B29)</f>
        <v>1.9193333333333333E-2</v>
      </c>
      <c r="C30" s="1"/>
      <c r="D30" s="1">
        <f>AVERAGE(D26:D29)</f>
        <v>1.2698333333333334E-2</v>
      </c>
      <c r="E30" s="1"/>
      <c r="F30" s="1">
        <f>AVERAGE(F26:F29)</f>
        <v>2.5505833333333335E-2</v>
      </c>
    </row>
    <row r="31" spans="1:6" x14ac:dyDescent="0.4">
      <c r="A31" s="1" t="s">
        <v>11</v>
      </c>
      <c r="B31" s="1">
        <f>10^4*B30/0.3</f>
        <v>639.77777777777783</v>
      </c>
      <c r="C31" s="1"/>
      <c r="D31" s="1">
        <f>10^4*D30/0.2</f>
        <v>634.91666666666663</v>
      </c>
      <c r="E31" s="1"/>
      <c r="F31" s="1">
        <f>10^4*F30/0.4</f>
        <v>637.64583333333337</v>
      </c>
    </row>
    <row r="32" spans="1:6" x14ac:dyDescent="0.4">
      <c r="A32" s="1" t="s">
        <v>18</v>
      </c>
      <c r="B32" s="1">
        <v>650</v>
      </c>
      <c r="C32" s="1" t="s">
        <v>19</v>
      </c>
      <c r="D32" s="1">
        <f>(B31+D31+F31)/3</f>
        <v>637.44675925925924</v>
      </c>
      <c r="E32" s="1" t="s">
        <v>15</v>
      </c>
      <c r="F32" s="1">
        <f>100*(D32-B32)/B32</f>
        <v>-1.9312678062678095</v>
      </c>
    </row>
  </sheetData>
  <mergeCells count="3">
    <mergeCell ref="A1:F1"/>
    <mergeCell ref="A12:F12"/>
    <mergeCell ref="A23:F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2018-05-28T05:24:55Z</dcterms:created>
  <dcterms:modified xsi:type="dcterms:W3CDTF">2018-05-28T06:43:35Z</dcterms:modified>
</cp:coreProperties>
</file>